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drawings/drawing6.xml" ContentType="application/vnd.openxmlformats-officedocument.drawing+xml"/>
  <Override PartName="/xl/tables/table7.xml" ContentType="application/vnd.openxmlformats-officedocument.spreadsheetml.table+xml"/>
  <Override PartName="/xl/drawings/drawing7.xml" ContentType="application/vnd.openxmlformats-officedocument.drawing+xml"/>
  <Override PartName="/xl/tables/table8.xml" ContentType="application/vnd.openxmlformats-officedocument.spreadsheetml.table+xml"/>
  <Override PartName="/xl/drawings/drawing8.xml" ContentType="application/vnd.openxmlformats-officedocument.drawing+xml"/>
  <Override PartName="/xl/tables/table9.xml" ContentType="application/vnd.openxmlformats-officedocument.spreadsheetml.table+xml"/>
  <Override PartName="/xl/drawings/drawing9.xml" ContentType="application/vnd.openxmlformats-officedocument.drawing+xml"/>
  <Override PartName="/xl/tables/table10.xml" ContentType="application/vnd.openxmlformats-officedocument.spreadsheetml.table+xml"/>
  <Override PartName="/xl/drawings/drawing10.xml" ContentType="application/vnd.openxmlformats-officedocument.drawing+xml"/>
  <Override PartName="/xl/tables/table11.xml" ContentType="application/vnd.openxmlformats-officedocument.spreadsheetml.table+xml"/>
  <Override PartName="/xl/drawings/drawing1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2.xml" ContentType="application/vnd.openxmlformats-officedocument.spreadsheetml.table+xml"/>
  <Override PartName="/xl/drawings/drawing1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8800" windowHeight="12435" tabRatio="725"/>
  </bookViews>
  <sheets>
    <sheet name="JANVIER" sheetId="3" r:id="rId1"/>
    <sheet name="FEVRIER" sheetId="4" r:id="rId2"/>
    <sheet name="MARS" sheetId="5" r:id="rId3"/>
    <sheet name="AVRIL" sheetId="6" r:id="rId4"/>
    <sheet name="MAI" sheetId="7" r:id="rId5"/>
    <sheet name="JUIN" sheetId="8" r:id="rId6"/>
    <sheet name="JUILLET" sheetId="9" r:id="rId7"/>
    <sheet name="AOUT" sheetId="10" r:id="rId8"/>
    <sheet name="SEPTEMBRE" sheetId="11" r:id="rId9"/>
    <sheet name="OCTOBRE" sheetId="12" r:id="rId10"/>
    <sheet name="NOVEMBRE" sheetId="13" r:id="rId11"/>
    <sheet name="DECEMBRE" sheetId="14" r:id="rId12"/>
    <sheet name="RECAP" sheetId="26" r:id="rId1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7" i="4" l="1"/>
  <c r="V8" i="4"/>
  <c r="V9" i="4"/>
  <c r="V10" i="4"/>
  <c r="V11" i="4"/>
  <c r="V12" i="4"/>
  <c r="V13" i="4"/>
  <c r="S9" i="4"/>
  <c r="S10" i="4"/>
  <c r="S11" i="4"/>
  <c r="S12" i="4"/>
  <c r="S13" i="4"/>
  <c r="T9" i="4"/>
  <c r="T10" i="4"/>
  <c r="T11" i="4"/>
  <c r="T12" i="4"/>
  <c r="T13" i="4"/>
  <c r="U9" i="4"/>
  <c r="U10" i="4"/>
  <c r="U11" i="4"/>
  <c r="U12" i="4"/>
  <c r="U13" i="4"/>
  <c r="T6" i="3"/>
  <c r="T7" i="3"/>
  <c r="T8" i="3"/>
  <c r="T9" i="3"/>
  <c r="T10" i="3"/>
  <c r="Q8" i="3"/>
  <c r="Q9" i="3"/>
  <c r="Q10" i="3"/>
  <c r="R8" i="3"/>
  <c r="R9" i="3"/>
  <c r="R10" i="3"/>
  <c r="S8" i="3"/>
  <c r="S9" i="3"/>
  <c r="S10" i="3"/>
  <c r="U7" i="4" l="1"/>
  <c r="U8" i="4"/>
  <c r="S6" i="3"/>
  <c r="S7" i="3"/>
  <c r="T8" i="4"/>
  <c r="S8" i="4"/>
  <c r="T7" i="4"/>
  <c r="S7" i="4"/>
  <c r="R7" i="3"/>
  <c r="Q7" i="3"/>
  <c r="R6" i="3"/>
  <c r="Q6" i="3"/>
</calcChain>
</file>

<file path=xl/sharedStrings.xml><?xml version="1.0" encoding="utf-8"?>
<sst xmlns="http://schemas.openxmlformats.org/spreadsheetml/2006/main" count="368" uniqueCount="52">
  <si>
    <t>Date</t>
  </si>
  <si>
    <t>Nom</t>
  </si>
  <si>
    <t>Pénom</t>
  </si>
  <si>
    <t>Sexe</t>
  </si>
  <si>
    <t>Date Naiss.</t>
  </si>
  <si>
    <t>Date Entrée</t>
  </si>
  <si>
    <t>Date Sortie</t>
  </si>
  <si>
    <t>Pôle</t>
  </si>
  <si>
    <t>Emploi</t>
  </si>
  <si>
    <t>Service</t>
  </si>
  <si>
    <t>Type Contrat</t>
  </si>
  <si>
    <t>Secteur</t>
  </si>
  <si>
    <t>Salaire base</t>
  </si>
  <si>
    <t>Rémun. Brute</t>
  </si>
  <si>
    <t>Charges Pat.</t>
  </si>
  <si>
    <t>Masse Salar</t>
  </si>
  <si>
    <t>Age</t>
  </si>
  <si>
    <t>Nombre</t>
  </si>
  <si>
    <t>Mois</t>
  </si>
  <si>
    <t>Andrée Annie</t>
  </si>
  <si>
    <t>Marie-christine</t>
  </si>
  <si>
    <t>Lucette</t>
  </si>
  <si>
    <t>Annick</t>
  </si>
  <si>
    <t>France lise</t>
  </si>
  <si>
    <t>Ginetta philomene</t>
  </si>
  <si>
    <t>Mickaelle</t>
  </si>
  <si>
    <t>F</t>
  </si>
  <si>
    <t>H</t>
  </si>
  <si>
    <t>Ancienneté</t>
  </si>
  <si>
    <t>AIDE A DOMICILE</t>
  </si>
  <si>
    <t>AGENT A DOMICILE</t>
  </si>
  <si>
    <t>AUXILIAIRES DE VIE</t>
  </si>
  <si>
    <t>CUI</t>
  </si>
  <si>
    <t>C.D.I</t>
  </si>
  <si>
    <t>CDD</t>
  </si>
  <si>
    <t>ASSOCIATION VIE ET JEUNESSE</t>
  </si>
  <si>
    <t>PORT LOUIS</t>
  </si>
  <si>
    <t>LAMENTIN</t>
  </si>
  <si>
    <t>CAPESTERRE BELLE EAU</t>
  </si>
  <si>
    <t>Heures Payés</t>
  </si>
  <si>
    <t>Heure Payées</t>
  </si>
  <si>
    <t>A</t>
  </si>
  <si>
    <t>V</t>
  </si>
  <si>
    <t>J</t>
  </si>
  <si>
    <t>O</t>
  </si>
  <si>
    <t>T</t>
  </si>
  <si>
    <t>M</t>
  </si>
  <si>
    <t>K</t>
  </si>
  <si>
    <t>G</t>
  </si>
  <si>
    <t>R</t>
  </si>
  <si>
    <t>W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</si>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</sst>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;[Red]#,##0.00\ &quot;€&quot;"/>
    <numFmt numFmtId="165" formatCode="#,##0.00\ &quot;€&quot;"/>
  </numFmts>
  <fonts count="4">
    <font>
      <sz val="11"/>
      <color theme="1"/>
      <name val="Calibri"/>
      <family val="2"/>
      <scheme val="minor"/>
    </font>
    <font>
      <sz val="11"/>
      <color theme="1"/>
      <name val="Agency FB"/>
      <family val="2"/>
    </font>
    <font>
      <sz val="11"/>
      <color theme="1"/>
      <name val="Agency FB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1" fillId="0" borderId="0" xfId="0" applyNumberFormat="1" applyFont="1" applyAlignment="1">
      <alignment horizontal="left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/>
    </xf>
    <xf numFmtId="0" fontId="1" fillId="0" borderId="0" xfId="0" applyFont="1"/>
    <xf numFmtId="0" fontId="2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/>
    <xf numFmtId="0" fontId="1" fillId="0" borderId="0" xfId="0" applyFont="1" applyAlignment="1">
      <alignment horizontal="center"/>
    </xf>
    <xf numFmtId="2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0" fillId="0" borderId="0" xfId="0" applyFont="1" applyAlignment="1">
      <alignment vertical="center"/>
    </xf>
    <xf numFmtId="3" fontId="0" fillId="0" borderId="0" xfId="0" applyNumberFormat="1" applyFont="1" applyAlignment="1">
      <alignment vertical="center"/>
    </xf>
    <xf numFmtId="4" fontId="0" fillId="0" borderId="0" xfId="0" applyNumberFormat="1" applyFont="1" applyAlignment="1">
      <alignment vertical="center"/>
    </xf>
    <xf numFmtId="14" fontId="0" fillId="0" borderId="0" xfId="0" applyNumberFormat="1" applyFont="1" applyAlignment="1">
      <alignment vertical="center"/>
    </xf>
    <xf numFmtId="0" fontId="0" fillId="0" borderId="0" xfId="0" applyFont="1" applyAlignment="1"/>
  </cellXfs>
  <cellStyles count="1">
    <cellStyle name="Normal" xfId="0" builtinId="0"/>
  </cellStyles>
  <dxfs count="322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164" formatCode="#,##0.00\ &quot;€&quot;;[Red]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/>
      </font>
      <border>
        <left style="double">
          <color theme="5"/>
        </left>
        <right style="double">
          <color theme="5"/>
        </right>
        <top style="double">
          <color theme="5"/>
        </top>
        <bottom style="double">
          <color theme="5"/>
        </bottom>
      </border>
    </dxf>
    <dxf>
      <border>
        <left style="double">
          <color rgb="FF00B0F0"/>
        </left>
        <right style="double">
          <color rgb="FF00B0F0"/>
        </right>
        <top style="double">
          <color rgb="FF00B0F0"/>
        </top>
        <bottom style="double">
          <color rgb="FF00B0F0"/>
        </bottom>
      </border>
    </dxf>
    <dxf>
      <fill>
        <patternFill>
          <bgColor theme="5"/>
        </patternFill>
      </fill>
    </dxf>
  </dxfs>
  <tableStyles count="5" defaultTableStyle="TableStyleMedium2" defaultPivotStyle="PivotStyleLight16">
    <tableStyle name="Style de segment 1" pivot="0" table="0" count="0"/>
    <tableStyle name="Style de segment 2" pivot="0" table="0" count="1">
      <tableStyleElement type="wholeTable" dxfId="321"/>
    </tableStyle>
    <tableStyle name="Style de segment 3" pivot="0" table="0" count="1">
      <tableStyleElement type="wholeTable" dxfId="320"/>
    </tableStyle>
    <tableStyle name="Style de segment 4" pivot="0" table="0" count="1">
      <tableStyleElement type="wholeTable" dxfId="319"/>
    </tableStyle>
    <tableStyle name="Style de tableau 1" pivot="0" count="0"/>
  </tableStyles>
  <colors>
    <mruColors>
      <color rgb="FFFFFFFF"/>
      <color rgb="FFAAC937"/>
    </mruColors>
  </colors>
  <extLst>
    <ext xmlns:x14="http://schemas.microsoft.com/office/spreadsheetml/2009/9/main" uri="{EB79DEF2-80B8-43e5-95BD-54CBDDF9020C}">
      <x14:slicerStyles defaultSlicerStyle="SlicerStyleLight1">
        <x14:slicerStyle name="Style de segment 1"/>
        <x14:slicerStyle name="Style de segment 2"/>
        <x14:slicerStyle name="Style de segment 3"/>
        <x14:slicerStyle name="Style de segment 4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3</xdr:col>
      <xdr:colOff>266700</xdr:colOff>
      <xdr:row>2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524000" y="190500"/>
          <a:ext cx="1028700" cy="20002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</xdr:col>
      <xdr:colOff>266700</xdr:colOff>
      <xdr:row>2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524000" y="190500"/>
          <a:ext cx="1028700" cy="200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</xdr:col>
      <xdr:colOff>266700</xdr:colOff>
      <xdr:row>2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524000" y="190500"/>
          <a:ext cx="1028700" cy="200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</xdr:col>
      <xdr:colOff>266700</xdr:colOff>
      <xdr:row>2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524000" y="190500"/>
          <a:ext cx="1028700" cy="200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</xdr:col>
      <xdr:colOff>266700</xdr:colOff>
      <xdr:row>2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524000" y="190500"/>
          <a:ext cx="1028700" cy="200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</xdr:col>
      <xdr:colOff>266700</xdr:colOff>
      <xdr:row>2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524000" y="190500"/>
          <a:ext cx="1028700" cy="200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</xdr:col>
      <xdr:colOff>266700</xdr:colOff>
      <xdr:row>2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524000" y="190500"/>
          <a:ext cx="1028700" cy="200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</xdr:col>
      <xdr:colOff>266700</xdr:colOff>
      <xdr:row>2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524000" y="190500"/>
          <a:ext cx="1028700" cy="200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</xdr:col>
      <xdr:colOff>266700</xdr:colOff>
      <xdr:row>2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524000" y="190500"/>
          <a:ext cx="1028700" cy="200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</xdr:col>
      <xdr:colOff>266700</xdr:colOff>
      <xdr:row>2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524000" y="190500"/>
          <a:ext cx="1028700" cy="200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3</xdr:col>
      <xdr:colOff>266700</xdr:colOff>
      <xdr:row>2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524000" y="190500"/>
          <a:ext cx="1028700" cy="200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742950</xdr:colOff>
          <xdr:row>0</xdr:row>
          <xdr:rowOff>180975</xdr:rowOff>
        </xdr:from>
        <xdr:to>
          <xdr:col>16</xdr:col>
          <xdr:colOff>514350</xdr:colOff>
          <xdr:row>2</xdr:row>
          <xdr:rowOff>142875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Générer des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0</xdr:row>
          <xdr:rowOff>180975</xdr:rowOff>
        </xdr:from>
        <xdr:to>
          <xdr:col>6</xdr:col>
          <xdr:colOff>552450</xdr:colOff>
          <xdr:row>2</xdr:row>
          <xdr:rowOff>142875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Générer des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571500</xdr:colOff>
          <xdr:row>0</xdr:row>
          <xdr:rowOff>161925</xdr:rowOff>
        </xdr:from>
        <xdr:to>
          <xdr:col>11</xdr:col>
          <xdr:colOff>342900</xdr:colOff>
          <xdr:row>2</xdr:row>
          <xdr:rowOff>123825</xdr:rowOff>
        </xdr:to>
        <xdr:sp macro="" textlink="">
          <xdr:nvSpPr>
            <xdr:cNvPr id="12293" name="Button 5" hidden="1">
              <a:extLst>
                <a:ext uri="{63B3BB69-23CF-44E3-9099-C40C66FF867C}">
                  <a14:compatExt spid="_x0000_s12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1419225</xdr:colOff>
          <xdr:row>1</xdr:row>
          <xdr:rowOff>76200</xdr:rowOff>
        </xdr:from>
        <xdr:to>
          <xdr:col>3</xdr:col>
          <xdr:colOff>304800</xdr:colOff>
          <xdr:row>3</xdr:row>
          <xdr:rowOff>9525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Générer des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</xdr:row>
          <xdr:rowOff>104775</xdr:rowOff>
        </xdr:from>
        <xdr:to>
          <xdr:col>7</xdr:col>
          <xdr:colOff>114300</xdr:colOff>
          <xdr:row>3</xdr:row>
          <xdr:rowOff>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les données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3" name="tbl_JANVIER" displayName="tbl_JANVIER" ref="A5:U10" totalsRowShown="0" headerRowDxfId="318" dataDxfId="317">
  <autoFilter ref="A5:U10"/>
  <tableColumns count="21">
    <tableColumn id="1" name="Date" dataDxfId="316"/>
    <tableColumn id="2" name="Nom" dataDxfId="315"/>
    <tableColumn id="3" name="Pénom" dataDxfId="314"/>
    <tableColumn id="4" name="Sexe" dataDxfId="313"/>
    <tableColumn id="5" name="Date Naiss." dataDxfId="312"/>
    <tableColumn id="6" name="Date Entrée" dataDxfId="311"/>
    <tableColumn id="7" name="Date Sortie" dataDxfId="310"/>
    <tableColumn id="8" name="Pôle" dataDxfId="309"/>
    <tableColumn id="9" name="Emploi" dataDxfId="308"/>
    <tableColumn id="10" name="Service" dataDxfId="307"/>
    <tableColumn id="11" name="Type Contrat" dataDxfId="306"/>
    <tableColumn id="12" name="Secteur" dataDxfId="305"/>
    <tableColumn id="13" name="Salaire base" dataDxfId="304"/>
    <tableColumn id="14" name="Rémun. Brute" dataDxfId="303"/>
    <tableColumn id="15" name="Charges Pat." dataDxfId="302"/>
    <tableColumn id="16" name="Masse Salar" dataDxfId="301"/>
    <tableColumn id="19" name="Mois" dataDxfId="300">
      <calculatedColumnFormula>PROPER(TEXT(tbl_JANVIER[[#This Row],[Date]],"mmmm"))</calculatedColumnFormula>
    </tableColumn>
    <tableColumn id="17" name="Age" dataDxfId="299">
      <calculatedColumnFormula>YEAR(TODAY())-YEAR(tbl_JANVIER[[#This Row],[Date Naiss.]])</calculatedColumnFormula>
    </tableColumn>
    <tableColumn id="18" name="Nombre" dataDxfId="298">
      <calculatedColumnFormula>1</calculatedColumnFormula>
    </tableColumn>
    <tableColumn id="20" name="Ancienneté" dataDxfId="297">
      <calculatedColumnFormula>YEAR(TODAY())-YEAR(tbl_JANVIER[[#This Row],[Date Entrée]])</calculatedColumnFormula>
    </tableColumn>
    <tableColumn id="21" name="Heures Payés" dataDxfId="296"/>
  </tableColumns>
  <tableStyleInfo name="TableStyleMedium3" showFirstColumn="0" showLastColumn="0" showRowStripes="0" showColumnStripes="1"/>
</table>
</file>

<file path=xl/tables/table2.xml><?xml version="1.0" encoding="utf-8"?>
<table xmlns="http://schemas.openxmlformats.org/spreadsheetml/2006/main" id="14" name="tbl_FEVRIER" displayName="tbl_FEVRIER" ref="C6:W13" headerRowDxfId="295" dataDxfId="294">
  <autoFilter ref="C6:W13"/>
  <tableColumns count="21">
    <tableColumn id="1" name="Date" totalsRowLabel="Total" dataDxfId="293" totalsRowDxfId="292"/>
    <tableColumn id="2" name="Nom" totalsRowFunction="count" dataDxfId="291" totalsRowDxfId="290"/>
    <tableColumn id="3" name="Pénom" dataDxfId="289" totalsRowDxfId="288"/>
    <tableColumn id="4" name="Sexe" dataDxfId="287" totalsRowDxfId="286"/>
    <tableColumn id="5" name="Date Naiss." dataDxfId="285" totalsRowDxfId="284"/>
    <tableColumn id="6" name="Date Entrée" dataDxfId="283" totalsRowDxfId="282"/>
    <tableColumn id="7" name="Date Sortie" dataDxfId="281" totalsRowDxfId="280"/>
    <tableColumn id="8" name="Pôle" dataDxfId="279" totalsRowDxfId="278"/>
    <tableColumn id="9" name="Emploi" dataDxfId="277" totalsRowDxfId="276"/>
    <tableColumn id="10" name="Service" dataDxfId="275" totalsRowDxfId="274"/>
    <tableColumn id="11" name="Type Contrat" dataDxfId="273" totalsRowDxfId="272"/>
    <tableColumn id="12" name="Secteur" dataDxfId="271" totalsRowDxfId="270"/>
    <tableColumn id="13" name="Salaire base" dataDxfId="269" totalsRowDxfId="268"/>
    <tableColumn id="14" name="Rémun. Brute" dataDxfId="267" totalsRowDxfId="266"/>
    <tableColumn id="15" name="Charges Pat." dataDxfId="265" totalsRowDxfId="264"/>
    <tableColumn id="16" name="Masse Salar" dataDxfId="263" totalsRowDxfId="262"/>
    <tableColumn id="19" name="Mois" dataDxfId="261" totalsRowDxfId="260">
      <calculatedColumnFormula>PROPER(TEXT(tbl_FEVRIER[[#This Row],[Date]],"mmmm"))</calculatedColumnFormula>
    </tableColumn>
    <tableColumn id="17" name="Age" dataDxfId="259" totalsRowDxfId="258">
      <calculatedColumnFormula>YEAR(TODAY())-YEAR(tbl_FEVRIER[[#This Row],[Date Naiss.]])</calculatedColumnFormula>
    </tableColumn>
    <tableColumn id="18" name="Nombre" dataDxfId="257" totalsRowDxfId="256">
      <calculatedColumnFormula>1</calculatedColumnFormula>
    </tableColumn>
    <tableColumn id="20" name="Ancienneté" dataDxfId="255" totalsRowDxfId="254">
      <calculatedColumnFormula>YEAR(TODAY())-YEAR(tbl_FEVRIER[[#This Row],[Date Entrée]])</calculatedColumnFormula>
    </tableColumn>
    <tableColumn id="21" name="Heure Payées" totalsRowFunction="sum" dataDxfId="253" totalsRowDxfId="252"/>
  </tableColumns>
  <tableStyleInfo name="TableStyleMedium3" showFirstColumn="0" showLastColumn="0" showRowStripes="0" showColumnStripes="1"/>
</table>
</file>

<file path=xl/tables/table3.xml><?xml version="1.0" encoding="utf-8"?>
<table xmlns="http://schemas.openxmlformats.org/spreadsheetml/2006/main" id="15" name="tbl_MARS" displayName="tbl_MARS" ref="A5:U6" insertRow="1" totalsRowShown="0" headerRowDxfId="251" dataDxfId="250">
  <autoFilter ref="A5:U6"/>
  <tableColumns count="21">
    <tableColumn id="1" name="Date" dataDxfId="249"/>
    <tableColumn id="2" name="Nom" dataDxfId="248"/>
    <tableColumn id="3" name="Pénom" dataDxfId="247"/>
    <tableColumn id="4" name="Sexe" dataDxfId="246"/>
    <tableColumn id="5" name="Date Naiss." dataDxfId="245"/>
    <tableColumn id="6" name="Date Entrée" dataDxfId="244"/>
    <tableColumn id="7" name="Date Sortie" dataDxfId="243"/>
    <tableColumn id="8" name="Pôle" dataDxfId="242"/>
    <tableColumn id="9" name="Emploi" dataDxfId="241"/>
    <tableColumn id="10" name="Service" dataDxfId="240"/>
    <tableColumn id="11" name="Type Contrat" dataDxfId="239"/>
    <tableColumn id="12" name="Secteur" dataDxfId="238"/>
    <tableColumn id="13" name="Salaire base" dataDxfId="237"/>
    <tableColumn id="14" name="Rémun. Brute" dataDxfId="236"/>
    <tableColumn id="15" name="Charges Pat." dataDxfId="235"/>
    <tableColumn id="16" name="Masse Salar" dataDxfId="234"/>
    <tableColumn id="19" name="Mois" dataDxfId="233">
      <calculatedColumnFormula>PROPER(TEXT(tbl_MARS[[#This Row],[Date]],"mmmm"))</calculatedColumnFormula>
    </tableColumn>
    <tableColumn id="17" name="Age" dataDxfId="232">
      <calculatedColumnFormula>YEAR(TODAY())-YEAR(tbl_MARS[[#This Row],[Date Naiss.]])</calculatedColumnFormula>
    </tableColumn>
    <tableColumn id="18" name="Nombre" dataDxfId="231">
      <calculatedColumnFormula>1</calculatedColumnFormula>
    </tableColumn>
    <tableColumn id="20" name="Ancienneté" dataDxfId="230"/>
    <tableColumn id="21" name="Heure Payées" dataDxfId="229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tbl_AVRIL" displayName="tbl_AVRIL" ref="A5:T6" insertRow="1" totalsRowShown="0" headerRowDxfId="228" dataDxfId="227">
  <autoFilter ref="A5:T6"/>
  <tableColumns count="20">
    <tableColumn id="1" name="Date" dataDxfId="226"/>
    <tableColumn id="2" name="Nom" dataDxfId="225"/>
    <tableColumn id="3" name="Pénom" dataDxfId="224"/>
    <tableColumn id="4" name="Sexe" dataDxfId="223"/>
    <tableColumn id="5" name="Date Naiss." dataDxfId="222"/>
    <tableColumn id="6" name="Date Entrée" dataDxfId="221"/>
    <tableColumn id="7" name="Date Sortie" dataDxfId="220"/>
    <tableColumn id="8" name="Pôle" dataDxfId="219"/>
    <tableColumn id="9" name="Emploi" dataDxfId="218"/>
    <tableColumn id="10" name="Service" dataDxfId="217"/>
    <tableColumn id="11" name="Type Contrat" dataDxfId="216"/>
    <tableColumn id="12" name="Secteur" dataDxfId="215"/>
    <tableColumn id="13" name="Salaire base" dataDxfId="214"/>
    <tableColumn id="14" name="Rémun. Brute" dataDxfId="213"/>
    <tableColumn id="15" name="Charges Pat." dataDxfId="212"/>
    <tableColumn id="16" name="Masse Salar" dataDxfId="211"/>
    <tableColumn id="19" name="Mois" dataDxfId="210">
      <calculatedColumnFormula>PROPER(TEXT(tbl_AVRIL[[#This Row],[Date]],"mmmm"))</calculatedColumnFormula>
    </tableColumn>
    <tableColumn id="17" name="Age" dataDxfId="209">
      <calculatedColumnFormula>YEAR(TODAY())-YEAR(tbl_AVRIL[[#This Row],[Date Naiss.]])</calculatedColumnFormula>
    </tableColumn>
    <tableColumn id="18" name="Nombre" dataDxfId="208">
      <calculatedColumnFormula>1</calculatedColumnFormula>
    </tableColumn>
    <tableColumn id="20" name="A" dataDxfId="207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16" name="tbl_MAI" displayName="tbl_MAI" ref="A5:U6" insertRow="1" totalsRowShown="0" headerRowDxfId="206" dataDxfId="205">
  <autoFilter ref="A5:U6"/>
  <tableColumns count="21">
    <tableColumn id="1" name="Date" dataDxfId="204"/>
    <tableColumn id="2" name="Nom" dataDxfId="203"/>
    <tableColumn id="3" name="Pénom" dataDxfId="202"/>
    <tableColumn id="4" name="Sexe" dataDxfId="201"/>
    <tableColumn id="5" name="Date Naiss." dataDxfId="200"/>
    <tableColumn id="6" name="Date Entrée" dataDxfId="199"/>
    <tableColumn id="7" name="Date Sortie" dataDxfId="198"/>
    <tableColumn id="8" name="Pôle" dataDxfId="197"/>
    <tableColumn id="9" name="Emploi" dataDxfId="196"/>
    <tableColumn id="10" name="Service" dataDxfId="195"/>
    <tableColumn id="11" name="Type Contrat" dataDxfId="194"/>
    <tableColumn id="12" name="Secteur" dataDxfId="193"/>
    <tableColumn id="13" name="Salaire base" dataDxfId="192"/>
    <tableColumn id="14" name="Rémun. Brute" dataDxfId="191"/>
    <tableColumn id="15" name="Charges Pat." dataDxfId="190"/>
    <tableColumn id="16" name="Masse Salar" dataDxfId="189"/>
    <tableColumn id="19" name="Mois" dataDxfId="188">
      <calculatedColumnFormula>PROPER(TEXT(tbl_MAI[[#This Row],[Date]],"mmmm"))</calculatedColumnFormula>
    </tableColumn>
    <tableColumn id="17" name="Age" dataDxfId="187">
      <calculatedColumnFormula>YEAR(TODAY())-YEAR(tbl_MAI[[#This Row],[Date Naiss.]])</calculatedColumnFormula>
    </tableColumn>
    <tableColumn id="18" name="Nombre" dataDxfId="186">
      <calculatedColumnFormula>1</calculatedColumnFormula>
    </tableColumn>
    <tableColumn id="20" name="Ancienneté" dataDxfId="185"/>
    <tableColumn id="21" name="Heure Payées" dataDxfId="184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17" name="tbl_JUIN" displayName="tbl_JUIN" ref="A5:U6" insertRow="1" totalsRowShown="0" headerRowDxfId="183" dataDxfId="182">
  <autoFilter ref="A5:U6"/>
  <tableColumns count="21">
    <tableColumn id="1" name="Date" dataDxfId="181"/>
    <tableColumn id="2" name="Nom" dataDxfId="180"/>
    <tableColumn id="3" name="Pénom" dataDxfId="179"/>
    <tableColumn id="4" name="Sexe" dataDxfId="178"/>
    <tableColumn id="5" name="Date Naiss." dataDxfId="177"/>
    <tableColumn id="6" name="Date Entrée" dataDxfId="176"/>
    <tableColumn id="7" name="Date Sortie" dataDxfId="175"/>
    <tableColumn id="8" name="Pôle" dataDxfId="174"/>
    <tableColumn id="9" name="Emploi" dataDxfId="173"/>
    <tableColumn id="10" name="Service" dataDxfId="172"/>
    <tableColumn id="11" name="Type Contrat" dataDxfId="171"/>
    <tableColumn id="12" name="Secteur" dataDxfId="170"/>
    <tableColumn id="13" name="Salaire base" dataDxfId="169"/>
    <tableColumn id="14" name="Rémun. Brute" dataDxfId="168"/>
    <tableColumn id="15" name="Charges Pat." dataDxfId="167"/>
    <tableColumn id="16" name="Masse Salar" dataDxfId="166"/>
    <tableColumn id="19" name="Mois" dataDxfId="165">
      <calculatedColumnFormula>PROPER(TEXT(tbl_JUIN[[#This Row],[Date]],"mmmm"))</calculatedColumnFormula>
    </tableColumn>
    <tableColumn id="17" name="Age" dataDxfId="164">
      <calculatedColumnFormula>YEAR(TODAY())-YEAR(tbl_JUIN[[#This Row],[Date Naiss.]])</calculatedColumnFormula>
    </tableColumn>
    <tableColumn id="18" name="Nombre" dataDxfId="163">
      <calculatedColumnFormula>1</calculatedColumnFormula>
    </tableColumn>
    <tableColumn id="20" name="Ancienneté" dataDxfId="162"/>
    <tableColumn id="21" name="Heure Payées" dataDxfId="161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id="18" name="tbl_JUILLET" displayName="tbl_JUILLET" ref="A5:U6" insertRow="1" totalsRowShown="0" headerRowDxfId="160" dataDxfId="159">
  <autoFilter ref="A5:U6"/>
  <tableColumns count="21">
    <tableColumn id="1" name="Date" dataDxfId="158"/>
    <tableColumn id="2" name="Nom" dataDxfId="157"/>
    <tableColumn id="3" name="Pénom" dataDxfId="156"/>
    <tableColumn id="4" name="Sexe" dataDxfId="155"/>
    <tableColumn id="5" name="Date Naiss." dataDxfId="154"/>
    <tableColumn id="6" name="Date Entrée" dataDxfId="153"/>
    <tableColumn id="7" name="Date Sortie" dataDxfId="152"/>
    <tableColumn id="8" name="Pôle" dataDxfId="151"/>
    <tableColumn id="9" name="Emploi" dataDxfId="150"/>
    <tableColumn id="10" name="Service" dataDxfId="149"/>
    <tableColumn id="11" name="Type Contrat" dataDxfId="148"/>
    <tableColumn id="12" name="Secteur" dataDxfId="147"/>
    <tableColumn id="13" name="Salaire base" dataDxfId="146"/>
    <tableColumn id="14" name="Rémun. Brute" dataDxfId="145"/>
    <tableColumn id="15" name="Charges Pat." dataDxfId="144"/>
    <tableColumn id="16" name="Masse Salar" dataDxfId="143"/>
    <tableColumn id="19" name="Mois" dataDxfId="142">
      <calculatedColumnFormula>PROPER(TEXT(tbl_JUILLET[[#This Row],[Date]],"mmmm"))</calculatedColumnFormula>
    </tableColumn>
    <tableColumn id="17" name="Age" dataDxfId="141">
      <calculatedColumnFormula>YEAR(TODAY())-YEAR(tbl_JUILLET[[#This Row],[Date Naiss.]])</calculatedColumnFormula>
    </tableColumn>
    <tableColumn id="18" name="Nombre" dataDxfId="140">
      <calculatedColumnFormula>1</calculatedColumnFormula>
    </tableColumn>
    <tableColumn id="20" name="Ancienneté" dataDxfId="139"/>
    <tableColumn id="21" name="Heure Payées" dataDxfId="138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id="19" name="tbl_AOUT" displayName="tbl_AOUT" ref="A5:U6" insertRow="1" totalsRowShown="0" headerRowDxfId="137" dataDxfId="136">
  <autoFilter ref="A5:U6"/>
  <tableColumns count="21">
    <tableColumn id="1" name="Date" dataDxfId="135"/>
    <tableColumn id="2" name="Nom" dataDxfId="134"/>
    <tableColumn id="3" name="Pénom" dataDxfId="133"/>
    <tableColumn id="4" name="Sexe" dataDxfId="132"/>
    <tableColumn id="5" name="Date Naiss." dataDxfId="131"/>
    <tableColumn id="6" name="Date Entrée" dataDxfId="130"/>
    <tableColumn id="7" name="Date Sortie" dataDxfId="129"/>
    <tableColumn id="8" name="Pôle" dataDxfId="128"/>
    <tableColumn id="9" name="Emploi" dataDxfId="127"/>
    <tableColumn id="10" name="Service" dataDxfId="126"/>
    <tableColumn id="11" name="Type Contrat" dataDxfId="125"/>
    <tableColumn id="12" name="Secteur" dataDxfId="124"/>
    <tableColumn id="13" name="Salaire base" dataDxfId="123"/>
    <tableColumn id="14" name="Rémun. Brute" dataDxfId="122"/>
    <tableColumn id="15" name="Charges Pat." dataDxfId="121"/>
    <tableColumn id="16" name="Masse Salar" dataDxfId="120"/>
    <tableColumn id="19" name="Mois" dataDxfId="119">
      <calculatedColumnFormula>PROPER(TEXT(tbl_AOUT[[#This Row],[Date]],"mmmm"))</calculatedColumnFormula>
    </tableColumn>
    <tableColumn id="17" name="Age" dataDxfId="118">
      <calculatedColumnFormula>YEAR(TODAY())-YEAR(tbl_AOUT[[#This Row],[Date Naiss.]])</calculatedColumnFormula>
    </tableColumn>
    <tableColumn id="18" name="Nombre" dataDxfId="117">
      <calculatedColumnFormula>1</calculatedColumnFormula>
    </tableColumn>
    <tableColumn id="20" name="Ancienneté" dataDxfId="116"/>
    <tableColumn id="21" name="Heure Payées" dataDxfId="115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id="20" name="tbl_SEPTEMBRE" displayName="tbl_SEPTEMBRE" ref="A5:U6" insertRow="1" totalsRowShown="0" headerRowDxfId="114" dataDxfId="113">
  <autoFilter ref="A5:U6"/>
  <tableColumns count="21">
    <tableColumn id="1" name="Date" dataDxfId="112"/>
    <tableColumn id="2" name="Nom" dataDxfId="111"/>
    <tableColumn id="3" name="Pénom" dataDxfId="110"/>
    <tableColumn id="4" name="Sexe" dataDxfId="109"/>
    <tableColumn id="5" name="Date Naiss." dataDxfId="108"/>
    <tableColumn id="6" name="Date Entrée" dataDxfId="107"/>
    <tableColumn id="7" name="Date Sortie" dataDxfId="106"/>
    <tableColumn id="8" name="Pôle" dataDxfId="105"/>
    <tableColumn id="9" name="Emploi" dataDxfId="104"/>
    <tableColumn id="10" name="Service" dataDxfId="103"/>
    <tableColumn id="11" name="Type Contrat" dataDxfId="102"/>
    <tableColumn id="12" name="Secteur" dataDxfId="101"/>
    <tableColumn id="13" name="Salaire base" dataDxfId="100"/>
    <tableColumn id="14" name="Rémun. Brute" dataDxfId="99"/>
    <tableColumn id="15" name="Charges Pat." dataDxfId="98"/>
    <tableColumn id="16" name="Masse Salar" dataDxfId="97"/>
    <tableColumn id="19" name="Mois" dataDxfId="96">
      <calculatedColumnFormula>PROPER(TEXT(tbl_SEPTEMBRE[[#This Row],[Date]],"mmmm"))</calculatedColumnFormula>
    </tableColumn>
    <tableColumn id="17" name="Age" dataDxfId="95">
      <calculatedColumnFormula>YEAR(TODAY())-YEAR(tbl_SEPTEMBRE[[#This Row],[Date Naiss.]])</calculatedColumnFormula>
    </tableColumn>
    <tableColumn id="18" name="Nombre" dataDxfId="94">
      <calculatedColumnFormula>1</calculatedColumnFormula>
    </tableColumn>
    <tableColumn id="20" name="Ancienneté" dataDxfId="93"/>
    <tableColumn id="21" name="Heure Payées" dataDxfId="92"/>
  </tableColumns>
  <tableStyleInfo name="TableStyleLight2" showFirstColumn="0" showLastColumn="0" showRowStripes="1" showColumnStripes="0"/>
</table>
</file>

<file path=xl/tables/table10.xml><?xml version="1.0" encoding="utf-8"?>
<table xmlns="http://schemas.openxmlformats.org/spreadsheetml/2006/main" id="21" name="tbl_OCTOBRE" displayName="tbl_OCTOBRE" ref="A5:U6" insertRow="1" totalsRowShown="0" headerRowDxfId="91" dataDxfId="90">
  <autoFilter ref="A5:U6"/>
  <tableColumns count="21">
    <tableColumn id="1" name="Date" dataDxfId="89"/>
    <tableColumn id="2" name="Nom" dataDxfId="88"/>
    <tableColumn id="3" name="Pénom" dataDxfId="87"/>
    <tableColumn id="4" name="Sexe" dataDxfId="86"/>
    <tableColumn id="5" name="Date Naiss." dataDxfId="85"/>
    <tableColumn id="6" name="Date Entrée" dataDxfId="84"/>
    <tableColumn id="7" name="Date Sortie" dataDxfId="83"/>
    <tableColumn id="8" name="Pôle" dataDxfId="82"/>
    <tableColumn id="9" name="Emploi" dataDxfId="81"/>
    <tableColumn id="10" name="Service" dataDxfId="80"/>
    <tableColumn id="11" name="Type Contrat" dataDxfId="79"/>
    <tableColumn id="12" name="Secteur" dataDxfId="78"/>
    <tableColumn id="13" name="Salaire base" dataDxfId="77"/>
    <tableColumn id="14" name="Rémun. Brute" dataDxfId="76"/>
    <tableColumn id="15" name="Charges Pat." dataDxfId="75"/>
    <tableColumn id="16" name="Masse Salar" dataDxfId="74"/>
    <tableColumn id="19" name="Mois" dataDxfId="73">
      <calculatedColumnFormula>PROPER(TEXT(tbl_OCTOBRE[[#This Row],[Date]],"mmmm"))</calculatedColumnFormula>
    </tableColumn>
    <tableColumn id="17" name="Age" dataDxfId="72">
      <calculatedColumnFormula>YEAR(TODAY())-YEAR(tbl_OCTOBRE[[#This Row],[Date Naiss.]])</calculatedColumnFormula>
    </tableColumn>
    <tableColumn id="18" name="Nombre" dataDxfId="71">
      <calculatedColumnFormula>1</calculatedColumnFormula>
    </tableColumn>
    <tableColumn id="20" name="Ancienneté" dataDxfId="70"/>
    <tableColumn id="21" name="Heure Payées" dataDxfId="69"/>
  </tableColumns>
  <tableStyleInfo name="TableStyleLight2" showFirstColumn="0" showLastColumn="0" showRowStripes="1" showColumnStripes="0"/>
</table>
</file>

<file path=xl/tables/table11.xml><?xml version="1.0" encoding="utf-8"?>
<table xmlns="http://schemas.openxmlformats.org/spreadsheetml/2006/main" id="22" name="tbl_NOVEMBRE" displayName="tbl_NOVEMBRE" ref="A5:U6" insertRow="1" totalsRowShown="0" headerRowDxfId="68" dataDxfId="67">
  <autoFilter ref="A5:U6"/>
  <tableColumns count="21">
    <tableColumn id="1" name="Date" dataDxfId="66"/>
    <tableColumn id="2" name="Nom" dataDxfId="65"/>
    <tableColumn id="3" name="Pénom" dataDxfId="64"/>
    <tableColumn id="4" name="Sexe" dataDxfId="63"/>
    <tableColumn id="5" name="Date Naiss." dataDxfId="62"/>
    <tableColumn id="6" name="Date Entrée" dataDxfId="61"/>
    <tableColumn id="7" name="Date Sortie" dataDxfId="60"/>
    <tableColumn id="8" name="Pôle" dataDxfId="59"/>
    <tableColumn id="9" name="Emploi" dataDxfId="58"/>
    <tableColumn id="10" name="Service" dataDxfId="57"/>
    <tableColumn id="11" name="Type Contrat" dataDxfId="56"/>
    <tableColumn id="12" name="Secteur" dataDxfId="55"/>
    <tableColumn id="13" name="Salaire base" dataDxfId="54"/>
    <tableColumn id="14" name="Rémun. Brute" dataDxfId="53"/>
    <tableColumn id="15" name="Charges Pat." dataDxfId="52"/>
    <tableColumn id="16" name="Masse Salar" dataDxfId="51"/>
    <tableColumn id="19" name="Mois" dataDxfId="50">
      <calculatedColumnFormula>PROPER(TEXT(tbl_NOVEMBRE[[#This Row],[Date]],"mmmm"))</calculatedColumnFormula>
    </tableColumn>
    <tableColumn id="17" name="Age" dataDxfId="49">
      <calculatedColumnFormula>YEAR(TODAY())-YEAR(tbl_NOVEMBRE[[#This Row],[Date Naiss.]])</calculatedColumnFormula>
    </tableColumn>
    <tableColumn id="18" name="Nombre" dataDxfId="48">
      <calculatedColumnFormula>1</calculatedColumnFormula>
    </tableColumn>
    <tableColumn id="20" name="Ancienneté" dataDxfId="47"/>
    <tableColumn id="21" name="Heure Payées" dataDxfId="46"/>
  </tableColumns>
  <tableStyleInfo name="TableStyleLight2" showFirstColumn="0" showLastColumn="0" showRowStripes="1" showColumnStripes="0"/>
</table>
</file>

<file path=xl/tables/table12.xml><?xml version="1.0" encoding="utf-8"?>
<table xmlns="http://schemas.openxmlformats.org/spreadsheetml/2006/main" id="23" name="tbl_DECEMBRE" displayName="tbl_DECEMBRE" ref="C5:W6" insertRow="1" totalsRowShown="0" headerRowDxfId="45" dataDxfId="44">
  <autoFilter ref="C5:W6"/>
  <tableColumns count="21">
    <tableColumn id="1" name="Date" dataDxfId="43"/>
    <tableColumn id="2" name="Nom" dataDxfId="42"/>
    <tableColumn id="3" name="Pénom" dataDxfId="41"/>
    <tableColumn id="4" name="Sexe" dataDxfId="40"/>
    <tableColumn id="5" name="Date Naiss." dataDxfId="39"/>
    <tableColumn id="6" name="Date Entrée" dataDxfId="38"/>
    <tableColumn id="7" name="Date Sortie" dataDxfId="37"/>
    <tableColumn id="8" name="Pôle" dataDxfId="36"/>
    <tableColumn id="9" name="Emploi" dataDxfId="35"/>
    <tableColumn id="10" name="Service" dataDxfId="34"/>
    <tableColumn id="11" name="Type Contrat" dataDxfId="33"/>
    <tableColumn id="12" name="Secteur" dataDxfId="32"/>
    <tableColumn id="13" name="Salaire base" dataDxfId="31"/>
    <tableColumn id="14" name="Rémun. Brute" dataDxfId="30"/>
    <tableColumn id="15" name="Charges Pat." dataDxfId="29"/>
    <tableColumn id="16" name="Masse Salar" dataDxfId="28"/>
    <tableColumn id="19" name="Mois" dataDxfId="27">
      <calculatedColumnFormula>PROPER(TEXT(tbl_DECEMBRE[[#This Row],[Date]],"mmmm"))</calculatedColumnFormula>
    </tableColumn>
    <tableColumn id="17" name="Age" dataDxfId="26">
      <calculatedColumnFormula>YEAR(TODAY())-YEAR(tbl_DECEMBRE[[#This Row],[Date Naiss.]])</calculatedColumnFormula>
    </tableColumn>
    <tableColumn id="18" name="Nombre" dataDxfId="25">
      <calculatedColumnFormula>1</calculatedColumnFormula>
    </tableColumn>
    <tableColumn id="20" name="Ancienneté" dataDxfId="24"/>
    <tableColumn id="21" name="Heure Payées" dataDxfId="23"/>
  </tableColumns>
  <tableStyleInfo name="TableStyleLight2" showFirstColumn="0" showLastColumn="0" showRowStripes="1" showColumnStripes="0"/>
</table>
</file>

<file path=xl/tables/table13.xml><?xml version="1.0" encoding="utf-8"?>
<table xmlns="http://schemas.openxmlformats.org/spreadsheetml/2006/main" id="3" name="tbl_RECAP" displayName="tbl_RECAP" ref="A5:U6" insertRow="1" totalsRowShown="0" headerRowDxfId="22" dataDxfId="21">
  <autoFilter ref="A5:U6"/>
  <tableColumns count="21">
    <tableColumn id="1" name="Date" dataDxfId="20"/>
    <tableColumn id="2" name="Nom" dataDxfId="19"/>
    <tableColumn id="3" name="Prénom" dataDxfId="18"/>
    <tableColumn id="4" name="Sexe" dataDxfId="17"/>
    <tableColumn id="5" name="Date Naiss." dataDxfId="16"/>
    <tableColumn id="6" name="Date Entrée" dataDxfId="15"/>
    <tableColumn id="7" name="Date Sortie" dataDxfId="14"/>
    <tableColumn id="8" name="Pôle" dataDxfId="13"/>
    <tableColumn id="9" name="Emploi" dataDxfId="12"/>
    <tableColumn id="10" name="Service" dataDxfId="11"/>
    <tableColumn id="11" name="Type Contrat" dataDxfId="10"/>
    <tableColumn id="12" name="Secteur" dataDxfId="9"/>
    <tableColumn id="13" name="Salaire base" dataDxfId="8"/>
    <tableColumn id="14" name="Rémun. Brute" dataDxfId="7"/>
    <tableColumn id="15" name="Charges Pat." dataDxfId="6"/>
    <tableColumn id="16" name="Masse Salar" dataDxfId="5"/>
    <tableColumn id="19" name="Mois" dataDxfId="4"/>
    <tableColumn id="17" name="Age" dataDxfId="3"/>
    <tableColumn id="18" name="Nombre" dataDxfId="2"/>
    <tableColumn id="20" name="Ancienneté" dataDxfId="1"/>
    <tableColumn id="21" name="Heures Payés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2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2.xml"/><Relationship Id="rId5" Type="http://schemas.openxmlformats.org/officeDocument/2006/relationships/table" Target="../tables/table13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U10"/>
  <sheetViews>
    <sheetView tabSelected="1" workbookViewId="0">
      <selection activeCell="K8" sqref="K8"/>
    </sheetView>
  </sheetViews>
  <sheetFormatPr baseColWidth="10" defaultRowHeight="15"/>
  <cols>
    <col min="8" max="8" width="14.5703125" customWidth="1"/>
    <col min="13" max="13" width="13.28515625" customWidth="1"/>
    <col min="14" max="14" width="14.5703125" customWidth="1"/>
    <col min="21" max="21" width="12.85546875" customWidth="1"/>
  </cols>
  <sheetData>
    <row r="5" spans="1:21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  <c r="J5" s="1" t="s">
        <v>9</v>
      </c>
      <c r="K5" s="1" t="s">
        <v>10</v>
      </c>
      <c r="L5" s="1" t="s">
        <v>11</v>
      </c>
      <c r="M5" s="1" t="s">
        <v>12</v>
      </c>
      <c r="N5" s="1" t="s">
        <v>13</v>
      </c>
      <c r="O5" s="1" t="s">
        <v>14</v>
      </c>
      <c r="P5" s="1" t="s">
        <v>15</v>
      </c>
      <c r="Q5" s="1" t="s">
        <v>18</v>
      </c>
      <c r="R5" s="11" t="s">
        <v>16</v>
      </c>
      <c r="S5" s="11" t="s">
        <v>17</v>
      </c>
      <c r="T5" s="11" t="s">
        <v>28</v>
      </c>
      <c r="U5" s="11" t="s">
        <v>39</v>
      </c>
    </row>
    <row r="6" spans="1:21">
      <c r="A6" s="6">
        <v>42035</v>
      </c>
      <c r="B6" s="8" t="s">
        <v>46</v>
      </c>
      <c r="C6" s="8" t="s">
        <v>19</v>
      </c>
      <c r="D6" s="11" t="s">
        <v>26</v>
      </c>
      <c r="E6" s="10">
        <v>24920</v>
      </c>
      <c r="F6" s="12">
        <v>42036</v>
      </c>
      <c r="G6" s="12">
        <v>42400</v>
      </c>
      <c r="H6" s="13" t="s">
        <v>29</v>
      </c>
      <c r="I6" s="8" t="s">
        <v>30</v>
      </c>
      <c r="J6" s="8" t="s">
        <v>35</v>
      </c>
      <c r="K6" s="11" t="s">
        <v>32</v>
      </c>
      <c r="L6" s="8" t="s">
        <v>36</v>
      </c>
      <c r="M6" s="11">
        <v>1451.21</v>
      </c>
      <c r="N6" s="11">
        <v>1457.55</v>
      </c>
      <c r="O6" s="11">
        <v>321.52</v>
      </c>
      <c r="P6" s="11">
        <v>1776.08</v>
      </c>
      <c r="Q6" s="2" t="str">
        <f>PROPER(TEXT(tbl_JANVIER[[#This Row],[Date]],"mmmm"))</f>
        <v>Janvier</v>
      </c>
      <c r="R6" s="11">
        <f ca="1">YEAR(TODAY())-YEAR(tbl_JANVIER[[#This Row],[Date Naiss.]])</f>
        <v>48</v>
      </c>
      <c r="S6" s="3">
        <f>1</f>
        <v>1</v>
      </c>
      <c r="T6" s="14">
        <f ca="1">YEAR(TODAY())-YEAR(tbl_JANVIER[[#This Row],[Date Entrée]])</f>
        <v>1</v>
      </c>
      <c r="U6" s="11">
        <v>151.66999999999999</v>
      </c>
    </row>
    <row r="7" spans="1:21">
      <c r="A7" s="6">
        <v>42035</v>
      </c>
      <c r="B7" s="8" t="s">
        <v>47</v>
      </c>
      <c r="C7" s="8" t="s">
        <v>20</v>
      </c>
      <c r="D7" s="11" t="s">
        <v>26</v>
      </c>
      <c r="E7" s="10">
        <v>24638</v>
      </c>
      <c r="F7" s="12">
        <v>39234</v>
      </c>
      <c r="G7" s="8"/>
      <c r="H7" s="13" t="s">
        <v>29</v>
      </c>
      <c r="I7" s="8" t="s">
        <v>30</v>
      </c>
      <c r="J7" s="8" t="s">
        <v>35</v>
      </c>
      <c r="K7" s="11" t="s">
        <v>33</v>
      </c>
      <c r="L7" s="8" t="s">
        <v>36</v>
      </c>
      <c r="M7" s="11">
        <v>1483.34</v>
      </c>
      <c r="N7" s="11">
        <v>1489.92</v>
      </c>
      <c r="O7" s="11">
        <v>328.68</v>
      </c>
      <c r="P7" s="11">
        <v>1814.3</v>
      </c>
      <c r="Q7" s="7" t="str">
        <f>PROPER(TEXT(tbl_JANVIER[[#This Row],[Date]],"mmmm"))</f>
        <v>Janvier</v>
      </c>
      <c r="R7" s="11">
        <f ca="1">YEAR(TODAY())-YEAR(tbl_JANVIER[[#This Row],[Date Naiss.]])</f>
        <v>49</v>
      </c>
      <c r="S7" s="3">
        <f>1</f>
        <v>1</v>
      </c>
      <c r="T7" s="14">
        <f ca="1">YEAR(TODAY())-YEAR(tbl_JANVIER[[#This Row],[Date Entrée]])</f>
        <v>9</v>
      </c>
      <c r="U7" s="11">
        <v>153.66999999999999</v>
      </c>
    </row>
    <row r="8" spans="1:21">
      <c r="A8" s="6">
        <v>42035</v>
      </c>
      <c r="B8" s="8" t="s">
        <v>48</v>
      </c>
      <c r="C8" s="8" t="s">
        <v>21</v>
      </c>
      <c r="D8" s="11" t="s">
        <v>26</v>
      </c>
      <c r="E8" s="10">
        <v>23542</v>
      </c>
      <c r="F8" s="12">
        <v>41092</v>
      </c>
      <c r="G8" s="8"/>
      <c r="H8" s="13" t="s">
        <v>29</v>
      </c>
      <c r="I8" s="8" t="s">
        <v>31</v>
      </c>
      <c r="J8" s="8" t="s">
        <v>35</v>
      </c>
      <c r="K8" s="11" t="s">
        <v>33</v>
      </c>
      <c r="L8" s="8" t="s">
        <v>37</v>
      </c>
      <c r="M8" s="11">
        <v>1665.41</v>
      </c>
      <c r="N8" s="11">
        <v>1627.72</v>
      </c>
      <c r="O8" s="11">
        <v>359.08</v>
      </c>
      <c r="P8" s="11">
        <v>1977.01</v>
      </c>
      <c r="Q8" s="7" t="str">
        <f>PROPER(TEXT(tbl_JANVIER[[#This Row],[Date]],"mmmm"))</f>
        <v>Janvier</v>
      </c>
      <c r="R8" s="11">
        <f ca="1">YEAR(TODAY())-YEAR(tbl_JANVIER[[#This Row],[Date Naiss.]])</f>
        <v>52</v>
      </c>
      <c r="S8" s="9">
        <f>1</f>
        <v>1</v>
      </c>
      <c r="T8" s="14">
        <f ca="1">YEAR(TODAY())-YEAR(tbl_JANVIER[[#This Row],[Date Entrée]])</f>
        <v>4</v>
      </c>
      <c r="U8" s="11">
        <v>151.66999999999999</v>
      </c>
    </row>
    <row r="9" spans="1:21">
      <c r="A9" s="6">
        <v>42035</v>
      </c>
      <c r="B9" s="8" t="s">
        <v>49</v>
      </c>
      <c r="C9" s="8" t="s">
        <v>22</v>
      </c>
      <c r="D9" s="11" t="s">
        <v>26</v>
      </c>
      <c r="E9" s="10">
        <v>22692</v>
      </c>
      <c r="F9" s="12">
        <v>41948</v>
      </c>
      <c r="G9" s="12">
        <v>42063</v>
      </c>
      <c r="H9" s="13" t="s">
        <v>29</v>
      </c>
      <c r="I9" s="8" t="s">
        <v>30</v>
      </c>
      <c r="J9" s="8" t="s">
        <v>35</v>
      </c>
      <c r="K9" s="11" t="s">
        <v>34</v>
      </c>
      <c r="L9" s="8" t="s">
        <v>38</v>
      </c>
      <c r="M9" s="11">
        <v>972.35</v>
      </c>
      <c r="N9" s="11">
        <v>1033.08</v>
      </c>
      <c r="O9" s="11">
        <v>227.91</v>
      </c>
      <c r="P9" s="11">
        <v>1260</v>
      </c>
      <c r="Q9" s="7" t="str">
        <f>PROPER(TEXT(tbl_JANVIER[[#This Row],[Date]],"mmmm"))</f>
        <v>Janvier</v>
      </c>
      <c r="R9" s="11">
        <f ca="1">YEAR(TODAY())-YEAR(tbl_JANVIER[[#This Row],[Date Naiss.]])</f>
        <v>54</v>
      </c>
      <c r="S9" s="9">
        <f>1</f>
        <v>1</v>
      </c>
      <c r="T9" s="14">
        <f ca="1">YEAR(TODAY())-YEAR(tbl_JANVIER[[#This Row],[Date Entrée]])</f>
        <v>2</v>
      </c>
      <c r="U9" s="11">
        <v>107</v>
      </c>
    </row>
    <row r="10" spans="1:21">
      <c r="A10" s="6">
        <v>42035</v>
      </c>
      <c r="B10" s="8" t="s">
        <v>50</v>
      </c>
      <c r="C10" s="8" t="s">
        <v>23</v>
      </c>
      <c r="D10" s="11" t="s">
        <v>26</v>
      </c>
      <c r="E10" s="10">
        <v>26269</v>
      </c>
      <c r="F10" s="12">
        <v>39204</v>
      </c>
      <c r="G10" s="8"/>
      <c r="H10" s="13" t="s">
        <v>29</v>
      </c>
      <c r="I10" s="8" t="s">
        <v>30</v>
      </c>
      <c r="J10" s="8" t="s">
        <v>35</v>
      </c>
      <c r="K10" s="11" t="s">
        <v>33</v>
      </c>
      <c r="L10" s="8" t="s">
        <v>38</v>
      </c>
      <c r="M10" s="11">
        <v>1128.76</v>
      </c>
      <c r="N10" s="11">
        <v>948.94</v>
      </c>
      <c r="O10" s="11">
        <v>209.34</v>
      </c>
      <c r="P10" s="11">
        <v>1160.6500000000001</v>
      </c>
      <c r="Q10" s="7" t="str">
        <f>PROPER(TEXT(tbl_JANVIER[[#This Row],[Date]],"mmmm"))</f>
        <v>Janvier</v>
      </c>
      <c r="R10" s="11">
        <f ca="1">YEAR(TODAY())-YEAR(tbl_JANVIER[[#This Row],[Date Naiss.]])</f>
        <v>45</v>
      </c>
      <c r="S10" s="9">
        <f>1</f>
        <v>1</v>
      </c>
      <c r="T10" s="14">
        <f ca="1">YEAR(TODAY())-YEAR(tbl_JANVIER[[#This Row],[Date Entrée]])</f>
        <v>9</v>
      </c>
      <c r="U10" s="11">
        <v>98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6:W13"/>
  <sheetViews>
    <sheetView topLeftCell="A2" workbookViewId="0">
      <selection activeCell="A13" sqref="A13"/>
    </sheetView>
  </sheetViews>
  <sheetFormatPr baseColWidth="10" defaultRowHeight="15"/>
  <cols>
    <col min="11" max="11" width="14" customWidth="1"/>
    <col min="12" max="12" width="20.140625" customWidth="1"/>
    <col min="19" max="19" width="8.85546875" customWidth="1"/>
  </cols>
  <sheetData>
    <row r="6" spans="3:23">
      <c r="C6" s="1" t="s">
        <v>0</v>
      </c>
      <c r="D6" s="1" t="s">
        <v>1</v>
      </c>
      <c r="E6" s="1" t="s">
        <v>2</v>
      </c>
      <c r="F6" s="1" t="s">
        <v>3</v>
      </c>
      <c r="G6" s="1" t="s">
        <v>4</v>
      </c>
      <c r="H6" s="1" t="s">
        <v>5</v>
      </c>
      <c r="I6" s="1" t="s">
        <v>6</v>
      </c>
      <c r="J6" s="1" t="s">
        <v>7</v>
      </c>
      <c r="K6" s="1" t="s">
        <v>8</v>
      </c>
      <c r="L6" s="1" t="s">
        <v>9</v>
      </c>
      <c r="M6" s="1" t="s">
        <v>10</v>
      </c>
      <c r="N6" s="1" t="s">
        <v>11</v>
      </c>
      <c r="O6" s="1" t="s">
        <v>12</v>
      </c>
      <c r="P6" s="1" t="s">
        <v>13</v>
      </c>
      <c r="Q6" s="1" t="s">
        <v>14</v>
      </c>
      <c r="R6" s="1" t="s">
        <v>15</v>
      </c>
      <c r="S6" s="1" t="s">
        <v>18</v>
      </c>
      <c r="T6" s="4" t="s">
        <v>16</v>
      </c>
      <c r="U6" s="4" t="s">
        <v>17</v>
      </c>
      <c r="V6" s="11" t="s">
        <v>28</v>
      </c>
      <c r="W6" s="11" t="s">
        <v>40</v>
      </c>
    </row>
    <row r="7" spans="3:23">
      <c r="C7" s="5">
        <v>42063</v>
      </c>
      <c r="D7" s="8" t="s">
        <v>41</v>
      </c>
      <c r="E7" s="8" t="s">
        <v>19</v>
      </c>
      <c r="F7" s="11" t="s">
        <v>26</v>
      </c>
      <c r="G7" s="10">
        <v>24920</v>
      </c>
      <c r="H7" s="12">
        <v>42036</v>
      </c>
      <c r="I7" s="12">
        <v>42400</v>
      </c>
      <c r="J7" s="13" t="s">
        <v>29</v>
      </c>
      <c r="K7" s="8" t="s">
        <v>30</v>
      </c>
      <c r="L7" s="8" t="s">
        <v>35</v>
      </c>
      <c r="M7" s="11" t="s">
        <v>32</v>
      </c>
      <c r="N7" s="8" t="s">
        <v>36</v>
      </c>
      <c r="O7" s="16">
        <v>1451.21</v>
      </c>
      <c r="P7" s="17">
        <v>1441.5</v>
      </c>
      <c r="Q7" s="17">
        <v>314.39</v>
      </c>
      <c r="R7" s="17">
        <v>1757.12</v>
      </c>
      <c r="S7" s="2" t="str">
        <f>PROPER(TEXT(tbl_FEVRIER[[#This Row],[Date]],"mmmm"))</f>
        <v>Février</v>
      </c>
      <c r="T7" s="3">
        <f ca="1">YEAR(TODAY())-YEAR(tbl_FEVRIER[[#This Row],[Date Naiss.]])</f>
        <v>48</v>
      </c>
      <c r="U7" s="3">
        <f>1</f>
        <v>1</v>
      </c>
      <c r="V7" s="11">
        <f ca="1">YEAR(TODAY())-YEAR(tbl_FEVRIER[[#This Row],[Date Entrée]])</f>
        <v>1</v>
      </c>
      <c r="W7" s="11">
        <v>150</v>
      </c>
    </row>
    <row r="8" spans="3:23">
      <c r="C8" s="5">
        <v>42063</v>
      </c>
      <c r="D8" s="8" t="s">
        <v>27</v>
      </c>
      <c r="E8" s="8" t="s">
        <v>20</v>
      </c>
      <c r="F8" s="11" t="s">
        <v>26</v>
      </c>
      <c r="G8" s="10">
        <v>24638</v>
      </c>
      <c r="H8" s="12">
        <v>39234</v>
      </c>
      <c r="I8" s="8"/>
      <c r="J8" s="13" t="s">
        <v>29</v>
      </c>
      <c r="K8" s="8" t="s">
        <v>30</v>
      </c>
      <c r="L8" s="8" t="s">
        <v>35</v>
      </c>
      <c r="M8" s="11" t="s">
        <v>33</v>
      </c>
      <c r="N8" s="8" t="s">
        <v>36</v>
      </c>
      <c r="O8" s="16">
        <v>1483.34</v>
      </c>
      <c r="P8" s="17">
        <v>1483.33</v>
      </c>
      <c r="Q8" s="17">
        <v>327.22000000000003</v>
      </c>
      <c r="R8" s="17">
        <v>1806.51</v>
      </c>
      <c r="S8" s="7" t="str">
        <f>PROPER(TEXT(tbl_FEVRIER[[#This Row],[Date]],"mmmm"))</f>
        <v>Février</v>
      </c>
      <c r="T8" s="3">
        <f ca="1">YEAR(TODAY())-YEAR(tbl_FEVRIER[[#This Row],[Date Naiss.]])</f>
        <v>49</v>
      </c>
      <c r="U8" s="3">
        <f>1</f>
        <v>1</v>
      </c>
      <c r="V8" s="11">
        <f ca="1">YEAR(TODAY())-YEAR(tbl_FEVRIER[[#This Row],[Date Entrée]])</f>
        <v>9</v>
      </c>
      <c r="W8" s="11">
        <v>151.66999999999999</v>
      </c>
    </row>
    <row r="9" spans="3:23">
      <c r="C9" s="5">
        <v>42063</v>
      </c>
      <c r="D9" s="8" t="s">
        <v>42</v>
      </c>
      <c r="E9" s="8" t="s">
        <v>21</v>
      </c>
      <c r="F9" s="11" t="s">
        <v>26</v>
      </c>
      <c r="G9" s="10">
        <v>23542</v>
      </c>
      <c r="H9" s="12">
        <v>41092</v>
      </c>
      <c r="I9" s="8"/>
      <c r="J9" s="13" t="s">
        <v>29</v>
      </c>
      <c r="K9" s="8" t="s">
        <v>31</v>
      </c>
      <c r="L9" s="8" t="s">
        <v>35</v>
      </c>
      <c r="M9" s="11" t="s">
        <v>33</v>
      </c>
      <c r="N9" s="8" t="s">
        <v>37</v>
      </c>
      <c r="O9" s="16">
        <v>1665.41</v>
      </c>
      <c r="P9" s="17">
        <v>1644.26</v>
      </c>
      <c r="Q9" s="17">
        <v>362.71</v>
      </c>
      <c r="R9" s="17">
        <v>1996.54</v>
      </c>
      <c r="S9" s="2" t="str">
        <f>PROPER(TEXT(tbl_FEVRIER[[#This Row],[Date]],"mmmm"))</f>
        <v>Février</v>
      </c>
      <c r="T9" s="11">
        <f ca="1">YEAR(TODAY())-YEAR(tbl_FEVRIER[[#This Row],[Date Naiss.]])</f>
        <v>52</v>
      </c>
      <c r="U9" s="15">
        <f>1</f>
        <v>1</v>
      </c>
      <c r="V9" s="11">
        <f ca="1">YEAR(TODAY())-YEAR(tbl_FEVRIER[[#This Row],[Date Entrée]])</f>
        <v>4</v>
      </c>
      <c r="W9" s="11">
        <v>151.66999999999999</v>
      </c>
    </row>
    <row r="10" spans="3:23">
      <c r="C10" s="5">
        <v>42063</v>
      </c>
      <c r="D10" s="8" t="s">
        <v>43</v>
      </c>
      <c r="E10" s="8" t="s">
        <v>22</v>
      </c>
      <c r="F10" s="11" t="s">
        <v>26</v>
      </c>
      <c r="G10" s="10">
        <v>22692</v>
      </c>
      <c r="H10" s="12">
        <v>41948</v>
      </c>
      <c r="I10" s="12">
        <v>42063</v>
      </c>
      <c r="J10" s="13" t="s">
        <v>29</v>
      </c>
      <c r="K10" s="8" t="s">
        <v>30</v>
      </c>
      <c r="L10" s="8" t="s">
        <v>35</v>
      </c>
      <c r="M10" s="11" t="s">
        <v>34</v>
      </c>
      <c r="N10" s="8" t="s">
        <v>38</v>
      </c>
      <c r="O10" s="16">
        <v>972.35</v>
      </c>
      <c r="P10" s="17">
        <v>1804.04</v>
      </c>
      <c r="Q10" s="17">
        <v>397.98</v>
      </c>
      <c r="R10" s="17">
        <v>2170.35</v>
      </c>
      <c r="S10" s="2" t="str">
        <f>PROPER(TEXT(tbl_FEVRIER[[#This Row],[Date]],"mmmm"))</f>
        <v>Février</v>
      </c>
      <c r="T10" s="11">
        <f ca="1">YEAR(TODAY())-YEAR(tbl_FEVRIER[[#This Row],[Date Naiss.]])</f>
        <v>54</v>
      </c>
      <c r="U10" s="15">
        <f>1</f>
        <v>1</v>
      </c>
      <c r="V10" s="11">
        <f ca="1">YEAR(TODAY())-YEAR(tbl_FEVRIER[[#This Row],[Date Entrée]])</f>
        <v>2</v>
      </c>
      <c r="W10" s="11">
        <v>104</v>
      </c>
    </row>
    <row r="11" spans="3:23">
      <c r="C11" s="5">
        <v>42063</v>
      </c>
      <c r="D11" s="8" t="s">
        <v>41</v>
      </c>
      <c r="E11" s="8" t="s">
        <v>23</v>
      </c>
      <c r="F11" s="11" t="s">
        <v>26</v>
      </c>
      <c r="G11" s="10">
        <v>26269</v>
      </c>
      <c r="H11" s="12">
        <v>39204</v>
      </c>
      <c r="I11" s="8"/>
      <c r="J11" s="13" t="s">
        <v>29</v>
      </c>
      <c r="K11" s="8" t="s">
        <v>30</v>
      </c>
      <c r="L11" s="8" t="s">
        <v>35</v>
      </c>
      <c r="M11" s="11" t="s">
        <v>33</v>
      </c>
      <c r="N11" s="8" t="s">
        <v>38</v>
      </c>
      <c r="O11" s="16">
        <v>1128.76</v>
      </c>
      <c r="P11" s="17">
        <v>1183.8699999999999</v>
      </c>
      <c r="Q11" s="17">
        <v>261.16000000000003</v>
      </c>
      <c r="R11" s="17">
        <v>1445.29</v>
      </c>
      <c r="S11" s="2" t="str">
        <f>PROPER(TEXT(tbl_FEVRIER[[#This Row],[Date]],"mmmm"))</f>
        <v>Février</v>
      </c>
      <c r="T11" s="11">
        <f ca="1">YEAR(TODAY())-YEAR(tbl_FEVRIER[[#This Row],[Date Naiss.]])</f>
        <v>45</v>
      </c>
      <c r="U11" s="15">
        <f>1</f>
        <v>1</v>
      </c>
      <c r="V11" s="11">
        <f ca="1">YEAR(TODAY())-YEAR(tbl_FEVRIER[[#This Row],[Date Entrée]])</f>
        <v>9</v>
      </c>
      <c r="W11" s="11">
        <v>120.5</v>
      </c>
    </row>
    <row r="12" spans="3:23">
      <c r="C12" s="5">
        <v>42063</v>
      </c>
      <c r="D12" s="8" t="s">
        <v>44</v>
      </c>
      <c r="E12" s="8" t="s">
        <v>24</v>
      </c>
      <c r="F12" s="11" t="s">
        <v>26</v>
      </c>
      <c r="G12" s="10">
        <v>21503</v>
      </c>
      <c r="H12" s="12">
        <v>38133</v>
      </c>
      <c r="I12" s="8"/>
      <c r="J12" s="13" t="s">
        <v>29</v>
      </c>
      <c r="K12" s="8" t="s">
        <v>31</v>
      </c>
      <c r="L12" s="8" t="s">
        <v>35</v>
      </c>
      <c r="M12" s="11" t="s">
        <v>33</v>
      </c>
      <c r="N12" s="8" t="s">
        <v>36</v>
      </c>
      <c r="O12" s="16">
        <v>1618.19</v>
      </c>
      <c r="P12" s="17">
        <v>1598.95</v>
      </c>
      <c r="Q12" s="17">
        <v>352.73</v>
      </c>
      <c r="R12" s="17">
        <v>1943.05</v>
      </c>
      <c r="S12" s="2" t="str">
        <f>PROPER(TEXT(tbl_FEVRIER[[#This Row],[Date]],"mmmm"))</f>
        <v>Février</v>
      </c>
      <c r="T12" s="11">
        <f ca="1">YEAR(TODAY())-YEAR(tbl_FEVRIER[[#This Row],[Date Naiss.]])</f>
        <v>58</v>
      </c>
      <c r="U12" s="15">
        <f>1</f>
        <v>1</v>
      </c>
      <c r="V12" s="11">
        <f ca="1">YEAR(TODAY())-YEAR(tbl_FEVRIER[[#This Row],[Date Entrée]])</f>
        <v>12</v>
      </c>
      <c r="W12" s="11">
        <v>136</v>
      </c>
    </row>
    <row r="13" spans="3:23">
      <c r="C13" s="5">
        <v>42063</v>
      </c>
      <c r="D13" s="8" t="s">
        <v>45</v>
      </c>
      <c r="E13" s="8" t="s">
        <v>25</v>
      </c>
      <c r="F13" s="11" t="s">
        <v>26</v>
      </c>
      <c r="G13" s="10">
        <v>30756</v>
      </c>
      <c r="H13" s="12">
        <v>41395</v>
      </c>
      <c r="I13" s="12">
        <v>42247</v>
      </c>
      <c r="J13" s="13" t="s">
        <v>29</v>
      </c>
      <c r="K13" s="8" t="s">
        <v>30</v>
      </c>
      <c r="L13" s="8" t="s">
        <v>35</v>
      </c>
      <c r="M13" s="11" t="s">
        <v>34</v>
      </c>
      <c r="N13" s="8" t="s">
        <v>38</v>
      </c>
      <c r="O13" s="16">
        <v>1075.5899999999999</v>
      </c>
      <c r="P13" s="17">
        <v>1081.6099999999999</v>
      </c>
      <c r="Q13" s="17">
        <v>235.87</v>
      </c>
      <c r="R13" s="17">
        <v>1324.52</v>
      </c>
      <c r="S13" s="2" t="str">
        <f>PROPER(TEXT(tbl_FEVRIER[[#This Row],[Date]],"mmmm"))</f>
        <v>Février</v>
      </c>
      <c r="T13" s="11">
        <f ca="1">YEAR(TODAY())-YEAR(tbl_FEVRIER[[#This Row],[Date Naiss.]])</f>
        <v>32</v>
      </c>
      <c r="U13" s="15">
        <f>1</f>
        <v>1</v>
      </c>
      <c r="V13" s="11">
        <f ca="1">YEAR(TODAY())-YEAR(tbl_FEVRIER[[#This Row],[Date Entrée]])</f>
        <v>3</v>
      </c>
      <c r="W13" s="11">
        <v>112.5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U6"/>
  <sheetViews>
    <sheetView topLeftCell="K1" workbookViewId="0">
      <selection activeCell="U6" sqref="U6"/>
    </sheetView>
  </sheetViews>
  <sheetFormatPr baseColWidth="10" defaultRowHeight="15"/>
  <sheetData>
    <row r="5" spans="1:21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  <c r="J5" s="1" t="s">
        <v>9</v>
      </c>
      <c r="K5" s="1" t="s">
        <v>10</v>
      </c>
      <c r="L5" s="1" t="s">
        <v>11</v>
      </c>
      <c r="M5" s="1" t="s">
        <v>12</v>
      </c>
      <c r="N5" s="1" t="s">
        <v>13</v>
      </c>
      <c r="O5" s="1" t="s">
        <v>14</v>
      </c>
      <c r="P5" s="1" t="s">
        <v>15</v>
      </c>
      <c r="Q5" s="1" t="s">
        <v>18</v>
      </c>
      <c r="R5" s="4" t="s">
        <v>16</v>
      </c>
      <c r="S5" s="4" t="s">
        <v>17</v>
      </c>
      <c r="T5" s="11" t="s">
        <v>28</v>
      </c>
      <c r="U5" s="11" t="s">
        <v>40</v>
      </c>
    </row>
    <row r="6" spans="1:21">
      <c r="A6" s="5"/>
      <c r="B6" s="2"/>
      <c r="C6" s="2"/>
      <c r="D6" s="2"/>
      <c r="E6" s="5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3"/>
      <c r="S6" s="3"/>
      <c r="T6" s="4"/>
      <c r="U6" s="4"/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T6"/>
  <sheetViews>
    <sheetView workbookViewId="0">
      <selection activeCell="F21" sqref="F21"/>
    </sheetView>
  </sheetViews>
  <sheetFormatPr baseColWidth="10" defaultRowHeight="15"/>
  <cols>
    <col min="15" max="15" width="15.7109375" customWidth="1"/>
    <col min="16" max="16" width="17.85546875" customWidth="1"/>
  </cols>
  <sheetData>
    <row r="5" spans="1:20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  <c r="J5" s="1" t="s">
        <v>9</v>
      </c>
      <c r="K5" s="1" t="s">
        <v>10</v>
      </c>
      <c r="L5" s="1" t="s">
        <v>11</v>
      </c>
      <c r="M5" s="1" t="s">
        <v>12</v>
      </c>
      <c r="N5" s="1" t="s">
        <v>13</v>
      </c>
      <c r="O5" s="1" t="s">
        <v>14</v>
      </c>
      <c r="P5" s="1" t="s">
        <v>15</v>
      </c>
      <c r="Q5" s="1" t="s">
        <v>18</v>
      </c>
      <c r="R5" s="4" t="s">
        <v>16</v>
      </c>
      <c r="S5" s="4" t="s">
        <v>17</v>
      </c>
      <c r="T5" s="4" t="s">
        <v>41</v>
      </c>
    </row>
    <row r="6" spans="1:20">
      <c r="A6" s="5"/>
      <c r="B6" s="2"/>
      <c r="C6" s="2"/>
      <c r="D6" s="2"/>
      <c r="E6" s="5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3"/>
      <c r="S6" s="3"/>
      <c r="T6" s="4"/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5:U6"/>
  <sheetViews>
    <sheetView workbookViewId="0">
      <selection activeCell="E27" sqref="E27"/>
    </sheetView>
  </sheetViews>
  <sheetFormatPr baseColWidth="10" defaultRowHeight="15"/>
  <sheetData>
    <row r="5" spans="1:21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  <c r="J5" s="1" t="s">
        <v>9</v>
      </c>
      <c r="K5" s="1" t="s">
        <v>10</v>
      </c>
      <c r="L5" s="1" t="s">
        <v>11</v>
      </c>
      <c r="M5" s="1" t="s">
        <v>12</v>
      </c>
      <c r="N5" s="1" t="s">
        <v>13</v>
      </c>
      <c r="O5" s="1" t="s">
        <v>14</v>
      </c>
      <c r="P5" s="1" t="s">
        <v>15</v>
      </c>
      <c r="Q5" s="1" t="s">
        <v>18</v>
      </c>
      <c r="R5" s="4" t="s">
        <v>16</v>
      </c>
      <c r="S5" s="4" t="s">
        <v>17</v>
      </c>
      <c r="T5" s="11" t="s">
        <v>28</v>
      </c>
      <c r="U5" s="11" t="s">
        <v>40</v>
      </c>
    </row>
    <row r="6" spans="1:21">
      <c r="A6" s="5"/>
      <c r="B6" s="2"/>
      <c r="C6" s="2"/>
      <c r="D6" s="2"/>
      <c r="E6" s="5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3"/>
      <c r="S6" s="3"/>
      <c r="T6" s="4"/>
      <c r="U6" s="4"/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5:U6"/>
  <sheetViews>
    <sheetView workbookViewId="0">
      <selection activeCell="H24" sqref="H24"/>
    </sheetView>
  </sheetViews>
  <sheetFormatPr baseColWidth="10" defaultRowHeight="15"/>
  <sheetData>
    <row r="5" spans="1:21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  <c r="J5" s="1" t="s">
        <v>9</v>
      </c>
      <c r="K5" s="1" t="s">
        <v>10</v>
      </c>
      <c r="L5" s="1" t="s">
        <v>11</v>
      </c>
      <c r="M5" s="1" t="s">
        <v>12</v>
      </c>
      <c r="N5" s="1" t="s">
        <v>13</v>
      </c>
      <c r="O5" s="1" t="s">
        <v>14</v>
      </c>
      <c r="P5" s="1" t="s">
        <v>15</v>
      </c>
      <c r="Q5" s="1" t="s">
        <v>18</v>
      </c>
      <c r="R5" s="4" t="s">
        <v>16</v>
      </c>
      <c r="S5" s="4" t="s">
        <v>17</v>
      </c>
      <c r="T5" s="11" t="s">
        <v>28</v>
      </c>
      <c r="U5" s="11" t="s">
        <v>40</v>
      </c>
    </row>
    <row r="6" spans="1:21">
      <c r="A6" s="5"/>
      <c r="B6" s="2"/>
      <c r="C6" s="2"/>
      <c r="D6" s="2"/>
      <c r="E6" s="5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3"/>
      <c r="S6" s="3"/>
      <c r="T6" s="4"/>
      <c r="U6" s="4"/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5:U6"/>
  <sheetViews>
    <sheetView workbookViewId="0">
      <selection activeCell="G23" sqref="G23"/>
    </sheetView>
  </sheetViews>
  <sheetFormatPr baseColWidth="10" defaultRowHeight="15"/>
  <sheetData>
    <row r="5" spans="1:21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  <c r="J5" s="1" t="s">
        <v>9</v>
      </c>
      <c r="K5" s="1" t="s">
        <v>10</v>
      </c>
      <c r="L5" s="1" t="s">
        <v>11</v>
      </c>
      <c r="M5" s="1" t="s">
        <v>12</v>
      </c>
      <c r="N5" s="1" t="s">
        <v>13</v>
      </c>
      <c r="O5" s="1" t="s">
        <v>14</v>
      </c>
      <c r="P5" s="1" t="s">
        <v>15</v>
      </c>
      <c r="Q5" s="1" t="s">
        <v>18</v>
      </c>
      <c r="R5" s="4" t="s">
        <v>16</v>
      </c>
      <c r="S5" s="4" t="s">
        <v>17</v>
      </c>
      <c r="T5" s="11" t="s">
        <v>28</v>
      </c>
      <c r="U5" s="11" t="s">
        <v>40</v>
      </c>
    </row>
    <row r="6" spans="1:21">
      <c r="A6" s="5"/>
      <c r="B6" s="2"/>
      <c r="C6" s="2"/>
      <c r="D6" s="2"/>
      <c r="E6" s="5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3"/>
      <c r="S6" s="3"/>
      <c r="T6" s="4"/>
      <c r="U6" s="4"/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5:U6"/>
  <sheetViews>
    <sheetView workbookViewId="0">
      <selection activeCell="I22" sqref="I22"/>
    </sheetView>
  </sheetViews>
  <sheetFormatPr baseColWidth="10" defaultRowHeight="15"/>
  <sheetData>
    <row r="5" spans="1:21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  <c r="J5" s="1" t="s">
        <v>9</v>
      </c>
      <c r="K5" s="1" t="s">
        <v>10</v>
      </c>
      <c r="L5" s="1" t="s">
        <v>11</v>
      </c>
      <c r="M5" s="1" t="s">
        <v>12</v>
      </c>
      <c r="N5" s="1" t="s">
        <v>13</v>
      </c>
      <c r="O5" s="1" t="s">
        <v>14</v>
      </c>
      <c r="P5" s="1" t="s">
        <v>15</v>
      </c>
      <c r="Q5" s="1" t="s">
        <v>18</v>
      </c>
      <c r="R5" s="4" t="s">
        <v>16</v>
      </c>
      <c r="S5" s="4" t="s">
        <v>17</v>
      </c>
      <c r="T5" s="11" t="s">
        <v>28</v>
      </c>
      <c r="U5" s="11" t="s">
        <v>40</v>
      </c>
    </row>
    <row r="6" spans="1:21">
      <c r="A6" s="5"/>
      <c r="B6" s="2"/>
      <c r="C6" s="2"/>
      <c r="D6" s="2"/>
      <c r="E6" s="5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3"/>
      <c r="S6" s="3"/>
      <c r="T6" s="4"/>
      <c r="U6" s="4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5:U6"/>
  <sheetViews>
    <sheetView workbookViewId="0">
      <selection activeCell="I24" sqref="I24"/>
    </sheetView>
  </sheetViews>
  <sheetFormatPr baseColWidth="10" defaultRowHeight="15"/>
  <sheetData>
    <row r="5" spans="1:21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  <c r="J5" s="1" t="s">
        <v>9</v>
      </c>
      <c r="K5" s="1" t="s">
        <v>10</v>
      </c>
      <c r="L5" s="1" t="s">
        <v>11</v>
      </c>
      <c r="M5" s="1" t="s">
        <v>12</v>
      </c>
      <c r="N5" s="1" t="s">
        <v>13</v>
      </c>
      <c r="O5" s="1" t="s">
        <v>14</v>
      </c>
      <c r="P5" s="1" t="s">
        <v>15</v>
      </c>
      <c r="Q5" s="1" t="s">
        <v>18</v>
      </c>
      <c r="R5" s="4" t="s">
        <v>16</v>
      </c>
      <c r="S5" s="4" t="s">
        <v>17</v>
      </c>
      <c r="T5" s="11" t="s">
        <v>28</v>
      </c>
      <c r="U5" s="11" t="s">
        <v>40</v>
      </c>
    </row>
    <row r="6" spans="1:21">
      <c r="A6" s="5"/>
      <c r="B6" s="2"/>
      <c r="C6" s="2"/>
      <c r="D6" s="2"/>
      <c r="E6" s="5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3"/>
      <c r="S6" s="3"/>
      <c r="T6" s="4"/>
      <c r="U6" s="4"/>
    </row>
  </sheetData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5:U6"/>
  <sheetViews>
    <sheetView workbookViewId="0">
      <selection activeCell="H27" sqref="H27"/>
    </sheetView>
  </sheetViews>
  <sheetFormatPr baseColWidth="10" defaultRowHeight="15"/>
  <sheetData>
    <row r="5" spans="1:21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  <c r="J5" s="1" t="s">
        <v>9</v>
      </c>
      <c r="K5" s="1" t="s">
        <v>10</v>
      </c>
      <c r="L5" s="1" t="s">
        <v>11</v>
      </c>
      <c r="M5" s="1" t="s">
        <v>12</v>
      </c>
      <c r="N5" s="1" t="s">
        <v>13</v>
      </c>
      <c r="O5" s="1" t="s">
        <v>14</v>
      </c>
      <c r="P5" s="1" t="s">
        <v>15</v>
      </c>
      <c r="Q5" s="1" t="s">
        <v>18</v>
      </c>
      <c r="R5" s="4" t="s">
        <v>16</v>
      </c>
      <c r="S5" s="4" t="s">
        <v>17</v>
      </c>
      <c r="T5" s="11" t="s">
        <v>28</v>
      </c>
      <c r="U5" s="11" t="s">
        <v>40</v>
      </c>
    </row>
    <row r="6" spans="1:21">
      <c r="A6" s="5"/>
      <c r="B6" s="2"/>
      <c r="C6" s="2"/>
      <c r="D6" s="2"/>
      <c r="E6" s="5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3"/>
      <c r="S6" s="3"/>
      <c r="T6" s="4"/>
      <c r="U6" s="4"/>
    </row>
  </sheetData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5:U6"/>
  <sheetViews>
    <sheetView workbookViewId="0">
      <selection activeCell="I26" sqref="I26"/>
    </sheetView>
  </sheetViews>
  <sheetFormatPr baseColWidth="10" defaultRowHeight="15"/>
  <sheetData>
    <row r="5" spans="1:21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  <c r="J5" s="1" t="s">
        <v>9</v>
      </c>
      <c r="K5" s="1" t="s">
        <v>10</v>
      </c>
      <c r="L5" s="1" t="s">
        <v>11</v>
      </c>
      <c r="M5" s="1" t="s">
        <v>12</v>
      </c>
      <c r="N5" s="1" t="s">
        <v>13</v>
      </c>
      <c r="O5" s="1" t="s">
        <v>14</v>
      </c>
      <c r="P5" s="1" t="s">
        <v>15</v>
      </c>
      <c r="Q5" s="1" t="s">
        <v>18</v>
      </c>
      <c r="R5" s="4" t="s">
        <v>16</v>
      </c>
      <c r="S5" s="4" t="s">
        <v>17</v>
      </c>
      <c r="T5" s="11" t="s">
        <v>28</v>
      </c>
      <c r="U5" s="11" t="s">
        <v>40</v>
      </c>
    </row>
    <row r="6" spans="1:21">
      <c r="A6" s="5"/>
      <c r="B6" s="2"/>
      <c r="C6" s="2"/>
      <c r="D6" s="2"/>
      <c r="E6" s="5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3"/>
      <c r="S6" s="3"/>
      <c r="T6" s="4"/>
      <c r="U6" s="4"/>
    </row>
  </sheetData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C5:W6"/>
  <sheetViews>
    <sheetView topLeftCell="E1" workbookViewId="0">
      <selection activeCell="W6" sqref="W6"/>
    </sheetView>
  </sheetViews>
  <sheetFormatPr baseColWidth="10" defaultRowHeight="15"/>
  <sheetData>
    <row r="5" spans="3:23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 t="s">
        <v>12</v>
      </c>
      <c r="P5" s="1" t="s">
        <v>13</v>
      </c>
      <c r="Q5" s="1" t="s">
        <v>14</v>
      </c>
      <c r="R5" s="1" t="s">
        <v>15</v>
      </c>
      <c r="S5" s="1" t="s">
        <v>18</v>
      </c>
      <c r="T5" s="4" t="s">
        <v>16</v>
      </c>
      <c r="U5" s="4" t="s">
        <v>17</v>
      </c>
      <c r="V5" s="11" t="s">
        <v>28</v>
      </c>
      <c r="W5" s="11" t="s">
        <v>40</v>
      </c>
    </row>
    <row r="6" spans="3:23">
      <c r="C6" s="5"/>
      <c r="D6" s="2"/>
      <c r="E6" s="2"/>
      <c r="F6" s="2"/>
      <c r="G6" s="5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3"/>
      <c r="U6" s="3"/>
      <c r="V6" s="4"/>
      <c r="W6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Bouton1_Cliquer">
                <anchor moveWithCells="1" sizeWithCells="1">
                  <from>
                    <xdr:col>13</xdr:col>
                    <xdr:colOff>742950</xdr:colOff>
                    <xdr:row>0</xdr:row>
                    <xdr:rowOff>180975</xdr:rowOff>
                  </from>
                  <to>
                    <xdr:col>16</xdr:col>
                    <xdr:colOff>514350</xdr:colOff>
                    <xdr:row>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5" name="Button 4">
              <controlPr defaultSize="0" print="0" autoFill="0" autoPict="0" macro="[0]!Bouton1_Cliquer">
                <anchor moveWithCells="1" sizeWithCells="1">
                  <from>
                    <xdr:col>4</xdr:col>
                    <xdr:colOff>19050</xdr:colOff>
                    <xdr:row>0</xdr:row>
                    <xdr:rowOff>180975</xdr:rowOff>
                  </from>
                  <to>
                    <xdr:col>6</xdr:col>
                    <xdr:colOff>552450</xdr:colOff>
                    <xdr:row>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6" name="Button 5">
              <controlPr defaultSize="0" print="0" autoFill="0" autoPict="0" macro="[0]!Bouton1_Cliquer">
                <anchor moveWithCells="1" sizeWithCells="1">
                  <from>
                    <xdr:col>8</xdr:col>
                    <xdr:colOff>571500</xdr:colOff>
                    <xdr:row>0</xdr:row>
                    <xdr:rowOff>161925</xdr:rowOff>
                  </from>
                  <to>
                    <xdr:col>11</xdr:col>
                    <xdr:colOff>342900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5:U6"/>
  <sheetViews>
    <sheetView workbookViewId="0">
      <selection activeCell="E4" sqref="E4"/>
    </sheetView>
  </sheetViews>
  <sheetFormatPr baseColWidth="10" defaultRowHeight="15"/>
  <cols>
    <col min="1" max="1" width="11.28515625" bestFit="1" customWidth="1"/>
    <col min="2" max="2" width="22.5703125" bestFit="1" customWidth="1"/>
    <col min="3" max="3" width="17.85546875" bestFit="1" customWidth="1"/>
    <col min="4" max="4" width="8.42578125" bestFit="1" customWidth="1"/>
    <col min="5" max="5" width="14.7109375" bestFit="1" customWidth="1"/>
    <col min="6" max="6" width="15.42578125" bestFit="1" customWidth="1"/>
    <col min="7" max="7" width="14.7109375" bestFit="1" customWidth="1"/>
    <col min="8" max="8" width="18.140625" bestFit="1" customWidth="1"/>
    <col min="9" max="9" width="20.5703125" bestFit="1" customWidth="1"/>
    <col min="10" max="10" width="34.140625" bestFit="1" customWidth="1"/>
    <col min="11" max="11" width="16.42578125" bestFit="1" customWidth="1"/>
    <col min="12" max="12" width="27.7109375" bestFit="1" customWidth="1"/>
    <col min="13" max="13" width="15.7109375" bestFit="1" customWidth="1"/>
    <col min="14" max="14" width="17.28515625" bestFit="1" customWidth="1"/>
    <col min="15" max="15" width="16.28515625" bestFit="1" customWidth="1"/>
    <col min="18" max="18" width="9" bestFit="1" customWidth="1"/>
    <col min="20" max="20" width="15.85546875" bestFit="1" customWidth="1"/>
    <col min="21" max="21" width="17.42578125" bestFit="1" customWidth="1"/>
  </cols>
  <sheetData>
    <row r="5" spans="1:21">
      <c r="A5" s="18" t="s">
        <v>0</v>
      </c>
      <c r="B5" s="18" t="s">
        <v>1</v>
      </c>
      <c r="C5" s="18" t="s">
        <v>51</v>
      </c>
      <c r="D5" s="18" t="s">
        <v>3</v>
      </c>
      <c r="E5" s="18" t="s">
        <v>4</v>
      </c>
      <c r="F5" s="18" t="s">
        <v>5</v>
      </c>
      <c r="G5" s="18" t="s">
        <v>6</v>
      </c>
      <c r="H5" s="18" t="s">
        <v>7</v>
      </c>
      <c r="I5" s="18" t="s">
        <v>8</v>
      </c>
      <c r="J5" s="18" t="s">
        <v>9</v>
      </c>
      <c r="K5" s="18" t="s">
        <v>10</v>
      </c>
      <c r="L5" s="18" t="s">
        <v>11</v>
      </c>
      <c r="M5" s="18" t="s">
        <v>12</v>
      </c>
      <c r="N5" s="18" t="s">
        <v>13</v>
      </c>
      <c r="O5" s="18" t="s">
        <v>14</v>
      </c>
      <c r="P5" s="18" t="s">
        <v>15</v>
      </c>
      <c r="Q5" s="18" t="s">
        <v>18</v>
      </c>
      <c r="R5" s="18" t="s">
        <v>16</v>
      </c>
      <c r="S5" s="18" t="s">
        <v>17</v>
      </c>
      <c r="T5" s="18" t="s">
        <v>28</v>
      </c>
      <c r="U5" s="18" t="s">
        <v>39</v>
      </c>
    </row>
    <row r="6" spans="1:21">
      <c r="A6" s="21"/>
      <c r="B6" s="18"/>
      <c r="C6" s="18"/>
      <c r="D6" s="18"/>
      <c r="E6" s="21"/>
      <c r="F6" s="21"/>
      <c r="G6" s="21"/>
      <c r="H6" s="18"/>
      <c r="I6" s="18"/>
      <c r="J6" s="18"/>
      <c r="K6" s="18"/>
      <c r="L6" s="18"/>
      <c r="M6" s="18"/>
      <c r="N6" s="20"/>
      <c r="O6" s="20"/>
      <c r="P6" s="20"/>
      <c r="Q6" s="22"/>
      <c r="R6" s="19"/>
      <c r="S6" s="19"/>
      <c r="T6" s="19"/>
      <c r="U6" s="2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0]!ConsoldateData">
                <anchor moveWithCells="1">
                  <from>
                    <xdr:col>1</xdr:col>
                    <xdr:colOff>1419225</xdr:colOff>
                    <xdr:row>1</xdr:row>
                    <xdr:rowOff>76200</xdr:rowOff>
                  </from>
                  <to>
                    <xdr:col>3</xdr:col>
                    <xdr:colOff>304800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ClearTable">
                <anchor moveWithCells="1">
                  <from>
                    <xdr:col>5</xdr:col>
                    <xdr:colOff>238125</xdr:colOff>
                    <xdr:row>1</xdr:row>
                    <xdr:rowOff>104775</xdr:rowOff>
                  </from>
                  <to>
                    <xdr:col>7</xdr:col>
                    <xdr:colOff>114300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RECAP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Jean-Eric Pelouas</cp:lastModifiedBy>
  <dcterms:created xsi:type="dcterms:W3CDTF">2016-01-27T03:20:11Z</dcterms:created>
  <dcterms:modified xsi:type="dcterms:W3CDTF">2016-02-05T23:58:28Z</dcterms:modified>
</cp:coreProperties>
</file>