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base" sheetId="4" r:id="rId1"/>
    <sheet name="2017-2018" sheetId="1" r:id="rId2"/>
  </sheets>
  <definedNames>
    <definedName name="_xlnm._FilterDatabase" localSheetId="1" hidden="1">'2017-2018'!$A$7:$R$13</definedName>
    <definedName name="d.grade" comment="liste déroulante">T_Grade[GRADE]</definedName>
    <definedName name="d.service" comment="liste déroulante">T_Service[SERVICE]</definedName>
  </definedNames>
  <calcPr calcId="162913"/>
</workbook>
</file>

<file path=xl/calcChain.xml><?xml version="1.0" encoding="utf-8"?>
<calcChain xmlns="http://schemas.openxmlformats.org/spreadsheetml/2006/main">
  <c r="D11" i="1" l="1"/>
  <c r="E11" i="1" s="1"/>
  <c r="D12" i="1"/>
  <c r="E12" i="1" s="1"/>
  <c r="D13" i="1"/>
  <c r="E13" i="1" s="1"/>
  <c r="D10" i="1"/>
  <c r="E10" i="1" s="1"/>
  <c r="K12" i="1" l="1"/>
  <c r="J11" i="1"/>
  <c r="J12" i="1"/>
  <c r="J13" i="1"/>
  <c r="K13" i="1" s="1"/>
  <c r="J10" i="1"/>
  <c r="M10" i="1"/>
  <c r="B5" i="1"/>
  <c r="L13" i="1" l="1"/>
  <c r="Q13" i="1" s="1"/>
  <c r="M13" i="1"/>
  <c r="M11" i="1"/>
  <c r="K10" i="1"/>
  <c r="K11" i="1"/>
  <c r="L12" i="1"/>
  <c r="R12" i="1" s="1"/>
  <c r="M12" i="1"/>
  <c r="R13" i="1"/>
  <c r="L10" i="1"/>
  <c r="Q10" i="1" s="1"/>
  <c r="L11" i="1"/>
  <c r="Q11" i="1" s="1"/>
  <c r="R11" i="1" l="1"/>
  <c r="R10" i="1"/>
  <c r="Q12" i="1"/>
</calcChain>
</file>

<file path=xl/sharedStrings.xml><?xml version="1.0" encoding="utf-8"?>
<sst xmlns="http://schemas.openxmlformats.org/spreadsheetml/2006/main" count="112" uniqueCount="68">
  <si>
    <t>SUIVI DES CET</t>
  </si>
  <si>
    <t xml:space="preserve">Date du jour : </t>
  </si>
  <si>
    <t>SERVICE</t>
  </si>
  <si>
    <t xml:space="preserve">GRADE </t>
  </si>
  <si>
    <t>A</t>
  </si>
  <si>
    <t>CET PERENNE</t>
  </si>
  <si>
    <t>DROIT ACQUIS 2017</t>
  </si>
  <si>
    <t>NBRE JOURS</t>
  </si>
  <si>
    <t>MONTANT</t>
  </si>
  <si>
    <t>TAUX</t>
  </si>
  <si>
    <t>NOM - PRENOM</t>
  </si>
  <si>
    <t>CET HIST</t>
  </si>
  <si>
    <t>DRH</t>
  </si>
  <si>
    <t>C</t>
  </si>
  <si>
    <t>RAFPT</t>
  </si>
  <si>
    <t>OPTIONS 2018</t>
  </si>
  <si>
    <t>SOLDE</t>
  </si>
  <si>
    <t>UTILISATION</t>
  </si>
  <si>
    <t>MAINTIEN</t>
  </si>
  <si>
    <t xml:space="preserve">NOUVEAU </t>
  </si>
  <si>
    <t xml:space="preserve">INDEMNISATION </t>
  </si>
  <si>
    <t>POSSIBILITE</t>
  </si>
  <si>
    <t>CATEG</t>
  </si>
  <si>
    <t xml:space="preserve">JRS EPARGNES </t>
  </si>
  <si>
    <t xml:space="preserve">SOLDE </t>
  </si>
  <si>
    <t>5 CA + 5 RTT</t>
  </si>
  <si>
    <t>5 CA +3  RC</t>
  </si>
  <si>
    <t>6 HSUP +4  RC</t>
  </si>
  <si>
    <t>4 HSUP +6 RC</t>
  </si>
  <si>
    <t>CADRE</t>
  </si>
  <si>
    <t>PPH</t>
  </si>
  <si>
    <t>B</t>
  </si>
  <si>
    <t>AS</t>
  </si>
  <si>
    <t>OPQ</t>
  </si>
  <si>
    <t>AAH</t>
  </si>
  <si>
    <t>ASH</t>
  </si>
  <si>
    <t>GRADE</t>
  </si>
  <si>
    <t>AEQ</t>
  </si>
  <si>
    <t>ADJ ADM</t>
  </si>
  <si>
    <t>AGENT MAITRISE</t>
  </si>
  <si>
    <t>OUVRIER</t>
  </si>
  <si>
    <t>CONDUCTEUR AMB</t>
  </si>
  <si>
    <t>DIETETICIEN</t>
  </si>
  <si>
    <t>TECH LABO</t>
  </si>
  <si>
    <t>MANIP RADIO</t>
  </si>
  <si>
    <t>ADJ CADRE</t>
  </si>
  <si>
    <t>AMA</t>
  </si>
  <si>
    <t>TH</t>
  </si>
  <si>
    <t>TSH</t>
  </si>
  <si>
    <t>ANIMATEUR</t>
  </si>
  <si>
    <t>IDE extinction</t>
  </si>
  <si>
    <t>IBODE</t>
  </si>
  <si>
    <t>IADE</t>
  </si>
  <si>
    <t>IDE</t>
  </si>
  <si>
    <t>KINE</t>
  </si>
  <si>
    <t>SAGE FEMME</t>
  </si>
  <si>
    <t>INGENIEUR</t>
  </si>
  <si>
    <t>PSYCHOLOGUE</t>
  </si>
  <si>
    <t>DIRECTEUR</t>
  </si>
  <si>
    <t>pierre paul</t>
  </si>
  <si>
    <t xml:space="preserve">paul martin </t>
  </si>
  <si>
    <t>fred</t>
  </si>
  <si>
    <t>jacques</t>
  </si>
  <si>
    <t>DG</t>
  </si>
  <si>
    <t>DSI</t>
  </si>
  <si>
    <t>liste déroulante</t>
  </si>
  <si>
    <t>formule</t>
  </si>
  <si>
    <t>Les 3 tableaux sont dynamiques.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</si>
</sst>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Tahoma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Tahoma"/>
      <family val="2"/>
    </font>
    <font>
      <u/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11" borderId="2" xfId="0" applyNumberFormat="1" applyFill="1" applyBorder="1" applyAlignment="1">
      <alignment horizontal="center"/>
    </xf>
    <xf numFmtId="0" fontId="2" fillId="11" borderId="2" xfId="0" applyFont="1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3" fontId="6" fillId="11" borderId="2" xfId="0" applyNumberFormat="1" applyFont="1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7" fillId="0" borderId="0" xfId="1" applyAlignment="1">
      <alignment horizontal="center"/>
    </xf>
    <xf numFmtId="0" fontId="7" fillId="0" borderId="0" xfId="1"/>
    <xf numFmtId="0" fontId="8" fillId="0" borderId="0" xfId="0" applyFont="1"/>
    <xf numFmtId="0" fontId="5" fillId="9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4" fillId="10" borderId="0" xfId="0" applyFont="1" applyFill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</cellXfs>
  <cellStyles count="2">
    <cellStyle name="Normal" xfId="0" builtinId="0"/>
    <cellStyle name="Texte explicatif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2</xdr:row>
      <xdr:rowOff>0</xdr:rowOff>
    </xdr:from>
    <xdr:to>
      <xdr:col>15</xdr:col>
      <xdr:colOff>628000</xdr:colOff>
      <xdr:row>19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05450" y="381000"/>
          <a:ext cx="5200000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Grade" displayName="T_Grade" ref="B3:C31" totalsRowShown="0">
  <autoFilter ref="B3:C31">
    <filterColumn colId="0" hiddenButton="1"/>
    <filterColumn colId="1" hiddenButton="1"/>
  </autoFilter>
  <tableColumns count="2">
    <tableColumn id="1" name="GRADE"/>
    <tableColumn id="2" name="CATEG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Categ" displayName="T_Categ" ref="E3:F6" totalsRowShown="0">
  <autoFilter ref="E3:F6">
    <filterColumn colId="0" hiddenButton="1"/>
    <filterColumn colId="1" hiddenButton="1"/>
  </autoFilter>
  <tableColumns count="2">
    <tableColumn id="1" name="CATEG"/>
    <tableColumn id="2" name="TAUX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_Service" displayName="T_Service" ref="H3:H6" totalsRowShown="0">
  <autoFilter ref="H3:H6">
    <filterColumn colId="0" hiddenButton="1"/>
  </autoFilter>
  <tableColumns count="1">
    <tableColumn id="1" name="SERVIC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J31"/>
  <sheetViews>
    <sheetView showGridLines="0" tabSelected="1" topLeftCell="A2" workbookViewId="0">
      <selection activeCell="F16" sqref="F16"/>
    </sheetView>
  </sheetViews>
  <sheetFormatPr baseColWidth="10" defaultRowHeight="15" x14ac:dyDescent="0.25"/>
  <cols>
    <col min="1" max="1" width="1.7109375" customWidth="1"/>
    <col min="2" max="2" width="18.28515625" customWidth="1"/>
    <col min="4" max="4" width="2.7109375" customWidth="1"/>
    <col min="7" max="7" width="2.7109375" customWidth="1"/>
  </cols>
  <sheetData>
    <row r="3" spans="2:8" x14ac:dyDescent="0.25">
      <c r="B3" t="s">
        <v>36</v>
      </c>
      <c r="C3" t="s">
        <v>22</v>
      </c>
      <c r="E3" t="s">
        <v>22</v>
      </c>
      <c r="F3" t="s">
        <v>9</v>
      </c>
      <c r="H3" t="s">
        <v>2</v>
      </c>
    </row>
    <row r="4" spans="2:8" x14ac:dyDescent="0.25">
      <c r="B4" t="s">
        <v>34</v>
      </c>
      <c r="C4" t="s">
        <v>4</v>
      </c>
      <c r="E4" t="s">
        <v>4</v>
      </c>
      <c r="F4">
        <v>125</v>
      </c>
      <c r="H4" t="s">
        <v>63</v>
      </c>
    </row>
    <row r="5" spans="2:8" x14ac:dyDescent="0.25">
      <c r="B5" t="s">
        <v>38</v>
      </c>
      <c r="C5" t="s">
        <v>13</v>
      </c>
      <c r="E5" t="s">
        <v>31</v>
      </c>
      <c r="F5">
        <v>80</v>
      </c>
      <c r="H5" t="s">
        <v>12</v>
      </c>
    </row>
    <row r="6" spans="2:8" x14ac:dyDescent="0.25">
      <c r="B6" t="s">
        <v>45</v>
      </c>
      <c r="C6" t="s">
        <v>31</v>
      </c>
      <c r="E6" t="s">
        <v>13</v>
      </c>
      <c r="F6">
        <v>65</v>
      </c>
      <c r="H6" t="s">
        <v>64</v>
      </c>
    </row>
    <row r="7" spans="2:8" x14ac:dyDescent="0.25">
      <c r="B7" t="s">
        <v>37</v>
      </c>
      <c r="C7" t="s">
        <v>13</v>
      </c>
    </row>
    <row r="8" spans="2:8" x14ac:dyDescent="0.25">
      <c r="B8" t="s">
        <v>39</v>
      </c>
      <c r="C8" t="s">
        <v>13</v>
      </c>
    </row>
    <row r="9" spans="2:8" x14ac:dyDescent="0.25">
      <c r="B9" t="s">
        <v>46</v>
      </c>
      <c r="C9" t="s">
        <v>31</v>
      </c>
    </row>
    <row r="10" spans="2:8" x14ac:dyDescent="0.25">
      <c r="B10" t="s">
        <v>49</v>
      </c>
      <c r="C10" t="s">
        <v>31</v>
      </c>
    </row>
    <row r="11" spans="2:8" x14ac:dyDescent="0.25">
      <c r="B11" t="s">
        <v>32</v>
      </c>
      <c r="C11" t="s">
        <v>31</v>
      </c>
    </row>
    <row r="12" spans="2:8" x14ac:dyDescent="0.25">
      <c r="B12" t="s">
        <v>35</v>
      </c>
      <c r="C12" t="s">
        <v>13</v>
      </c>
    </row>
    <row r="13" spans="2:8" x14ac:dyDescent="0.25">
      <c r="B13" t="s">
        <v>29</v>
      </c>
      <c r="C13" t="s">
        <v>4</v>
      </c>
    </row>
    <row r="14" spans="2:8" x14ac:dyDescent="0.25">
      <c r="B14" t="s">
        <v>41</v>
      </c>
      <c r="C14" t="s">
        <v>13</v>
      </c>
    </row>
    <row r="15" spans="2:8" x14ac:dyDescent="0.25">
      <c r="B15" t="s">
        <v>42</v>
      </c>
      <c r="C15" t="s">
        <v>31</v>
      </c>
    </row>
    <row r="16" spans="2:8" x14ac:dyDescent="0.25">
      <c r="B16" t="s">
        <v>58</v>
      </c>
      <c r="C16" t="s">
        <v>4</v>
      </c>
    </row>
    <row r="17" spans="2:10" x14ac:dyDescent="0.25">
      <c r="B17" t="s">
        <v>52</v>
      </c>
      <c r="C17" t="s">
        <v>4</v>
      </c>
    </row>
    <row r="18" spans="2:10" x14ac:dyDescent="0.25">
      <c r="B18" t="s">
        <v>51</v>
      </c>
      <c r="C18" t="s">
        <v>4</v>
      </c>
    </row>
    <row r="19" spans="2:10" x14ac:dyDescent="0.25">
      <c r="B19" t="s">
        <v>53</v>
      </c>
      <c r="C19" t="s">
        <v>4</v>
      </c>
    </row>
    <row r="20" spans="2:10" x14ac:dyDescent="0.25">
      <c r="B20" t="s">
        <v>50</v>
      </c>
      <c r="C20" t="s">
        <v>31</v>
      </c>
    </row>
    <row r="21" spans="2:10" x14ac:dyDescent="0.25">
      <c r="B21" t="s">
        <v>56</v>
      </c>
      <c r="C21" t="s">
        <v>4</v>
      </c>
      <c r="J21" s="31" t="s">
        <v>67</v>
      </c>
    </row>
    <row r="22" spans="2:10" x14ac:dyDescent="0.25">
      <c r="B22" t="s">
        <v>54</v>
      </c>
      <c r="C22" t="s">
        <v>4</v>
      </c>
    </row>
    <row r="23" spans="2:10" x14ac:dyDescent="0.25">
      <c r="B23" t="s">
        <v>44</v>
      </c>
      <c r="C23" t="s">
        <v>31</v>
      </c>
    </row>
    <row r="24" spans="2:10" x14ac:dyDescent="0.25">
      <c r="B24" t="s">
        <v>33</v>
      </c>
      <c r="C24" t="s">
        <v>13</v>
      </c>
    </row>
    <row r="25" spans="2:10" x14ac:dyDescent="0.25">
      <c r="B25" t="s">
        <v>40</v>
      </c>
      <c r="C25" t="s">
        <v>13</v>
      </c>
    </row>
    <row r="26" spans="2:10" x14ac:dyDescent="0.25">
      <c r="B26" t="s">
        <v>30</v>
      </c>
      <c r="C26" t="s">
        <v>31</v>
      </c>
    </row>
    <row r="27" spans="2:10" x14ac:dyDescent="0.25">
      <c r="B27" t="s">
        <v>57</v>
      </c>
      <c r="C27" t="s">
        <v>4</v>
      </c>
    </row>
    <row r="28" spans="2:10" x14ac:dyDescent="0.25">
      <c r="B28" t="s">
        <v>55</v>
      </c>
      <c r="C28" t="s">
        <v>4</v>
      </c>
    </row>
    <row r="29" spans="2:10" x14ac:dyDescent="0.25">
      <c r="B29" t="s">
        <v>43</v>
      </c>
      <c r="C29" t="s">
        <v>31</v>
      </c>
    </row>
    <row r="30" spans="2:10" x14ac:dyDescent="0.25">
      <c r="B30" t="s">
        <v>47</v>
      </c>
      <c r="C30" t="s">
        <v>31</v>
      </c>
    </row>
    <row r="31" spans="2:10" x14ac:dyDescent="0.25">
      <c r="B31" t="s">
        <v>48</v>
      </c>
      <c r="C31" t="s">
        <v>31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"/>
  <sheetViews>
    <sheetView showGridLines="0" workbookViewId="0">
      <selection activeCell="D5" sqref="D5"/>
    </sheetView>
  </sheetViews>
  <sheetFormatPr baseColWidth="10" defaultRowHeight="15" x14ac:dyDescent="0.25"/>
  <cols>
    <col min="1" max="1" width="21.140625" customWidth="1"/>
    <col min="2" max="2" width="12.28515625" customWidth="1"/>
    <col min="3" max="3" width="17.140625" customWidth="1"/>
    <col min="4" max="4" width="7.85546875" customWidth="1"/>
    <col min="5" max="5" width="8.7109375" customWidth="1"/>
    <col min="6" max="6" width="9.5703125" customWidth="1"/>
    <col min="7" max="7" width="12.85546875" customWidth="1"/>
    <col min="8" max="8" width="11.85546875" customWidth="1"/>
    <col min="9" max="9" width="13.140625" customWidth="1"/>
    <col min="10" max="10" width="11.28515625" customWidth="1"/>
    <col min="11" max="11" width="15.5703125" customWidth="1"/>
    <col min="12" max="12" width="11.5703125" customWidth="1"/>
    <col min="13" max="13" width="12.28515625" customWidth="1"/>
    <col min="14" max="15" width="11.42578125" customWidth="1"/>
    <col min="16" max="16" width="12.5703125" customWidth="1"/>
    <col min="17" max="17" width="12.140625" customWidth="1"/>
    <col min="18" max="18" width="12.85546875" customWidth="1"/>
  </cols>
  <sheetData>
    <row r="1" spans="1:18" x14ac:dyDescent="0.25">
      <c r="B1" s="2"/>
      <c r="C1" s="2"/>
      <c r="E1" s="2"/>
      <c r="F1" s="2"/>
      <c r="G1" s="2"/>
      <c r="I1" s="2"/>
      <c r="N1" s="2"/>
      <c r="O1" s="2"/>
      <c r="P1" s="2"/>
      <c r="Q1" s="2"/>
      <c r="R1" s="2"/>
    </row>
    <row r="2" spans="1:18" x14ac:dyDescent="0.25">
      <c r="A2" s="1" t="s">
        <v>0</v>
      </c>
      <c r="B2" s="2"/>
      <c r="C2" s="2"/>
      <c r="E2" s="2"/>
      <c r="F2" s="2"/>
      <c r="G2" s="2"/>
      <c r="I2" s="2"/>
      <c r="N2" s="2"/>
      <c r="O2" s="2"/>
      <c r="P2" s="2"/>
      <c r="Q2" s="2"/>
      <c r="R2" s="2"/>
    </row>
    <row r="3" spans="1:18" x14ac:dyDescent="0.25">
      <c r="A3" s="5"/>
      <c r="B3" s="2"/>
      <c r="C3" s="2"/>
      <c r="E3" s="2"/>
      <c r="F3" s="2"/>
      <c r="G3" s="2"/>
      <c r="I3" s="2"/>
      <c r="N3" s="2"/>
      <c r="O3" s="2"/>
      <c r="P3" s="2"/>
      <c r="Q3" s="2"/>
      <c r="R3" s="2"/>
    </row>
    <row r="4" spans="1:18" x14ac:dyDescent="0.25">
      <c r="B4" s="2"/>
      <c r="C4" s="2"/>
      <c r="E4" s="2"/>
      <c r="F4" s="2"/>
      <c r="G4" s="2"/>
      <c r="I4" s="2"/>
      <c r="N4" s="2"/>
      <c r="O4" s="2"/>
      <c r="P4" s="2"/>
      <c r="Q4" s="2"/>
      <c r="R4" s="2"/>
    </row>
    <row r="5" spans="1:18" x14ac:dyDescent="0.25">
      <c r="A5" t="s">
        <v>1</v>
      </c>
      <c r="B5" s="4">
        <f ca="1">TODAY()</f>
        <v>43471</v>
      </c>
      <c r="C5" s="2"/>
      <c r="E5" s="2"/>
      <c r="F5" s="2"/>
      <c r="G5" s="2"/>
      <c r="I5" s="2"/>
      <c r="N5" s="2"/>
      <c r="O5" s="2"/>
      <c r="P5" s="2"/>
      <c r="Q5" s="2"/>
      <c r="R5" s="2"/>
    </row>
    <row r="6" spans="1:18" ht="12.75" customHeight="1" x14ac:dyDescent="0.25">
      <c r="B6" s="4"/>
      <c r="C6" s="2"/>
      <c r="E6" s="2"/>
      <c r="F6" s="2"/>
      <c r="G6" s="2"/>
      <c r="I6" s="2"/>
      <c r="N6" s="2"/>
      <c r="O6" s="2"/>
      <c r="P6" s="2"/>
      <c r="Q6" s="2"/>
      <c r="R6" s="2"/>
    </row>
    <row r="7" spans="1:18" ht="16.5" customHeight="1" x14ac:dyDescent="0.25">
      <c r="B7" s="2"/>
      <c r="C7" s="2"/>
      <c r="E7" s="2"/>
      <c r="F7" s="2"/>
      <c r="G7" s="2"/>
      <c r="I7" s="2"/>
      <c r="K7" s="35" t="s">
        <v>15</v>
      </c>
      <c r="L7" s="35"/>
      <c r="M7" s="35"/>
      <c r="N7" s="35"/>
      <c r="O7" s="35"/>
      <c r="P7" s="35"/>
      <c r="Q7" s="35"/>
      <c r="R7" s="2"/>
    </row>
    <row r="8" spans="1:18" ht="19.5" customHeight="1" x14ac:dyDescent="0.25">
      <c r="B8" s="29" t="s">
        <v>65</v>
      </c>
      <c r="C8" s="29"/>
      <c r="D8" s="30" t="s">
        <v>66</v>
      </c>
      <c r="E8" s="29"/>
      <c r="F8" s="32" t="s">
        <v>6</v>
      </c>
      <c r="G8" s="32"/>
      <c r="H8" s="37">
        <v>2018</v>
      </c>
      <c r="I8" s="37"/>
      <c r="J8" s="18">
        <v>2018</v>
      </c>
      <c r="K8" s="33" t="s">
        <v>20</v>
      </c>
      <c r="L8" s="33"/>
      <c r="M8" s="33"/>
      <c r="N8" s="34" t="s">
        <v>14</v>
      </c>
      <c r="O8" s="34"/>
      <c r="P8" s="3" t="s">
        <v>17</v>
      </c>
      <c r="Q8" s="6" t="s">
        <v>18</v>
      </c>
      <c r="R8" s="1" t="s">
        <v>19</v>
      </c>
    </row>
    <row r="9" spans="1:18" ht="15.75" x14ac:dyDescent="0.25">
      <c r="A9" s="7" t="s">
        <v>10</v>
      </c>
      <c r="B9" s="8" t="s">
        <v>2</v>
      </c>
      <c r="C9" s="8" t="s">
        <v>3</v>
      </c>
      <c r="D9" s="8" t="s">
        <v>22</v>
      </c>
      <c r="E9" s="8" t="s">
        <v>9</v>
      </c>
      <c r="F9" s="15" t="s">
        <v>11</v>
      </c>
      <c r="G9" s="16" t="s">
        <v>5</v>
      </c>
      <c r="H9" s="36" t="s">
        <v>23</v>
      </c>
      <c r="I9" s="36"/>
      <c r="J9" s="17" t="s">
        <v>24</v>
      </c>
      <c r="K9" s="9" t="s">
        <v>21</v>
      </c>
      <c r="L9" s="19" t="s">
        <v>7</v>
      </c>
      <c r="M9" s="9" t="s">
        <v>8</v>
      </c>
      <c r="N9" s="20" t="s">
        <v>7</v>
      </c>
      <c r="O9" s="10" t="s">
        <v>8</v>
      </c>
      <c r="P9" s="21" t="s">
        <v>7</v>
      </c>
      <c r="Q9" s="22" t="s">
        <v>7</v>
      </c>
      <c r="R9" s="11" t="s">
        <v>16</v>
      </c>
    </row>
    <row r="10" spans="1:18" x14ac:dyDescent="0.25">
      <c r="A10" s="12" t="s">
        <v>59</v>
      </c>
      <c r="B10" s="28" t="s">
        <v>63</v>
      </c>
      <c r="C10" s="28" t="s">
        <v>34</v>
      </c>
      <c r="D10" s="23" t="str">
        <f>IFERROR(VLOOKUP(C10,T_Grade[],2,FALSE),"")</f>
        <v>A</v>
      </c>
      <c r="E10" s="24">
        <f>IFERROR(VLOOKUP(D10,T_Categ[],2,FALSE),"")</f>
        <v>125</v>
      </c>
      <c r="F10" s="14">
        <v>15</v>
      </c>
      <c r="G10" s="13">
        <v>12</v>
      </c>
      <c r="H10" s="13">
        <v>10</v>
      </c>
      <c r="I10" s="13" t="s">
        <v>25</v>
      </c>
      <c r="J10" s="25">
        <f>IF(A10="","",F10+G10+H10)</f>
        <v>37</v>
      </c>
      <c r="K10" s="25" t="str">
        <f>IF(A10="","",IF(J10&gt;20,"indemnisation","insuffisant"))</f>
        <v>indemnisation</v>
      </c>
      <c r="L10" s="25">
        <f>IF(A10="","",IF(J10&gt;20,10,IF(J10&lt;20,0)))</f>
        <v>10</v>
      </c>
      <c r="M10" s="26">
        <f>IF(A10="","",IF(J10&gt;20,E10*10,IF(J10&lt;20,0)))</f>
        <v>1250</v>
      </c>
      <c r="N10" s="13">
        <v>4</v>
      </c>
      <c r="O10" s="13"/>
      <c r="P10" s="13">
        <v>0</v>
      </c>
      <c r="Q10" s="27">
        <f>IF(A10="","",J10-L10-N10-P10)</f>
        <v>23</v>
      </c>
      <c r="R10" s="27">
        <f>IF(A10="","",J10-L10-N10-P10 )</f>
        <v>23</v>
      </c>
    </row>
    <row r="11" spans="1:18" x14ac:dyDescent="0.25">
      <c r="A11" s="12" t="s">
        <v>60</v>
      </c>
      <c r="B11" s="28" t="s">
        <v>12</v>
      </c>
      <c r="C11" s="28" t="s">
        <v>29</v>
      </c>
      <c r="D11" s="23" t="str">
        <f>IFERROR(VLOOKUP(C11,T_Grade[],2,FALSE),"")</f>
        <v>A</v>
      </c>
      <c r="E11" s="24">
        <f>IFERROR(VLOOKUP(D11,T_Categ[],2,FALSE),"")</f>
        <v>125</v>
      </c>
      <c r="F11" s="14">
        <v>25</v>
      </c>
      <c r="G11" s="13">
        <v>6</v>
      </c>
      <c r="H11" s="13">
        <v>15</v>
      </c>
      <c r="I11" s="13" t="s">
        <v>26</v>
      </c>
      <c r="J11" s="25">
        <f t="shared" ref="J11:J13" si="0">IF(A11="","",F11+G11+H11)</f>
        <v>46</v>
      </c>
      <c r="K11" s="25" t="str">
        <f t="shared" ref="K11:K13" si="1">IF(A11="","",IF(J11&gt;20,"indemnisation","insuffisant"))</f>
        <v>indemnisation</v>
      </c>
      <c r="L11" s="25">
        <f t="shared" ref="L11:L13" si="2">IF(A11="","",IF(J11&gt;20,10,IF(J11&lt;20,0)))</f>
        <v>10</v>
      </c>
      <c r="M11" s="26">
        <f t="shared" ref="M11:M13" si="3">IF(A11="","",IF(J11&gt;20,E11*10,IF(J11&lt;20,0)))</f>
        <v>1250</v>
      </c>
      <c r="N11" s="13">
        <v>0</v>
      </c>
      <c r="O11" s="13"/>
      <c r="P11" s="13">
        <v>0</v>
      </c>
      <c r="Q11" s="27">
        <f t="shared" ref="Q11:Q13" si="4">IF(A11="","",J11-L11-N11-P11)</f>
        <v>36</v>
      </c>
      <c r="R11" s="27">
        <f t="shared" ref="R11:R13" si="5">IF(A11="","",J11-L11-N11-P11 )</f>
        <v>36</v>
      </c>
    </row>
    <row r="12" spans="1:18" x14ac:dyDescent="0.25">
      <c r="A12" s="12" t="s">
        <v>62</v>
      </c>
      <c r="B12" s="28" t="s">
        <v>12</v>
      </c>
      <c r="C12" s="28" t="s">
        <v>35</v>
      </c>
      <c r="D12" s="23" t="str">
        <f>IFERROR(VLOOKUP(C12,T_Grade[],2,FALSE),"")</f>
        <v>C</v>
      </c>
      <c r="E12" s="24">
        <f>IFERROR(VLOOKUP(D12,T_Categ[],2,FALSE),"")</f>
        <v>65</v>
      </c>
      <c r="F12" s="14"/>
      <c r="G12" s="13"/>
      <c r="H12" s="13"/>
      <c r="I12" s="13" t="s">
        <v>27</v>
      </c>
      <c r="J12" s="25">
        <f t="shared" si="0"/>
        <v>0</v>
      </c>
      <c r="K12" s="25" t="str">
        <f t="shared" si="1"/>
        <v>insuffisant</v>
      </c>
      <c r="L12" s="25">
        <f t="shared" si="2"/>
        <v>0</v>
      </c>
      <c r="M12" s="26">
        <f t="shared" si="3"/>
        <v>0</v>
      </c>
      <c r="N12" s="13">
        <v>16</v>
      </c>
      <c r="O12" s="13"/>
      <c r="P12" s="13">
        <v>10</v>
      </c>
      <c r="Q12" s="27">
        <f t="shared" si="4"/>
        <v>-26</v>
      </c>
      <c r="R12" s="27">
        <f t="shared" si="5"/>
        <v>-26</v>
      </c>
    </row>
    <row r="13" spans="1:18" x14ac:dyDescent="0.25">
      <c r="A13" s="12" t="s">
        <v>61</v>
      </c>
      <c r="B13" s="28" t="s">
        <v>64</v>
      </c>
      <c r="C13" s="28" t="s">
        <v>30</v>
      </c>
      <c r="D13" s="23" t="str">
        <f>IFERROR(VLOOKUP(C13,T_Grade[],2,FALSE),"")</f>
        <v>B</v>
      </c>
      <c r="E13" s="24">
        <f>IFERROR(VLOOKUP(D13,T_Categ[],2,FALSE),"")</f>
        <v>80</v>
      </c>
      <c r="F13" s="14"/>
      <c r="G13" s="13"/>
      <c r="H13" s="13"/>
      <c r="I13" s="13" t="s">
        <v>28</v>
      </c>
      <c r="J13" s="25">
        <f t="shared" si="0"/>
        <v>0</v>
      </c>
      <c r="K13" s="25" t="str">
        <f t="shared" si="1"/>
        <v>insuffisant</v>
      </c>
      <c r="L13" s="25">
        <f t="shared" si="2"/>
        <v>0</v>
      </c>
      <c r="M13" s="26">
        <f t="shared" si="3"/>
        <v>0</v>
      </c>
      <c r="N13" s="13">
        <v>10</v>
      </c>
      <c r="O13" s="13"/>
      <c r="P13" s="13">
        <v>5</v>
      </c>
      <c r="Q13" s="27">
        <f t="shared" si="4"/>
        <v>-15</v>
      </c>
      <c r="R13" s="27">
        <f t="shared" si="5"/>
        <v>-15</v>
      </c>
    </row>
  </sheetData>
  <mergeCells count="6">
    <mergeCell ref="F8:G8"/>
    <mergeCell ref="K8:M8"/>
    <mergeCell ref="N8:O8"/>
    <mergeCell ref="K7:Q7"/>
    <mergeCell ref="H9:I9"/>
    <mergeCell ref="H8:I8"/>
  </mergeCells>
  <dataValidations count="2">
    <dataValidation type="list" allowBlank="1" showInputMessage="1" showErrorMessage="1" sqref="C10:C13">
      <formula1>d.grade</formula1>
    </dataValidation>
    <dataValidation type="list" allowBlank="1" showInputMessage="1" showErrorMessage="1" sqref="B10:B13">
      <formula1>d.service</formula1>
    </dataValidation>
  </dataValidations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2017-2018</vt:lpstr>
      <vt:lpstr>d.grade</vt:lpstr>
      <vt:lpstr>d.service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Jean-Eric</cp:lastModifiedBy>
  <dcterms:created xsi:type="dcterms:W3CDTF">2018-12-29T19:37:21Z</dcterms:created>
  <dcterms:modified xsi:type="dcterms:W3CDTF">2019-01-06T22:52:23Z</dcterms:modified>
</cp:coreProperties>
</file>