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81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DB46D9C-36B9-4615-9420-806D1E53519A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4" sheetId="4" r:id="rId2"/>
    <sheet name="Feuil2" sheetId="2" r:id="rId3"/>
    <sheet name="Feuil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3" l="1" a="1"/>
  <c r="E11" i="3" s="1"/>
  <c r="N9" i="1" l="1"/>
  <c r="R9" i="1"/>
  <c r="L8" i="1"/>
  <c r="M8" i="1"/>
  <c r="N8" i="1"/>
  <c r="O8" i="1"/>
  <c r="P8" i="1"/>
  <c r="Q8" i="1"/>
  <c r="R8" i="1"/>
  <c r="S8" i="1"/>
  <c r="L7" i="1"/>
  <c r="M7" i="1"/>
  <c r="N7" i="1"/>
  <c r="O7" i="1"/>
  <c r="P7" i="1"/>
  <c r="Q7" i="1"/>
  <c r="R7" i="1"/>
  <c r="S7" i="1"/>
  <c r="S6" i="1"/>
  <c r="S9" i="1" s="1"/>
  <c r="L6" i="1"/>
  <c r="L9" i="1" s="1"/>
  <c r="M6" i="1"/>
  <c r="D22" i="1" s="1"/>
  <c r="N6" i="1"/>
  <c r="O6" i="1"/>
  <c r="O9" i="1" s="1"/>
  <c r="P6" i="1"/>
  <c r="P9" i="1" s="1"/>
  <c r="Q6" i="1"/>
  <c r="Q9" i="1" s="1"/>
  <c r="R6" i="1"/>
  <c r="S3" i="1"/>
  <c r="F3" i="1"/>
  <c r="G3" i="1"/>
  <c r="H3" i="1"/>
  <c r="I3" i="1"/>
  <c r="J3" i="1"/>
  <c r="K3" i="1"/>
  <c r="L3" i="1"/>
  <c r="M3" i="1"/>
  <c r="D21" i="1" s="1"/>
  <c r="N3" i="1"/>
  <c r="O3" i="1"/>
  <c r="P3" i="1"/>
  <c r="Q3" i="1"/>
  <c r="R3" i="1"/>
  <c r="M9" i="1" l="1"/>
  <c r="D23" i="1" s="1"/>
  <c r="AC10" i="3"/>
  <c r="AC11" i="3" s="1"/>
  <c r="AB10" i="3"/>
  <c r="AB11" i="3" s="1"/>
  <c r="AA10" i="3"/>
  <c r="AA11" i="3" s="1"/>
  <c r="Z10" i="3"/>
  <c r="Z11" i="3" s="1"/>
  <c r="Y10" i="3"/>
  <c r="Y11" i="3" s="1"/>
  <c r="X10" i="3"/>
  <c r="X11" i="3" s="1"/>
  <c r="W10" i="3"/>
  <c r="W11" i="3" s="1"/>
  <c r="V10" i="3"/>
  <c r="V11" i="3" s="1"/>
  <c r="U10" i="3"/>
  <c r="U11" i="3" s="1"/>
  <c r="T10" i="3"/>
  <c r="T11" i="3" s="1"/>
  <c r="S10" i="3"/>
  <c r="S11" i="3" s="1"/>
  <c r="R10" i="3"/>
  <c r="R11" i="3" s="1"/>
  <c r="Q10" i="3"/>
  <c r="Q11" i="3" s="1"/>
  <c r="P10" i="3"/>
  <c r="P11" i="3" s="1"/>
  <c r="O10" i="3"/>
  <c r="O11" i="3" s="1"/>
  <c r="N10" i="3"/>
  <c r="N11" i="3" s="1"/>
  <c r="M10" i="3"/>
  <c r="M11" i="3" s="1"/>
  <c r="L10" i="3"/>
  <c r="L11" i="3" s="1"/>
  <c r="K10" i="3"/>
  <c r="K11" i="3" s="1"/>
  <c r="J10" i="3"/>
  <c r="J11" i="3" s="1"/>
  <c r="I10" i="3"/>
  <c r="I11" i="3" s="1"/>
  <c r="H10" i="3"/>
  <c r="H11" i="3" s="1"/>
  <c r="G10" i="3"/>
  <c r="G11" i="3" s="1"/>
  <c r="F10" i="3"/>
  <c r="F11" i="3" s="1"/>
  <c r="E10" i="3"/>
  <c r="D10" i="3"/>
  <c r="D11" i="3" s="1"/>
  <c r="C10" i="3"/>
  <c r="C11" i="3" s="1"/>
  <c r="AB7" i="3"/>
  <c r="X7" i="3"/>
  <c r="T7" i="3"/>
  <c r="P7" i="3"/>
  <c r="L7" i="3"/>
  <c r="H7" i="3"/>
  <c r="D7" i="3"/>
  <c r="AC6" i="3"/>
  <c r="AC7" i="3" s="1"/>
  <c r="AB6" i="3"/>
  <c r="AA6" i="3"/>
  <c r="AA7" i="3" s="1"/>
  <c r="Z6" i="3"/>
  <c r="Z7" i="3" s="1"/>
  <c r="Y6" i="3"/>
  <c r="Y7" i="3" s="1"/>
  <c r="X6" i="3"/>
  <c r="W6" i="3"/>
  <c r="W7" i="3" s="1"/>
  <c r="V6" i="3"/>
  <c r="V7" i="3" s="1"/>
  <c r="U6" i="3"/>
  <c r="U7" i="3" s="1"/>
  <c r="T6" i="3"/>
  <c r="S6" i="3"/>
  <c r="S7" i="3" s="1"/>
  <c r="R6" i="3"/>
  <c r="R7" i="3" s="1"/>
  <c r="Q6" i="3"/>
  <c r="Q7" i="3" s="1"/>
  <c r="P6" i="3"/>
  <c r="O6" i="3"/>
  <c r="O7" i="3" s="1"/>
  <c r="N6" i="3"/>
  <c r="N7" i="3" s="1"/>
  <c r="M6" i="3"/>
  <c r="M7" i="3" s="1"/>
  <c r="L6" i="3"/>
  <c r="K6" i="3"/>
  <c r="K7" i="3" s="1"/>
  <c r="J6" i="3"/>
  <c r="J7" i="3" s="1"/>
  <c r="I6" i="3"/>
  <c r="I7" i="3" s="1"/>
  <c r="H6" i="3"/>
  <c r="G6" i="3"/>
  <c r="G7" i="3" s="1"/>
  <c r="F6" i="3"/>
  <c r="F7" i="3" s="1"/>
  <c r="E6" i="3"/>
  <c r="E7" i="3" s="1"/>
  <c r="D6" i="3"/>
  <c r="C6" i="3"/>
  <c r="C7" i="3" s="1"/>
  <c r="B8" i="2"/>
  <c r="B13" i="2" s="1"/>
  <c r="C25" i="1"/>
  <c r="C15" i="1"/>
  <c r="C10" i="1"/>
  <c r="C9" i="1"/>
  <c r="K8" i="1"/>
  <c r="J8" i="1"/>
  <c r="I8" i="1"/>
  <c r="H8" i="1"/>
  <c r="G8" i="1"/>
  <c r="F8" i="1"/>
  <c r="E8" i="1"/>
  <c r="D8" i="1"/>
  <c r="C8" i="1"/>
  <c r="K7" i="1"/>
  <c r="J7" i="1"/>
  <c r="I7" i="1"/>
  <c r="H7" i="1"/>
  <c r="G7" i="1"/>
  <c r="F7" i="1"/>
  <c r="E7" i="1"/>
  <c r="D7" i="1"/>
  <c r="C7" i="1"/>
  <c r="K6" i="1"/>
  <c r="J6" i="1"/>
  <c r="C3" i="2" s="1"/>
  <c r="I6" i="1"/>
  <c r="H6" i="1"/>
  <c r="G6" i="1"/>
  <c r="F6" i="1"/>
  <c r="E6" i="1"/>
  <c r="D6" i="1"/>
  <c r="D9" i="1" s="1"/>
  <c r="C6" i="1"/>
  <c r="J9" i="1"/>
  <c r="F9" i="1"/>
  <c r="E3" i="1"/>
  <c r="E9" i="1" s="1"/>
  <c r="D3" i="1"/>
  <c r="C3" i="1"/>
  <c r="C15" i="2" l="1"/>
  <c r="C14" i="2"/>
  <c r="C10" i="2"/>
  <c r="D12" i="1"/>
  <c r="D11" i="1"/>
  <c r="D13" i="1"/>
  <c r="D27" i="1"/>
  <c r="D26" i="1"/>
  <c r="D28" i="1"/>
  <c r="D18" i="1"/>
  <c r="D17" i="1"/>
  <c r="D16" i="1"/>
  <c r="G9" i="1"/>
  <c r="C16" i="2" s="1"/>
  <c r="K9" i="1"/>
  <c r="I9" i="1"/>
  <c r="C9" i="2"/>
  <c r="C4" i="2"/>
  <c r="C2" i="2"/>
  <c r="C11" i="2"/>
  <c r="H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<sst xmlns="http://schemas.openxmlformats.org/spreadsheetml/2006/main" count="89" uniqueCount="35">
  <si>
    <t>A1</t>
  </si>
  <si>
    <t>Date</t>
  </si>
  <si>
    <t>A2</t>
  </si>
  <si>
    <t>Total prévu Cumul</t>
  </si>
  <si>
    <t>A3</t>
  </si>
  <si>
    <t>% prévu</t>
  </si>
  <si>
    <t>A4</t>
  </si>
  <si>
    <t>Poucentage prévu cumul au jour j</t>
  </si>
  <si>
    <t>A5</t>
  </si>
  <si>
    <t>Total réel Cumul</t>
  </si>
  <si>
    <t>A6</t>
  </si>
  <si>
    <t>% réél</t>
  </si>
  <si>
    <t>A7</t>
  </si>
  <si>
    <t>Poucentage réel cumul au jour j</t>
  </si>
  <si>
    <t>A8</t>
  </si>
  <si>
    <t>Delta (reel - prévu) cumul</t>
  </si>
  <si>
    <t>A9</t>
  </si>
  <si>
    <t>Pourcentage Delta (reel - prévu) cumul</t>
  </si>
  <si>
    <t>Date:</t>
  </si>
  <si>
    <t>Date d'avancement</t>
  </si>
  <si>
    <t>Date d'avancement + 1j</t>
  </si>
  <si>
    <t>Date d'avancement +2j</t>
  </si>
  <si>
    <t>Date d'avancement-1</t>
  </si>
  <si>
    <t>colonne</t>
  </si>
  <si>
    <t>four</t>
  </si>
  <si>
    <t>échangeur</t>
  </si>
  <si>
    <t>L</t>
  </si>
  <si>
    <t>t</t>
  </si>
  <si>
    <t>o</t>
  </si>
  <si>
    <t>p</t>
  </si>
  <si>
    <t>Prévu</t>
  </si>
  <si>
    <t>Réel</t>
  </si>
  <si>
    <t>Ajout Série 3</t>
  </si>
  <si>
    <t>Ajout Barre erreur verticale</t>
  </si>
  <si>
    <t>Sélectionner la série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</si>
</sst>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0" fontId="0" fillId="0" borderId="0" xfId="0" applyNumberFormat="1"/>
    <xf numFmtId="14" fontId="1" fillId="0" borderId="0" xfId="0" applyNumberFormat="1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4" fontId="1" fillId="6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16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9" fontId="0" fillId="0" borderId="0" xfId="1" applyFont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0" xfId="0" applyFill="1" applyBorder="1"/>
    <xf numFmtId="0" fontId="0" fillId="0" borderId="10" xfId="0" applyBorder="1"/>
    <xf numFmtId="0" fontId="0" fillId="0" borderId="11" xfId="0" applyBorder="1"/>
    <xf numFmtId="9" fontId="4" fillId="0" borderId="13" xfId="1" applyFont="1" applyBorder="1"/>
    <xf numFmtId="9" fontId="3" fillId="0" borderId="14" xfId="1" applyFont="1" applyBorder="1"/>
    <xf numFmtId="0" fontId="4" fillId="0" borderId="0" xfId="0" applyFont="1" applyBorder="1"/>
    <xf numFmtId="0" fontId="3" fillId="0" borderId="11" xfId="0" applyFont="1" applyBorder="1"/>
    <xf numFmtId="0" fontId="4" fillId="0" borderId="3" xfId="0" applyFont="1" applyBorder="1"/>
    <xf numFmtId="0" fontId="3" fillId="0" borderId="4" xfId="0" applyFont="1" applyBorder="1"/>
    <xf numFmtId="0" fontId="4" fillId="0" borderId="10" xfId="0" applyFont="1" applyBorder="1"/>
    <xf numFmtId="9" fontId="4" fillId="0" borderId="12" xfId="1" applyFont="1" applyBorder="1"/>
    <xf numFmtId="9" fontId="3" fillId="0" borderId="18" xfId="1" applyFont="1" applyBorder="1"/>
    <xf numFmtId="9" fontId="4" fillId="0" borderId="19" xfId="1" applyFon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9" borderId="2" xfId="0" applyFont="1" applyFill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/>
    </xf>
    <xf numFmtId="0" fontId="0" fillId="0" borderId="0" xfId="0" applyAlignment="1">
      <alignment horizontal="left" inden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l'arrét</a:t>
            </a:r>
            <a:r>
              <a:rPr lang="fr-FR" baseline="0"/>
              <a:t> à J+1 </a:t>
            </a:r>
            <a:endParaRPr lang="fr-FR"/>
          </a:p>
        </c:rich>
      </c:tx>
      <c:layout>
        <c:manualLayout>
          <c:xMode val="edge"/>
          <c:yMode val="edge"/>
          <c:x val="0.2390615071153343"/>
          <c:y val="3.38605197808221E-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1</c:v>
          </c:tx>
          <c:spPr>
            <a:solidFill>
              <a:srgbClr val="0070C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Feuil1!$D$16</c:f>
              <c:numCache>
                <c:formatCode>0.00%</c:formatCode>
                <c:ptCount val="1"/>
                <c:pt idx="0">
                  <c:v>0.61877667140825032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CB-47E9-B2B1-F92274E42D30}"/>
            </c:ext>
          </c:extLst>
        </c:ser>
        <c:ser>
          <c:idx val="1"/>
          <c:order val="1"/>
          <c:tx>
            <c:v>2</c:v>
          </c:tx>
          <c:spPr>
            <a:solidFill>
              <a:srgbClr val="00B05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Feuil1!$D$17</c:f>
              <c:numCache>
                <c:formatCode>0.00%</c:formatCode>
                <c:ptCount val="1"/>
                <c:pt idx="0">
                  <c:v>0.61522048364153625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CB-47E9-B2B1-F92274E42D3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31798280"/>
        <c:axId val="431798936"/>
      </c:barChart>
      <c:catAx>
        <c:axId val="431798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798936"/>
        <c:crosses val="autoZero"/>
        <c:auto val="1"/>
        <c:lblAlgn val="ctr"/>
        <c:lblOffset val="100"/>
        <c:noMultiLvlLbl val="0"/>
      </c:catAx>
      <c:valAx>
        <c:axId val="431798936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798280"/>
        <c:crosses val="autoZero"/>
        <c:crossBetween val="between"/>
        <c:majorUnit val="0.1"/>
        <c:min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l'arrét</a:t>
            </a:r>
            <a:r>
              <a:rPr lang="fr-FR" baseline="0"/>
              <a:t> à J+2 </a:t>
            </a:r>
            <a:endParaRPr lang="fr-FR"/>
          </a:p>
        </c:rich>
      </c:tx>
      <c:layout>
        <c:manualLayout>
          <c:xMode val="edge"/>
          <c:yMode val="edge"/>
          <c:x val="0.2390615071153343"/>
          <c:y val="3.38605197808221E-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1</c:v>
          </c:tx>
          <c:spPr>
            <a:solidFill>
              <a:srgbClr val="0070C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Feuil1!$D$11</c:f>
              <c:numCache>
                <c:formatCode>0.00%</c:formatCode>
                <c:ptCount val="1"/>
                <c:pt idx="0">
                  <c:v>0.62588904694167846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93C-4C48-8E72-1C47773E0512}"/>
            </c:ext>
          </c:extLst>
        </c:ser>
        <c:ser>
          <c:idx val="1"/>
          <c:order val="1"/>
          <c:tx>
            <c:v>2</c:v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7A1F-4B97-BD53-008206C5D91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Feuil1!$D$12</c:f>
              <c:numCache>
                <c:formatCode>0.00%</c:formatCode>
                <c:ptCount val="1"/>
                <c:pt idx="0">
                  <c:v>0.61877667140825032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593C-4C48-8E72-1C47773E0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4"/>
        <c:axId val="431798280"/>
        <c:axId val="431798936"/>
      </c:barChart>
      <c:catAx>
        <c:axId val="431798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798936"/>
        <c:crosses val="autoZero"/>
        <c:auto val="1"/>
        <c:lblAlgn val="ctr"/>
        <c:lblOffset val="100"/>
        <c:noMultiLvlLbl val="0"/>
      </c:catAx>
      <c:valAx>
        <c:axId val="431798936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798280"/>
        <c:crosses val="autoZero"/>
        <c:crossBetween val="between"/>
        <c:majorUnit val="0.1"/>
        <c:min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l'arrét</a:t>
            </a:r>
            <a:r>
              <a:rPr lang="fr-FR" baseline="0"/>
              <a:t> à J </a:t>
            </a:r>
            <a:endParaRPr lang="fr-FR"/>
          </a:p>
        </c:rich>
      </c:tx>
      <c:layout>
        <c:manualLayout>
          <c:xMode val="edge"/>
          <c:yMode val="edge"/>
          <c:x val="0.2390615071153343"/>
          <c:y val="3.38605197808221E-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1</c:v>
          </c:tx>
          <c:spPr>
            <a:solidFill>
              <a:srgbClr val="0070C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Feuil1!$D$21</c:f>
              <c:numCache>
                <c:formatCode>0.00%</c:formatCode>
                <c:ptCount val="1"/>
                <c:pt idx="0">
                  <c:v>0.60455192034139404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FF-498B-992B-E6D4B902E134}"/>
            </c:ext>
          </c:extLst>
        </c:ser>
        <c:ser>
          <c:idx val="1"/>
          <c:order val="1"/>
          <c:tx>
            <c:v>2</c:v>
          </c:tx>
          <c:spPr>
            <a:solidFill>
              <a:srgbClr val="00B05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Feuil1!$D$22</c:f>
              <c:numCache>
                <c:formatCode>0.00%</c:formatCode>
                <c:ptCount val="1"/>
                <c:pt idx="0">
                  <c:v>0.58605974395448079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FF-498B-992B-E6D4B902E13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31798280"/>
        <c:axId val="431798936"/>
      </c:barChart>
      <c:catAx>
        <c:axId val="4317982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798936"/>
        <c:crosses val="autoZero"/>
        <c:auto val="1"/>
        <c:lblAlgn val="ctr"/>
        <c:lblOffset val="100"/>
        <c:noMultiLvlLbl val="0"/>
      </c:catAx>
      <c:valAx>
        <c:axId val="431798936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798280"/>
        <c:crosses val="autoZero"/>
        <c:crossBetween val="between"/>
        <c:majorUnit val="0.1"/>
        <c:min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</c:v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Feuil1!$C$1:$S$1</c:f>
              <c:numCache>
                <c:formatCode>d\-mmm</c:formatCode>
                <c:ptCount val="17"/>
                <c:pt idx="0">
                  <c:v>43637</c:v>
                </c:pt>
                <c:pt idx="1">
                  <c:v>43638</c:v>
                </c:pt>
                <c:pt idx="2">
                  <c:v>43639</c:v>
                </c:pt>
                <c:pt idx="3">
                  <c:v>43640</c:v>
                </c:pt>
                <c:pt idx="4">
                  <c:v>43641</c:v>
                </c:pt>
                <c:pt idx="5">
                  <c:v>43642</c:v>
                </c:pt>
                <c:pt idx="6">
                  <c:v>43643</c:v>
                </c:pt>
                <c:pt idx="7">
                  <c:v>43644</c:v>
                </c:pt>
                <c:pt idx="8">
                  <c:v>43645</c:v>
                </c:pt>
                <c:pt idx="9">
                  <c:v>43646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43652</c:v>
                </c:pt>
                <c:pt idx="16">
                  <c:v>43653</c:v>
                </c:pt>
              </c:numCache>
            </c:numRef>
          </c:xVal>
          <c:yVal>
            <c:numRef>
              <c:f>Feuil1!$C$3:$S$3</c:f>
              <c:numCache>
                <c:formatCode>0.00%</c:formatCode>
                <c:ptCount val="17"/>
                <c:pt idx="0">
                  <c:v>0.11024182076813656</c:v>
                </c:pt>
                <c:pt idx="1">
                  <c:v>0.14935988620199148</c:v>
                </c:pt>
                <c:pt idx="2">
                  <c:v>0.22759601706970126</c:v>
                </c:pt>
                <c:pt idx="3">
                  <c:v>0.23826458036984352</c:v>
                </c:pt>
                <c:pt idx="4">
                  <c:v>0.2745376955903272</c:v>
                </c:pt>
                <c:pt idx="5">
                  <c:v>0.3236130867709815</c:v>
                </c:pt>
                <c:pt idx="6">
                  <c:v>0.36984352773826457</c:v>
                </c:pt>
                <c:pt idx="7">
                  <c:v>0.37908961593172125</c:v>
                </c:pt>
                <c:pt idx="8">
                  <c:v>0.45021337126600286</c:v>
                </c:pt>
                <c:pt idx="9">
                  <c:v>0.56899004267425324</c:v>
                </c:pt>
                <c:pt idx="10">
                  <c:v>0.60455192034139404</c:v>
                </c:pt>
                <c:pt idx="11">
                  <c:v>0.61877667140825032</c:v>
                </c:pt>
                <c:pt idx="12">
                  <c:v>0.62588904694167846</c:v>
                </c:pt>
                <c:pt idx="13">
                  <c:v>0.63300142247510671</c:v>
                </c:pt>
                <c:pt idx="14">
                  <c:v>0.6337126600284495</c:v>
                </c:pt>
                <c:pt idx="15">
                  <c:v>0.67567567567567566</c:v>
                </c:pt>
                <c:pt idx="1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7A-4C52-8859-DE13D6823C52}"/>
            </c:ext>
          </c:extLst>
        </c:ser>
        <c:ser>
          <c:idx val="1"/>
          <c:order val="1"/>
          <c:tx>
            <c:v>2</c:v>
          </c:tx>
          <c:spPr>
            <a:ln w="381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Feuil1!$C$1:$S$1</c:f>
              <c:numCache>
                <c:formatCode>d\-mmm</c:formatCode>
                <c:ptCount val="17"/>
                <c:pt idx="0">
                  <c:v>43637</c:v>
                </c:pt>
                <c:pt idx="1">
                  <c:v>43638</c:v>
                </c:pt>
                <c:pt idx="2">
                  <c:v>43639</c:v>
                </c:pt>
                <c:pt idx="3">
                  <c:v>43640</c:v>
                </c:pt>
                <c:pt idx="4">
                  <c:v>43641</c:v>
                </c:pt>
                <c:pt idx="5">
                  <c:v>43642</c:v>
                </c:pt>
                <c:pt idx="6">
                  <c:v>43643</c:v>
                </c:pt>
                <c:pt idx="7">
                  <c:v>43644</c:v>
                </c:pt>
                <c:pt idx="8">
                  <c:v>43645</c:v>
                </c:pt>
                <c:pt idx="9">
                  <c:v>43646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43652</c:v>
                </c:pt>
                <c:pt idx="16">
                  <c:v>43653</c:v>
                </c:pt>
              </c:numCache>
            </c:numRef>
          </c:xVal>
          <c:yVal>
            <c:numRef>
              <c:f>Feuil1!$C$6:$S$6</c:f>
              <c:numCache>
                <c:formatCode>0.00%</c:formatCode>
                <c:ptCount val="17"/>
                <c:pt idx="0">
                  <c:v>0.10953058321479374</c:v>
                </c:pt>
                <c:pt idx="1">
                  <c:v>0.14366998577524892</c:v>
                </c:pt>
                <c:pt idx="2">
                  <c:v>0.22403982930298721</c:v>
                </c:pt>
                <c:pt idx="3">
                  <c:v>0.23826458036984352</c:v>
                </c:pt>
                <c:pt idx="4">
                  <c:v>0.28449502133712662</c:v>
                </c:pt>
                <c:pt idx="5">
                  <c:v>0.30227596017069702</c:v>
                </c:pt>
                <c:pt idx="6">
                  <c:v>0.35704125177809387</c:v>
                </c:pt>
                <c:pt idx="7">
                  <c:v>0.3662873399715505</c:v>
                </c:pt>
                <c:pt idx="8">
                  <c:v>0.4267425320056899</c:v>
                </c:pt>
                <c:pt idx="9">
                  <c:v>0.53342816500711232</c:v>
                </c:pt>
                <c:pt idx="10">
                  <c:v>0.58605974395448079</c:v>
                </c:pt>
                <c:pt idx="11">
                  <c:v>0.61522048364153625</c:v>
                </c:pt>
                <c:pt idx="12">
                  <c:v>0.61877667140825032</c:v>
                </c:pt>
                <c:pt idx="13">
                  <c:v>0.62588904694167846</c:v>
                </c:pt>
                <c:pt idx="14">
                  <c:v>0.63300142247510671</c:v>
                </c:pt>
                <c:pt idx="15">
                  <c:v>0.67425320056899007</c:v>
                </c:pt>
                <c:pt idx="16">
                  <c:v>0.99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E7A-4C52-8859-DE13D6823C52}"/>
            </c:ext>
          </c:extLst>
        </c:ser>
        <c:ser>
          <c:idx val="2"/>
          <c:order val="2"/>
          <c:tx>
            <c:v>3</c:v>
          </c:tx>
          <c:spPr>
            <a:ln w="9525" cap="rnd">
              <a:solidFill>
                <a:schemeClr val="accent6">
                  <a:shade val="65000"/>
                </a:schemeClr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plus"/>
            <c:errValType val="fixedVal"/>
            <c:noEndCap val="1"/>
            <c:val val="1"/>
            <c:spPr>
              <a:noFill/>
              <a:ln w="15875">
                <a:solidFill>
                  <a:srgbClr val="FF0000"/>
                </a:solidFill>
                <a:round/>
              </a:ln>
              <a:effectLst/>
            </c:spPr>
          </c:errBars>
          <c:xVal>
            <c:numRef>
              <c:f>Feuil1!$C$20</c:f>
              <c:numCache>
                <c:formatCode>m/d/yyyy</c:formatCode>
                <c:ptCount val="1"/>
                <c:pt idx="0">
                  <c:v>43647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B4A9-4DAE-AF43-65A7F16FC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526936"/>
        <c:axId val="353523984"/>
      </c:scatterChart>
      <c:valAx>
        <c:axId val="353526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523984"/>
        <c:crosses val="autoZero"/>
        <c:crossBetween val="midCat"/>
      </c:valAx>
      <c:valAx>
        <c:axId val="353523984"/>
        <c:scaling>
          <c:orientation val="minMax"/>
          <c:max val="1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526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Feuil3!$C$7:$AC$7</c:f>
              <c:numCache>
                <c:formatCode>0%</c:formatCode>
                <c:ptCount val="27"/>
                <c:pt idx="0">
                  <c:v>5.5555555555555552E-2</c:v>
                </c:pt>
                <c:pt idx="1">
                  <c:v>0.1111111111111111</c:v>
                </c:pt>
                <c:pt idx="2">
                  <c:v>0.16666666666666666</c:v>
                </c:pt>
                <c:pt idx="3">
                  <c:v>0.22222222222222221</c:v>
                </c:pt>
                <c:pt idx="4">
                  <c:v>0.27777777777777779</c:v>
                </c:pt>
                <c:pt idx="5">
                  <c:v>0.33333333333333331</c:v>
                </c:pt>
                <c:pt idx="6">
                  <c:v>0.3888888888888889</c:v>
                </c:pt>
                <c:pt idx="7">
                  <c:v>0.44444444444444442</c:v>
                </c:pt>
                <c:pt idx="8">
                  <c:v>0.5</c:v>
                </c:pt>
                <c:pt idx="9">
                  <c:v>0.55555555555555558</c:v>
                </c:pt>
                <c:pt idx="10">
                  <c:v>0.61111111111111116</c:v>
                </c:pt>
                <c:pt idx="11">
                  <c:v>0.66666666666666663</c:v>
                </c:pt>
                <c:pt idx="12">
                  <c:v>0.72222222222222221</c:v>
                </c:pt>
                <c:pt idx="13">
                  <c:v>0.72222222222222221</c:v>
                </c:pt>
                <c:pt idx="14">
                  <c:v>0.72222222222222221</c:v>
                </c:pt>
                <c:pt idx="15">
                  <c:v>0.77777777777777779</c:v>
                </c:pt>
                <c:pt idx="16">
                  <c:v>0.77777777777777779</c:v>
                </c:pt>
                <c:pt idx="17">
                  <c:v>0.77777777777777779</c:v>
                </c:pt>
                <c:pt idx="18">
                  <c:v>0.77777777777777779</c:v>
                </c:pt>
                <c:pt idx="19">
                  <c:v>0.77777777777777779</c:v>
                </c:pt>
                <c:pt idx="20">
                  <c:v>0.83333333333333337</c:v>
                </c:pt>
                <c:pt idx="21">
                  <c:v>0.88888888888888884</c:v>
                </c:pt>
                <c:pt idx="22">
                  <c:v>0.88888888888888884</c:v>
                </c:pt>
                <c:pt idx="23">
                  <c:v>0.94444444444444442</c:v>
                </c:pt>
                <c:pt idx="24">
                  <c:v>0.94444444444444442</c:v>
                </c:pt>
                <c:pt idx="25">
                  <c:v>0.94444444444444442</c:v>
                </c:pt>
                <c:pt idx="2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B1-48B8-B8C8-D2F2E64AEAF8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Feuil3!$C$11:$AC$11</c:f>
              <c:numCache>
                <c:formatCode>0%</c:formatCode>
                <c:ptCount val="27"/>
                <c:pt idx="0">
                  <c:v>5.5555555555555552E-2</c:v>
                </c:pt>
                <c:pt idx="1">
                  <c:v>5.5555555555555552E-2</c:v>
                </c:pt>
                <c:pt idx="2">
                  <c:v>0</c:v>
                </c:pt>
                <c:pt idx="3">
                  <c:v>0.16666666666666666</c:v>
                </c:pt>
                <c:pt idx="4">
                  <c:v>0.16666666666666666</c:v>
                </c:pt>
                <c:pt idx="5">
                  <c:v>0.22222222222222221</c:v>
                </c:pt>
                <c:pt idx="6">
                  <c:v>0.27777777777777779</c:v>
                </c:pt>
                <c:pt idx="7">
                  <c:v>0.33333333333333331</c:v>
                </c:pt>
                <c:pt idx="8">
                  <c:v>0.3888888888888889</c:v>
                </c:pt>
                <c:pt idx="9">
                  <c:v>0.44444444444444442</c:v>
                </c:pt>
                <c:pt idx="10">
                  <c:v>0.5</c:v>
                </c:pt>
                <c:pt idx="11">
                  <c:v>0.55555555555555558</c:v>
                </c:pt>
                <c:pt idx="12">
                  <c:v>0.61111111111111116</c:v>
                </c:pt>
                <c:pt idx="13">
                  <c:v>0.66666666666666663</c:v>
                </c:pt>
                <c:pt idx="14">
                  <c:v>0.72222222222222221</c:v>
                </c:pt>
                <c:pt idx="15">
                  <c:v>0.77777777777777779</c:v>
                </c:pt>
                <c:pt idx="16">
                  <c:v>0.77777777777777779</c:v>
                </c:pt>
                <c:pt idx="17">
                  <c:v>0.77777777777777779</c:v>
                </c:pt>
                <c:pt idx="18">
                  <c:v>0.77777777777777779</c:v>
                </c:pt>
                <c:pt idx="19">
                  <c:v>0.77777777777777779</c:v>
                </c:pt>
                <c:pt idx="20">
                  <c:v>0.83333333333333337</c:v>
                </c:pt>
                <c:pt idx="21">
                  <c:v>0.83333333333333337</c:v>
                </c:pt>
                <c:pt idx="22">
                  <c:v>0.88888888888888884</c:v>
                </c:pt>
                <c:pt idx="23">
                  <c:v>0.94444444444444442</c:v>
                </c:pt>
                <c:pt idx="24">
                  <c:v>0.94444444444444442</c:v>
                </c:pt>
                <c:pt idx="25">
                  <c:v>0.94444444444444442</c:v>
                </c:pt>
                <c:pt idx="2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B1-48B8-B8C8-D2F2E64AEA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9227744"/>
        <c:axId val="549233976"/>
      </c:lineChart>
      <c:catAx>
        <c:axId val="549227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233976"/>
        <c:crosses val="autoZero"/>
        <c:auto val="1"/>
        <c:lblAlgn val="ctr"/>
        <c:lblOffset val="100"/>
        <c:noMultiLvlLbl val="0"/>
      </c:catAx>
      <c:valAx>
        <c:axId val="549233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227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145677</xdr:colOff>
      <xdr:row>19</xdr:row>
      <xdr:rowOff>134470</xdr:rowOff>
    </xdr:from>
    <xdr:to>
      <xdr:col>12</xdr:col>
      <xdr:colOff>627531</xdr:colOff>
      <xdr:row>27</xdr:row>
      <xdr:rowOff>179294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145676</xdr:colOff>
      <xdr:row>10</xdr:row>
      <xdr:rowOff>11208</xdr:rowOff>
    </xdr:from>
    <xdr:to>
      <xdr:col>12</xdr:col>
      <xdr:colOff>627530</xdr:colOff>
      <xdr:row>19</xdr:row>
      <xdr:rowOff>33620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526676</xdr:colOff>
      <xdr:row>15</xdr:row>
      <xdr:rowOff>123265</xdr:rowOff>
    </xdr:from>
    <xdr:to>
      <xdr:col>8</xdr:col>
      <xdr:colOff>302558</xdr:colOff>
      <xdr:row>16</xdr:row>
      <xdr:rowOff>67235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477500" y="2980765"/>
          <a:ext cx="537882" cy="134470"/>
        </a:xfrm>
        <a:prstGeom prst="rect">
          <a:avLst/>
        </a:prstGeom>
        <a:solidFill>
          <a:srgbClr val="0070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/>
            <a:t>Prévu</a:t>
          </a:r>
        </a:p>
      </xdr:txBody>
    </xdr:sp>
    <xdr:clientData/>
  </xdr:twoCellAnchor>
  <xdr:twoCellAnchor>
    <xdr:from>
      <xdr:col>7</xdr:col>
      <xdr:colOff>134471</xdr:colOff>
      <xdr:row>28</xdr:row>
      <xdr:rowOff>100853</xdr:rowOff>
    </xdr:from>
    <xdr:to>
      <xdr:col>12</xdr:col>
      <xdr:colOff>616325</xdr:colOff>
      <xdr:row>37</xdr:row>
      <xdr:rowOff>123265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0.07711</cdr:x>
      <cdr:y>0.44215</cdr:y>
    </cdr:from>
    <cdr:to>
      <cdr:x>0.17755</cdr:x>
      <cdr:y>0.50366</cdr:y>
    </cdr:to>
    <cdr:sp macro="" textlink="">
      <cdr:nvSpPr>
        <cdr:cNvPr id="2" name="ZoneTexte 4"/>
        <cdr:cNvSpPr txBox="1"/>
      </cdr:nvSpPr>
      <cdr:spPr>
        <a:xfrm xmlns:a="http://schemas.openxmlformats.org/drawingml/2006/main">
          <a:off x="330947" y="767977"/>
          <a:ext cx="431052" cy="106831"/>
        </a:xfrm>
        <a:prstGeom xmlns:a="http://schemas.openxmlformats.org/drawingml/2006/main" prst="rect">
          <a:avLst/>
        </a:prstGeom>
        <a:solidFill xmlns:a="http://schemas.openxmlformats.org/drawingml/2006/main">
          <a:srgbClr val="00B050"/>
        </a:solidFill>
        <a:ln xmlns:a="http://schemas.openxmlformats.org/drawingml/2006/main" w="9525" cmpd="sng">
          <a:solidFill>
            <a:srgbClr val="00B050"/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Réel</a:t>
          </a:r>
        </a:p>
      </cdr:txBody>
    </cdr:sp>
  </cdr:relSizeAnchor>
  <cdr:relSizeAnchor xmlns:cdr="http://schemas.openxmlformats.org/drawingml/2006/chartDrawing">
    <cdr:from>
      <cdr:x>0.07189</cdr:x>
      <cdr:y>0.62581</cdr:y>
    </cdr:from>
    <cdr:to>
      <cdr:x>0.19321</cdr:x>
      <cdr:y>0.70022</cdr:y>
    </cdr:to>
    <cdr:sp macro="" textlink="">
      <cdr:nvSpPr>
        <cdr:cNvPr id="3" name="ZoneTexte 4"/>
        <cdr:cNvSpPr txBox="1"/>
      </cdr:nvSpPr>
      <cdr:spPr>
        <a:xfrm xmlns:a="http://schemas.openxmlformats.org/drawingml/2006/main">
          <a:off x="308535" y="1086971"/>
          <a:ext cx="520700" cy="129241"/>
        </a:xfrm>
        <a:prstGeom xmlns:a="http://schemas.openxmlformats.org/drawingml/2006/main" prst="rect">
          <a:avLst/>
        </a:prstGeom>
        <a:solidFill xmlns:a="http://schemas.openxmlformats.org/drawingml/2006/main">
          <a:srgbClr val="0070C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Prévu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0.08755</cdr:x>
      <cdr:y>0.45161</cdr:y>
    </cdr:from>
    <cdr:to>
      <cdr:x>0.18799</cdr:x>
      <cdr:y>0.51312</cdr:y>
    </cdr:to>
    <cdr:sp macro="" textlink="">
      <cdr:nvSpPr>
        <cdr:cNvPr id="2" name="ZoneTexte 4"/>
        <cdr:cNvSpPr txBox="1"/>
      </cdr:nvSpPr>
      <cdr:spPr>
        <a:xfrm xmlns:a="http://schemas.openxmlformats.org/drawingml/2006/main">
          <a:off x="375772" y="784410"/>
          <a:ext cx="431052" cy="106831"/>
        </a:xfrm>
        <a:prstGeom xmlns:a="http://schemas.openxmlformats.org/drawingml/2006/main" prst="rect">
          <a:avLst/>
        </a:prstGeom>
        <a:solidFill xmlns:a="http://schemas.openxmlformats.org/drawingml/2006/main">
          <a:srgbClr val="00B05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Réel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0.07711</cdr:x>
      <cdr:y>0.44215</cdr:y>
    </cdr:from>
    <cdr:to>
      <cdr:x>0.17755</cdr:x>
      <cdr:y>0.50366</cdr:y>
    </cdr:to>
    <cdr:sp macro="" textlink="">
      <cdr:nvSpPr>
        <cdr:cNvPr id="2" name="ZoneTexte 4"/>
        <cdr:cNvSpPr txBox="1"/>
      </cdr:nvSpPr>
      <cdr:spPr>
        <a:xfrm xmlns:a="http://schemas.openxmlformats.org/drawingml/2006/main">
          <a:off x="330947" y="767977"/>
          <a:ext cx="431052" cy="106831"/>
        </a:xfrm>
        <a:prstGeom xmlns:a="http://schemas.openxmlformats.org/drawingml/2006/main" prst="rect">
          <a:avLst/>
        </a:prstGeom>
        <a:solidFill xmlns:a="http://schemas.openxmlformats.org/drawingml/2006/main">
          <a:srgbClr val="00B05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Réel</a:t>
          </a:r>
        </a:p>
      </cdr:txBody>
    </cdr:sp>
  </cdr:relSizeAnchor>
  <cdr:relSizeAnchor xmlns:cdr="http://schemas.openxmlformats.org/drawingml/2006/chartDrawing">
    <cdr:from>
      <cdr:x>0.07189</cdr:x>
      <cdr:y>0.62581</cdr:y>
    </cdr:from>
    <cdr:to>
      <cdr:x>0.19321</cdr:x>
      <cdr:y>0.70022</cdr:y>
    </cdr:to>
    <cdr:sp macro="" textlink="">
      <cdr:nvSpPr>
        <cdr:cNvPr id="3" name="ZoneTexte 4"/>
        <cdr:cNvSpPr txBox="1"/>
      </cdr:nvSpPr>
      <cdr:spPr>
        <a:xfrm xmlns:a="http://schemas.openxmlformats.org/drawingml/2006/main">
          <a:off x="308535" y="1086971"/>
          <a:ext cx="520700" cy="129241"/>
        </a:xfrm>
        <a:prstGeom xmlns:a="http://schemas.openxmlformats.org/drawingml/2006/main" prst="rect">
          <a:avLst/>
        </a:prstGeom>
        <a:solidFill xmlns:a="http://schemas.openxmlformats.org/drawingml/2006/main">
          <a:srgbClr val="0070C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fr-FR" sz="1100"/>
            <a:t>Prévu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10</xdr:col>
      <xdr:colOff>0</xdr:colOff>
      <xdr:row>17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171450</xdr:colOff>
      <xdr:row>3</xdr:row>
      <xdr:rowOff>19050</xdr:rowOff>
    </xdr:from>
    <xdr:to>
      <xdr:col>35</xdr:col>
      <xdr:colOff>228600</xdr:colOff>
      <xdr:row>17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8"/>
  <sheetViews>
    <sheetView showGridLines="0" topLeftCell="C1" zoomScale="85" zoomScaleNormal="85" workbookViewId="0">
      <selection activeCell="C21" sqref="C21"/>
    </sheetView>
  </sheetViews>
  <sheetFormatPr defaultColWidth="11.42578125" defaultRowHeight="15" x14ac:dyDescent="0.25"/>
  <cols>
    <col min="1" max="1" width="4.140625" customWidth="1"/>
    <col min="2" max="3" width="36.5703125" customWidth="1"/>
    <col min="4" max="4" width="37.42578125" customWidth="1"/>
  </cols>
  <sheetData>
    <row r="1" spans="1:19" x14ac:dyDescent="0.25">
      <c r="A1" s="1" t="s">
        <v>0</v>
      </c>
      <c r="B1" s="23" t="s">
        <v>1</v>
      </c>
      <c r="C1" s="14">
        <v>43637</v>
      </c>
      <c r="D1" s="14">
        <v>43638</v>
      </c>
      <c r="E1" s="14">
        <v>43639</v>
      </c>
      <c r="F1" s="14">
        <v>43640</v>
      </c>
      <c r="G1" s="14">
        <v>43641</v>
      </c>
      <c r="H1" s="14">
        <v>43642</v>
      </c>
      <c r="I1" s="14">
        <v>43643</v>
      </c>
      <c r="J1" s="14">
        <v>43644</v>
      </c>
      <c r="K1" s="14">
        <v>43645</v>
      </c>
      <c r="L1" s="14">
        <v>43646</v>
      </c>
      <c r="M1" s="14">
        <v>43647</v>
      </c>
      <c r="N1" s="14">
        <v>43648</v>
      </c>
      <c r="O1" s="14">
        <v>43649</v>
      </c>
      <c r="P1" s="14">
        <v>43650</v>
      </c>
      <c r="Q1" s="14">
        <v>43651</v>
      </c>
      <c r="R1" s="14">
        <v>43652</v>
      </c>
      <c r="S1" s="14">
        <v>43653</v>
      </c>
    </row>
    <row r="2" spans="1:19" x14ac:dyDescent="0.25">
      <c r="A2" s="1" t="s">
        <v>2</v>
      </c>
      <c r="B2" s="15" t="s">
        <v>3</v>
      </c>
      <c r="C2" s="19">
        <v>155</v>
      </c>
      <c r="D2" s="19">
        <v>210</v>
      </c>
      <c r="E2" s="19">
        <v>320</v>
      </c>
      <c r="F2" s="19">
        <v>335</v>
      </c>
      <c r="G2" s="19">
        <v>386</v>
      </c>
      <c r="H2" s="20">
        <v>455</v>
      </c>
      <c r="I2" s="19">
        <v>520</v>
      </c>
      <c r="J2" s="19">
        <v>533</v>
      </c>
      <c r="K2" s="19">
        <v>633</v>
      </c>
      <c r="L2" s="19">
        <v>800</v>
      </c>
      <c r="M2" s="43">
        <v>850</v>
      </c>
      <c r="N2" s="43">
        <v>870</v>
      </c>
      <c r="O2" s="43">
        <v>880</v>
      </c>
      <c r="P2" s="43">
        <v>890</v>
      </c>
      <c r="Q2" s="43">
        <v>891</v>
      </c>
      <c r="R2" s="43">
        <v>950</v>
      </c>
      <c r="S2" s="43">
        <v>1000</v>
      </c>
    </row>
    <row r="3" spans="1:19" x14ac:dyDescent="0.25">
      <c r="A3" s="1" t="s">
        <v>4</v>
      </c>
      <c r="B3" s="16" t="s">
        <v>5</v>
      </c>
      <c r="C3" s="21">
        <f>C2*100/1406/100</f>
        <v>0.11024182076813656</v>
      </c>
      <c r="D3" s="21">
        <f t="shared" ref="D3:R3" si="0">D2*100/1406/100</f>
        <v>0.14935988620199148</v>
      </c>
      <c r="E3" s="21">
        <f t="shared" si="0"/>
        <v>0.22759601706970126</v>
      </c>
      <c r="F3" s="21">
        <f t="shared" si="0"/>
        <v>0.23826458036984352</v>
      </c>
      <c r="G3" s="21">
        <f t="shared" si="0"/>
        <v>0.2745376955903272</v>
      </c>
      <c r="H3" s="21">
        <f t="shared" si="0"/>
        <v>0.3236130867709815</v>
      </c>
      <c r="I3" s="21">
        <f t="shared" si="0"/>
        <v>0.36984352773826457</v>
      </c>
      <c r="J3" s="21">
        <f t="shared" si="0"/>
        <v>0.37908961593172125</v>
      </c>
      <c r="K3" s="21">
        <f t="shared" si="0"/>
        <v>0.45021337126600286</v>
      </c>
      <c r="L3" s="21">
        <f t="shared" si="0"/>
        <v>0.56899004267425324</v>
      </c>
      <c r="M3" s="21">
        <f t="shared" si="0"/>
        <v>0.60455192034139404</v>
      </c>
      <c r="N3" s="21">
        <f t="shared" si="0"/>
        <v>0.61877667140825032</v>
      </c>
      <c r="O3" s="21">
        <f t="shared" si="0"/>
        <v>0.62588904694167846</v>
      </c>
      <c r="P3" s="21">
        <f t="shared" si="0"/>
        <v>0.63300142247510671</v>
      </c>
      <c r="Q3" s="21">
        <f t="shared" si="0"/>
        <v>0.6337126600284495</v>
      </c>
      <c r="R3" s="21">
        <f t="shared" si="0"/>
        <v>0.67567567567567566</v>
      </c>
      <c r="S3" s="21">
        <f>1</f>
        <v>1</v>
      </c>
    </row>
    <row r="4" spans="1:19" x14ac:dyDescent="0.25">
      <c r="A4" s="1" t="s">
        <v>6</v>
      </c>
      <c r="B4" s="15" t="s">
        <v>7</v>
      </c>
      <c r="C4" s="19">
        <v>100</v>
      </c>
      <c r="D4" s="19">
        <v>100</v>
      </c>
      <c r="E4" s="19">
        <v>100</v>
      </c>
      <c r="F4" s="19">
        <v>100</v>
      </c>
      <c r="G4" s="19">
        <v>100</v>
      </c>
      <c r="H4" s="19">
        <v>100</v>
      </c>
      <c r="I4" s="19">
        <v>100</v>
      </c>
      <c r="J4" s="19">
        <v>100</v>
      </c>
      <c r="K4" s="19">
        <v>100</v>
      </c>
      <c r="L4" s="19">
        <v>100</v>
      </c>
      <c r="M4" s="19">
        <v>100</v>
      </c>
      <c r="N4" s="19">
        <v>100</v>
      </c>
      <c r="O4" s="19">
        <v>100</v>
      </c>
      <c r="P4" s="19">
        <v>100</v>
      </c>
      <c r="Q4" s="19">
        <v>100</v>
      </c>
      <c r="R4" s="19">
        <v>100</v>
      </c>
      <c r="S4" s="19">
        <v>100</v>
      </c>
    </row>
    <row r="5" spans="1:19" x14ac:dyDescent="0.25">
      <c r="A5" s="1" t="s">
        <v>8</v>
      </c>
      <c r="B5" s="15" t="s">
        <v>9</v>
      </c>
      <c r="C5" s="19">
        <v>154</v>
      </c>
      <c r="D5" s="19">
        <v>202</v>
      </c>
      <c r="E5" s="19">
        <v>315</v>
      </c>
      <c r="F5" s="19">
        <v>335</v>
      </c>
      <c r="G5" s="19">
        <v>400</v>
      </c>
      <c r="H5" s="19">
        <v>425</v>
      </c>
      <c r="I5" s="19">
        <v>502</v>
      </c>
      <c r="J5" s="19">
        <v>515</v>
      </c>
      <c r="K5" s="19">
        <v>600</v>
      </c>
      <c r="L5" s="43">
        <v>750</v>
      </c>
      <c r="M5" s="43">
        <v>824</v>
      </c>
      <c r="N5" s="43">
        <v>865</v>
      </c>
      <c r="O5" s="43">
        <v>870</v>
      </c>
      <c r="P5" s="43">
        <v>880</v>
      </c>
      <c r="Q5" s="43">
        <v>890</v>
      </c>
      <c r="R5" s="43">
        <v>948</v>
      </c>
      <c r="S5" s="43">
        <v>999</v>
      </c>
    </row>
    <row r="6" spans="1:19" x14ac:dyDescent="0.25">
      <c r="A6" s="1" t="s">
        <v>10</v>
      </c>
      <c r="B6" s="16" t="s">
        <v>11</v>
      </c>
      <c r="C6" s="21">
        <f>C5*100/1406/100</f>
        <v>0.10953058321479374</v>
      </c>
      <c r="D6" s="21">
        <f t="shared" ref="D6:R6" si="1">D5*100/1406/100</f>
        <v>0.14366998577524892</v>
      </c>
      <c r="E6" s="21">
        <f t="shared" si="1"/>
        <v>0.22403982930298721</v>
      </c>
      <c r="F6" s="21">
        <f t="shared" si="1"/>
        <v>0.23826458036984352</v>
      </c>
      <c r="G6" s="21">
        <f t="shared" si="1"/>
        <v>0.28449502133712662</v>
      </c>
      <c r="H6" s="21">
        <f t="shared" si="1"/>
        <v>0.30227596017069702</v>
      </c>
      <c r="I6" s="21">
        <f t="shared" si="1"/>
        <v>0.35704125177809387</v>
      </c>
      <c r="J6" s="21">
        <f t="shared" si="1"/>
        <v>0.3662873399715505</v>
      </c>
      <c r="K6" s="21">
        <f t="shared" si="1"/>
        <v>0.4267425320056899</v>
      </c>
      <c r="L6" s="21">
        <f t="shared" si="1"/>
        <v>0.53342816500711232</v>
      </c>
      <c r="M6" s="21">
        <f t="shared" si="1"/>
        <v>0.58605974395448079</v>
      </c>
      <c r="N6" s="21">
        <f t="shared" si="1"/>
        <v>0.61522048364153625</v>
      </c>
      <c r="O6" s="21">
        <f t="shared" si="1"/>
        <v>0.61877667140825032</v>
      </c>
      <c r="P6" s="21">
        <f t="shared" si="1"/>
        <v>0.62588904694167846</v>
      </c>
      <c r="Q6" s="21">
        <f t="shared" si="1"/>
        <v>0.63300142247510671</v>
      </c>
      <c r="R6" s="21">
        <f t="shared" si="1"/>
        <v>0.67425320056899007</v>
      </c>
      <c r="S6" s="21">
        <f>0.99</f>
        <v>0.99</v>
      </c>
    </row>
    <row r="7" spans="1:19" x14ac:dyDescent="0.25">
      <c r="A7" s="1" t="s">
        <v>12</v>
      </c>
      <c r="B7" s="15" t="s">
        <v>13</v>
      </c>
      <c r="C7" s="19">
        <f>C5*C4/C2</f>
        <v>99.354838709677423</v>
      </c>
      <c r="D7" s="19">
        <f>D5*D4/D2</f>
        <v>96.19047619047619</v>
      </c>
      <c r="E7" s="19">
        <f t="shared" ref="E7:S7" si="2">E5*E4/E2</f>
        <v>98.4375</v>
      </c>
      <c r="F7" s="19">
        <f t="shared" si="2"/>
        <v>100</v>
      </c>
      <c r="G7" s="19">
        <f t="shared" si="2"/>
        <v>103.62694300518135</v>
      </c>
      <c r="H7" s="19">
        <f t="shared" si="2"/>
        <v>93.406593406593402</v>
      </c>
      <c r="I7" s="19">
        <f t="shared" si="2"/>
        <v>96.538461538461533</v>
      </c>
      <c r="J7" s="19">
        <f t="shared" si="2"/>
        <v>96.62288930581613</v>
      </c>
      <c r="K7" s="19">
        <f t="shared" si="2"/>
        <v>94.786729857819907</v>
      </c>
      <c r="L7" s="19">
        <f t="shared" si="2"/>
        <v>93.75</v>
      </c>
      <c r="M7" s="19">
        <f t="shared" si="2"/>
        <v>96.941176470588232</v>
      </c>
      <c r="N7" s="19">
        <f t="shared" si="2"/>
        <v>99.425287356321846</v>
      </c>
      <c r="O7" s="19">
        <f t="shared" si="2"/>
        <v>98.86363636363636</v>
      </c>
      <c r="P7" s="19">
        <f t="shared" si="2"/>
        <v>98.876404494382029</v>
      </c>
      <c r="Q7" s="19">
        <f t="shared" si="2"/>
        <v>99.887766554433227</v>
      </c>
      <c r="R7" s="19">
        <f t="shared" si="2"/>
        <v>99.78947368421052</v>
      </c>
      <c r="S7" s="19">
        <f t="shared" si="2"/>
        <v>99.9</v>
      </c>
    </row>
    <row r="8" spans="1:19" x14ac:dyDescent="0.25">
      <c r="A8" s="1" t="s">
        <v>14</v>
      </c>
      <c r="B8" s="17" t="s">
        <v>15</v>
      </c>
      <c r="C8" s="20">
        <f>C5-C2</f>
        <v>-1</v>
      </c>
      <c r="D8" s="20">
        <f t="shared" ref="D8:S9" si="3">D5-D2</f>
        <v>-8</v>
      </c>
      <c r="E8" s="20">
        <f t="shared" si="3"/>
        <v>-5</v>
      </c>
      <c r="F8" s="20">
        <f t="shared" si="3"/>
        <v>0</v>
      </c>
      <c r="G8" s="20">
        <f t="shared" si="3"/>
        <v>14</v>
      </c>
      <c r="H8" s="20">
        <f t="shared" si="3"/>
        <v>-30</v>
      </c>
      <c r="I8" s="20">
        <f t="shared" si="3"/>
        <v>-18</v>
      </c>
      <c r="J8" s="20">
        <f t="shared" si="3"/>
        <v>-18</v>
      </c>
      <c r="K8" s="20">
        <f t="shared" si="3"/>
        <v>-33</v>
      </c>
      <c r="L8" s="20">
        <f t="shared" si="3"/>
        <v>-50</v>
      </c>
      <c r="M8" s="20">
        <f t="shared" si="3"/>
        <v>-26</v>
      </c>
      <c r="N8" s="20">
        <f t="shared" si="3"/>
        <v>-5</v>
      </c>
      <c r="O8" s="20">
        <f t="shared" si="3"/>
        <v>-10</v>
      </c>
      <c r="P8" s="20">
        <f t="shared" si="3"/>
        <v>-10</v>
      </c>
      <c r="Q8" s="20">
        <f t="shared" si="3"/>
        <v>-1</v>
      </c>
      <c r="R8" s="20">
        <f t="shared" si="3"/>
        <v>-2</v>
      </c>
      <c r="S8" s="20">
        <f t="shared" si="3"/>
        <v>-1</v>
      </c>
    </row>
    <row r="9" spans="1:19" x14ac:dyDescent="0.25">
      <c r="A9" s="1" t="s">
        <v>16</v>
      </c>
      <c r="B9" s="18" t="s">
        <v>17</v>
      </c>
      <c r="C9" s="22">
        <f>C6-C3</f>
        <v>-7.1123755334281946E-4</v>
      </c>
      <c r="D9" s="22">
        <f t="shared" si="3"/>
        <v>-5.6899004267425557E-3</v>
      </c>
      <c r="E9" s="22">
        <f t="shared" si="3"/>
        <v>-3.5561877667140418E-3</v>
      </c>
      <c r="F9" s="22">
        <f t="shared" si="3"/>
        <v>0</v>
      </c>
      <c r="G9" s="22">
        <f t="shared" si="3"/>
        <v>9.957325746799417E-3</v>
      </c>
      <c r="H9" s="22">
        <f t="shared" si="3"/>
        <v>-2.1337126600284473E-2</v>
      </c>
      <c r="I9" s="22">
        <f t="shared" si="3"/>
        <v>-1.2802275960170695E-2</v>
      </c>
      <c r="J9" s="22">
        <f t="shared" si="3"/>
        <v>-1.280227596017075E-2</v>
      </c>
      <c r="K9" s="22">
        <f t="shared" si="3"/>
        <v>-2.3470839260312959E-2</v>
      </c>
      <c r="L9" s="22">
        <f t="shared" si="3"/>
        <v>-3.5561877667140918E-2</v>
      </c>
      <c r="M9" s="22">
        <f t="shared" si="3"/>
        <v>-1.849217638691325E-2</v>
      </c>
      <c r="N9" s="22">
        <f t="shared" si="3"/>
        <v>-3.5561877667140696E-3</v>
      </c>
      <c r="O9" s="22">
        <f t="shared" si="3"/>
        <v>-7.1123755334281391E-3</v>
      </c>
      <c r="P9" s="22">
        <f t="shared" si="3"/>
        <v>-7.1123755334282501E-3</v>
      </c>
      <c r="Q9" s="22">
        <f t="shared" si="3"/>
        <v>-7.1123755334279171E-4</v>
      </c>
      <c r="R9" s="22">
        <f t="shared" si="3"/>
        <v>-1.4224751066855834E-3</v>
      </c>
      <c r="S9" s="22">
        <f t="shared" si="3"/>
        <v>-1.0000000000000009E-2</v>
      </c>
    </row>
    <row r="10" spans="1:19" x14ac:dyDescent="0.25">
      <c r="B10" s="2" t="s">
        <v>21</v>
      </c>
      <c r="C10" s="12">
        <f>C20+2</f>
        <v>43649</v>
      </c>
      <c r="D10" s="5"/>
    </row>
    <row r="11" spans="1:19" x14ac:dyDescent="0.25">
      <c r="C11" s="7" t="s">
        <v>5</v>
      </c>
      <c r="D11" s="44">
        <f>IFERROR(INDEX(Feuil1!$C$2:$S$9,MATCH(C11,Feuil1!$B$2:$B$9,0),MATCH($C$10,Feuil1!$C$1:$S$1,0)),"-")</f>
        <v>0.62588904694167846</v>
      </c>
      <c r="E11" s="24"/>
    </row>
    <row r="12" spans="1:19" x14ac:dyDescent="0.25">
      <c r="C12" s="3" t="s">
        <v>11</v>
      </c>
      <c r="D12" s="44">
        <f>IFERROR(INDEX(Feuil1!$C$2:$S$9,MATCH(C12,Feuil1!$B$2:$B$9,0),MATCH($C$10,Feuil1!$C$1:$S$1,0)),"-")</f>
        <v>0.61877667140825032</v>
      </c>
    </row>
    <row r="13" spans="1:19" x14ac:dyDescent="0.25">
      <c r="C13" s="4" t="s">
        <v>17</v>
      </c>
      <c r="D13" s="44">
        <f>IFERROR(INDEX(Feuil1!$C$2:$S$9,MATCH(C13,Feuil1!$B$2:$B$9,0),MATCH($C$10,Feuil1!$C$1:$S$1,0)),"-")</f>
        <v>-7.1123755334281391E-3</v>
      </c>
    </row>
    <row r="14" spans="1:19" x14ac:dyDescent="0.25">
      <c r="D14" s="45"/>
    </row>
    <row r="15" spans="1:19" x14ac:dyDescent="0.25">
      <c r="B15" s="10" t="s">
        <v>20</v>
      </c>
      <c r="C15" s="11">
        <f>C20+1</f>
        <v>43648</v>
      </c>
      <c r="D15" s="45"/>
    </row>
    <row r="16" spans="1:19" x14ac:dyDescent="0.25">
      <c r="C16" s="46" t="s">
        <v>5</v>
      </c>
      <c r="D16" s="44">
        <f>IFERROR(INDEX(Feuil1!$C$2:$S$9,MATCH(C16,Feuil1!$B$2:$B$9,0),MATCH($C$15,Feuil1!$C$1:$S$1,0)),"-")</f>
        <v>0.61877667140825032</v>
      </c>
    </row>
    <row r="17" spans="2:4" x14ac:dyDescent="0.25">
      <c r="C17" s="3" t="s">
        <v>11</v>
      </c>
      <c r="D17" s="44">
        <f>IFERROR(INDEX(Feuil1!$C$2:$S$9,MATCH(C17,Feuil1!$B$2:$B$9,0),MATCH($C$15,Feuil1!$C$1:$S$1,0)),"-")</f>
        <v>0.61522048364153625</v>
      </c>
    </row>
    <row r="18" spans="2:4" x14ac:dyDescent="0.25">
      <c r="C18" s="4" t="s">
        <v>17</v>
      </c>
      <c r="D18" s="44">
        <f>IFERROR(INDEX(Feuil1!$C$2:$S$9,MATCH(C18,Feuil1!$B$2:$B$9,0),MATCH($C$15,Feuil1!$C$1:$S$1,0)),"-")</f>
        <v>-3.5561877667140696E-3</v>
      </c>
    </row>
    <row r="19" spans="2:4" x14ac:dyDescent="0.25">
      <c r="D19" s="45"/>
    </row>
    <row r="20" spans="2:4" ht="28.5" x14ac:dyDescent="0.45">
      <c r="B20" s="41" t="s">
        <v>19</v>
      </c>
      <c r="C20" s="42">
        <v>43647</v>
      </c>
      <c r="D20" s="45"/>
    </row>
    <row r="21" spans="2:4" x14ac:dyDescent="0.25">
      <c r="C21" s="46" t="s">
        <v>5</v>
      </c>
      <c r="D21" s="44">
        <f>IFERROR(INDEX(Feuil1!$C$2:$S$9,MATCH(C21,Feuil1!$B$2:$B$9,0),MATCH($C$20,Feuil1!$C$1:$S$1,0)),"-")</f>
        <v>0.60455192034139404</v>
      </c>
    </row>
    <row r="22" spans="2:4" x14ac:dyDescent="0.25">
      <c r="C22" s="3" t="s">
        <v>11</v>
      </c>
      <c r="D22" s="44">
        <f>IFERROR(INDEX(Feuil1!$C$2:$S$9,MATCH(C22,Feuil1!$B$2:$B$9,0),MATCH($C$20,Feuil1!$C$1:$S$1,0)),"-")</f>
        <v>0.58605974395448079</v>
      </c>
    </row>
    <row r="23" spans="2:4" x14ac:dyDescent="0.25">
      <c r="C23" s="4" t="s">
        <v>17</v>
      </c>
      <c r="D23" s="44">
        <f>IFERROR(INDEX(Feuil1!$C$2:$S$9,MATCH(C23,Feuil1!$B$2:$B$9,0),MATCH($C$20,Feuil1!$C$1:$S$1,0)),"-")</f>
        <v>-1.849217638691325E-2</v>
      </c>
    </row>
    <row r="24" spans="2:4" x14ac:dyDescent="0.25">
      <c r="D24" s="45"/>
    </row>
    <row r="25" spans="2:4" x14ac:dyDescent="0.25">
      <c r="B25" s="8" t="s">
        <v>22</v>
      </c>
      <c r="C25" s="9">
        <f>C20-1</f>
        <v>43646</v>
      </c>
      <c r="D25" s="45"/>
    </row>
    <row r="26" spans="2:4" x14ac:dyDescent="0.25">
      <c r="C26" s="46" t="s">
        <v>5</v>
      </c>
      <c r="D26" s="44">
        <f>IFERROR(INDEX(Feuil1!$C$2:$S$9,MATCH(C26,Feuil1!$B$2:$B$9,0),MATCH($C$25,Feuil1!$C$1:$S$1,0)),"-")</f>
        <v>0.56899004267425324</v>
      </c>
    </row>
    <row r="27" spans="2:4" x14ac:dyDescent="0.25">
      <c r="C27" s="3" t="s">
        <v>11</v>
      </c>
      <c r="D27" s="44">
        <f>IFERROR(INDEX(Feuil1!$C$2:$S$9,MATCH(C27,Feuil1!$B$2:$B$9,0),MATCH($C$25,Feuil1!$C$1:$S$1,0)),"-")</f>
        <v>0.53342816500711232</v>
      </c>
    </row>
    <row r="28" spans="2:4" x14ac:dyDescent="0.25">
      <c r="C28" s="4" t="s">
        <v>17</v>
      </c>
      <c r="D28" s="44">
        <f>IFERROR(INDEX(Feuil1!$C$2:$S$9,MATCH(C28,Feuil1!$B$2:$B$9,0),MATCH($C$25,Feuil1!$C$1:$S$1,0)),"-")</f>
        <v>-3.5561877667140918E-2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L4:M6"/>
  <sheetViews>
    <sheetView showGridLines="0" tabSelected="1" workbookViewId="0">
      <selection activeCell="L12" sqref="L12"/>
    </sheetView>
  </sheetViews>
  <sheetFormatPr defaultColWidth="11.42578125" defaultRowHeight="15" x14ac:dyDescent="0.25"/>
  <sheetData>
    <row r="4" spans="12:13" x14ac:dyDescent="0.25">
      <c r="L4">
        <v>1</v>
      </c>
      <c r="M4" s="58" t="s">
        <v>32</v>
      </c>
    </row>
    <row r="5" spans="12:13" x14ac:dyDescent="0.25">
      <c r="L5">
        <v>2</v>
      </c>
      <c r="M5" s="58" t="s">
        <v>34</v>
      </c>
    </row>
    <row r="6" spans="12:13" x14ac:dyDescent="0.25">
      <c r="L6">
        <v>3</v>
      </c>
      <c r="M6" s="58" t="s">
        <v>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16"/>
  <sheetViews>
    <sheetView showGridLines="0" workbookViewId="0">
      <selection activeCell="B21" sqref="B21"/>
    </sheetView>
  </sheetViews>
  <sheetFormatPr defaultColWidth="11.42578125" defaultRowHeight="15" x14ac:dyDescent="0.25"/>
  <cols>
    <col min="2" max="2" width="35.85546875" bestFit="1" customWidth="1"/>
  </cols>
  <sheetData>
    <row r="1" spans="1:3" x14ac:dyDescent="0.25">
      <c r="A1" s="13" t="s">
        <v>18</v>
      </c>
      <c r="B1" s="6">
        <v>43644</v>
      </c>
    </row>
    <row r="2" spans="1:3" x14ac:dyDescent="0.25">
      <c r="B2" s="3" t="s">
        <v>5</v>
      </c>
      <c r="C2" s="5">
        <f>IFERROR(INDEX(Feuil1!$C$2:$K$9,MATCH(B2,Feuil1!$B$2:$B$9,0),MATCH($B$1,Feuil1!$C$1:$K$1,0)),"-")</f>
        <v>0.37908961593172125</v>
      </c>
    </row>
    <row r="3" spans="1:3" x14ac:dyDescent="0.25">
      <c r="B3" s="3" t="s">
        <v>11</v>
      </c>
      <c r="C3" s="5">
        <f>IFERROR(INDEX(Feuil1!$C$2:$K$9,MATCH(B3,Feuil1!$B$2:$B$9,0),MATCH($B$1,Feuil1!$C$1:$K$1,0)),"-")</f>
        <v>0.3662873399715505</v>
      </c>
    </row>
    <row r="4" spans="1:3" x14ac:dyDescent="0.25">
      <c r="B4" s="4" t="s">
        <v>17</v>
      </c>
      <c r="C4" s="5">
        <f>IFERROR(INDEX(Feuil1!$C$2:$K$9,MATCH(B4,Feuil1!$B$2:$B$9,0),MATCH($B$1,Feuil1!$C$1:$K$1,0)),"-")</f>
        <v>-1.280227596017075E-2</v>
      </c>
    </row>
    <row r="8" spans="1:3" x14ac:dyDescent="0.25">
      <c r="B8" s="6">
        <f>B1-1</f>
        <v>43643</v>
      </c>
    </row>
    <row r="9" spans="1:3" x14ac:dyDescent="0.25">
      <c r="B9" s="3" t="s">
        <v>5</v>
      </c>
      <c r="C9" s="5">
        <f>IFERROR(INDEX(Feuil1!$C$2:$K$9,MATCH(B9,Feuil1!$B$2:$B$9,0),MATCH($B$8,Feuil1!$C$1:$K$1,0)),"-")</f>
        <v>0.36984352773826457</v>
      </c>
    </row>
    <row r="10" spans="1:3" x14ac:dyDescent="0.25">
      <c r="B10" s="3" t="s">
        <v>11</v>
      </c>
      <c r="C10" s="5">
        <f>IFERROR(INDEX(Feuil1!$C$2:$K$9,MATCH(B10,Feuil1!$B$2:$B$9,0),MATCH($B$8,Feuil1!$C$1:$K$1,0)),"-")</f>
        <v>0.35704125177809387</v>
      </c>
    </row>
    <row r="11" spans="1:3" x14ac:dyDescent="0.25">
      <c r="B11" s="4" t="s">
        <v>17</v>
      </c>
      <c r="C11" s="5">
        <f>IFERROR(INDEX(Feuil1!$C$2:$K$9,MATCH(B11,Feuil1!$B$2:$B$9,0),MATCH($B$8,Feuil1!$C$1:$K$1,0)),"-")</f>
        <v>-1.2802275960170695E-2</v>
      </c>
    </row>
    <row r="12" spans="1:3" x14ac:dyDescent="0.25">
      <c r="C12" s="5"/>
    </row>
    <row r="13" spans="1:3" x14ac:dyDescent="0.25">
      <c r="B13" s="6">
        <f>B8-2</f>
        <v>43641</v>
      </c>
      <c r="C13" s="5"/>
    </row>
    <row r="14" spans="1:3" x14ac:dyDescent="0.25">
      <c r="B14" s="3" t="s">
        <v>5</v>
      </c>
      <c r="C14" s="5">
        <f>IFERROR(INDEX(Feuil1!$C$2:$K$9,MATCH(B14,Feuil1!$B$2:$B$9,0),MATCH($B$13,Feuil1!$C$1:$K$1,0)),"-")</f>
        <v>0.2745376955903272</v>
      </c>
    </row>
    <row r="15" spans="1:3" x14ac:dyDescent="0.25">
      <c r="B15" s="3" t="s">
        <v>11</v>
      </c>
      <c r="C15" s="5">
        <f>IFERROR(INDEX(Feuil1!$C$2:$K$9,MATCH(B15,Feuil1!$B$2:$B$9,0),MATCH($B$13,Feuil1!$C$1:$K$1,0)),"-")</f>
        <v>0.28449502133712662</v>
      </c>
    </row>
    <row r="16" spans="1:3" x14ac:dyDescent="0.25">
      <c r="B16" s="4" t="s">
        <v>17</v>
      </c>
      <c r="C16" s="5">
        <f>IFERROR(INDEX(Feuil1!$C$2:$K$9,MATCH(B16,Feuil1!$B$2:$B$9,0),MATCH($B$13,Feuil1!$C$1:$K$1,0)),"-")</f>
        <v>9.957325746799417E-3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AC15"/>
  <sheetViews>
    <sheetView showGridLines="0" workbookViewId="0">
      <selection activeCell="E16" sqref="E16"/>
    </sheetView>
  </sheetViews>
  <sheetFormatPr defaultColWidth="11.42578125" defaultRowHeight="15" x14ac:dyDescent="0.25"/>
  <cols>
    <col min="2" max="2" width="10.28515625" bestFit="1" customWidth="1"/>
    <col min="3" max="13" width="5.7109375" customWidth="1"/>
    <col min="14" max="14" width="6.140625" bestFit="1" customWidth="1"/>
    <col min="15" max="16" width="5.7109375" customWidth="1"/>
    <col min="17" max="17" width="6.140625" bestFit="1" customWidth="1"/>
    <col min="18" max="28" width="5.7109375" customWidth="1"/>
    <col min="29" max="29" width="6.140625" bestFit="1" customWidth="1"/>
  </cols>
  <sheetData>
    <row r="3" spans="1:29" ht="15.75" thickBot="1" x14ac:dyDescent="0.3"/>
    <row r="4" spans="1:29" x14ac:dyDescent="0.25">
      <c r="A4" s="51" t="s">
        <v>30</v>
      </c>
      <c r="B4" s="51" t="s">
        <v>23</v>
      </c>
      <c r="C4" s="57">
        <v>41639</v>
      </c>
      <c r="D4" s="48"/>
      <c r="E4" s="49"/>
      <c r="F4" s="47">
        <v>41640</v>
      </c>
      <c r="G4" s="48"/>
      <c r="H4" s="49"/>
      <c r="I4" s="47">
        <v>41641</v>
      </c>
      <c r="J4" s="48"/>
      <c r="K4" s="49"/>
      <c r="L4" s="47">
        <v>41642</v>
      </c>
      <c r="M4" s="48"/>
      <c r="N4" s="49"/>
      <c r="O4" s="47">
        <v>41643</v>
      </c>
      <c r="P4" s="48"/>
      <c r="Q4" s="49"/>
      <c r="R4" s="47">
        <v>41644</v>
      </c>
      <c r="S4" s="48"/>
      <c r="T4" s="49"/>
      <c r="U4" s="47">
        <v>41645</v>
      </c>
      <c r="V4" s="48"/>
      <c r="W4" s="49"/>
      <c r="X4" s="47">
        <v>41646</v>
      </c>
      <c r="Y4" s="48"/>
      <c r="Z4" s="49"/>
      <c r="AA4" s="47">
        <v>41647</v>
      </c>
      <c r="AB4" s="48"/>
      <c r="AC4" s="50"/>
    </row>
    <row r="5" spans="1:29" x14ac:dyDescent="0.25">
      <c r="A5" s="52"/>
      <c r="B5" s="52"/>
      <c r="C5" s="29" t="s">
        <v>26</v>
      </c>
      <c r="D5" s="26" t="s">
        <v>27</v>
      </c>
      <c r="E5" s="27" t="s">
        <v>29</v>
      </c>
      <c r="F5" s="25" t="s">
        <v>27</v>
      </c>
      <c r="G5" s="26" t="s">
        <v>27</v>
      </c>
      <c r="H5" s="27" t="s">
        <v>27</v>
      </c>
      <c r="I5" s="25" t="s">
        <v>28</v>
      </c>
      <c r="J5" s="26" t="s">
        <v>27</v>
      </c>
      <c r="K5" s="27" t="s">
        <v>27</v>
      </c>
      <c r="L5" s="25" t="s">
        <v>29</v>
      </c>
      <c r="M5" s="28" t="s">
        <v>29</v>
      </c>
      <c r="N5" s="27" t="s">
        <v>27</v>
      </c>
      <c r="O5" s="25" t="s">
        <v>29</v>
      </c>
      <c r="P5" s="26"/>
      <c r="Q5" s="27"/>
      <c r="R5" s="25" t="s">
        <v>29</v>
      </c>
      <c r="S5" s="26"/>
      <c r="T5" s="27"/>
      <c r="U5" s="25"/>
      <c r="V5" s="26"/>
      <c r="W5" s="27" t="s">
        <v>28</v>
      </c>
      <c r="X5" s="25" t="s">
        <v>29</v>
      </c>
      <c r="Y5" s="26"/>
      <c r="Z5" s="27" t="s">
        <v>29</v>
      </c>
      <c r="AA5" s="25"/>
      <c r="AB5" s="26"/>
      <c r="AC5" s="30" t="s">
        <v>29</v>
      </c>
    </row>
    <row r="6" spans="1:29" ht="15.75" x14ac:dyDescent="0.25">
      <c r="A6" s="52"/>
      <c r="B6" s="52"/>
      <c r="C6" s="37">
        <f>COUNTIF($B$5:C5,"p")+COUNTIF($B$5:C5,"t")+COUNTIF($B$5:C5,"o")+COUNTIF($B$5:C5,"l")</f>
        <v>1</v>
      </c>
      <c r="D6" s="33">
        <f>COUNTIF($B$5:D5,"p")+COUNTIF($B$5:D5,"t")+COUNTIF($B$5:D5,"o")+COUNTIF($B$5:D5,"l")</f>
        <v>2</v>
      </c>
      <c r="E6" s="36">
        <f>COUNTIF($B$5:E5,"p")+COUNTIF($B$5:E5,"t")+COUNTIF($B$5:E5,"o")+COUNTIF($B$5:E5,"l")</f>
        <v>3</v>
      </c>
      <c r="F6" s="35">
        <f>COUNTIF($B$5:F5,"p")+COUNTIF($B$5:F5,"t")+COUNTIF($B$5:F5,"o")+COUNTIF($B$5:F5,"l")</f>
        <v>4</v>
      </c>
      <c r="G6" s="33">
        <f>COUNTIF($B$5:G5,"p")+COUNTIF($B$5:G5,"t")+COUNTIF($B$5:G5,"o")+COUNTIF($B$5:G5,"l")</f>
        <v>5</v>
      </c>
      <c r="H6" s="36">
        <f>COUNTIF($B$5:H5,"p")+COUNTIF($B$5:H5,"t")+COUNTIF($B$5:H5,"o")+COUNTIF($B$5:H5,"l")</f>
        <v>6</v>
      </c>
      <c r="I6" s="35">
        <f>COUNTIF($B$5:I5,"p")+COUNTIF($B$5:I5,"t")+COUNTIF($B$5:I5,"o")+COUNTIF($B$5:I5,"l")</f>
        <v>7</v>
      </c>
      <c r="J6" s="33">
        <f>COUNTIF($B$5:J5,"p")+COUNTIF($B$5:J5,"t")+COUNTIF($B$5:J5,"o")+COUNTIF($B$5:J5,"l")</f>
        <v>8</v>
      </c>
      <c r="K6" s="36">
        <f>COUNTIF($B$5:K5,"p")+COUNTIF($B$5:K5,"t")+COUNTIF($B$5:K5,"o")+COUNTIF($B$5:K5,"l")</f>
        <v>9</v>
      </c>
      <c r="L6" s="35">
        <f>COUNTIF($B$5:L5,"p")+COUNTIF($B$5:L5,"t")+COUNTIF($B$5:L5,"o")+COUNTIF($B$5:L5,"l")</f>
        <v>10</v>
      </c>
      <c r="M6" s="33">
        <f>COUNTIF($B$5:M5,"p")+COUNTIF($B$5:M5,"t")+COUNTIF($B$5:M5,"o")+COUNTIF($B$5:M5,"l")</f>
        <v>11</v>
      </c>
      <c r="N6" s="36">
        <f>COUNTIF($B$5:N5,"p")+COUNTIF($B$5:N5,"t")+COUNTIF($B$5:N5,"o")+COUNTIF($B$5:N5,"l")</f>
        <v>12</v>
      </c>
      <c r="O6" s="35">
        <f>COUNTIF($B$5:O5,"p")+COUNTIF($B$5:O5,"t")+COUNTIF($B$5:O5,"o")+COUNTIF($B$5:O5,"l")</f>
        <v>13</v>
      </c>
      <c r="P6" s="33">
        <f>COUNTIF($B$5:P5,"p")+COUNTIF($B$5:P5,"t")+COUNTIF($B$5:P5,"o")+COUNTIF($B$5:P5,"l")</f>
        <v>13</v>
      </c>
      <c r="Q6" s="36">
        <f>COUNTIF($B$5:Q5,"p")+COUNTIF($B$5:Q5,"t")+COUNTIF($B$5:Q5,"o")+COUNTIF($B$5:Q5,"l")</f>
        <v>13</v>
      </c>
      <c r="R6" s="35">
        <f>COUNTIF($B$5:R5,"p")+COUNTIF($B$5:R5,"t")+COUNTIF($B$5:R5,"o")+COUNTIF($B$5:R5,"l")</f>
        <v>14</v>
      </c>
      <c r="S6" s="33">
        <f>COUNTIF($B$5:S5,"p")+COUNTIF($B$5:S5,"t")+COUNTIF($B$5:S5,"o")+COUNTIF($B$5:S5,"l")</f>
        <v>14</v>
      </c>
      <c r="T6" s="36">
        <f>COUNTIF($B$5:T5,"p")+COUNTIF($B$5:T5,"t")+COUNTIF($B$5:T5,"o")+COUNTIF($B$5:T5,"l")</f>
        <v>14</v>
      </c>
      <c r="U6" s="35">
        <f>COUNTIF($B$5:U5,"p")+COUNTIF($B$5:U5,"t")+COUNTIF($B$5:U5,"o")+COUNTIF($B$5:U5,"l")</f>
        <v>14</v>
      </c>
      <c r="V6" s="33">
        <f>COUNTIF($B$5:V5,"p")+COUNTIF($B$5:V5,"t")+COUNTIF($B$5:V5,"o")+COUNTIF($B$5:V5,"l")</f>
        <v>14</v>
      </c>
      <c r="W6" s="36">
        <f>COUNTIF($B$5:W5,"p")+COUNTIF($B$5:W5,"t")+COUNTIF($B$5:W5,"o")+COUNTIF($B$5:W5,"l")</f>
        <v>15</v>
      </c>
      <c r="X6" s="35">
        <f>COUNTIF($B$5:X5,"p")+COUNTIF($B$5:X5,"t")+COUNTIF($B$5:X5,"o")+COUNTIF($B$5:X5,"l")</f>
        <v>16</v>
      </c>
      <c r="Y6" s="33">
        <f>COUNTIF($B$5:Y5,"p")+COUNTIF($B$5:Y5,"t")+COUNTIF($B$5:Y5,"o")+COUNTIF($B$5:Y5,"l")</f>
        <v>16</v>
      </c>
      <c r="Z6" s="36">
        <f>COUNTIF($B$5:Z5,"p")+COUNTIF($B$5:Z5,"t")+COUNTIF($B$5:Z5,"o")+COUNTIF($B$5:Z5,"l")</f>
        <v>17</v>
      </c>
      <c r="AA6" s="35">
        <f>COUNTIF($B$5:AA5,"p")+COUNTIF($B$5:AA5,"t")+COUNTIF($B$5:AA5,"o")+COUNTIF($B$5:AA5,"l")</f>
        <v>17</v>
      </c>
      <c r="AB6" s="33">
        <f>COUNTIF($B$5:AB5,"p")+COUNTIF($B$5:AB5,"t")+COUNTIF($B$5:AB5,"o")+COUNTIF($B$5:AB5,"l")</f>
        <v>17</v>
      </c>
      <c r="AC6" s="34">
        <f>COUNTIF($B$5:AC5,"p")+COUNTIF($B$5:AC5,"t")+COUNTIF($B$5:AC5,"o")+COUNTIF($B$5:AC5,"l")</f>
        <v>18</v>
      </c>
    </row>
    <row r="7" spans="1:29" ht="16.5" thickBot="1" x14ac:dyDescent="0.3">
      <c r="A7" s="53"/>
      <c r="B7" s="53"/>
      <c r="C7" s="38">
        <f>C6/$AC$6</f>
        <v>5.5555555555555552E-2</v>
      </c>
      <c r="D7" s="31">
        <f t="shared" ref="D7:AC7" si="0">D6/$AC$6</f>
        <v>0.1111111111111111</v>
      </c>
      <c r="E7" s="39">
        <f t="shared" si="0"/>
        <v>0.16666666666666666</v>
      </c>
      <c r="F7" s="40">
        <f t="shared" si="0"/>
        <v>0.22222222222222221</v>
      </c>
      <c r="G7" s="31">
        <f t="shared" si="0"/>
        <v>0.27777777777777779</v>
      </c>
      <c r="H7" s="39">
        <f t="shared" si="0"/>
        <v>0.33333333333333331</v>
      </c>
      <c r="I7" s="40">
        <f t="shared" si="0"/>
        <v>0.3888888888888889</v>
      </c>
      <c r="J7" s="31">
        <f t="shared" si="0"/>
        <v>0.44444444444444442</v>
      </c>
      <c r="K7" s="39">
        <f t="shared" si="0"/>
        <v>0.5</v>
      </c>
      <c r="L7" s="40">
        <f t="shared" si="0"/>
        <v>0.55555555555555558</v>
      </c>
      <c r="M7" s="31">
        <f t="shared" si="0"/>
        <v>0.61111111111111116</v>
      </c>
      <c r="N7" s="39">
        <f t="shared" si="0"/>
        <v>0.66666666666666663</v>
      </c>
      <c r="O7" s="40">
        <f t="shared" si="0"/>
        <v>0.72222222222222221</v>
      </c>
      <c r="P7" s="31">
        <f t="shared" si="0"/>
        <v>0.72222222222222221</v>
      </c>
      <c r="Q7" s="39">
        <f t="shared" si="0"/>
        <v>0.72222222222222221</v>
      </c>
      <c r="R7" s="40">
        <f t="shared" si="0"/>
        <v>0.77777777777777779</v>
      </c>
      <c r="S7" s="31">
        <f t="shared" si="0"/>
        <v>0.77777777777777779</v>
      </c>
      <c r="T7" s="39">
        <f t="shared" si="0"/>
        <v>0.77777777777777779</v>
      </c>
      <c r="U7" s="40">
        <f t="shared" si="0"/>
        <v>0.77777777777777779</v>
      </c>
      <c r="V7" s="31">
        <f t="shared" si="0"/>
        <v>0.77777777777777779</v>
      </c>
      <c r="W7" s="39">
        <f t="shared" si="0"/>
        <v>0.83333333333333337</v>
      </c>
      <c r="X7" s="40">
        <f t="shared" si="0"/>
        <v>0.88888888888888884</v>
      </c>
      <c r="Y7" s="31">
        <f t="shared" si="0"/>
        <v>0.88888888888888884</v>
      </c>
      <c r="Z7" s="39">
        <f t="shared" si="0"/>
        <v>0.94444444444444442</v>
      </c>
      <c r="AA7" s="40">
        <f t="shared" si="0"/>
        <v>0.94444444444444442</v>
      </c>
      <c r="AB7" s="31">
        <f t="shared" si="0"/>
        <v>0.94444444444444442</v>
      </c>
      <c r="AC7" s="32">
        <f t="shared" si="0"/>
        <v>1</v>
      </c>
    </row>
    <row r="8" spans="1:29" x14ac:dyDescent="0.25">
      <c r="A8" s="54" t="s">
        <v>31</v>
      </c>
      <c r="B8" s="51" t="s">
        <v>23</v>
      </c>
      <c r="C8" s="57">
        <v>41639</v>
      </c>
      <c r="D8" s="48"/>
      <c r="E8" s="49"/>
      <c r="F8" s="47">
        <v>41640</v>
      </c>
      <c r="G8" s="48"/>
      <c r="H8" s="49"/>
      <c r="I8" s="47">
        <v>41641</v>
      </c>
      <c r="J8" s="48"/>
      <c r="K8" s="49"/>
      <c r="L8" s="47">
        <v>41642</v>
      </c>
      <c r="M8" s="48"/>
      <c r="N8" s="49"/>
      <c r="O8" s="47">
        <v>41643</v>
      </c>
      <c r="P8" s="48"/>
      <c r="Q8" s="49"/>
      <c r="R8" s="47">
        <v>41644</v>
      </c>
      <c r="S8" s="48"/>
      <c r="T8" s="49"/>
      <c r="U8" s="47">
        <v>41645</v>
      </c>
      <c r="V8" s="48"/>
      <c r="W8" s="49"/>
      <c r="X8" s="47">
        <v>41646</v>
      </c>
      <c r="Y8" s="48"/>
      <c r="Z8" s="49"/>
      <c r="AA8" s="47">
        <v>41647</v>
      </c>
      <c r="AB8" s="48"/>
      <c r="AC8" s="50"/>
    </row>
    <row r="9" spans="1:29" x14ac:dyDescent="0.25">
      <c r="A9" s="55"/>
      <c r="B9" s="52"/>
      <c r="C9" s="29" t="s">
        <v>26</v>
      </c>
      <c r="D9" s="26"/>
      <c r="E9" s="27" t="s">
        <v>29</v>
      </c>
      <c r="F9" s="25" t="s">
        <v>27</v>
      </c>
      <c r="G9" s="26"/>
      <c r="H9" s="27" t="s">
        <v>27</v>
      </c>
      <c r="I9" s="25" t="s">
        <v>28</v>
      </c>
      <c r="J9" s="26" t="s">
        <v>27</v>
      </c>
      <c r="K9" s="27" t="s">
        <v>27</v>
      </c>
      <c r="L9" s="25" t="s">
        <v>29</v>
      </c>
      <c r="M9" s="28" t="s">
        <v>29</v>
      </c>
      <c r="N9" s="27" t="s">
        <v>27</v>
      </c>
      <c r="O9" s="25" t="s">
        <v>29</v>
      </c>
      <c r="P9" s="28" t="s">
        <v>27</v>
      </c>
      <c r="Q9" s="27" t="s">
        <v>27</v>
      </c>
      <c r="R9" s="25" t="s">
        <v>29</v>
      </c>
      <c r="S9" s="26"/>
      <c r="T9" s="27"/>
      <c r="U9" s="25"/>
      <c r="V9" s="26"/>
      <c r="W9" s="27" t="s">
        <v>28</v>
      </c>
      <c r="X9" s="25"/>
      <c r="Y9" s="26" t="s">
        <v>29</v>
      </c>
      <c r="Z9" s="27" t="s">
        <v>29</v>
      </c>
      <c r="AA9" s="25"/>
      <c r="AB9" s="26"/>
      <c r="AC9" s="30" t="s">
        <v>29</v>
      </c>
    </row>
    <row r="10" spans="1:29" ht="15.75" x14ac:dyDescent="0.25">
      <c r="A10" s="55"/>
      <c r="B10" s="52"/>
      <c r="C10" s="37">
        <f>COUNTIF($B$9:C9,"p")+COUNTIF($B$9:C9,"t")+COUNTIF($B$9:C9,"o")+COUNTIF($B$9:C9,"l")</f>
        <v>1</v>
      </c>
      <c r="D10" s="33">
        <f>COUNTIF($B$9:D9,"p")+COUNTIF($B$9:D9,"t")+COUNTIF($B$9:D9,"o")+COUNTIF($B$9:D9,"l")</f>
        <v>1</v>
      </c>
      <c r="E10" s="36">
        <f>COUNTIF($B$9:E9,"p")+COUNTIF($B$9:E9,"t")+COUNTIF($B$9:E9,"o")+COUNTIF($B$9:E9,"l")</f>
        <v>2</v>
      </c>
      <c r="F10" s="35">
        <f>COUNTIF($B$9:F9,"p")+COUNTIF($B$9:F9,"t")+COUNTIF($B$9:F9,"o")+COUNTIF($B$9:F9,"l")</f>
        <v>3</v>
      </c>
      <c r="G10" s="33">
        <f>COUNTIF($B$9:G9,"p")+COUNTIF($B$9:G9,"t")+COUNTIF($B$9:G9,"o")+COUNTIF($B$9:G9,"l")</f>
        <v>3</v>
      </c>
      <c r="H10" s="36">
        <f>COUNTIF($B$9:H9,"p")+COUNTIF($B$9:H9,"t")+COUNTIF($B$9:H9,"o")+COUNTIF($B$9:H9,"l")</f>
        <v>4</v>
      </c>
      <c r="I10" s="35">
        <f>COUNTIF($B$9:I9,"p")+COUNTIF($B$9:I9,"t")+COUNTIF($B$9:I9,"o")+COUNTIF($B$9:I9,"l")</f>
        <v>5</v>
      </c>
      <c r="J10" s="33">
        <f>COUNTIF($B$9:J9,"p")+COUNTIF($B$9:J9,"t")+COUNTIF($B$9:J9,"o")+COUNTIF($B$9:J9,"l")</f>
        <v>6</v>
      </c>
      <c r="K10" s="36">
        <f>COUNTIF($B$9:K9,"p")+COUNTIF($B$9:K9,"t")+COUNTIF($B$9:K9,"o")+COUNTIF($B$9:K9,"l")</f>
        <v>7</v>
      </c>
      <c r="L10" s="35">
        <f>COUNTIF($B$9:L9,"p")+COUNTIF($B$9:L9,"t")+COUNTIF($B$9:L9,"o")+COUNTIF($B$9:L9,"l")</f>
        <v>8</v>
      </c>
      <c r="M10" s="33">
        <f>COUNTIF($B$9:M9,"p")+COUNTIF($B$9:M9,"t")+COUNTIF($B$9:M9,"o")+COUNTIF($B$9:M9,"l")</f>
        <v>9</v>
      </c>
      <c r="N10" s="36">
        <f>COUNTIF($B$9:N9,"p")+COUNTIF($B$9:N9,"t")+COUNTIF($B$9:N9,"o")+COUNTIF($B$9:N9,"l")</f>
        <v>10</v>
      </c>
      <c r="O10" s="35">
        <f>COUNTIF($B$9:O9,"p")+COUNTIF($B$9:O9,"t")+COUNTIF($B$9:O9,"o")+COUNTIF($B$9:O9,"l")</f>
        <v>11</v>
      </c>
      <c r="P10" s="33">
        <f>COUNTIF($B$9:P9,"p")+COUNTIF($B$9:P9,"t")+COUNTIF($B$9:P9,"o")+COUNTIF($B$9:P9,"l")</f>
        <v>12</v>
      </c>
      <c r="Q10" s="36">
        <f>COUNTIF($B$9:Q9,"p")+COUNTIF($B$9:Q9,"t")+COUNTIF($B$9:Q9,"o")+COUNTIF($B$9:Q9,"l")</f>
        <v>13</v>
      </c>
      <c r="R10" s="35">
        <f>COUNTIF($B$9:R9,"p")+COUNTIF($B$9:R9,"t")+COUNTIF($B$9:R9,"o")+COUNTIF($B$9:R9,"l")</f>
        <v>14</v>
      </c>
      <c r="S10" s="33">
        <f>COUNTIF($B$9:S9,"p")+COUNTIF($B$9:S9,"t")+COUNTIF($B$9:S9,"o")+COUNTIF($B$9:S9,"l")</f>
        <v>14</v>
      </c>
      <c r="T10" s="36">
        <f>COUNTIF($B$9:T9,"p")+COUNTIF($B$9:T9,"t")+COUNTIF($B$9:T9,"o")+COUNTIF($B$9:T9,"l")</f>
        <v>14</v>
      </c>
      <c r="U10" s="35">
        <f>COUNTIF($B$9:U9,"p")+COUNTIF($B$9:U9,"t")+COUNTIF($B$9:U9,"o")+COUNTIF($B$9:U9,"l")</f>
        <v>14</v>
      </c>
      <c r="V10" s="33">
        <f>COUNTIF($B$9:V9,"p")+COUNTIF($B$9:V9,"t")+COUNTIF($B$9:V9,"o")+COUNTIF($B$9:V9,"l")</f>
        <v>14</v>
      </c>
      <c r="W10" s="36">
        <f>COUNTIF($B$9:W9,"p")+COUNTIF($B$9:W9,"t")+COUNTIF($B$9:W9,"o")+COUNTIF($B$9:W9,"l")</f>
        <v>15</v>
      </c>
      <c r="X10" s="35">
        <f>COUNTIF($B$9:X9,"p")+COUNTIF($B$9:X9,"t")+COUNTIF($B$9:X9,"o")+COUNTIF($B$9:X9,"l")</f>
        <v>15</v>
      </c>
      <c r="Y10" s="33">
        <f>COUNTIF($B$9:Y9,"p")+COUNTIF($B$9:Y9,"t")+COUNTIF($B$9:Y9,"o")+COUNTIF($B$9:Y9,"l")</f>
        <v>16</v>
      </c>
      <c r="Z10" s="36">
        <f>COUNTIF($B$9:Z9,"p")+COUNTIF($B$9:Z9,"t")+COUNTIF($B$9:Z9,"o")+COUNTIF($B$9:Z9,"l")</f>
        <v>17</v>
      </c>
      <c r="AA10" s="35">
        <f>COUNTIF($B$9:AA9,"p")+COUNTIF($B$9:AA9,"t")+COUNTIF($B$9:AA9,"o")+COUNTIF($B$9:AA9,"l")</f>
        <v>17</v>
      </c>
      <c r="AB10" s="33">
        <f>COUNTIF($B$9:AB9,"p")+COUNTIF($B$9:AB9,"t")+COUNTIF($B$9:AB9,"o")+COUNTIF($B$9:AB9,"l")</f>
        <v>17</v>
      </c>
      <c r="AC10" s="34">
        <f>COUNTIF($B$9:AC9,"p")+COUNTIF($B$9:AC9,"t")+COUNTIF($B$9:AC9,"o")+COUNTIF($B$9:AC9,"l")</f>
        <v>18</v>
      </c>
    </row>
    <row r="11" spans="1:29" ht="16.5" thickBot="1" x14ac:dyDescent="0.3">
      <c r="A11" s="56"/>
      <c r="B11" s="53"/>
      <c r="C11" s="38">
        <f t="shared" ref="C11:AC11" si="1">C10/$AC$6</f>
        <v>5.5555555555555552E-2</v>
      </c>
      <c r="D11" s="31">
        <f t="shared" si="1"/>
        <v>5.5555555555555552E-2</v>
      </c>
      <c r="E11" s="39" t="e" cm="1">
        <f t="array" ref="E11">E0/$AC$6</f>
        <v>#NAME?</v>
      </c>
      <c r="F11" s="40">
        <f t="shared" si="1"/>
        <v>0.16666666666666666</v>
      </c>
      <c r="G11" s="31">
        <f t="shared" si="1"/>
        <v>0.16666666666666666</v>
      </c>
      <c r="H11" s="39">
        <f t="shared" si="1"/>
        <v>0.22222222222222221</v>
      </c>
      <c r="I11" s="40">
        <f t="shared" si="1"/>
        <v>0.27777777777777779</v>
      </c>
      <c r="J11" s="31">
        <f t="shared" si="1"/>
        <v>0.33333333333333331</v>
      </c>
      <c r="K11" s="39">
        <f t="shared" si="1"/>
        <v>0.3888888888888889</v>
      </c>
      <c r="L11" s="40">
        <f t="shared" si="1"/>
        <v>0.44444444444444442</v>
      </c>
      <c r="M11" s="31">
        <f t="shared" si="1"/>
        <v>0.5</v>
      </c>
      <c r="N11" s="39">
        <f t="shared" si="1"/>
        <v>0.55555555555555558</v>
      </c>
      <c r="O11" s="40">
        <f t="shared" si="1"/>
        <v>0.61111111111111116</v>
      </c>
      <c r="P11" s="31">
        <f t="shared" si="1"/>
        <v>0.66666666666666663</v>
      </c>
      <c r="Q11" s="39">
        <f t="shared" si="1"/>
        <v>0.72222222222222221</v>
      </c>
      <c r="R11" s="40">
        <f t="shared" si="1"/>
        <v>0.77777777777777779</v>
      </c>
      <c r="S11" s="31">
        <f t="shared" si="1"/>
        <v>0.77777777777777779</v>
      </c>
      <c r="T11" s="39">
        <f t="shared" si="1"/>
        <v>0.77777777777777779</v>
      </c>
      <c r="U11" s="40">
        <f t="shared" si="1"/>
        <v>0.77777777777777779</v>
      </c>
      <c r="V11" s="31">
        <f t="shared" si="1"/>
        <v>0.77777777777777779</v>
      </c>
      <c r="W11" s="39">
        <f t="shared" si="1"/>
        <v>0.83333333333333337</v>
      </c>
      <c r="X11" s="40">
        <f t="shared" si="1"/>
        <v>0.83333333333333337</v>
      </c>
      <c r="Y11" s="31">
        <f t="shared" si="1"/>
        <v>0.88888888888888884</v>
      </c>
      <c r="Z11" s="39">
        <f t="shared" si="1"/>
        <v>0.94444444444444442</v>
      </c>
      <c r="AA11" s="40">
        <f t="shared" si="1"/>
        <v>0.94444444444444442</v>
      </c>
      <c r="AB11" s="31">
        <f t="shared" si="1"/>
        <v>0.94444444444444442</v>
      </c>
      <c r="AC11" s="32">
        <f t="shared" si="1"/>
        <v>1</v>
      </c>
    </row>
    <row r="13" spans="1:29" x14ac:dyDescent="0.25">
      <c r="B13" t="s">
        <v>24</v>
      </c>
    </row>
    <row r="15" spans="1:29" x14ac:dyDescent="0.25">
      <c r="B15" t="s">
        <v>25</v>
      </c>
    </row>
  </sheetData>
  <mergeCells count="22">
    <mergeCell ref="R4:T4"/>
    <mergeCell ref="C4:E4"/>
    <mergeCell ref="F4:H4"/>
    <mergeCell ref="I4:K4"/>
    <mergeCell ref="L4:N4"/>
    <mergeCell ref="O4:Q4"/>
    <mergeCell ref="R8:T8"/>
    <mergeCell ref="U8:W8"/>
    <mergeCell ref="X8:Z8"/>
    <mergeCell ref="AA8:AC8"/>
    <mergeCell ref="A4:A7"/>
    <mergeCell ref="A8:A11"/>
    <mergeCell ref="U4:W4"/>
    <mergeCell ref="X4:Z4"/>
    <mergeCell ref="AA4:AC4"/>
    <mergeCell ref="B4:B7"/>
    <mergeCell ref="B8:B11"/>
    <mergeCell ref="C8:E8"/>
    <mergeCell ref="F8:H8"/>
    <mergeCell ref="I8:K8"/>
    <mergeCell ref="L8:N8"/>
    <mergeCell ref="O8:Q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>Solvay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Yafrni-ext, Kaled</dc:creator>
  <cp:lastModifiedBy>Jean-Eric Pelouas</cp:lastModifiedBy>
  <dcterms:created xsi:type="dcterms:W3CDTF">2019-06-27T10:42:32Z</dcterms:created>
  <dcterms:modified xsi:type="dcterms:W3CDTF">2019-06-29T06:44:44Z</dcterms:modified>
</cp:coreProperties>
</file>