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98061DF-9465-4108-9CE6-9638D6B27934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INDEX" sheetId="1" r:id="rId1"/>
    <sheet name="GLOBAL" sheetId="2" r:id="rId2"/>
  </sheets>
  <definedNames>
    <definedName name="Campagnes">OFFSET(GLOBAL!$A$10,1,,IFERROR(MATCH("Total général",GLOBAL!$A$10:$A$1000,0)-2,1),4)</definedName>
    <definedName name="début_">GLOBAL!$D$11</definedName>
    <definedName name="fin_">MATCH(max_,GLOBAL!$D:$D,1)-1</definedName>
    <definedName name="max_">9.99999999999999E+307</definedName>
    <definedName name="range_1">début_:INDEX(GLOBAL!$D:$D,fin_)</definedName>
    <definedName name="range_2">OFFSET(début_,0,-2,fin_-10,1)</definedName>
    <definedName name="range_3">OFFSET(début_,0,-3,fin_-10,1)</definedName>
  </definedNames>
  <calcPr calcId="191029"/>
  <pivotCaches>
    <pivotCache cacheId="2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1" l="1"/>
  <c r="F18" i="1"/>
  <c r="F17" i="1" s="1"/>
  <c r="F20" i="1"/>
  <c r="F19" i="1" s="1"/>
  <c r="F16" i="1"/>
  <c r="F15" i="1" s="1"/>
  <c r="F5" i="1"/>
  <c r="F4" i="1"/>
  <c r="F3" i="1"/>
  <c r="F7" i="1" l="1"/>
  <c r="F14" i="1"/>
  <c r="F13" i="1" s="1"/>
  <c r="F12" i="1"/>
  <c r="F11" i="1" s="1"/>
  <c r="F10" i="1"/>
  <c r="F9" i="1" s="1"/>
  <c r="I13" i="2"/>
  <c r="I2" i="2"/>
  <c r="I12" i="2" l="1" a="1"/>
  <c r="I12" i="2" s="1"/>
  <c r="I11" i="2" l="1" a="1"/>
  <c r="I11" i="2" s="1"/>
  <c r="I3" i="2" l="1" a="1"/>
  <c r="I3" i="2" s="1"/>
  <c r="F21" i="2" l="1"/>
  <c r="F20" i="2"/>
  <c r="F19" i="2"/>
  <c r="F18" i="2"/>
  <c r="F17" i="2"/>
  <c r="F16" i="2"/>
  <c r="F15" i="2"/>
  <c r="F14" i="2"/>
  <c r="F13" i="2"/>
  <c r="F12" i="2"/>
  <c r="F11" i="2"/>
  <c r="D10" i="1" s="1" a="1"/>
  <c r="D10" i="1" s="1"/>
  <c r="D6" i="1"/>
  <c r="F8" i="2"/>
  <c r="I10" i="2" l="1" a="1"/>
  <c r="I10" i="2" s="1"/>
  <c r="D16" i="1"/>
  <c r="D15" i="1" s="1"/>
  <c r="D20" i="1" a="1"/>
  <c r="D20" i="1" s="1"/>
  <c r="D19" i="1" s="1"/>
  <c r="D14" i="1" a="1"/>
  <c r="D14" i="1" s="1"/>
  <c r="D13" i="1" s="1"/>
  <c r="D3" i="1"/>
  <c r="D4" i="1"/>
  <c r="D9" i="1"/>
  <c r="D18" i="1"/>
  <c r="D17" i="1" s="1"/>
  <c r="D12" i="1" a="1"/>
  <c r="D12" i="1" s="1"/>
  <c r="D11" i="1" s="1"/>
  <c r="D5" i="1" l="1"/>
  <c r="D7" i="1" s="1"/>
</calcChain>
</file>

<file path=xl/sharedStrings.xml><?xml version="1.0" encoding="utf-8"?>
<sst xmlns="http://schemas.openxmlformats.org/spreadsheetml/2006/main" count="149" uniqueCount="38">
  <si>
    <t>GLOBAL</t>
  </si>
  <si>
    <t>VUES</t>
  </si>
  <si>
    <t>CLICS</t>
  </si>
  <si>
    <t>CTR</t>
  </si>
  <si>
    <t>Nombre campagnes</t>
  </si>
  <si>
    <t xml:space="preserve">EVOL </t>
  </si>
  <si>
    <t>CTR -1</t>
  </si>
  <si>
    <t>Top 1</t>
  </si>
  <si>
    <t>Top 2</t>
  </si>
  <si>
    <t>Top 3</t>
  </si>
  <si>
    <t>Flop 1</t>
  </si>
  <si>
    <t>Flop 2</t>
  </si>
  <si>
    <t>Flop 3</t>
  </si>
  <si>
    <t>Nombre vues</t>
  </si>
  <si>
    <t>Somme de Vues</t>
  </si>
  <si>
    <t>Somme de Clics</t>
  </si>
  <si>
    <t xml:space="preserve">Tututu-Demerge
</t>
  </si>
  <si>
    <t xml:space="preserve">Tututu-Teasing-jeu
</t>
  </si>
  <si>
    <t xml:space="preserve">Tututu-Aviso
</t>
  </si>
  <si>
    <t xml:space="preserve">Tututu-patatipatataConnect
</t>
  </si>
  <si>
    <t xml:space="preserve">Tututu-ipatata
</t>
  </si>
  <si>
    <t xml:space="preserve">Tututu-mojito
</t>
  </si>
  <si>
    <t xml:space="preserve">Tututu-Persontuto
</t>
  </si>
  <si>
    <t xml:space="preserve">Tututu-
</t>
  </si>
  <si>
    <t xml:space="preserve">Tututu-oooo-
</t>
  </si>
  <si>
    <t xml:space="preserve">Tututu-football
</t>
  </si>
  <si>
    <t>SI(INDEX(B11:B100;;EQUIV(grande.valeur";$1:$1;0)))</t>
  </si>
  <si>
    <t>GRANDE.VALEUR(SI(GLOBAL!B11:B151&gt;1000;GLOBAL!D11:D151);2)</t>
  </si>
  <si>
    <t>equiv;SI(GLOBAL!!B$9:B$16&gt;1000;GRANDE.VALEUR(SI(GLOBAL!!D$9:D$16);2)</t>
  </si>
  <si>
    <t>EQUIV(GRANDE.VALEUR(SI(GLOBAL!B11:B100;GLOBAL!D11:D100));1)</t>
  </si>
  <si>
    <t>Equiv(GRANDE.VALEUR(SI(GLOBAL!B11:B151&gt;1000;GLOBAL!D11:D151);1)</t>
  </si>
  <si>
    <t>Nombre de campagnes</t>
  </si>
  <si>
    <t>Inséer un champ calculé CTR</t>
  </si>
  <si>
    <t>Pas de données sous le TCD</t>
  </si>
  <si>
    <t>Row Labels</t>
  </si>
  <si>
    <t>Grand Total</t>
  </si>
  <si>
    <t xml:space="preserve">CTR 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</si>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</sst>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0\ _€_-;\-* #,##0.000\ _€_-;_-* &quot;-&quot;??\ _€_-;_-@_-"/>
    <numFmt numFmtId="167" formatCode="0.000%"/>
    <numFmt numFmtId="168" formatCode="[Blue]0.00%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Helvetica 35 Thin"/>
      <family val="2"/>
    </font>
    <font>
      <u/>
      <sz val="11"/>
      <color theme="10"/>
      <name val="Calibri"/>
      <family val="2"/>
      <scheme val="minor"/>
    </font>
    <font>
      <b/>
      <sz val="15"/>
      <color theme="9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Helvetica 35 Thin"/>
      <family val="2"/>
    </font>
    <font>
      <sz val="11"/>
      <color rgb="FF0000CD"/>
      <name val="Calibri"/>
      <family val="2"/>
      <scheme val="minor"/>
    </font>
    <font>
      <sz val="11"/>
      <color theme="1"/>
      <name val="Verdana"/>
      <family val="2"/>
    </font>
    <font>
      <b/>
      <sz val="11"/>
      <color rgb="FFFF0000"/>
      <name val="Helvetica 35 Thin"/>
    </font>
    <font>
      <sz val="11"/>
      <color theme="1"/>
      <name val="Helvetica 35 Thin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0">
    <xf numFmtId="0" fontId="0" fillId="0" borderId="0" xfId="0"/>
    <xf numFmtId="10" fontId="0" fillId="0" borderId="0" xfId="2" applyNumberFormat="1" applyFont="1" applyAlignment="1">
      <alignment horizontal="left"/>
    </xf>
    <xf numFmtId="10" fontId="0" fillId="0" borderId="0" xfId="2" applyNumberFormat="1" applyFont="1"/>
    <xf numFmtId="0" fontId="0" fillId="0" borderId="0" xfId="0" applyFont="1"/>
    <xf numFmtId="10" fontId="0" fillId="0" borderId="0" xfId="2" applyNumberFormat="1" applyFont="1" applyAlignment="1">
      <alignment horizontal="center"/>
    </xf>
    <xf numFmtId="10" fontId="5" fillId="0" borderId="0" xfId="2" applyNumberFormat="1" applyFont="1"/>
    <xf numFmtId="10" fontId="4" fillId="0" borderId="0" xfId="2" applyNumberFormat="1" applyFont="1"/>
    <xf numFmtId="10" fontId="4" fillId="0" borderId="0" xfId="2" applyNumberFormat="1" applyFont="1" applyAlignment="1">
      <alignment horizontal="center"/>
    </xf>
    <xf numFmtId="0" fontId="0" fillId="0" borderId="0" xfId="0" applyFont="1" applyAlignment="1">
      <alignment horizontal="center"/>
    </xf>
    <xf numFmtId="10" fontId="0" fillId="0" borderId="0" xfId="2" applyNumberFormat="1" applyFont="1" applyBorder="1" applyAlignment="1">
      <alignment horizontal="left"/>
    </xf>
    <xf numFmtId="10" fontId="0" fillId="0" borderId="0" xfId="2" applyNumberFormat="1" applyFont="1" applyBorder="1" applyAlignment="1">
      <alignment horizontal="center"/>
    </xf>
    <xf numFmtId="10" fontId="0" fillId="0" borderId="0" xfId="2" applyNumberFormat="1" applyFont="1" applyBorder="1"/>
    <xf numFmtId="10" fontId="4" fillId="0" borderId="0" xfId="2" applyNumberFormat="1" applyFont="1" applyBorder="1"/>
    <xf numFmtId="10" fontId="4" fillId="0" borderId="0" xfId="2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5" fontId="0" fillId="0" borderId="0" xfId="1" applyNumberFormat="1" applyFont="1" applyAlignment="1">
      <alignment horizontal="center" vertical="center"/>
    </xf>
    <xf numFmtId="0" fontId="7" fillId="0" borderId="2" xfId="3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5" fontId="0" fillId="0" borderId="4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10" fontId="3" fillId="0" borderId="5" xfId="2" applyNumberFormat="1" applyFont="1" applyBorder="1" applyAlignment="1">
      <alignment horizontal="center"/>
    </xf>
    <xf numFmtId="165" fontId="3" fillId="0" borderId="5" xfId="1" applyNumberFormat="1" applyFont="1" applyBorder="1" applyAlignment="1">
      <alignment horizontal="center"/>
    </xf>
    <xf numFmtId="166" fontId="3" fillId="0" borderId="5" xfId="1" applyNumberFormat="1" applyFont="1" applyBorder="1" applyAlignment="1">
      <alignment horizontal="center"/>
    </xf>
    <xf numFmtId="9" fontId="8" fillId="0" borderId="5" xfId="2" applyNumberFormat="1" applyFont="1" applyBorder="1" applyAlignment="1">
      <alignment horizontal="center"/>
    </xf>
    <xf numFmtId="10" fontId="3" fillId="0" borderId="6" xfId="2" applyNumberFormat="1" applyFont="1" applyBorder="1" applyAlignment="1">
      <alignment horizontal="center"/>
    </xf>
    <xf numFmtId="10" fontId="0" fillId="0" borderId="6" xfId="2" applyNumberFormat="1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0" fontId="9" fillId="2" borderId="5" xfId="2" applyNumberFormat="1" applyFont="1" applyFill="1" applyBorder="1" applyAlignment="1">
      <alignment horizontal="center"/>
    </xf>
    <xf numFmtId="10" fontId="8" fillId="2" borderId="5" xfId="2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/>
    </xf>
    <xf numFmtId="167" fontId="0" fillId="0" borderId="5" xfId="2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10" fontId="10" fillId="0" borderId="5" xfId="2" applyNumberFormat="1" applyFont="1" applyBorder="1" applyAlignment="1">
      <alignment horizontal="center"/>
    </xf>
    <xf numFmtId="10" fontId="2" fillId="0" borderId="5" xfId="2" applyNumberFormat="1" applyFont="1" applyBorder="1" applyAlignment="1">
      <alignment horizontal="center"/>
    </xf>
    <xf numFmtId="10" fontId="10" fillId="0" borderId="7" xfId="2" applyNumberFormat="1" applyFont="1" applyBorder="1" applyAlignment="1">
      <alignment horizontal="center"/>
    </xf>
    <xf numFmtId="10" fontId="2" fillId="0" borderId="7" xfId="2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5" fillId="0" borderId="0" xfId="0" applyFont="1"/>
    <xf numFmtId="165" fontId="5" fillId="0" borderId="0" xfId="1" applyNumberFormat="1" applyFont="1"/>
    <xf numFmtId="165" fontId="12" fillId="0" borderId="0" xfId="1" applyNumberFormat="1" applyFont="1"/>
    <xf numFmtId="165" fontId="5" fillId="0" borderId="1" xfId="1" applyNumberFormat="1" applyFont="1" applyBorder="1"/>
    <xf numFmtId="165" fontId="12" fillId="3" borderId="8" xfId="1" applyNumberFormat="1" applyFont="1" applyFill="1" applyBorder="1"/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165" fontId="5" fillId="0" borderId="0" xfId="0" applyNumberFormat="1" applyFont="1"/>
    <xf numFmtId="0" fontId="5" fillId="4" borderId="0" xfId="0" applyFont="1" applyFill="1"/>
    <xf numFmtId="0" fontId="16" fillId="0" borderId="0" xfId="0" pivotButton="1" applyFont="1"/>
    <xf numFmtId="0" fontId="16" fillId="0" borderId="0" xfId="0" applyFont="1"/>
    <xf numFmtId="0" fontId="16" fillId="0" borderId="0" xfId="0" applyFont="1" applyAlignment="1">
      <alignment horizontal="left"/>
    </xf>
    <xf numFmtId="165" fontId="16" fillId="0" borderId="0" xfId="0" applyNumberFormat="1" applyFont="1"/>
    <xf numFmtId="168" fontId="16" fillId="0" borderId="0" xfId="0" applyNumberFormat="1" applyFont="1"/>
    <xf numFmtId="168" fontId="5" fillId="0" borderId="0" xfId="0" applyNumberFormat="1" applyFont="1"/>
    <xf numFmtId="3" fontId="0" fillId="5" borderId="0" xfId="2" applyNumberFormat="1" applyFont="1" applyFill="1" applyBorder="1" applyAlignment="1"/>
    <xf numFmtId="10" fontId="0" fillId="5" borderId="0" xfId="2" applyNumberFormat="1" applyFont="1" applyFill="1" applyBorder="1" applyAlignment="1"/>
    <xf numFmtId="9" fontId="8" fillId="5" borderId="0" xfId="2" applyNumberFormat="1" applyFont="1" applyFill="1" applyBorder="1" applyAlignment="1"/>
    <xf numFmtId="165" fontId="15" fillId="6" borderId="0" xfId="1" applyNumberFormat="1" applyFont="1" applyFill="1" applyAlignment="1">
      <alignment horizontal="centerContinuous"/>
    </xf>
    <xf numFmtId="165" fontId="5" fillId="6" borderId="0" xfId="1" applyNumberFormat="1" applyFont="1" applyFill="1" applyAlignment="1">
      <alignment horizontal="centerContinuous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7">
    <dxf>
      <numFmt numFmtId="168" formatCode="[Blue]0.00%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font>
        <name val="Helvetica 35 Thin"/>
        <scheme val="none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</xdr:colOff>
      <xdr:row>9</xdr:row>
      <xdr:rowOff>7620</xdr:rowOff>
    </xdr:from>
    <xdr:to>
      <xdr:col>6</xdr:col>
      <xdr:colOff>441960</xdr:colOff>
      <xdr:row>42</xdr:row>
      <xdr:rowOff>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394960" y="1655445"/>
          <a:ext cx="419100" cy="5993130"/>
        </a:xfrm>
        <a:prstGeom prst="rightBrace">
          <a:avLst>
            <a:gd name="adj1" fmla="val 8333"/>
            <a:gd name="adj2" fmla="val 26688"/>
          </a:avLst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142875</xdr:colOff>
      <xdr:row>11</xdr:row>
      <xdr:rowOff>171450</xdr:rowOff>
    </xdr:from>
    <xdr:to>
      <xdr:col>6</xdr:col>
      <xdr:colOff>47625</xdr:colOff>
      <xdr:row>17</xdr:row>
      <xdr:rowOff>0</xdr:rowOff>
    </xdr:to>
    <xdr:pic>
      <xdr:nvPicPr>
        <xdr:cNvPr id="4" name="Graphic 3" descr="Close">
          <a:extLst>
            <a:ext uri="{FF2B5EF4-FFF2-40B4-BE49-F238E27FC236}">
              <a16:creationId xmlns:a16="http://schemas.microsoft.com/office/drawing/2014/main" id="{D085D391-E489-4C7E-A5C3-D5B753C9A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286625" y="2190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16</xdr:col>
      <xdr:colOff>180168</xdr:colOff>
      <xdr:row>32</xdr:row>
      <xdr:rowOff>94839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AB6C307-49A3-40F6-9343-1EED8A1FF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44050" y="2762250"/>
          <a:ext cx="6457143" cy="32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34</xdr:row>
      <xdr:rowOff>0</xdr:rowOff>
    </xdr:from>
    <xdr:to>
      <xdr:col>15</xdr:col>
      <xdr:colOff>208836</xdr:colOff>
      <xdr:row>49</xdr:row>
      <xdr:rowOff>66309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D1AA0B2-23A8-4D2C-9058-C5567205C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4050" y="6334125"/>
          <a:ext cx="5714286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JIUG8251/AppData/Local/Temp/TEST%20Perfs%20S25%20V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AHAM Julya Samantha DMGP/DNU" refreshedDate="43651.750603125001" createdVersion="4" refreshedVersion="4" minRefreshableVersion="3" recordCount="1954" xr:uid="{00000000-000A-0000-FFFF-FFFF13000000}">
  <cacheSource type="worksheet">
    <worksheetSource ref="A2:F1956" sheet="DONNEES GLOBALES" r:id="rId2"/>
  </cacheSource>
  <cacheFields count="7">
    <cacheField name="Position de la promotion interne" numFmtId="0">
      <sharedItems containsBlank="1" count="558">
        <s v="acc-digital_occas_header_notif"/>
        <m/>
        <s v="acc-digital_mobile-client-mob_marchand_changer-mobile1" u="1"/>
        <s v="acc-digital_divert-prospect-mob_tv_ce-soir-visuel1" u="1"/>
        <s v="acc-digital_prospect_marchand_offre2" u="1"/>
        <s v="acc-digital_regulier_marchand_offre2" u="1"/>
        <s v="suivi.sosh.fr_default_header_notif" u="1"/>
        <s v="orangeetmoi_default_header_notif" u="1"/>
        <s v="acc-digital_occas-mob_liens-directs" u="1"/>
        <s v="coupedumonde.sports_default_header_notif" u="1"/>
        <s v="acc-digital_prospect_liens-directs" u="1"/>
        <s v="acc-digital_prospect-mob_reassurance_service1" u="1"/>
        <s v="acc-digital_prospect-mob_reassurance_service2" u="1"/>
        <s v="acc-digital_mobile-prospect-mob_marchand_changer-forf3" u="1"/>
        <s v="acc-digital_occas_top_raccourci3" u="1"/>
        <s v="webmail-preprod_default_header_notif" u="1"/>
        <s v="assistance.preprod_default_header_notif" u="1"/>
        <s v="acc-digital_occas-mob_news_actu-sport_1" u="1"/>
        <s v="acc-digital_occas_news_actu-media1_2" u="1"/>
        <s v="jeux-html5.m_default_header_notif" u="1"/>
        <s v="chaines-tv_default_header_notif" u="1"/>
        <s v="acc-digital_occas_marchand_parcours1" u="1"/>
        <s v="acc-digital_occas_news_actu-media2_2" u="1"/>
        <s v="acc-digital_occas-mob_news_actu-sport_3" u="1"/>
        <s v="services.le-cloud_default_header_notif" u="1"/>
        <s v="acc-digital_prospect_top_raccourci1" u="1"/>
        <s v="acc-digital_regulier_top_raccourci1" u="1"/>
        <s v="boitevocalerec4_default_header_notif" u="1"/>
        <s v="acc-digital_occas-mob_top_carrousel_1" u="1"/>
        <s v="acc-digital_divert-prospect_musique_musique5" u="1"/>
        <s v="acc-digital_occas_marchand_offre3" u="1"/>
        <s v="acc-digital_occas-mob_top_carrousel_2" u="1"/>
        <s v="pages.perso_default_header_notif" u="1"/>
        <s v="acc-digital_occas-mob_top_carrousel_3" u="1"/>
        <s v="acc-digital_occas_news_actu_4" u="1"/>
        <s v="acc-digital_divert-client_jeux_jeux-push" u="1"/>
        <s v="replay_default_header_notif" u="1"/>
        <s v="acc-digital_divert-prospect_lecture_lecture9-titre" u="1"/>
        <s v="NEC_HP_ZC" u="1"/>
        <s v="acc-digital_divert-prospect_musique_musique3" u="1"/>
        <s v="acc-digital_occas_news_actu_3" u="1"/>
        <s v="888_default_header_notif" u="1"/>
        <s v="acc-digital_divert-prospect_lecture_lecture7-titre" u="1"/>
        <s v="video-a-la-demande_default_header_notif" u="1"/>
        <s v="acc-digital_divert-prospect_musique_musique1" u="1"/>
        <s v="acc-digital_mobile-prospect_marchand_forfait1" u="1"/>
        <s v="acc-digital_occas_marchand_offre2" u="1"/>
        <s v="news_XXX_TOP_CARROUSEL" u="1"/>
        <s v="acc-digital_mobile-prospect_marchand_forfait2" u="1"/>
        <s v="acc-digital_occas_news_actu_2" u="1"/>
        <s v="actu.cfy.staging_default_header_notif" u="1"/>
        <s v="acc-digital_prospect-mob_entree_vitrine4" u="1"/>
        <s v="acc-digital_regulier-mob_entree_vitrine4" u="1"/>
        <s v="acc-digital_mobile-prospect_marchand_mobile2" u="1"/>
        <s v="acc-digital_divert-client_header_notif" u="1"/>
        <s v="acc-digital_mobile-client_header_notif" u="1"/>
        <s v="acc-digital_divert-prospect_lecture_lecture5-titre" u="1"/>
        <s v="acc-digital_prospect_top_carrousel_3" u="1"/>
        <s v="acc-digital_regulier_top_carrousel_3" u="1"/>
        <s v="acc-digital_occas_news_actu_1" u="1"/>
        <s v="familyplace_default_header_notif" u="1"/>
        <s v="acc-digital_occas-mob_news_actu-media1_1" u="1"/>
        <s v="acc-digital_divert-prospect_lecture_lecture3-titre" u="1"/>
        <s v="acc-digital_regulier-mob_news_actu_1" u="1"/>
        <s v="acc-digital_regulier_news_actu-sport_1" u="1"/>
        <s v="acc-digital_occas_marchand_offre1" u="1"/>
        <s v="acc-digital_divert-client_bouquets_bouquet1" u="1"/>
        <s v="acc-digital_mobile-client_marchand_changer-mobile2" u="1"/>
        <s v="acc-digital_prospect_marchand_offre3" u="1"/>
        <s v="acc-digital_regulier_marchand_offre3" u="1"/>
        <s v="acc-digital_occas-mob_news_actu-media2_1" u="1"/>
        <s v="acc-digital_divert-prospect-mob_tv_ce-soir-visuel2" u="1"/>
        <s v="acc-digital_divert-prospect_lecture_lecture1-titre" u="1"/>
        <s v="acc-digital_regulier_vod_vod4" u="1"/>
        <s v="acc-digital_occas-mob_news_actu_4" u="1"/>
        <s v="interetfibre_default_header_notif" u="1"/>
        <s v="acc-digital_regulier_news_actu-sport_2" u="1"/>
        <s v="acc-digital_occas-mob_header_notif" u="1"/>
        <s v="acc-digital_divert-client_bouquets_bouquet2" u="1"/>
        <s v="ecm-integ.staging_default_header_notif" u="1"/>
        <s v="acc-digital_occas_news_actu-focus_1" u="1"/>
        <s v="rolandgarros.sports_default_header_notif" u="1"/>
        <s v="myshop-orange1.tb2n1_default_header_notif" u="1"/>
        <s v="myshop-orange4.tb2n1_default_header_notif" u="1"/>
        <s v="myshop-orange6.tb2n1_default_header_notif" u="1"/>
        <s v="applications-et-logiciels_default_header_notif" u="1"/>
        <s v="acc-digital_regulier_vod_vod3" u="1"/>
        <s v="acc-digital_maison_top_carrousel" u="1"/>
        <s v="acc-digital_regulier_news_actu-sport_3" u="1"/>
        <s v="acc-digital_occas_news_ope-spe" u="1"/>
        <s v="annuaire-pp_default_header_notif" u="1"/>
        <s v="acc-digital_occas_news_actu-media1_3" u="1"/>
        <s v="acc-digital_regulier_news_actu-media1_2" u="1"/>
        <s v="acc-digital_occas_marchand_parcours2" u="1"/>
        <s v="acc-digital_regulier_news_actu-media2_2" u="1"/>
        <s v="france_videos_TOP_CARROUSEL" u="1"/>
        <s v="tv.jeu_default_header_notif" u="1"/>
        <s v="acc-digital_occas_news_actu-media2_3" u="1"/>
        <s v="acc-digital_regulier_vod_vod2" u="1"/>
        <s v="acc-digital_occas-mob_news_actu_3" u="1"/>
        <s v="acc-digital_regulier_news_actu-sport_4" u="1"/>
        <s v="ovo.integration_default_header_notif" u="1"/>
        <s v="people_default_header_notif" u="1"/>
        <s v="acc-digital_regulier_news_actu-media1_4" u="1"/>
        <s v="acc-digital_occas-mob_marchand_parcours3" u="1"/>
        <s v="acc-digital_regulier_vod_vod1" u="1"/>
        <s v="fixe_default_header_notif" u="1"/>
        <s v="acc-digital_mobile-prospect-mob_marchand_forfait1" u="1"/>
        <s v="acc-digital_mobile-prospect-mob_marchand_forfait2" u="1"/>
        <s v="acc-digital_divert-prospect_jeux_jeux-push" u="1"/>
        <s v="tp2_default_header_notif" u="1"/>
        <s v="login-tb2oab.staging_default_header_notif" u="1"/>
        <s v="acc-digital_occas-mob_news_actu_2" u="1"/>
        <s v="acc-digital_maison-mob_marchand_offre-maison1" u="1"/>
        <s v="acc-digital_maison-mob_marchand_offre-maison2" u="1"/>
        <s v="acc-digital_mobile-prospect-mob_marchand_mobile2" u="1"/>
        <s v="actumarques.preprod_default_header_notif" u="1"/>
        <s v="acc-digital_maison-mob_marchand_offre-maison4" u="1"/>
        <s v="HPC_tv_a" u="1"/>
        <s v="acc-digital_maison_reassurance_reseau" u="1"/>
        <s v="acc-digital_mobile-prospect-mob_marchand_mobile1" u="1"/>
        <s v="acc-digital_prospect_reassurance_reseau" u="1"/>
        <s v="acc-digital_regulier_reassurance_reseau" u="1"/>
        <s v="zapping-tv_default_header_notif" u="1"/>
        <s v="acc-digital_divert-prospect_top_carrousel_1" u="1"/>
        <s v="acc-digital_mobile-prospect_top_carrousel_1" u="1"/>
        <s v="chaines-tv-deveat_default_header_notif" u="1"/>
        <s v="guide_default_header_notif" u="1"/>
        <s v="acc-digital_occas-mob_news_actu_1" u="1"/>
        <s v="finance_default_header_notif" u="1"/>
        <s v="acc-digital_regulier_marchand_parcours2" u="1"/>
        <s v="acc-digital_occas_news_actu-sport_1" u="1"/>
        <s v="djingo_default_header_notif" u="1"/>
        <s v="acc-digital_regulier_news_ope-event" u="1"/>
        <s v="tpavlova.onei.dev_default_header_notif" u="1"/>
        <s v="acc-digital_regulier-mob_news_actu_2" u="1"/>
        <s v="acc-digital_divert-prospect_top_carrousel_2" u="1"/>
        <s v="acc-digital_mobile-prospect_top_carrousel_2" u="1"/>
        <s v="acc-digital_divert-client_magtv_magtv1" u="1"/>
        <s v="video-streaming_default_header_notif" u="1"/>
        <s v="acc-digital_regulier_marchand_parcours4" u="1"/>
        <s v="acc-digital_mobile-client_marchand_changer-mobile3" u="1"/>
        <s v="acc-digital_prospect_marchand_eqpt2" u="1"/>
        <s v="acc-digital_regulier_marchand_eqpt2" u="1"/>
        <s v="acc-digital_divert-client-mob_bouquets_bouquet1" u="1"/>
        <s v="replay-deveat_default_header_notif" u="1"/>
        <s v="acc-digital_mobile-client-mob_marchand_changer-mobile2" u="1"/>
        <s v="acc-digital_divert-prospect-mob_tv_ce-soir-visuel3" u="1"/>
        <s v="acc-digital_divert-prospect_top_carrousel_3" u="1"/>
        <s v="acc-digital_mobile-prospect_top_carrousel_3" u="1"/>
        <s v="acc-digital_divert-client_magtv_magtv2" u="1"/>
        <s v="acc-digital_divert-client_vod_vod1" u="1"/>
        <s v="webmail4.rec_default_header_notif" u="1"/>
        <s v="suivi-des-incidents.rec_default_header_notif" u="1"/>
        <s v="acc-digital_divert-client_vod_vod2" u="1"/>
        <s v="acc-digital_maison-mob_top_carrousel1" u="1"/>
        <s v="acc-digital_regulier-mob_vod_vod4" u="1"/>
        <s v="acc-digital_prospect-mob_top_carrousel_1" u="1"/>
        <s v="acc-digital_regulier-mob_top_carrousel_1" u="1"/>
        <s v="acc-digital_divert-client_magtv_magtv3" u="1"/>
        <s v="acc-digital_divert-client_vod_vod3" u="1"/>
        <s v="(not set)" u="1"/>
        <s v="acc-digital_occas_marchand_parcours3" u="1"/>
        <s v="acc-digital_mobile-client-mob_reassurance_mobile1" u="1"/>
        <s v="pages-izida.x.perso.dev_default_header_notif" u="1"/>
        <s v="HPC_operateur_carrousel_3" u="1"/>
        <s v="acc-digital_divert-client-mob_bouquets_bouquet2" u="1"/>
        <s v="acc-digital_mobile-client-mob_reassurance_mobile2" u="1"/>
        <s v="acc-digital_divert-client_vod_vod4" u="1"/>
        <s v="acc-digital_prospect-mob_marchand_eqpt1" u="1"/>
        <s v="acc-digital_regulier-mob_marchand_eqpt1" u="1"/>
        <s v="acc-digital_mobile-client-mob_reassurance_mobile3" u="1"/>
        <s v="acc-digital_divert-prospect_lecture_lecture9-visuel" u="1"/>
        <s v="video-a-la-demande-demo_default_header_notif" u="1"/>
        <s v="acc-digital_divert-client_magtv_magtv4" u="1"/>
        <s v="openid_default_header_notif" u="1"/>
        <s v="r-businesslounge_default_header_notif" u="1"/>
        <s v="lemagtv_default_header_notif" u="1"/>
        <s v="acc-digital_occas_marchand_eqpt1" u="1"/>
        <s v="acc-digital_prospect_top_raccourci2" u="1"/>
        <s v="acc-digital_regulier_top_raccourci2" u="1"/>
        <s v="prestations.assistance_default_header_notif" u="1"/>
        <s v="HPC_operateur_carrousel_1" u="1"/>
        <s v="acc-digital_divert-prospect_reassurance_chainestv" u="1"/>
        <s v="applications-et-logiciels.cfy.pcache_default_header_notif" u="1"/>
        <s v="boutique.dev_default_header_notif" u="1"/>
        <s v="acc-digital_prospect-mob_marchand_eqpt3" u="1"/>
        <s v="acc-digital_regulier-mob_marchand_eqpt3" u="1"/>
        <s v="dommages-reseaux_default_header_notif" u="1"/>
        <s v="acc-digital_divert-prospect_lecture_lecture7-visuel" u="1"/>
        <s v="acc-digital_divert-client_magtv_magtv5" u="1"/>
        <s v="acc-digital_regulier-mob_vod_vod3" u="1"/>
        <s v="mc_default_header_notif" u="1"/>
        <s v="acc-digital_maison-mob_top_carrousel" u="1"/>
        <s v="chaines-tv-qualif1_default_header_notif" u="1"/>
        <s v="acc-digital_maison_marchand_offre-maison1" u="1"/>
        <s v="acc-digital_prospect_reassurance_chainestv" u="1"/>
        <s v="acc-digital_maison_marchand_offre-maison2" u="1"/>
        <s v="888.rec_default_header_notif" u="1"/>
        <s v="acc-digital_maison_marchand_offre-maison4" u="1"/>
        <s v="acc-digital_divert-prospect_lecture_lecture5-visuel" u="1"/>
        <s v="cloud-web2.rec_default_header_notif" u="1"/>
        <s v="acc-digital_maison_maison_entete" u="1"/>
        <s v="acc-digital_prospect-mob_entree_vitrine5" u="1"/>
        <s v="acc-digital_regulier-mob_entree_vitrine5" u="1"/>
        <s v="acc-digital_divert-prospect_lecture_lecture3-visuel" u="1"/>
        <s v="acc-digital_regulier-mob_vod_vod2" u="1"/>
        <s v="politique_XXX_TOP_CARROUSEL" u="1"/>
        <s v="acc-digital_prospect-mob_entree_vitrine1" u="1"/>
        <s v="acc-digital_regulier-mob_entree_vitrine1" u="1"/>
        <s v="acc-digital_divert-prospect_lecture_lecture1-visuel" u="1"/>
        <s v="acc-digital_occas-mob_news_actu-media1_2" u="1"/>
        <s v="webpp2.cloud_default_header_notif" u="1"/>
        <s v="acc-digital_occas_marchand_eqpt2" u="1"/>
        <s v="messagerie_mail_TOP_CARROUSEL" u="1"/>
        <s v="acc-digital_regulier-mob_news_actu_3" u="1"/>
        <s v="ecaremobile_default_header_notif" u="1"/>
        <s v="acc-digital_prospect_reassurance_service1" u="1"/>
        <s v="acc-digital_prospect_reassurance_service2" u="1"/>
        <s v="possibilites-fedex.finance_default_header_notif" u="1"/>
        <s v="acc-digital_occas-mob_news_actu-media2_2" u="1"/>
        <s v="acc-digital_regulier-mob_vod_vod1" u="1"/>
        <s v="whaomobile_default_header_notif" u="1"/>
        <s v="meteo_default_header_notif" u="1"/>
        <s v="acc-digital_divert-prospect-mob_tv_ce-soir-visuel4" u="1"/>
        <s v="acc-digital_prospect-mob_marchand_offre1" u="1"/>
        <s v="acc-digital_regulier-mob_marchand_offre1" u="1"/>
        <s v="acc-digital_occas_news_actu-focus_2" u="1"/>
        <s v="acc-digital_mobile-prospect-mob_header_notif" u="1"/>
        <s v="mail01.dev-tb2n1_default_header_notif" u="1"/>
        <s v="vivez-passionnement-opel-combo-life.auto_default_header_notif" u="1"/>
        <s v="espaceclientv3.preprod_default_header_notif" u="1"/>
        <s v="abonnez-vous_default_header_notif" u="1"/>
        <s v="acc-digital_occas_marchand_parcours4" u="1"/>
        <s v="acc-digital_occas-mob_entree_vitrine1" u="1"/>
        <s v="acc-digital_occas-mob_entree_vitrine2" u="1"/>
        <s v="acc-digital_occas-mob_entree_vitrine3" u="1"/>
        <s v="acc-digital_occas-mob_entree_vitrine4" u="1"/>
        <s v="acc-digital_occas-mob_entree_vitrine5" u="1"/>
        <s v="acc-digital_occas-mob_entree_vitrine6" u="1"/>
        <s v="acc-digital_occas_marchand_eqpt3" u="1"/>
        <s v="acc-digital_occas-mob_marchand_parcours4" u="1"/>
        <s v="impots.finance_default_header_notif" u="1"/>
        <s v="espaceclientv3_default_header_notif" u="1"/>
        <s v="acc-digital_divert-client_musique_musique-push" u="1"/>
        <s v="acc-digital_mobile-client_reassurance_reseau" u="1"/>
        <s v="login_default_header_notif" u="1"/>
        <s v="sso_default_header_notif" u="1"/>
        <s v="actumarques_default_header_notif" u="1"/>
        <s v="acc-digital_mobile-prospect_reassurance_reseau" u="1"/>
        <s v="acc-digital_divert-prospect_lecture_lecture-push" u="1"/>
        <s v="tester-depanner-vos-services_default_header_notif" u="1"/>
        <s v="acc-digital_mobile-prospect-mob_top_carrousel_1" u="1"/>
        <s v="sports_default_header_notif" u="1"/>
        <s v="mescontacts_default_header_notif" u="1"/>
        <s v="mescontenus_default_header_notif" u="1"/>
        <s v="acc-digital_mobile-client-mob_header_notif" u="1"/>
        <s v="www_default_header_notif" u="1"/>
        <s v="acc-digital_regulier-mob_tv_progtv-visuel" u="1"/>
        <s v="reseaux_default_header_notif" u="1"/>
        <s v="otvp.auth_default_header_notif" u="1"/>
        <s v="acc-digital_occas_marchand_eqpt4" u="1"/>
        <s v="video-a-la-demande-qualif1_default_header_notif" u="1"/>
        <s v="acc-digital_regulier-mob_news_actu_4" u="1"/>
        <s v="acc-digital_occas-mob_marchand_offre1" u="1"/>
        <s v="acc-digital_occas-mob_marchand_offre2" u="1"/>
        <s v="acc-digital_occas-mob_marchand_offre3" u="1"/>
        <s v="acc-digital_occas_fidelisation_fidelisation-push" u="1"/>
        <s v="acc-digital_occas_news_actu-sport_2" u="1"/>
        <s v="acc-digital_mobile-prospect-mob_top_carrousel_2" u="1"/>
        <s v="acc-digital_divert-prospect_tv_ce-soir-visuel1" u="1"/>
        <s v="tester-depanner-vos-services.preprod_default_header_notif" u="1"/>
        <s v="boutique_default_header_notif" u="1"/>
        <s v="salon-de-geneve.auto_default_header_notif" u="1"/>
        <s v="wwwm_default_header_notif" u="1"/>
        <s v="acc-digital_prospect_marchand_eqpt3" u="1"/>
        <s v="acc-digital_regulier_marchand_eqpt3" u="1"/>
        <s v="acc-digital_mobile-client-mob_marchand_changer-mobile3" u="1"/>
        <s v="acc-digital_mobile-prospect-mob_marchand_changer-forf1" u="1"/>
        <s v="mobileconnect-tb2u.staging_default_header_notif" u="1"/>
        <s v="boitevocaletmp_default_header_notif" u="1"/>
        <s v="acc-digital_prospect-mob_top_carrousel_2" u="1"/>
        <s v="acc-digital_regulier-mob_top_carrousel_2" u="1"/>
        <s v="acc-digital_regulier-mob_news_actu-sport_1" u="1"/>
        <s v="acc-digital_mobile-prospect-mob_top_carrousel_3" u="1"/>
        <s v="boutique23.rec_default_header_notif" u="1"/>
        <s v="mail01_default_header_notif" u="1"/>
        <s v="mail02_default_header_notif" u="1"/>
        <s v="acc-digital_occas-mob_news_actu-sport_2" u="1"/>
        <s v="wmail_default_header_notif" u="1"/>
        <s v="tv_default_header_notif" u="1"/>
        <s v="le-cloud_default_header_notif" u="1"/>
        <s v="acc-digital_regulier_news_actu_1" u="1"/>
        <s v="acc-digital_prospect_top_raccourci3" u="1"/>
        <s v="acc-digital_regulier_top_raccourci3" u="1"/>
        <s v="acc-digital_regulier-mob_news_actu-sport_2" u="1"/>
        <s v="malivebox_default_header_notif" u="1"/>
        <s v="acc-digital_divert-prospect_tv_ce-soir-visuel2" u="1"/>
        <s v="acc-digital_divert-prospect_musique_musique4" u="1"/>
        <s v="smsmms_default_header_notif" u="1"/>
        <s v="acc-digital_divert-prospect_lecture_lecture8-titre" u="1"/>
        <s v="possibilites-fedex.pro_default_header_notif" u="1"/>
        <s v="acc-digital_divert-prospect_musique_musique2" u="1"/>
        <s v="acc-digital_prospect-mob_liens-directs" u="1"/>
        <s v="acc-digital_regulier-mob_liens-directs" u="1"/>
        <s v="acc-digital_prospect-mob_entree_vitrine6" u="1"/>
        <s v="acc-digital_regulier-mob_entree_vitrine6" u="1"/>
        <s v="acc-digital_regulier-mob_news_actu-sport_3" u="1"/>
        <s v="acc-digital_regulier_header_notif" u="1"/>
        <s v="acc-digital_divert-prospect_lecture_lecture6-titre" u="1"/>
        <s v="acc-digital_divert-client_musique_musique1" u="1"/>
        <s v="acc-digital_occas_news_ope-event" u="1"/>
        <s v="acc-digital_divert-client_top_carrousel_1" u="1"/>
        <s v="acc-digital_mobile-client_top_carrousel_1" u="1"/>
        <s v="maboutique-internet_default_header_notif" u="1"/>
        <s v="acc-digital_divert-client_top_carrousel_2" u="1"/>
        <s v="acc-digital_mobile-client_top_carrousel_2" u="1"/>
        <s v="acc-digital_divert-client_top_carrousel_3" u="1"/>
        <s v="acc-digital_mobile-client_top_carrousel_3" u="1"/>
        <s v="m.lemoteur_default_header_notif" u="1"/>
        <s v="rencontres.tendances_default_header_notif" u="1"/>
        <s v="acc-digital_prospect-mob_entree_vitrine2" u="1"/>
        <s v="acc-digital_regulier-mob_entree_vitrine2" u="1"/>
        <s v="acc-digital_occas-mob_news_actu-media1_3" u="1"/>
        <s v="acc-digital_mobile-prospect_marchand_mobile1" u="1"/>
        <s v="acc-digital_mobile-client-mob_top_carrousel_1" u="1"/>
        <s v="acc-digital_divert-prospect_lecture_lecture4-titre" u="1"/>
        <s v="acc-digital_mobile-client-mob_top_carrousel_2" u="1"/>
        <s v="acc-digital_divert-prospect-mob_reassurance_chainestv" u="1"/>
        <s v="acc-digital_mobile-client-mob_top_carrousel_3" u="1"/>
        <s v="acc-digital_occas-mob_marchand_eqpt1" u="1"/>
        <s v="acc-digital_regulier_news_actu_2" u="1"/>
        <s v="login-tb2u.staging_default_header_notif" u="1"/>
        <s v="m.shop.sosh.fr_default_header_notif" u="1"/>
        <s v="acc-digital_occas-mob_news_actu-media2_3" u="1"/>
        <s v="gdalle.onei.dev_default_header_notif" u="1"/>
        <s v="acc-digital_divert-client_musique_musique2" u="1"/>
        <s v="acc-digital_divert-prospect_lecture_lecture2-titre" u="1"/>
        <s v="acc-digital_divert-prospect_tv_ce-soir-visuel3" u="1"/>
        <s v="eui-natnext_default_header_notif" u="1"/>
        <s v="acc-digital_mobile-client_reassurance_mobile1" u="1"/>
        <s v="acc-digital_prospect-mob_marchand_offre2" u="1"/>
        <s v="acc-digital_regulier-mob_marchand_offre2" u="1"/>
        <s v="preview.assistancev3.rec_default_header_notif" u="1"/>
        <s v="acc-digital_mobile-client_reassurance_mobile2" u="1"/>
        <s v="acc-digital_mobile-client_reassurance_mobile3" u="1"/>
        <s v="acc-digital_occas_news_actu-focus_3" u="1"/>
        <s v="acc-digital_prospect-mob_reassurance_chainestv" u="1"/>
        <s v="acc-digital_regulier_news_actu-media1_1" u="1"/>
        <s v="acc-digital_regulier_news_actu-media2_1" u="1"/>
        <s v="acc-digital_occas-mob_foisonnement_foisonnement-push" u="1"/>
        <s v="acc-digital_divert-client_musique_musique3" u="1"/>
        <s v="acc-digital_divert-client_lecture_lecture1-titre" u="1"/>
        <s v="acc-digital_regulier_news_actu-media1_3" u="1"/>
        <s v="acc-digital_regulier_news_actu-media2_3" u="1"/>
        <s v="acc-digital_regulier_fidelisation_fidelisation-push" u="1"/>
        <s v="actu_default_header_notif" u="1"/>
        <s v="care-care-digital_accueil_marchand_home" u="1"/>
        <s v="acc-digital_regulier_news_actu_3" u="1"/>
        <s v="shopping.tendances_default_header_notif" u="1"/>
        <s v="acc-digital_maison-mob_maison_entete" u="1"/>
        <s v="XXX_XXX_TOP_CARROUSEL" u="1"/>
        <s v="acc-digital_occas-mob_marchand_parcours1" u="1"/>
        <s v="acc-digital_divert-client_musique_musique4" u="1"/>
        <s v="acc-digital_divert-client_lecture_lecture2-titre" u="1"/>
        <s v="acc-digital_divert-prospect_tv_ce-soir-visuel4" u="1"/>
        <s v="news_default_header_notif" u="1"/>
        <s v="nfc_default_header_notif" u="1"/>
        <s v="messagerie_default_header_notif" u="1"/>
        <s v="acc-digital_prospect-mob_reassurance_reseau" u="1"/>
        <s v="acc-digital_regulier-mob_reassurance_reseau" u="1"/>
        <s v="acc-digital_regulier_news_ope-spe" u="1"/>
        <s v="custo_default_header_notif" u="1"/>
        <s v="mobile.f_default_header_notif" u="1"/>
        <s v="acc-digital_divert-client_musique_musique5" u="1"/>
        <s v="acc-digital_divert-client_lecture_lecture3-titre" u="1"/>
        <s v="acc-digital_divert-prospect-mob_reassurance_tv1" u="1"/>
        <s v="acc-digital_regulier_marchand_parcours1" u="1"/>
        <s v="acc-digital_occas_reassurance_reseau" u="1"/>
        <s v="programme-tv_default_header_notif" u="1"/>
        <s v="webmail1c_default_header_notif" u="1"/>
        <s v="webmail1d_default_header_notif" u="1"/>
        <s v="webmail1e_default_header_notif" u="1"/>
        <s v="webmail1f_default_header_notif" u="1"/>
        <s v="webmail1g_default_header_notif" u="1"/>
        <s v="webmail1h_default_header_notif" u="1"/>
        <s v="webmail1j_default_header_notif" u="1"/>
        <s v="webmail1k_default_header_notif" u="1"/>
        <s v="webmail1m_default_header_notif" u="1"/>
        <s v="webmail1n_default_header_notif" u="1"/>
        <s v="webmail1p_default_header_notif" u="1"/>
        <s v="webmail22_default_header_notif" u="1"/>
        <s v="acc-digital_occas-mob_marchand_eqpt2" u="1"/>
        <s v="acc-digital_regulier_news_actu_4" u="1"/>
        <s v="open_default_header_notif" u="1"/>
        <s v="assistance_default_header_notif" u="1"/>
        <s v="orangebank_default_header_notif" u="1"/>
        <s v="orangecash_default_header_notif" u="1"/>
        <s v="acc-digital_regulier_marchand_parcours3" u="1"/>
        <s v="acc-digital_divert-client_tv_progtv-visuel" u="1"/>
        <s v="acc-digital_occas_news_actu-sport_3" u="1"/>
        <s v="recherche-assistance_default_header_notif" u="1"/>
        <s v="espace-client_default_header_notif" u="1"/>
        <s v="acc-digital_divert-client_lecture_lecture4-titre" u="1"/>
        <s v="web.cloud_default_header_notif" u="1"/>
        <s v="acc-digital_divert-prospect-mob_reassurance_tv2" u="1"/>
        <s v="acc-digital_prospect_marchand_eqpt4" u="1"/>
        <s v="acc-digital_regulier_marchand_eqpt4" u="1"/>
        <s v="acc-digital_occas_news_foisonnement-b" u="1"/>
        <s v="acc-digital_mobile-prospect-mob_marchand_changer-forf2" u="1"/>
        <s v="acc-digital_prospect-mob_top_carrousel_3" u="1"/>
        <s v="acc-digital_regulier-mob_top_carrousel_3" u="1"/>
        <s v="test_default_header_notif" u="1"/>
        <s v="HPC_operateur_carrousel_4" u="1"/>
        <s v="care-digital_accueil_marchand_mobile" u="1"/>
        <s v="acc-digital_divert-prospect-mob_reassurance_tv3" u="1"/>
        <s v="suivi-des-incidents_default_header_notif" u="1"/>
        <s v="contact_default_header_notif" u="1"/>
        <s v="preview.assistance_default_header_notif" u="1"/>
        <s v="HPC_operateur_carrousel_2" u="1"/>
        <s v="acc-digital_prospect-mob_marchand_eqpt2" u="1"/>
        <s v="acc-digital_regulier-mob_marchand_eqpt2" u="1"/>
        <s v="acc-digital_divert-prospect_lecture_lecture8-visuel" u="1"/>
        <s v="acc-digital_divert-client_lecture_lecture1-visuel" u="1"/>
        <s v="acc-digital_regulier-mob_header_notif" u="1"/>
        <s v="HPC_operateur_carrousel_0" u="1"/>
        <s v="acc-digital_prospect-mob_marchand_eqpt4" u="1"/>
        <s v="acc-digital_regulier-mob_marchand_eqpt4" u="1"/>
        <s v="acc-digital_regulier-mob_tv_ce-soir-visuel1" u="1"/>
        <s v="acc-digital_divert-prospect_lecture_lecture6-visuel" u="1"/>
        <s v="acc-digital_maison-mob_header_notif" u="1"/>
        <s v="beta.agenda_default_header_notif" u="1"/>
        <s v="mobile_global_TOP_CARROUSEL" u="1"/>
        <s v="acc-digital_occas_foisonnement_foisonnement-push" u="1"/>
        <s v="global_global_TOP_CARROUSEL" u="1"/>
        <s v="eui_default_header_notif" u="1"/>
        <s v="pickletv_default_header_notif" u="1"/>
        <s v="acc-digital_regulier-mob_tv_ce-soir-visuel2" u="1"/>
        <s v="acc-digital_divert-prospect_lecture_lecture4-visuel" u="1"/>
        <s v="acc-digital_divert-client_lecture_lecture2-visuel" u="1"/>
        <s v="boitevocale5w_default_header_notif" u="1"/>
        <s v="cineday_default_header_notif" u="1"/>
        <s v="acc-digital_occas_top_carrousel_3" u="1"/>
        <s v="secure_default_header_notif" u="1"/>
        <s v="dragons3.cineday_default_header_notif" u="1"/>
        <s v="acc-digital_divert-prospect_musique_musique-push" u="1"/>
        <s v="acc-digital_regulier-mob_tv_ce-soir-visuel3" u="1"/>
        <s v="acc-digital__tv_ce-soir-visuel" u="1"/>
        <s v="acc-digital_prospect-mob_entree_vitrine3" u="1"/>
        <s v="acc-digital_regulier-mob_entree_vitrine3" u="1"/>
        <s v="acc-digital_divert-prospect_lecture_lecture2-visuel" u="1"/>
        <s v="mdsp_default_header_notif" u="1"/>
        <s v="boutique3.rec_default_header_notif" u="1"/>
        <s v="boutique5.rec_default_header_notif" u="1"/>
        <s v="pickletv-preprod_default_header_notif" u="1"/>
        <s v="pickletv-qualif1_default_header_notif" u="1"/>
        <s v="dev-elcos_page-de-test_header_notif" u="1"/>
        <s v="video-a-la-demande-deveat_default_header_notif" u="1"/>
        <s v="acc-digital_mobile-client-mob_marchand_changer-forf3" u="1"/>
        <s v="acc-digital_mobile-prospect-mob_reassurance_mobile1" u="1"/>
        <s v="acc-digital_prospect_top_carrousel_1" u="1"/>
        <s v="acc-digital_regulier_top_carrousel_1" u="1"/>
        <s v="acc-digital_regulier-mob_news_actu-media1_1" u="1"/>
        <s v="care-digital_accueil_marchand_divertissement" u="1"/>
        <s v="acc-digital_occas-mob_marchand_eqpt3" u="1"/>
        <s v="acc-digital_regulier-mob_news_actu-media2_1" u="1"/>
        <s v="acc-digital_regulier-mob_tv_ce-soir-visuel4" u="1"/>
        <s v="tarifsetcontrats_default_header_notif" u="1"/>
        <s v="festival-de-cannes.cineday_default_header_notif" u="1"/>
        <s v="acc-digital_divert-client_lecture_lecture3-visuel" u="1"/>
        <s v="boitevocale_default_header_notif" u="1"/>
        <s v="ecq-front-ecmdemo-preprod.staging_default_header_notif" u="1"/>
        <s v="acc-digital_occas_top_carrousel_2" u="1"/>
        <s v="mobile_default_header_notif" u="1"/>
        <s v="acc-digital_regulier-mob_news_actu-media1_2" u="1"/>
        <s v="acc-digital_regulier-mob_marchand_parcours1" u="1"/>
        <s v="acc-digital_regulier-mob_news_actu-media2_2" u="1"/>
        <s v="occasion.auto_default_header_notif" u="1"/>
        <s v="tp2.f_default_header_notif" u="1"/>
        <s v="boutiquepro_default_header_notif" u="1"/>
        <s v="acc-digital_prospect_marchand_offre1" u="1"/>
        <s v="acc-digital_regulier_marchand_offre1" u="1"/>
        <s v="acc-digital_prospect-mob_marchand_offre3" u="1"/>
        <s v="acc-digital_regulier-mob_marchand_offre3" u="1"/>
        <s v="acc-digital_mobile-client-mob_marchand_changer-forf2" u="1"/>
        <s v="acc-digital_regulier-mob_news_actu-media1_3" u="1"/>
        <s v="lecture_default_header_notif" u="1"/>
        <s v="acc-digital_regulier-mob_marchand_parcours2" u="1"/>
        <s v="acc-digital_regulier-mob_news_actu-media2_3" u="1"/>
        <s v="communaute_default_header_notif" u="1"/>
        <s v="suivi_default_header_notif" u="1"/>
        <s v="acc-digital_regulier_news_actu-focus_1" u="1"/>
        <s v="acc-digital_occas_top_raccourci1" u="1"/>
        <s v="acc-digital_divert-client_lecture_lecture4-visuel" u="1"/>
        <s v="acc-digital_maison_header_notif" u="1"/>
        <s v="acc-digital_mobile-client-mob_reassurance_reseau" u="1"/>
        <s v="acc-digital_regulier-mob_marchand_parcours3" u="1"/>
        <s v="acc-digital_occas_top_carrousel_1" u="1"/>
        <s v="auto_default_header_notif" u="1"/>
        <s v="m.boutique_default_header_notif" u="1"/>
        <s v="acc-digital_occas_news_actu-media1_1" u="1"/>
        <s v="infofibre_default_header_notif" u="1"/>
        <s v="acc-digital_divert-prospect_tv_progtv-visuel" u="1"/>
        <s v="acc-digital_divert-client_lecture_lecture-push" u="1"/>
        <s v="acc-digital_regulier_news_actu-focus_2" u="1"/>
        <s v="acc-digital_mobile-prospect-mob_reassurance_mobile2" u="1"/>
        <s v="acc-digital_occas_news_actu-media2_1" u="1"/>
        <s v="acc-digital_mobile-prospect-mob_reassurance_reseau" u="1"/>
        <s v="mmc_default_header_notif" u="1"/>
        <s v="acc-digital_mobile-client-mob_marchand_changer-forf1" u="1"/>
        <s v="acc-digital_divert-prospect_header_notif" u="1"/>
        <s v="acc-digital_mobile-prospect_header_notif" u="1"/>
        <s v="acc-digital_regulier-mob_marchand_parcours4" u="1"/>
        <s v="acc-digital_mobile-client_marchand_changer-forf3" u="1"/>
        <s v="acc-digital_mobile-prospect_reassurance_mobile1" u="1"/>
        <s v="acc-digital_regulier_news_actu-focus_3" u="1"/>
        <s v="acc-digital_occas_top_foisonnement-a" u="1"/>
        <s v="video-a-la-demande-prodc_default_header_notif" u="1"/>
        <s v="acc-digital_occas-mob_marchand_parcours2" u="1"/>
        <s v="replay-qualif1_default_header_notif" u="1"/>
        <s v="mail01.qf-tb2n1_default_header_notif" u="1"/>
        <s v="tendances_default_header_notif" u="1"/>
        <s v="acc-digital_mobile-client_marchand_changer-forf2" u="1"/>
        <s v="acc-digital_occas-mob_reassurance_reseau" u="1"/>
        <s v="care-digital_accueil_top_relationnel" u="1"/>
        <s v="cdiscount-voyage.actu_default_header_notif" u="1"/>
        <s v="lemoteur_default_header_notif" u="1"/>
        <s v="acc-digital_regulier-mob_foisonnement_foisonnement-push" u="1"/>
        <s v="acc-digital_mobile-prospect_reassurance_mobile2" u="1"/>
        <s v="messagerie_accueil_TOP_CARROUSEL" u="1"/>
        <s v="acc-digital_mobile-client_marchand_changer-forf1" u="1"/>
        <s v="grand-tour-de-suisse.tendances_default_header_notif" u="1"/>
        <s v="ecm-preprod.staging_default_header_notif" u="1"/>
        <s v="acc-digital_occas_top_raccourci2" u="1"/>
        <s v="acc-digital_regulier_foisonnement_foisonnement-push" u="1"/>
        <s v="mail_default_header_notif" u="1"/>
        <s v="agenda_default_header_notif" u="1"/>
        <s v="acc-digital_mobile-prospect-mob_reassurance_mobile3" u="1"/>
        <s v="acc-digital_prospect_top_carrousel_2" u="1"/>
        <s v="acc-digital_regulier_top_carrousel_2" u="1"/>
        <s v="acc-digital_occas-mob_marchand_eqpt4" u="1"/>
        <s v="acc-digital_occas-mob_fidelisation_fidelisation-push" u="1"/>
        <s v="acc-digital_mobile-prospect_reassurance_mobile3" u="1"/>
        <s v="sso-wt-tb2_default_header_notif" u="1"/>
        <s v="pages.perso.event_default_header_notif" u="1"/>
        <s v="pages.perso.x.rec_default_header_notif" u="1"/>
        <s v="ovo.qualif1_default_header_notif" u="1"/>
        <s v="mobicarte_default_header_notif" u="1"/>
        <s v="mcalabresi.onei.dev_default_header_notif" u="1"/>
        <s v="b.staging.ecare.preprod_default_header_notif" u="1"/>
        <s v="acc-digital_maison-mob_reassurance_reseau" u="1"/>
        <s v="acc-digital_occas_liens-directs" u="1"/>
        <s v="musique_default_header_notif" u="1"/>
        <s v="acc-digital_occas_news_actu-sport_4" u="1"/>
        <s v="acc-digital_mobile-client_marchand_changer-mobile1" u="1"/>
        <s v="acc-digital_prospect_marchand_eqpt1" u="1"/>
        <s v="acc-digital_regulier_marchand_eqpt1" u="1"/>
        <s v="mobileconnect-tb2oab.staging_default_header_notif" u="1"/>
      </sharedItems>
    </cacheField>
    <cacheField name="Nom de la promotion interne" numFmtId="0">
      <sharedItems containsBlank="1" count="351">
        <s v="Notif-GLOBETROTTER_x000a_"/>
        <s v="Notif-Teasing-jeu_x000a_"/>
        <s v="Notif-Coupe-monde-UHD_x000a_"/>
        <s v="Notif-Aviso_x000a_"/>
        <s v="Notif-Facture_x000a_"/>
        <s v="Notif-MaisonConnectee_x000a_"/>
        <s v="Notif-SuiviCommande_x000a_"/>
        <s v="Notif-PersonCentric_x000a_"/>
        <s v="Notif-Demerge_x000a_"/>
        <s v="Notif-MobileConnect_x000a_"/>
        <m/>
        <s v="DMOA-Assur19e99_x000a_" u="1"/>
        <s v="DMOA-ActunonDRO2_x000a_" u="1"/>
        <s v="DMOA-BouquetDivertissement_x000a_" u="1"/>
        <s v="DNU-DEEZER-VF6M-INT_x000a_" u="1"/>
        <s v="DNU-IZNEO-PROMO3M-OPEN_x000a_" u="1"/>
        <s v="DNU-VOD-PROMOSUMMERWEEKS_x000a_" u="1"/>
        <s v="DMOA-VodPromoPoissonDAvrileST_x000a_" u="1"/>
        <s v="DNU-BQTCINE_x000a_" u="1"/>
        <s v="Deezer1e6mois_x000a_" u="1"/>
        <s v="Notif-DercoMob_x000a_" u="1"/>
        <s v="DNU-CANALFIBRE-PROMO3M_x000a_" u="1"/>
        <s v="DMOA-LbFibreVersOpenFibre_x000a_" u="1"/>
        <s v="DMOA-MaisonConnecteeActive_x000a_" u="1"/>
        <s v="Notif-canal29_x000a_" u="1"/>
        <s v="ZZZOptionInternet_x000a_" u="1"/>
        <s v="DNU-DEEZER-VF6M-FB_x000a_" u="1"/>
        <s v="DNU-KOBO-PROMO3M-MOB_x000a_" u="1"/>
        <s v="Astuces_x000a_" u="1"/>
        <s v="DNU-CLETV3M_x000a_" u="1"/>
        <s v="VodPromoTousAucine_x000a_" u="1"/>
        <s v="DMOARenouvellementSIMo_x000a_" u="1"/>
        <s v="BCSM_x000a_" u="1"/>
        <s v="ACQFMO1_x000a_" u="1"/>
        <s v="DD-VOWIFI_x000a_" u="1"/>
        <s v="DD-ARRETMARCHE_x000a_" u="1"/>
        <s v="DNU-GENEAPPLITV_x000a_" u="1"/>
        <s v="DMOA-PrecommandeS10_x000a_" u="1"/>
        <s v="DMOA-ZZZBoutiqueAccess_x000a_" u="1"/>
        <s v="EligibleFibreLB_x000a_" u="1"/>
        <s v="DNU-VOD-PROMOBONDIEU_x000a_" u="1"/>
        <s v="OpenAdslversOpenFibre_x000a_" u="1"/>
        <s v="DMOA-OpenPlay30GoFibreVersOpenUp50GoFibreSIM_x000a_" u="1"/>
        <s v="PromoSuclass30vers50GoSUB_x000a_" u="1"/>
        <s v="DMOA-OpenZenFibreVersOpen10GoFibre_x000a_" u="1"/>
        <s v="cineday_x000a_" u="1"/>
        <s v="DNU-BQTFAM_x000a_" u="1"/>
        <s v="DNU-GENEBQTSTV_x000a_" u="1"/>
        <s v="DNU-BQTFAMPROMO3M_x000a_" u="1"/>
        <s v="DMOA-OrangeBank120e_x000a_" u="1"/>
        <s v="DNU-VOD-PROMOUNIVERSCINE_x000a_" u="1"/>
        <s v="ACQFMO2_x000a_" u="1"/>
        <s v="DNU-BEIN-FID_x000a_" u="1"/>
        <s v="DMOA-ActuSIMO_x000a_" u="1"/>
        <s v="FidelisationTV_x000a_" u="1"/>
        <s v="DMOA-VFLASHPASDRO_x000a_" u="1"/>
        <s v="ZZZBoutiqueMobile_x000a_" u="1"/>
        <s v="DNU-ORANGEBANKGENE_x000a_" u="1"/>
        <s v="DMOA-EligibleFibreLb_x000a_" u="1"/>
        <s v="DMOA-MobileVersOpenFibre_x000a_" u="1"/>
        <s v="DMOA-PromoSuclass30vers50GoSUB_x000a_" u="1"/>
        <s v="PICKLE_x000a_" u="1"/>
        <s v="FOIACQFMO1_x000a_" u="1"/>
        <s v="FibreInternetA_x000a_" u="1"/>
        <s v="DNU-VOD-PROMOMARVEL_x000a_" u="1"/>
        <s v="DNU-KOBO-PROMO3M-INT_x000a_" u="1"/>
        <s v="ActivationSIM_x000a_" u="1"/>
        <s v="DMOA-ActuSIMO2_x000a_" u="1"/>
        <s v="DNU-CANALFIBRE_x000a_" u="1"/>
        <s v="Notif-FibreInternetA_x000a_" u="1"/>
        <s v="MaisonConnecteeActive_x000a_" u="1"/>
        <s v="DMOA-Open60GoVersOpenUp100GoSUB_x000a_" u="1"/>
        <s v="DMOA-Open60GoFibreVersOpenUp100GoFibreSUB_x000a_" u="1"/>
        <s v="Premiums_x000a_" u="1"/>
        <s v="DMOA-ActuPCM2_x000a_" u="1"/>
        <s v="DMOA-OrangeBankPremium_x000a_" u="1"/>
        <s v="DNU-EPRESSE-PROMO3M-OPEN_x000a_" u="1"/>
        <s v="DNU-FILMO_x000a_" u="1"/>
        <s v="DD-DercoMob_x000a_" u="1"/>
        <s v="CanalPlus14e90Promo_x000a_" u="1"/>
        <s v="DNU-VOD-PROMOTOUSAUCINE_x000a_" u="1"/>
        <s v="DNU-VOD-PROMO18NOUVEAUTES_x000a_" u="1"/>
        <s v="DMOA-MigOpenPlay4GversOpenUp10Go_x000a_" u="1"/>
        <s v="DNU-BQTSINTER_x000a_" u="1"/>
        <s v="DNU-IZNEO-PROMO3M-MOB_x000a_" u="1"/>
        <s v="BCS_x000a_" u="1"/>
        <s v="Fibre_x000a_" u="1"/>
        <s v="NewMail_x000a_" u="1"/>
        <s v="DD-Astuces_x000a_" u="1"/>
        <s v="DNU-BQTDIV-ARPU_x000a_" u="1"/>
        <s v="MobileVersOpenDsl_x000a_" u="1"/>
        <s v="NetflixScoreNetflix_x000a_" u="1"/>
        <s v="DNU-VOD-PROMONOUVEAUTES_x000a_" u="1"/>
        <s v="DMOA-Open60GoFibreVersOpenUp100GoFibreSIM_x000a_" u="1"/>
        <s v="beINLOGO_x000a_" u="1"/>
        <s v="FOIACQFMO2_x000a_" u="1"/>
        <s v="DMOA-SAT2IP_x000a_" u="1"/>
        <s v="DD-AstucesInt_x000a_" u="1"/>
        <s v="AcqSosh50Go,9e99_x000a_" u="1"/>
        <s v="DemarrageSmartphone_x000a_" u="1"/>
        <s v="DNU-DEEZER-JCMUSE-MOB_x000a_" u="1"/>
        <s v="TvenClair_x000a_" u="1"/>
        <s v="Notif-relanceFibre_x000a_" u="1"/>
        <s v="DNU-KOBO-PROMO3M-OPEN_x000a_" u="1"/>
        <s v="DMOA-OpenPlay30GoVersOpenUp50GoSIM_x000a_" u="1"/>
        <s v="DD-AstucesOp_x000a_" u="1"/>
        <s v="DevUsages_x000a_" u="1"/>
        <s v="BEINSPORTS_x000a_" u="1"/>
        <s v="Notif-NPAI_x000a_" u="1"/>
        <s v="DNU-ORANGEBANK_x000a_" u="1"/>
        <s v="Notif-Premiums_x000a_" u="1"/>
        <s v="DNU-DEEZER-PROMO3M-OPEN_x000a_" u="1"/>
        <s v="MobileConnect_x000a_" u="1"/>
        <s v="DNU-JEUVIDEOTV_x000a_" u="1"/>
        <s v="FibreInternetB_x000a_" u="1"/>
        <s v="DD-PersonCentric_x000a_" u="1"/>
        <s v="DD-ZZZrelationnel_x000a_" u="1"/>
        <s v="DMOA-EligibleFibreOpen_x000a_" u="1"/>
        <s v="DNU-MaisonConnecteeLB4_x000a_" u="1"/>
        <s v="ZZZBoutiqueSosh_x000a_" u="1"/>
        <s v="Notif-TV-en-clair_x000a_" u="1"/>
        <s v="DMOA-Assur9e99_x000a_" u="1"/>
        <s v="Notif-STOPANNUL5_x000a_" u="1"/>
        <s v="DNU-OrangeBank120e_x000a_" u="1"/>
        <s v="Notif-TutoSuiviCommande_x000a_" u="1"/>
        <s v="DNU-IZNEO-PROMO3M-INT_x000a_" u="1"/>
        <s v="Notif-DemarrageSmartphone_x000a_" u="1"/>
        <s v="DMOA-PromoSuclass30vers50GoSIM_x000a_" u="1"/>
        <s v="CANALPLUS_x000a_" u="1"/>
        <s v="DMOA-ActunonDRO_x000a_" u="1"/>
        <s v="Notif-Facture-incident_x000a_" u="1"/>
        <s v="DMOA-OpenZenVersOpen10Go_x000a_" u="1"/>
        <s v="BSM_x000a_" u="1"/>
        <s v="Demerge_x000a_" u="1"/>
        <s v="Facture_x000a_" u="1"/>
        <s v="DMOA-VOWIFI_x000a_" u="1"/>
        <s v="DNU-CANAL-FID_x000a_" u="1"/>
        <s v="DNU-BQTSPORTSMAX-ARPU_x000a_" u="1"/>
        <s v="DNU-DEEZER-JCMUSE-INT_x000a_" u="1"/>
        <s v="DNU-VOD-FLEXISPIDERMAN_x000a_" u="1"/>
        <s v="DMOA-MajAirbox4G_x000a_" u="1"/>
        <s v="DMOAVenteFlashPCM_x000a_" u="1"/>
        <s v="Notif-JeuFIBREOpen_x000a_" u="1"/>
        <s v="MobileVersOpenFibre_x000a_" u="1"/>
        <s v="EligibleFibreRappelLb_x000a_" u="1"/>
        <s v="BFF_x000a_" u="1"/>
        <s v="VFlashACC_x000a_" u="1"/>
        <s v="DNU-BAYAM-PROMO3M_x000a_" u="1"/>
        <s v="DNU-CLETV-PROMO3M_x000a_" u="1"/>
        <s v="ZZZobjetsconnectes_x000a_" u="1"/>
        <s v="DMOA-BoiteSoshFibre_x000a_" u="1"/>
        <s v="Aviso_x000a_" u="1"/>
        <s v="DMOAEtalSurSim_x000a_" u="1"/>
        <s v="DD-AIDEETCONTACT_x000a_" u="1"/>
        <s v="DMOA-BouquetDiver_x000a_" u="1"/>
        <s v="DMOA-LancementHUAWEIP30_x000a_" u="1"/>
        <s v="PromoSuclass30vers50GoSIM_x000a_" u="1"/>
        <s v="FILMO_x000a_" u="1"/>
        <s v="DD-Sondage_x000a_" u="1"/>
        <s v="CINEDAYMARDI_x000a_" u="1"/>
        <s v="DNU-GENE-VOD_x000a_" u="1"/>
        <s v="DD-Astucesmob_x000a_" u="1"/>
        <s v="Enrichissement60Go_x000a_" u="1"/>
        <s v="DNU-DEEZER-PROMO3M-MOB_x000a_" u="1"/>
        <s v="Airbox_x000a_" u="1"/>
        <s v="FILMOPROMO_x000a_" u="1"/>
        <s v="FAMILYPLACE_x000a_" u="1"/>
        <s v="DNU-ORANGEBANK-120_x000a_" u="1"/>
        <s v="DMOA-MigFMOpen2h5Go_x000a_" u="1"/>
        <s v="ZZZBoutiqueAccessSosh_x000a_" u="1"/>
        <s v="CPLAYPROMO_x000a_" u="1"/>
        <s v="DD-APPLIPHONE_x000a_" u="1"/>
        <s v="SuiviCommande_x000a_" u="1"/>
        <s v="DNU-OrangeBankPremium_x000a_" u="1"/>
        <s v="Notif-JeuFIBRELivebox_x000a_" u="1"/>
        <s v="DNU-KOBO-PROMO3M_x000a_" u="1"/>
        <s v="DNU-MaisonConnecteeActive_x000a_" u="1"/>
        <s v="VOD_x000a_" u="1"/>
        <s v="DNU-BQTCINEMAX_x000a_" u="1"/>
        <s v="Notif-STOPANNUL1_x000a_" u="1"/>
        <s v="DMOA-BoiteSoshDsl_x000a_" u="1"/>
        <s v="Notif-PruningSurf_x000a_" u="1"/>
        <s v="DD-Facture-incident_x000a_" u="1"/>
        <s v="NATGEOLOGO_x000a_" u="1"/>
        <s v="Notif-KOBO_x000a_" u="1"/>
        <s v="DNU-BEINMEC_x000a_" u="1"/>
        <s v="Notif-PromoJEU_x000a_" u="1"/>
        <s v="DNU-GENELECTURE_x000a_" u="1"/>
        <s v="DMOA-MobileVersOpenDsl_x000a_" u="1"/>
        <s v="DNU-VOD-PROMOHISTOIRES_x000a_" u="1"/>
        <s v="DMOA-InternetVersOpenDsl_x000a_" u="1"/>
        <s v="DD-TUTOONEi_x000a_" u="1"/>
        <s v="DD-MALIVEBOX_x000a_" u="1"/>
        <s v="Notif-PromoBEIN_x000a_" u="1"/>
        <s v="DMOA-ZZZobjetsconnectes_x000a_" u="1"/>
        <s v="Notif-VoD_x000a_" u="1"/>
        <s v="notif-dsp2_x000a_" u="1"/>
        <s v="BoiteSoshDsl_x000a_" u="1"/>
        <s v="DNU-BQTDIVF-ARPU_x000a_" u="1"/>
        <s v="FibreOpenA_x000a_" u="1"/>
        <s v="&quot;Notif Bayam&quot;_x000a_" u="1"/>
        <s v="DMOA-Assur2e99_x000a_" u="1"/>
        <s v="DNU-BQTMUSCLAS_x000a_" u="1"/>
        <s v="Notif-CinedayFMO_x000a_" u="1"/>
        <s v="Notif-STOPANNUL6_x000a_" u="1"/>
        <s v="MaisonConnecteeLB4_x000a_" u="1"/>
        <s v="Notif-Reseaux-mobile_x000a_" u="1"/>
        <s v="DNU-APPLITV_x000a_" u="1"/>
        <s v="DD-FAMILYPLACE_x000a_" u="1"/>
        <s v="DMOA-CARACQFMO1_x000a_" u="1"/>
        <s v="DNU-PICKLE-PROMO1M_x000a_" u="1"/>
        <s v="InternetVersOpenDsl_x000a_" u="1"/>
        <s v="NetflixSegStreamers_x000a_" u="1"/>
        <s v="DMOA-ZZZBoutiqueMobile_x000a_" u="1"/>
        <s v="DNU-PICKLE_x000a_" u="1"/>
        <s v="DD-PruningSurf_x000a_" u="1"/>
        <s v="DMOA-CommandeS10_x000a_" u="1"/>
        <s v="Notif-FibreInternetB_x000a_" u="1"/>
        <s v="Notif-FidelisationOCS_x000a_" u="1"/>
        <s v="DNU-BOUQUET-FAMILLE-DUO_x000a_" u="1"/>
        <s v="VodPromoDragonsEtCompagnieeST_x000a_" u="1"/>
        <s v="Notif-Astuces_x000a_" u="1"/>
        <s v="DNU-MECBOOMERANG_x000a_" u="1"/>
        <s v="Notif-ActivationSIM_x000a_" u="1"/>
        <s v="DNU-BAYAM-PROMO1M-OPEN_x000a_" u="1"/>
        <s v="DevAppli_x000a_" u="1"/>
        <s v="PromoCanal_x000a_" u="1"/>
        <s v="DD-UsagesMaison_x000a_" u="1"/>
        <s v="DD-UsagesMobile_x000a_" u="1"/>
        <s v="Notif-migrationTVSat_x000a_" u="1"/>
        <s v="DMOAPCMVsub_x000a_" u="1"/>
        <s v="DNU-BQTDIVF_x000a_" u="1"/>
        <s v="Notif-GOT29_x000a_" u="1"/>
        <s v="DMOA-MaisonConnecteePasLB4_x000a_" u="1"/>
        <s v="DMOA-VodFlexiSpidermanNewGeneration_x000a_" u="1"/>
        <s v="PromoVOD_x000a_" u="1"/>
        <s v="FibreOpenB_x000a_" u="1"/>
        <s v="DD-UsagesTV_x000a_" u="1"/>
        <s v="Notif-FibreOpenA_x000a_" u="1"/>
        <s v="DD-DevAppli_x000a_" u="1"/>
        <s v="DNU-GENEDEEZER_x000a_" u="1"/>
        <s v="DMOA-OPTVSamsungLB_x000a_" u="1"/>
        <s v="DMOA-Remise2eInternet_x000a_" u="1"/>
        <s v="DNU-GENESVOD_x000a_" u="1"/>
        <s v="OpAppleWatch_x000a_" u="1"/>
        <s v="DMOADROAtteinte_x000a_" u="1"/>
        <s v="DMOA-RepeteurWifiLbPayant_x000a_" u="1"/>
        <s v="EligibleFibre_x000a_" u="1"/>
        <s v="Notif-CinedayOpen_x000a_" u="1"/>
        <s v="DD-FactureElectronique_x000a_" u="1"/>
        <s v="BF_x000a_" u="1"/>
        <s v="OPTVSamsungOpen_x000a_" u="1"/>
        <s v="ZZZBoutiqueAccess_x000a_" u="1"/>
        <s v="DOMA-RepeteurWifiOpen_x000a_" u="1"/>
        <s v="DNU-BOUQUET-FAMILLE-FIBRE_x000a_" u="1"/>
        <s v="DNU-GOTS7OFFERTE_x000a_" u="1"/>
        <s v="Notif-STOPANNUL2_x000a_" u="1"/>
        <s v="DMOA-OptionsLaBoite_x000a_" u="1"/>
        <s v="EligibleFibreRappel_x000a_" u="1"/>
        <s v="GLOBETROTTER_x000a_" u="1"/>
        <s v="DNU-DEEZER-VF6M-OPEN_x000a_" u="1"/>
        <s v="DD-JeudiOEM_x000a_" u="1"/>
        <s v="DMOA-JeuSwitchSosh_x000a_" u="1"/>
        <s v="DNU-PASSJEUXMANETTE_x000a_" u="1"/>
        <s v="DNU-DEEZER-PROMO3M-INT_x000a_" u="1"/>
        <s v="Obank120_x000a_" u="1"/>
        <s v="DNU-GENETVDIV_x000a_" u="1"/>
        <s v="DNU-BQTCINE-FID_x000a_" u="1"/>
        <s v="DMOA-MaisonProtegee_x000a_" u="1"/>
        <s v="DNU-BQTCINEMAX-ARPU_x000a_" u="1"/>
        <s v="DNU-PASSJEUX_x000a_" u="1"/>
        <s v="CanalPlusFibCC_x000a_" u="1"/>
        <s v="Enrichissement30Go_x000a_" u="1"/>
        <s v="DNU-EPRESSE-PROMO3M-MOB_x000a_" u="1"/>
        <s v="DNU-VOD-PROMOPOISSONDAVRIL_x000a_" u="1"/>
        <s v="DMOA-OpenPlay30GoFibreVersOpenUp50GoFibreSUB_x000a_" u="1"/>
        <s v="Notif-PCM_x000a_" u="1"/>
        <s v="DNU-BAYAM-PROMO1M-MOB_x000a_" u="1"/>
        <s v="DMOA-MaisonConnecteeLB4_x000a_" u="1"/>
        <s v="NETFLIX_x000a_" u="1"/>
        <s v="(not set)" u="1"/>
        <s v="DNU-BEIN_x000a_" u="1"/>
        <s v="DNU-BQTDIV_x000a_" u="1"/>
        <s v="DMOA-VFlashSIM_x000a_" u="1"/>
        <s v="DMOA-CARACQFMO2_x000a_" u="1"/>
        <s v="DMOA-LbversFibre_x000a_" u="1"/>
        <s v="DMOA-LancementS10_x000a_" u="1"/>
        <s v="PrecommandeHUAWEIP30_x000a_" u="1"/>
        <s v="DMOA-DigipostePremium_x000a_" u="1"/>
        <s v="DMOA-FibrePrixAdslOpen_x000a_" u="1"/>
        <s v="DMOA-OpenPlay30GoVersOpenUp50GoSUB_x000a_" u="1"/>
        <s v="SoldesHiver_x000a_" u="1"/>
        <s v="DMOA-JeuSwitch_x000a_" u="1"/>
        <s v="ZZZOptionMobile_x000a_" u="1"/>
        <s v="RepeteurWifiOpen_x000a_" u="1"/>
        <s v="Notif-RepeteurWIFI_x000a_" u="1"/>
        <s v="DNU-BEIN-SPORTS-DUO_x000a_" u="1"/>
        <s v="DMOA-EligibleFibreRappelLb_x000a_" u="1"/>
        <s v="DMOA-PassInternationalSoshMobile_x000a_" u="1"/>
        <s v="CanalPlusCC_x000a_" u="1"/>
        <s v="DNU-BQTFAMFIBREPROMO_x000a_" u="1"/>
        <s v="InternetVersOpenFibre_x000a_" u="1"/>
        <s v="dsp2_x000a_" u="1"/>
        <s v="MUS67_x000a_" u="1"/>
        <s v="DNU-CLETV_x000a_" u="1"/>
        <s v="CARACQFMO1_x000a_" u="1"/>
        <s v="DNU-DEEZERFAM_x000a_" u="1"/>
        <s v="MaisonConnecteePasLB4_x000a_" u="1"/>
        <s v="DNU-MaisonConnecteePasLB4_x000a_" u="1"/>
        <s v="DNU-CANALDSL_x000a_" u="1"/>
        <s v="BoiteSoshFibre_x000a_" u="1"/>
        <s v="DNU-BQTFAMFIBRE_x000a_" u="1"/>
        <s v="Notif-FibreOpenB_x000a_" u="1"/>
        <s v="DMOA-InternetVersOpenFibre_x000a_" u="1"/>
        <s v="DMOA-OpenAdslversOpenFibre_x000a_" u="1"/>
        <s v="DNU-NETFLIX_x000a_" u="1"/>
        <s v="dmoaCampaign_x000a_" u="1"/>
        <s v="DNU-NATGEOMEC_x000a_" u="1"/>
        <s v="PersonCentric_x000a_" u="1"/>
        <s v="VodPromoOhMyVod_x000a_" u="1"/>
        <s v="LancementHUAWEIP30_x000a_" u="1"/>
        <s v="Notif-PruningDisquedur_x000a_" u="1"/>
        <s v="DercoMob_x000a_" u="1"/>
        <s v="RepeteurWIFI_x000a_" u="1"/>
        <s v="DeezerPremium_x000a_" u="1"/>
        <s v="FactureElectronique_x000a_" u="1"/>
        <s v="DNU-EPRESSE-PROMO3M-INT_x000a_" u="1"/>
        <s v="DMOA-Assur5e99_x000a_" u="1"/>
        <s v="DMOA-BouquetCS_x000a_" u="1"/>
        <s v="EligibleFibreRappelOpen_x000a_" u="1"/>
        <s v="DMOA-MigOpen60GoVersOpenUp100GoSIM_x000a_" u="1"/>
        <s v="CARACQFMO2_x000a_" u="1"/>
        <s v="Notif-STOPANNUL3_x000a_" u="1"/>
        <s v="DMOA-ActuACC_x000a_" u="1"/>
        <s v="Notif-relanceFibreOpen_x000a_" u="1"/>
        <s v="TUTOONEi_x000a_" u="1"/>
        <s v="CANALSOCLEDSL_x000a_" u="1"/>
        <s v="PCM_x000a_" u="1"/>
        <s v="DD-cineday_x000a_" u="1"/>
        <s v="DNU-GENEVOD_x000a_" u="1"/>
        <s v="DNU-DEEZER-VF6M-MOB_x000a_" u="1"/>
        <s v="Notif-Roland-Garros_x000a_" u="1"/>
        <s v="BMC_x000a_" u="1"/>
        <s v="PICKLEPROMO_x000a_" u="1"/>
        <s v="DMOA-Assur14e99_x000a_" u="1"/>
        <s v="DMOA-FibrePrixAdsl_x000a_" u="1"/>
        <s v="DNU-VOD-PROMOOHMYVOD_x000a_" u="1"/>
        <s v="CANALSOCLEFIBRE_x000a_" u="1"/>
        <s v="DNU-BEINPROMO3M_x000a_" u="1"/>
        <s v="DNU-BAYAM-PROMO1M_x000a_" u="1"/>
        <s v="DNU-FILMO-PROMO1M_x000a_" u="1"/>
      </sharedItems>
    </cacheField>
    <cacheField name="Zone d'autopromo" numFmtId="0">
      <sharedItems containsBlank="1"/>
    </cacheField>
    <cacheField name="Vues" numFmtId="0">
      <sharedItems containsString="0" containsBlank="1" containsNumber="1" containsInteger="1" minValue="857" maxValue="27703"/>
    </cacheField>
    <cacheField name="Clics" numFmtId="0">
      <sharedItems containsString="0" containsBlank="1" containsNumber="1" containsInteger="1" minValue="69" maxValue="2560"/>
    </cacheField>
    <cacheField name="Taux clic" numFmtId="0">
      <sharedItems containsBlank="1" count="11">
        <s v="0.01906769735"/>
        <s v="0.07902054368"/>
        <s v="0.02171860246"/>
        <s v="0.1006389776"/>
        <s v="0.1480111008"/>
        <s v="0.03008388776"/>
        <s v="0.235942029"/>
        <s v="0.04324324324"/>
        <s v="0.1901983664"/>
        <s v="0.01028769447"/>
        <m/>
      </sharedItems>
    </cacheField>
    <cacheField name="CTR" numFmtId="0" formula="Clics/Vu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54">
  <r>
    <x v="0"/>
    <x v="0"/>
    <s v="adv"/>
    <n v="21345"/>
    <n v="407"/>
    <x v="0"/>
  </r>
  <r>
    <x v="0"/>
    <x v="1"/>
    <s v="adv"/>
    <n v="24095"/>
    <n v="1904"/>
    <x v="1"/>
  </r>
  <r>
    <x v="0"/>
    <x v="2"/>
    <s v="adv"/>
    <n v="3177"/>
    <n v="69"/>
    <x v="2"/>
  </r>
  <r>
    <x v="0"/>
    <x v="3"/>
    <s v="adv"/>
    <n v="1252"/>
    <n v="126"/>
    <x v="3"/>
  </r>
  <r>
    <x v="0"/>
    <x v="4"/>
    <s v="adv"/>
    <n v="17296"/>
    <n v="2560"/>
    <x v="4"/>
  </r>
  <r>
    <x v="0"/>
    <x v="5"/>
    <s v="adv"/>
    <n v="6914"/>
    <n v="208"/>
    <x v="5"/>
  </r>
  <r>
    <x v="0"/>
    <x v="6"/>
    <s v="adv"/>
    <n v="1725"/>
    <n v="407"/>
    <x v="6"/>
  </r>
  <r>
    <x v="0"/>
    <x v="7"/>
    <s v="adv"/>
    <n v="2035"/>
    <n v="88"/>
    <x v="7"/>
  </r>
  <r>
    <x v="0"/>
    <x v="8"/>
    <s v="adv"/>
    <n v="857"/>
    <n v="163"/>
    <x v="8"/>
  </r>
  <r>
    <x v="0"/>
    <x v="9"/>
    <s v="adv"/>
    <n v="27703"/>
    <n v="285"/>
    <x v="9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  <r>
    <x v="1"/>
    <x v="10"/>
    <m/>
    <m/>
    <m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3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10:D21" firstHeaderRow="0" firstDataRow="1" firstDataCol="1"/>
  <pivotFields count="7">
    <pivotField showAll="0">
      <items count="559">
        <item m="1" x="161"/>
        <item m="1" x="198"/>
        <item m="1" x="41"/>
        <item m="1" x="232"/>
        <item m="1" x="447"/>
        <item m="1" x="66"/>
        <item m="1" x="78"/>
        <item m="1" x="54"/>
        <item m="1" x="35"/>
        <item m="1" x="352"/>
        <item m="1" x="423"/>
        <item m="1" x="364"/>
        <item m="1" x="439"/>
        <item m="1" x="375"/>
        <item m="1" x="469"/>
        <item m="1" x="403"/>
        <item m="1" x="493"/>
        <item m="1" x="503"/>
        <item m="1" x="138"/>
        <item m="1" x="150"/>
        <item m="1" x="159"/>
        <item m="1" x="174"/>
        <item m="1" x="190"/>
        <item m="1" x="310"/>
        <item m="1" x="336"/>
        <item m="1" x="351"/>
        <item m="1" x="363"/>
        <item m="1" x="374"/>
        <item m="1" x="244"/>
        <item m="1" x="312"/>
        <item m="1" x="315"/>
        <item m="1" x="317"/>
        <item m="1" x="399"/>
        <item m="1" x="151"/>
        <item m="1" x="154"/>
        <item m="1" x="160"/>
        <item m="1" x="168"/>
        <item m="1" x="144"/>
        <item m="1" x="166"/>
        <item m="1" x="510"/>
        <item m="1" x="109"/>
        <item m="1" x="72"/>
        <item m="1" x="210"/>
        <item m="1" x="337"/>
        <item m="1" x="450"/>
        <item m="1" x="62"/>
        <item m="1" x="205"/>
        <item m="1" x="326"/>
        <item m="1" x="438"/>
        <item m="1" x="56"/>
        <item m="1" x="200"/>
        <item m="1" x="309"/>
        <item m="1" x="429"/>
        <item m="1" x="42"/>
        <item m="1" x="189"/>
        <item m="1" x="300"/>
        <item m="1" x="422"/>
        <item m="1" x="37"/>
        <item m="1" x="172"/>
        <item m="1" x="250"/>
        <item m="1" x="44"/>
        <item m="1" x="302"/>
        <item m="1" x="39"/>
        <item m="1" x="298"/>
        <item m="1" x="29"/>
        <item m="1" x="445"/>
        <item m="1" x="183"/>
        <item m="1" x="124"/>
        <item m="1" x="136"/>
        <item m="1" x="148"/>
        <item m="1" x="270"/>
        <item m="1" x="297"/>
        <item m="1" x="338"/>
        <item m="1" x="365"/>
        <item m="1" x="502"/>
        <item m="1" x="328"/>
        <item m="1" x="376"/>
        <item m="1" x="405"/>
        <item m="1" x="415"/>
        <item m="1" x="3"/>
        <item m="1" x="71"/>
        <item m="1" x="147"/>
        <item m="1" x="224"/>
        <item m="1" x="494"/>
        <item m="1" x="202"/>
        <item m="1" x="195"/>
        <item m="1" x="197"/>
        <item m="1" x="199"/>
        <item m="1" x="119"/>
        <item m="1" x="87"/>
        <item m="1" x="430"/>
        <item m="1" x="360"/>
        <item m="1" x="113"/>
        <item m="1" x="114"/>
        <item m="1" x="117"/>
        <item m="1" x="550"/>
        <item m="1" x="193"/>
        <item m="1" x="155"/>
        <item m="1" x="55"/>
        <item m="1" x="530"/>
        <item m="1" x="522"/>
        <item m="1" x="513"/>
        <item m="1" x="554"/>
        <item m="1" x="67"/>
        <item m="1" x="141"/>
        <item m="1" x="340"/>
        <item m="1" x="344"/>
        <item m="1" x="345"/>
        <item m="1" x="245"/>
        <item m="1" x="313"/>
        <item m="1" x="316"/>
        <item m="1" x="318"/>
        <item m="1" x="256"/>
        <item m="1" x="509"/>
        <item m="1" x="484"/>
        <item m="1" x="458"/>
        <item m="1" x="2"/>
        <item m="1" x="146"/>
        <item m="1" x="277"/>
        <item m="1" x="163"/>
        <item m="1" x="167"/>
        <item m="1" x="171"/>
        <item m="1" x="495"/>
        <item m="1" x="325"/>
        <item m="1" x="327"/>
        <item m="1" x="329"/>
        <item m="1" x="511"/>
        <item m="1" x="45"/>
        <item m="1" x="48"/>
        <item m="1" x="324"/>
        <item m="1" x="53"/>
        <item m="1" x="514"/>
        <item m="1" x="528"/>
        <item m="1" x="542"/>
        <item m="1" x="249"/>
        <item m="1" x="125"/>
        <item m="1" x="137"/>
        <item m="1" x="149"/>
        <item m="1" x="228"/>
        <item m="1" x="278"/>
        <item m="1" x="409"/>
        <item m="1" x="13"/>
        <item m="1" x="107"/>
        <item m="1" x="108"/>
        <item m="1" x="120"/>
        <item m="1" x="115"/>
        <item m="1" x="459"/>
        <item m="1" x="505"/>
        <item m="1" x="537"/>
        <item m="1" x="507"/>
        <item m="1" x="252"/>
        <item m="1" x="269"/>
        <item m="1" x="284"/>
        <item m="1" x="267"/>
        <item m="1" x="433"/>
        <item x="0"/>
        <item m="1" x="551"/>
        <item m="1" x="178"/>
        <item m="1" x="213"/>
        <item m="1" x="240"/>
        <item m="1" x="261"/>
        <item m="1" x="65"/>
        <item m="1" x="46"/>
        <item m="1" x="30"/>
        <item m="1" x="21"/>
        <item m="1" x="93"/>
        <item m="1" x="162"/>
        <item m="1" x="233"/>
        <item m="1" x="59"/>
        <item m="1" x="49"/>
        <item m="1" x="40"/>
        <item m="1" x="34"/>
        <item m="1" x="80"/>
        <item m="1" x="227"/>
        <item m="1" x="346"/>
        <item m="1" x="500"/>
        <item m="1" x="18"/>
        <item m="1" x="91"/>
        <item m="1" x="506"/>
        <item m="1" x="22"/>
        <item m="1" x="97"/>
        <item m="1" x="131"/>
        <item m="1" x="268"/>
        <item m="1" x="400"/>
        <item m="1" x="553"/>
        <item m="1" x="408"/>
        <item m="1" x="311"/>
        <item m="1" x="89"/>
        <item m="1" x="378"/>
        <item m="1" x="497"/>
        <item m="1" x="472"/>
        <item m="1" x="442"/>
        <item m="1" x="516"/>
        <item m="1" x="492"/>
        <item m="1" x="533"/>
        <item m="1" x="14"/>
        <item m="1" x="234"/>
        <item m="1" x="235"/>
        <item m="1" x="236"/>
        <item m="1" x="237"/>
        <item m="1" x="238"/>
        <item m="1" x="239"/>
        <item m="1" x="541"/>
        <item m="1" x="350"/>
        <item m="1" x="77"/>
        <item m="1" x="8"/>
        <item m="1" x="330"/>
        <item m="1" x="392"/>
        <item m="1" x="464"/>
        <item m="1" x="540"/>
        <item m="1" x="264"/>
        <item m="1" x="265"/>
        <item m="1" x="266"/>
        <item m="1" x="362"/>
        <item m="1" x="518"/>
        <item m="1" x="104"/>
        <item m="1" x="241"/>
        <item m="1" x="128"/>
        <item m="1" x="112"/>
        <item m="1" x="99"/>
        <item m="1" x="74"/>
        <item m="1" x="61"/>
        <item m="1" x="211"/>
        <item m="1" x="323"/>
        <item m="1" x="70"/>
        <item m="1" x="220"/>
        <item m="1" x="334"/>
        <item m="1" x="17"/>
        <item m="1" x="288"/>
        <item m="1" x="23"/>
        <item m="1" x="523"/>
        <item m="1" x="28"/>
        <item m="1" x="31"/>
        <item m="1" x="33"/>
        <item m="1" x="10"/>
        <item m="1" x="555"/>
        <item m="1" x="142"/>
        <item m="1" x="275"/>
        <item m="1" x="406"/>
        <item m="1" x="480"/>
        <item m="1" x="4"/>
        <item m="1" x="68"/>
        <item m="1" x="196"/>
        <item m="1" x="121"/>
        <item m="1" x="217"/>
        <item m="1" x="218"/>
        <item m="1" x="460"/>
        <item m="1" x="538"/>
        <item m="1" x="57"/>
        <item m="1" x="25"/>
        <item m="1" x="179"/>
        <item m="1" x="293"/>
        <item m="1" x="208"/>
        <item m="1" x="321"/>
        <item m="1" x="448"/>
        <item m="1" x="51"/>
        <item m="1" x="203"/>
        <item m="1" x="305"/>
        <item m="1" x="303"/>
        <item m="1" x="169"/>
        <item m="1" x="420"/>
        <item m="1" x="186"/>
        <item m="1" x="426"/>
        <item m="1" x="225"/>
        <item m="1" x="341"/>
        <item m="1" x="482"/>
        <item m="1" x="347"/>
        <item m="1" x="369"/>
        <item m="1" x="11"/>
        <item m="1" x="12"/>
        <item m="1" x="157"/>
        <item m="1" x="281"/>
        <item m="1" x="410"/>
        <item m="1" x="355"/>
        <item m="1" x="534"/>
        <item m="1" x="308"/>
        <item m="1" x="556"/>
        <item m="1" x="143"/>
        <item m="1" x="276"/>
        <item m="1" x="407"/>
        <item m="1" x="481"/>
        <item m="1" x="5"/>
        <item m="1" x="69"/>
        <item m="1" x="377"/>
        <item m="1" x="130"/>
        <item m="1" x="398"/>
        <item m="1" x="140"/>
        <item m="1" x="292"/>
        <item m="1" x="331"/>
        <item m="1" x="358"/>
        <item m="1" x="393"/>
        <item m="1" x="491"/>
        <item m="1" x="504"/>
        <item m="1" x="515"/>
        <item m="1" x="348"/>
        <item m="1" x="92"/>
        <item m="1" x="353"/>
        <item m="1" x="103"/>
        <item m="1" x="349"/>
        <item m="1" x="94"/>
        <item m="1" x="354"/>
        <item m="1" x="64"/>
        <item m="1" x="76"/>
        <item m="1" x="88"/>
        <item m="1" x="100"/>
        <item m="1" x="133"/>
        <item m="1" x="371"/>
        <item m="1" x="122"/>
        <item m="1" x="461"/>
        <item m="1" x="539"/>
        <item m="1" x="58"/>
        <item m="1" x="26"/>
        <item m="1" x="180"/>
        <item m="1" x="294"/>
        <item m="1" x="105"/>
        <item m="1" x="98"/>
        <item m="1" x="86"/>
        <item m="1" x="73"/>
        <item m="1" x="209"/>
        <item m="1" x="322"/>
        <item m="1" x="449"/>
        <item m="1" x="52"/>
        <item m="1" x="204"/>
        <item m="1" x="306"/>
        <item m="1" x="527"/>
        <item m="1" x="424"/>
        <item m="1" x="304"/>
        <item m="1" x="170"/>
        <item m="1" x="421"/>
        <item m="1" x="187"/>
        <item m="1" x="427"/>
        <item m="1" x="226"/>
        <item m="1" x="342"/>
        <item m="1" x="483"/>
        <item m="1" x="475"/>
        <item m="1" x="487"/>
        <item m="1" x="496"/>
        <item m="1" x="512"/>
        <item m="1" x="63"/>
        <item m="1" x="135"/>
        <item m="1" x="215"/>
        <item m="1" x="263"/>
        <item m="1" x="462"/>
        <item m="1" x="474"/>
        <item m="1" x="485"/>
        <item m="1" x="465"/>
        <item m="1" x="476"/>
        <item m="1" x="488"/>
        <item m="1" x="283"/>
        <item m="1" x="295"/>
        <item m="1" x="307"/>
        <item m="1" x="370"/>
        <item m="1" x="158"/>
        <item m="1" x="282"/>
        <item m="1" x="411"/>
        <item m="1" x="428"/>
        <item m="1" x="437"/>
        <item m="1" x="446"/>
        <item m="1" x="466"/>
        <item m="1" x="258"/>
        <item m="1" x="221"/>
        <item m="1" x="206"/>
        <item m="1" x="191"/>
        <item m="1" x="156"/>
        <item m="1" x="50"/>
        <item m="1" x="356"/>
        <item m="1" x="116"/>
        <item m="1" x="248"/>
        <item m="1" x="536"/>
        <item m="1" x="90"/>
        <item m="1" x="184"/>
        <item m="1" x="85"/>
        <item m="1" x="16"/>
        <item m="1" x="395"/>
        <item m="1" x="498"/>
        <item m="1" x="549"/>
        <item m="1" x="431"/>
        <item m="1" x="470"/>
        <item m="1" x="440"/>
        <item m="1" x="27"/>
        <item m="1" x="280"/>
        <item m="1" x="185"/>
        <item m="1" x="272"/>
        <item m="1" x="285"/>
        <item m="1" x="452"/>
        <item m="1" x="453"/>
        <item m="1" x="479"/>
        <item m="1" x="357"/>
        <item m="1" x="463"/>
        <item m="1" x="414"/>
        <item m="1" x="524"/>
        <item m="1" x="525"/>
        <item m="1" x="20"/>
        <item m="1" x="126"/>
        <item m="1" x="194"/>
        <item m="1" x="441"/>
        <item m="1" x="201"/>
        <item m="1" x="489"/>
        <item m="1" x="417"/>
        <item m="1" x="9"/>
        <item m="1" x="372"/>
        <item m="1" x="456"/>
        <item m="1" x="132"/>
        <item m="1" x="188"/>
        <item m="1" x="444"/>
        <item m="1" x="216"/>
        <item m="1" x="79"/>
        <item m="1" x="532"/>
        <item m="1" x="471"/>
        <item m="1" x="402"/>
        <item m="1" x="231"/>
        <item m="1" x="243"/>
        <item m="1" x="435"/>
        <item m="1" x="339"/>
        <item m="1" x="60"/>
        <item m="1" x="468"/>
        <item m="1" x="129"/>
        <item m="1" x="106"/>
        <item m="1" x="95"/>
        <item m="1" x="335"/>
        <item m="1" x="434"/>
        <item m="1" x="531"/>
        <item m="1" x="127"/>
        <item m="1" x="425"/>
        <item m="1" x="182"/>
        <item m="1" x="419"/>
        <item m="1" x="165"/>
        <item m="1" x="413"/>
        <item m="1" x="118"/>
        <item m="1" x="242"/>
        <item m="1" x="501"/>
        <item m="1" x="75"/>
        <item m="1" x="19"/>
        <item m="1" x="291"/>
        <item m="1" x="486"/>
        <item m="1" x="177"/>
        <item m="1" x="526"/>
        <item m="1" x="246"/>
        <item m="1" x="111"/>
        <item m="1" x="332"/>
        <item m="1" x="499"/>
        <item m="1" x="319"/>
        <item m="1" x="333"/>
        <item m="1" x="314"/>
        <item m="1" x="535"/>
        <item m="1" x="229"/>
        <item m="1" x="520"/>
        <item m="1" x="286"/>
        <item m="1" x="287"/>
        <item m="1" x="296"/>
        <item m="1" x="192"/>
        <item m="1" x="548"/>
        <item m="1" x="451"/>
        <item m="1" x="254"/>
        <item m="1" x="255"/>
        <item m="1" x="529"/>
        <item m="1" x="368"/>
        <item m="1" x="214"/>
        <item m="1" x="223"/>
        <item m="1" x="508"/>
        <item m="1" x="547"/>
        <item m="1" x="373"/>
        <item m="1" x="473"/>
        <item m="1" x="432"/>
        <item m="1" x="557"/>
        <item m="1" x="279"/>
        <item m="1" x="552"/>
        <item m="1" x="82"/>
        <item m="1" x="83"/>
        <item m="1" x="84"/>
        <item m="1" x="38"/>
        <item m="1" x="366"/>
        <item m="1" x="47"/>
        <item m="1" x="367"/>
        <item m="1" x="477"/>
        <item m="1" x="394"/>
        <item m="1" x="175"/>
        <item m="1" x="396"/>
        <item m="1" x="397"/>
        <item m="1" x="7"/>
        <item m="1" x="260"/>
        <item m="1" x="101"/>
        <item m="1" x="546"/>
        <item m="1" x="544"/>
        <item m="1" x="545"/>
        <item m="1" x="32"/>
        <item m="1" x="164"/>
        <item m="1" x="102"/>
        <item m="1" x="436"/>
        <item m="1" x="454"/>
        <item m="1" x="455"/>
        <item m="1" x="207"/>
        <item m="1" x="219"/>
        <item m="1" x="301"/>
        <item m="1" x="181"/>
        <item m="1" x="418"/>
        <item m="1" x="343"/>
        <item m="1" x="379"/>
        <item m="1" x="176"/>
        <item m="1" x="401"/>
        <item m="1" x="320"/>
        <item m="1" x="36"/>
        <item m="1" x="145"/>
        <item m="1" x="519"/>
        <item m="1" x="259"/>
        <item m="1" x="81"/>
        <item m="1" x="273"/>
        <item m="1" x="443"/>
        <item m="1" x="24"/>
        <item m="1" x="359"/>
        <item m="1" x="299"/>
        <item m="1" x="253"/>
        <item m="1" x="247"/>
        <item m="1" x="543"/>
        <item m="1" x="6"/>
        <item m="1" x="490"/>
        <item m="1" x="153"/>
        <item m="1" x="416"/>
        <item m="1" x="467"/>
        <item m="1" x="521"/>
        <item m="1" x="412"/>
        <item m="1" x="271"/>
        <item m="1" x="251"/>
        <item m="1" x="478"/>
        <item m="1" x="110"/>
        <item m="1" x="134"/>
        <item m="1" x="96"/>
        <item m="1" x="290"/>
        <item m="1" x="43"/>
        <item m="1" x="173"/>
        <item m="1" x="457"/>
        <item m="1" x="517"/>
        <item m="1" x="262"/>
        <item m="1" x="139"/>
        <item m="1" x="230"/>
        <item m="1" x="404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152"/>
        <item m="1" x="15"/>
        <item m="1" x="212"/>
        <item m="1" x="222"/>
        <item m="1" x="289"/>
        <item m="1" x="257"/>
        <item m="1" x="274"/>
        <item m="1" x="361"/>
        <item m="1" x="123"/>
        <item x="1"/>
        <item t="default"/>
      </items>
    </pivotField>
    <pivotField axis="axisRow" multipleItemSelectionAllowed="1" showAll="0">
      <items count="352">
        <item sd="0" m="1" x="200"/>
        <item n="not set" sd="0" m="1" x="280"/>
        <item sd="0" m="1" x="98"/>
        <item sd="0" m="1" x="164"/>
        <item sd="0" m="1" x="28"/>
        <item sd="0" m="1" x="85"/>
        <item sd="0" m="1" x="32"/>
        <item sd="0" m="1" x="94"/>
        <item sd="0" m="1" x="107"/>
        <item sd="0" m="1" x="250"/>
        <item sd="0" m="1" x="145"/>
        <item sd="0" m="1" x="197"/>
        <item sd="0" m="1" x="310"/>
        <item sd="0" m="1" x="132"/>
        <item sd="0" m="1" x="79"/>
        <item sd="0" m="1" x="336"/>
        <item sd="0" m="1" x="347"/>
        <item sd="0" m="1" x="45"/>
        <item sd="0" m="1" x="153"/>
        <item sd="0" m="1" x="171"/>
        <item sd="0" m="1" x="35"/>
        <item sd="0" m="1" x="88"/>
        <item sd="0" m="1" x="97"/>
        <item sd="0" m="1" x="105"/>
        <item sd="0" m="1" x="239"/>
        <item sd="0" m="1" x="249"/>
        <item sd="0" m="1" x="208"/>
        <item sd="0" m="1" x="261"/>
        <item sd="0" m="1" x="192"/>
        <item sd="0" m="1" x="115"/>
        <item sd="0" m="1" x="158"/>
        <item sd="0" m="1" x="191"/>
        <item sd="0" m="1" x="227"/>
        <item sd="0" m="1" x="228"/>
        <item sd="0" m="1" x="237"/>
        <item sd="0" m="1" x="116"/>
        <item sd="0" m="1" x="324"/>
        <item sd="0" m="1" x="99"/>
        <item sd="0" m="1" x="133"/>
        <item sd="0" m="1" x="322"/>
        <item sd="0" m="1" x="225"/>
        <item sd="0" m="1" x="106"/>
        <item sd="0" m="1" x="333"/>
        <item sd="0" m="1" x="129"/>
        <item sd="0" m="1" x="12"/>
        <item sd="0" m="1" x="74"/>
        <item sd="0" m="1" x="53"/>
        <item sd="0" m="1" x="67"/>
        <item sd="0" m="1" x="344"/>
        <item sd="0" m="1" x="201"/>
        <item sd="0" m="1" x="327"/>
        <item sd="0" m="1" x="121"/>
        <item sd="0" m="1" x="328"/>
        <item sd="0" m="1" x="154"/>
        <item sd="0" m="1" x="13"/>
        <item sd="0" m="1" x="316"/>
        <item sd="0" m="1" x="216"/>
        <item sd="0" m="1" x="288"/>
        <item sd="0" m="1" x="245"/>
        <item sd="0" m="1" x="152"/>
        <item sd="0" m="1" x="345"/>
        <item sd="0" m="1" x="289"/>
        <item sd="0" m="1" x="286"/>
        <item sd="0" m="1" x="140"/>
        <item sd="0" m="1" x="230"/>
        <item sd="0" m="1" x="127"/>
        <item sd="0" m="1" x="60"/>
        <item sd="0" m="1" x="31"/>
        <item sd="0" m="1" x="96"/>
        <item sd="0" m="1" x="17"/>
        <item sd="0" m="1" x="349"/>
        <item sd="0" m="1" x="277"/>
        <item sd="0" m="1" x="224"/>
        <item sd="0" m="1" x="147"/>
        <item sd="0" m="1" x="281"/>
        <item sd="0" m="1" x="52"/>
        <item sd="0" m="1" x="18"/>
        <item sd="0" m="1" x="267"/>
        <item sd="0" m="1" x="178"/>
        <item sd="0" m="1" x="269"/>
        <item sd="0" m="1" x="282"/>
        <item sd="0" m="1" x="89"/>
        <item sd="0" m="1" x="231"/>
        <item sd="0" m="1" x="198"/>
        <item sd="0" m="1" x="46"/>
        <item sd="0" m="1" x="311"/>
        <item sd="0" m="1" x="202"/>
        <item sd="0" m="1" x="83"/>
        <item sd="0" m="1" x="137"/>
        <item sd="0" m="1" x="309"/>
        <item sd="0" m="1" x="68"/>
        <item sd="0" m="1" x="21"/>
        <item sd="0" m="1" x="306"/>
        <item sd="0" m="1" x="264"/>
        <item sd="0" m="1" x="163"/>
        <item sd="0" m="1" x="111"/>
        <item sd="0" m="1" x="326"/>
        <item sd="0" m="1" x="76"/>
        <item sd="0" m="1" x="350"/>
        <item sd="0" m="1" x="36"/>
        <item sd="0" m="1" x="47"/>
        <item sd="0" m="1" x="240"/>
        <item sd="0" m="1" x="187"/>
        <item sd="0" m="1" x="243"/>
        <item sd="0" m="1" x="266"/>
        <item sd="0" m="1" x="255"/>
        <item sd="0" m="1" x="125"/>
        <item sd="0" m="1" x="15"/>
        <item sd="0" m="1" x="113"/>
        <item sd="0" m="1" x="175"/>
        <item sd="0" m="1" x="27"/>
        <item sd="0" m="1" x="315"/>
        <item sd="0" m="1" x="109"/>
        <item sd="0" m="1" x="57"/>
        <item sd="0" m="1" x="270"/>
        <item sd="0" m="1" x="214"/>
        <item sd="0" m="1" x="210"/>
        <item sd="0" m="1" x="81"/>
        <item sd="0" m="1" x="274"/>
        <item sd="0" m="1" x="302"/>
        <item sd="0" m="1" x="247"/>
        <item sd="0" m="1" x="39"/>
        <item sd="0" m="1" x="258"/>
        <item sd="0" m="1" x="144"/>
        <item sd="0" m="1" x="329"/>
        <item sd="0" m="1" x="272"/>
        <item sd="0" m="1" x="162"/>
        <item sd="0" m="1" x="134"/>
        <item sd="0" m="1" x="325"/>
        <item sd="0" m="1" x="166"/>
        <item sd="0" m="1" x="86"/>
        <item sd="0" m="1" x="63"/>
        <item sd="0" m="1" x="114"/>
        <item sd="0" m="1" x="199"/>
        <item sd="0" m="1" x="236"/>
        <item sd="0" m="1" x="54"/>
        <item sd="0" m="1" x="62"/>
        <item sd="0" m="1" x="95"/>
        <item sd="0" m="1" x="211"/>
        <item sd="0" m="1" x="301"/>
        <item sd="0" m="1" x="320"/>
        <item sd="0" m="1" x="70"/>
        <item sd="0" m="1" x="205"/>
        <item sd="0" m="1" x="307"/>
        <item sd="0" m="1" x="112"/>
        <item sd="0" m="1" x="90"/>
        <item sd="0" m="1" x="143"/>
        <item sd="0" m="1" x="183"/>
        <item sd="0" m="1" x="279"/>
        <item sd="0" m="1" x="212"/>
        <item sd="0" m="1" x="223"/>
        <item sd="0" m="1" x="24"/>
        <item sd="0" m="1" x="126"/>
        <item n="Tututu-Demerge_x000a_" x="8"/>
        <item sd="0" m="1" x="20"/>
        <item sd="0" m="1" x="196"/>
        <item n="Tututu-_x000a_" sd="0" x="4"/>
        <item sd="0" m="1" x="69"/>
        <item sd="0" m="1" x="217"/>
        <item sd="0" m="1" x="238"/>
        <item sd="0" m="1" x="312"/>
        <item sd="0" m="1" x="232"/>
        <item n="Tututu-ipatata_x000a_" sd="0" x="5"/>
        <item sd="0" m="1" x="229"/>
        <item n="Tututu-patatipatataConnect_x000a_" sd="0" x="9"/>
        <item sd="0" m="1" x="276"/>
        <item n="Tututu-Persontuto_x000a_" sd="0" x="7"/>
        <item sd="0" m="1" x="110"/>
        <item sd="0" m="1" x="321"/>
        <item sd="0" m="1" x="102"/>
        <item sd="0" m="1" x="295"/>
        <item sd="0" m="1" x="179"/>
        <item sd="0" m="1" x="256"/>
        <item sd="0" m="1" x="332"/>
        <item sd="0" m="1" x="122"/>
        <item sd="0" m="1" x="204"/>
        <item n="Tututu-mojito_x000a_" sd="0" x="6"/>
        <item n="Tututu-Teasing-jeu_x000a_" sd="0" x="1"/>
        <item sd="0" m="1" x="195"/>
        <item sd="0" m="1" x="265"/>
        <item sd="0" m="1" x="244"/>
        <item sd="0" m="1" x="41"/>
        <item sd="0" m="1" x="337"/>
        <item sd="0" m="1" x="318"/>
        <item sd="0" m="1" x="61"/>
        <item sd="0" m="1" x="343"/>
        <item sd="0" m="1" x="287"/>
        <item sd="0" m="1" x="73"/>
        <item sd="0" m="1" x="226"/>
        <item sd="0" m="1" x="156"/>
        <item sd="0" m="1" x="43"/>
        <item sd="0" m="1" x="323"/>
        <item sd="0" m="1" x="294"/>
        <item sd="0" m="1" x="172"/>
        <item sd="0" m="1" x="335"/>
        <item sd="0" m="1" x="177"/>
        <item sd="0" m="1" x="252"/>
        <item sd="0" m="1" x="169"/>
        <item sd="0" m="1" x="56"/>
        <item sd="0" m="1" x="119"/>
        <item sd="0" m="1" x="25"/>
        <item sd="0" m="1" x="293"/>
        <item sd="0" m="1" x="221"/>
        <item sd="0" m="1" x="313"/>
        <item sd="0" m="1" x="155"/>
        <item sd="0" m="1" x="190"/>
        <item sd="0" m="1" x="314"/>
        <item sd="0" m="1" x="285"/>
        <item sd="0" m="1" x="188"/>
        <item sd="0" m="1" x="59"/>
        <item sd="0" m="1" x="297"/>
        <item sd="0" m="1" x="253"/>
        <item sd="0" m="1" x="278"/>
        <item sd="0" m="1" x="233"/>
        <item sd="0" m="1" x="338"/>
        <item sd="0" m="1" x="11"/>
        <item sd="0" m="1" x="161"/>
        <item sd="0" x="10"/>
        <item sd="0" m="1" x="151"/>
        <item sd="0" m="1" x="299"/>
        <item sd="0" m="1" x="128"/>
        <item sd="0" m="1" x="165"/>
        <item sd="0" m="1" x="66"/>
        <item sd="0" m="1" x="65"/>
        <item sd="0" m="1" x="273"/>
        <item sd="0" m="1" x="342"/>
        <item sd="0" m="1" x="157"/>
        <item sd="0" m="1" x="271"/>
        <item sd="0" m="1" x="37"/>
        <item sd="0" m="1" x="319"/>
        <item sd="0" m="1" x="235"/>
        <item sd="0" m="1" x="101"/>
        <item sd="0" m="1" x="55"/>
        <item sd="0" m="1" x="159"/>
        <item sd="0" m="1" x="346"/>
        <item sd="0" m="1" x="170"/>
        <item sd="0" m="1" x="30"/>
        <item sd="0" m="1" x="87"/>
        <item sd="0" m="1" x="259"/>
        <item sd="0" m="1" x="146"/>
        <item sd="0" m="1" x="141"/>
        <item sd="0" m="1" x="283"/>
        <item sd="0" m="1" x="339"/>
        <item sd="0" m="1" x="77"/>
        <item sd="0" m="1" x="91"/>
        <item sd="0" m="1" x="80"/>
        <item sd="0" m="1" x="303"/>
        <item sd="0" m="1" x="19"/>
        <item sd="0" m="1" x="220"/>
        <item sd="0" m="1" x="291"/>
        <item sd="0" m="1" x="14"/>
        <item sd="0" m="1" x="340"/>
        <item sd="0" m="1" x="222"/>
        <item sd="0" m="1" x="103"/>
        <item sd="0" m="1" x="51"/>
        <item sd="0" m="1" x="33"/>
        <item sd="0" m="1" x="50"/>
        <item sd="0" m="1" x="117"/>
        <item sd="0" m="1" x="23"/>
        <item sd="0" m="1" x="58"/>
        <item sd="0" m="1" x="120"/>
        <item sd="0" m="1" x="185"/>
        <item sd="0" m="1" x="64"/>
        <item sd="0" m="1" x="130"/>
        <item sd="0" m="1" x="182"/>
        <item sd="0" m="1" x="139"/>
        <item sd="0" m="1" x="257"/>
        <item sd="0" m="1" x="34"/>
        <item sd="0" m="1" x="234"/>
        <item sd="0" m="1" x="92"/>
        <item sd="0" m="1" x="207"/>
        <item sd="0" m="1" x="84"/>
        <item sd="0" m="1" x="348"/>
        <item sd="0" m="1" x="305"/>
        <item sd="0" m="1" x="331"/>
        <item sd="0" m="1" x="317"/>
        <item sd="0" m="1" x="263"/>
        <item sd="0" m="1" x="75"/>
        <item sd="0" m="1" x="49"/>
        <item sd="0" m="1" x="275"/>
        <item sd="0" m="1" x="71"/>
        <item sd="0" m="1" x="42"/>
        <item sd="0" m="1" x="104"/>
        <item sd="0" m="1" x="131"/>
        <item sd="0" m="1" x="44"/>
        <item sd="0" m="1" x="290"/>
        <item sd="0" m="1" x="246"/>
        <item sd="0" m="1" x="149"/>
        <item sd="0" m="1" x="330"/>
        <item sd="0" m="1" x="93"/>
        <item sd="0" m="1" x="82"/>
        <item sd="0" m="1" x="72"/>
        <item sd="0" m="1" x="160"/>
        <item n="Tututu-football_x000a_" sd="0" x="0"/>
        <item sd="0" m="1" x="203"/>
        <item sd="0" m="1" x="218"/>
        <item sd="0" m="1" x="248"/>
        <item sd="0" m="1" x="189"/>
        <item sd="0" m="1" x="181"/>
        <item sd="0" m="1" x="108"/>
        <item sd="0" m="1" x="215"/>
        <item sd="0" m="1" x="186"/>
        <item sd="0" m="1" x="341"/>
        <item sd="0" m="1" x="213"/>
        <item sd="0" m="1" x="209"/>
        <item sd="0" m="1" x="284"/>
        <item sd="0" m="1" x="38"/>
        <item sd="0" m="1" x="298"/>
        <item sd="0" m="1" x="194"/>
        <item sd="0" m="1" x="136"/>
        <item sd="0" m="1" x="193"/>
        <item sd="0" m="1" x="124"/>
        <item sd="0" m="1" x="334"/>
        <item sd="0" m="1" x="123"/>
        <item sd="0" m="1" x="173"/>
        <item sd="0" m="1" x="40"/>
        <item sd="0" m="1" x="22"/>
        <item sd="0" m="1" x="78"/>
        <item sd="0" m="1" x="251"/>
        <item sd="0" m="1" x="241"/>
        <item sd="0" m="1" x="142"/>
        <item sd="0" m="1" x="260"/>
        <item n="Tututu-oooo-_x000a_" sd="0" x="2"/>
        <item sd="0" m="1" x="174"/>
        <item sd="0" m="1" x="26"/>
        <item sd="0" m="1" x="180"/>
        <item sd="0" m="1" x="150"/>
        <item n="Tututu-Aviso_x000a_" sd="0" x="3"/>
        <item sd="0" m="1" x="268"/>
        <item sd="0" m="1" x="100"/>
        <item sd="0" m="1" x="138"/>
        <item sd="0" m="1" x="304"/>
        <item sd="0" m="1" x="184"/>
        <item sd="0" m="1" x="135"/>
        <item sd="0" m="1" x="29"/>
        <item sd="0" m="1" x="292"/>
        <item sd="0" m="1" x="148"/>
        <item sd="0" m="1" x="262"/>
        <item sd="0" m="1" x="206"/>
        <item sd="0" m="1" x="242"/>
        <item sd="0" m="1" x="16"/>
        <item sd="0" m="1" x="254"/>
        <item sd="0" m="1" x="300"/>
        <item sd="0" m="1" x="118"/>
        <item sd="0" m="1" x="219"/>
        <item sd="0" m="1" x="308"/>
        <item sd="0" m="1" x="48"/>
        <item sd="0" m="1" x="168"/>
        <item sd="0" m="1" x="296"/>
        <item sd="0" m="1" x="176"/>
        <item sd="0" m="1" x="167"/>
        <item t="default" sd="0"/>
      </items>
    </pivotField>
    <pivotField showAll="0"/>
    <pivotField dataField="1" showAll="0"/>
    <pivotField dataField="1" showAll="0"/>
    <pivotField showAll="0">
      <items count="12">
        <item x="9"/>
        <item x="0"/>
        <item x="2"/>
        <item x="5"/>
        <item x="7"/>
        <item x="1"/>
        <item x="3"/>
        <item x="4"/>
        <item x="8"/>
        <item x="6"/>
        <item x="10"/>
        <item t="default"/>
      </items>
    </pivotField>
    <pivotField dataField="1" dragToRow="0" dragToCol="0" dragToPage="0" showAll="0" defaultSubtotal="0"/>
  </pivotFields>
  <rowFields count="1">
    <field x="1"/>
  </rowFields>
  <rowItems count="11">
    <i>
      <x v="153"/>
    </i>
    <i>
      <x v="156"/>
    </i>
    <i>
      <x v="162"/>
    </i>
    <i>
      <x v="164"/>
    </i>
    <i>
      <x v="166"/>
    </i>
    <i>
      <x v="176"/>
    </i>
    <i>
      <x v="177"/>
    </i>
    <i>
      <x v="293"/>
    </i>
    <i>
      <x v="322"/>
    </i>
    <i>
      <x v="32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Vues" fld="3" baseField="0" baseItem="0"/>
    <dataField name="Somme de Clics" fld="4" baseField="0" baseItem="0"/>
    <dataField name="CTR " fld="6" baseField="1" baseItem="162" numFmtId="168"/>
  </dataFields>
  <formats count="4"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aptionContains" evalOrder="-1" id="1" stringValue1="-">
      <autoFilter ref="A1">
        <filterColumn colId="0">
          <customFilters>
            <customFilter val="*-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showGridLines="0" workbookViewId="0">
      <pane xSplit="1" topLeftCell="B1" activePane="topRight" state="frozen"/>
      <selection activeCell="C23" sqref="C23"/>
      <selection pane="topRight" activeCell="F3" sqref="F3"/>
    </sheetView>
  </sheetViews>
  <sheetFormatPr defaultColWidth="11.5703125" defaultRowHeight="17.25"/>
  <cols>
    <col min="1" max="1" width="22.140625" style="38" bestFit="1" customWidth="1"/>
    <col min="2" max="2" width="11.42578125" style="3" hidden="1" customWidth="1"/>
    <col min="3" max="3" width="27.28515625" style="3" bestFit="1" customWidth="1"/>
    <col min="4" max="4" width="35.85546875" style="3" bestFit="1" customWidth="1"/>
    <col min="5" max="5" width="17.85546875" style="1" bestFit="1" customWidth="1"/>
    <col min="6" max="6" width="25.28515625" style="10" bestFit="1" customWidth="1"/>
    <col min="7" max="7" width="47.28515625" style="2" bestFit="1" customWidth="1"/>
    <col min="8" max="8" width="29.7109375" style="4" bestFit="1" customWidth="1"/>
    <col min="9" max="9" width="10.5703125" style="6" bestFit="1" customWidth="1"/>
    <col min="10" max="10" width="29.7109375" style="7" bestFit="1" customWidth="1"/>
    <col min="11" max="11" width="7.7109375" style="2" bestFit="1" customWidth="1"/>
    <col min="12" max="12" width="20.7109375" style="8" bestFit="1" customWidth="1"/>
    <col min="13" max="13" width="10.5703125" style="2" bestFit="1" customWidth="1"/>
    <col min="14" max="14" width="27" style="8" bestFit="1" customWidth="1"/>
    <col min="15" max="15" width="10.7109375" style="2" customWidth="1"/>
    <col min="16" max="16" width="11.5703125" style="8" bestFit="1" customWidth="1"/>
    <col min="17" max="29" width="11.5703125" style="3"/>
    <col min="30" max="30" width="30.42578125" style="3" bestFit="1" customWidth="1"/>
    <col min="31" max="31" width="14.7109375" style="3" bestFit="1" customWidth="1"/>
    <col min="32" max="32" width="16.5703125" style="3" bestFit="1" customWidth="1"/>
    <col min="33" max="35" width="11.5703125" style="3"/>
    <col min="36" max="36" width="18.42578125" style="3" bestFit="1" customWidth="1"/>
    <col min="37" max="37" width="14.7109375" style="3" bestFit="1" customWidth="1"/>
    <col min="38" max="38" width="16.5703125" style="3" bestFit="1" customWidth="1"/>
    <col min="39" max="16384" width="11.5703125" style="3"/>
  </cols>
  <sheetData>
    <row r="1" spans="3:24" ht="18" thickBot="1">
      <c r="E1" s="9"/>
      <c r="G1" s="11"/>
      <c r="H1" s="10"/>
      <c r="I1" s="12"/>
      <c r="J1" s="13"/>
      <c r="K1" s="11"/>
      <c r="L1" s="14"/>
      <c r="N1" s="3"/>
      <c r="O1" s="1"/>
      <c r="P1" s="4"/>
      <c r="Q1" s="2"/>
      <c r="R1" s="4"/>
      <c r="S1" s="6"/>
      <c r="T1" s="7"/>
      <c r="U1" s="2"/>
      <c r="V1" s="8"/>
      <c r="W1" s="2"/>
      <c r="X1" s="8"/>
    </row>
    <row r="2" spans="3:24" ht="20.25" thickBot="1">
      <c r="C2" s="15"/>
      <c r="D2" s="16" t="s">
        <v>0</v>
      </c>
      <c r="E2" s="9"/>
      <c r="G2" s="11"/>
      <c r="H2" s="10"/>
      <c r="I2" s="12"/>
      <c r="J2" s="13"/>
      <c r="K2" s="11"/>
      <c r="L2" s="14"/>
      <c r="N2" s="3"/>
      <c r="O2" s="1"/>
      <c r="P2" s="4"/>
      <c r="Q2" s="2"/>
      <c r="R2" s="4"/>
      <c r="S2" s="6"/>
      <c r="T2" s="7"/>
      <c r="U2" s="2"/>
      <c r="V2" s="8"/>
      <c r="W2" s="2"/>
      <c r="X2" s="8"/>
    </row>
    <row r="3" spans="3:24">
      <c r="C3" s="17" t="s">
        <v>1</v>
      </c>
      <c r="D3" s="18">
        <f>GLOBAL!F8</f>
        <v>106399</v>
      </c>
      <c r="E3" s="9"/>
      <c r="F3" s="55">
        <f>GETPIVOTDATA("Somme de Vues",GLOBAL!$A$10)</f>
        <v>106399</v>
      </c>
      <c r="G3" s="11"/>
      <c r="H3" s="10"/>
      <c r="I3" s="12"/>
      <c r="J3" s="13"/>
      <c r="K3" s="11"/>
      <c r="L3" s="14"/>
      <c r="N3" s="3"/>
      <c r="O3" s="1"/>
      <c r="P3" s="4"/>
      <c r="Q3" s="2"/>
      <c r="R3" s="4"/>
      <c r="S3" s="6"/>
      <c r="T3" s="7"/>
      <c r="U3" s="2"/>
      <c r="V3" s="8"/>
      <c r="W3" s="2"/>
      <c r="X3" s="8"/>
    </row>
    <row r="4" spans="3:24">
      <c r="C4" s="19" t="s">
        <v>2</v>
      </c>
      <c r="D4" s="20" t="e">
        <f>GLOBAL!#REF!</f>
        <v>#REF!</v>
      </c>
      <c r="E4" s="9"/>
      <c r="F4" s="55">
        <f>GETPIVOTDATA("Somme de Clics",GLOBAL!$A$10)</f>
        <v>6217</v>
      </c>
      <c r="G4" s="11"/>
      <c r="H4" s="10"/>
      <c r="I4" s="12"/>
      <c r="J4" s="13"/>
      <c r="K4" s="11"/>
      <c r="L4" s="14"/>
      <c r="N4" s="3"/>
      <c r="O4" s="1"/>
      <c r="P4" s="4"/>
      <c r="Q4" s="2"/>
      <c r="R4" s="4"/>
      <c r="S4" s="6"/>
      <c r="T4" s="7"/>
      <c r="U4" s="2"/>
      <c r="V4" s="8"/>
      <c r="W4" s="2"/>
      <c r="X4" s="8"/>
    </row>
    <row r="5" spans="3:24">
      <c r="C5" s="21" t="s">
        <v>3</v>
      </c>
      <c r="D5" s="21" t="e">
        <f>D4/D3</f>
        <v>#REF!</v>
      </c>
      <c r="E5" s="9"/>
      <c r="F5" s="56">
        <f>GETPIVOTDATA("CTR ",GLOBAL!$A$10)</f>
        <v>5.8431000291356124E-2</v>
      </c>
      <c r="G5" s="11"/>
      <c r="H5" s="10"/>
      <c r="I5" s="12"/>
      <c r="J5" s="13"/>
      <c r="K5" s="11"/>
      <c r="L5" s="14"/>
      <c r="N5" s="3"/>
      <c r="O5" s="1"/>
      <c r="P5" s="4"/>
      <c r="Q5" s="2"/>
      <c r="R5" s="4"/>
      <c r="S5" s="6"/>
      <c r="T5" s="7"/>
      <c r="U5" s="2"/>
      <c r="V5" s="8"/>
      <c r="W5" s="2"/>
      <c r="X5" s="8"/>
    </row>
    <row r="6" spans="3:24">
      <c r="C6" s="21" t="s">
        <v>4</v>
      </c>
      <c r="D6" s="22">
        <f>GLOBAL!A2</f>
        <v>0</v>
      </c>
      <c r="E6" s="9"/>
      <c r="F6" s="56"/>
      <c r="G6" s="11"/>
      <c r="H6" s="10"/>
      <c r="I6" s="12"/>
      <c r="J6" s="13"/>
      <c r="K6" s="11"/>
      <c r="L6" s="14"/>
      <c r="N6" s="3"/>
      <c r="O6" s="1"/>
      <c r="P6" s="4"/>
      <c r="Q6" s="2"/>
      <c r="R6" s="4"/>
      <c r="S6" s="6"/>
      <c r="T6" s="7"/>
      <c r="U6" s="2"/>
      <c r="V6" s="8"/>
      <c r="W6" s="2"/>
      <c r="X6" s="8"/>
    </row>
    <row r="7" spans="3:24">
      <c r="C7" s="23" t="s">
        <v>5</v>
      </c>
      <c r="D7" s="24" t="e">
        <f>D5/D8</f>
        <v>#REF!</v>
      </c>
      <c r="E7" s="9"/>
      <c r="F7" s="57">
        <f>F5/F8</f>
        <v>22.443927592254219</v>
      </c>
      <c r="G7" s="11"/>
      <c r="H7" s="10"/>
      <c r="I7" s="12"/>
      <c r="J7" s="13"/>
      <c r="K7" s="11"/>
      <c r="L7" s="14"/>
      <c r="N7" s="3"/>
      <c r="O7" s="1"/>
      <c r="P7" s="4"/>
      <c r="Q7" s="2"/>
      <c r="R7" s="4"/>
      <c r="S7" s="6"/>
      <c r="T7" s="7"/>
      <c r="U7" s="2"/>
      <c r="V7" s="8"/>
      <c r="W7" s="2"/>
      <c r="X7" s="8"/>
    </row>
    <row r="8" spans="3:24">
      <c r="C8" s="25" t="s">
        <v>6</v>
      </c>
      <c r="D8" s="26">
        <v>2.603421350883419E-3</v>
      </c>
      <c r="E8" s="9"/>
      <c r="F8" s="56">
        <f>D8</f>
        <v>2.603421350883419E-3</v>
      </c>
      <c r="G8" s="11"/>
      <c r="H8" s="10"/>
      <c r="I8" s="12"/>
      <c r="J8" s="13"/>
      <c r="K8" s="11"/>
      <c r="L8" s="14"/>
      <c r="N8" s="3"/>
      <c r="O8" s="1"/>
      <c r="P8" s="4"/>
      <c r="Q8" s="2"/>
      <c r="R8" s="4"/>
      <c r="S8" s="6"/>
      <c r="T8" s="7"/>
      <c r="U8" s="2"/>
      <c r="V8" s="8"/>
      <c r="W8" s="2"/>
      <c r="X8" s="8"/>
    </row>
    <row r="9" spans="3:24" ht="18.75">
      <c r="C9" s="27" t="s">
        <v>7</v>
      </c>
      <c r="D9" s="28" t="str">
        <f>IF(D10="","",INDEX(GLOBAL!A11:A151,MATCH(INDEX!D10,GLOBAL!F11:F151,0)))</f>
        <v xml:space="preserve">Tututu-mojito
</v>
      </c>
      <c r="E9" s="9"/>
      <c r="F9" s="56" t="str">
        <f ca="1">IF(F10=0,"",INDEX(range_3,MATCH(F10,range_1,0)))</f>
        <v xml:space="preserve">Tututu-mojito
</v>
      </c>
      <c r="G9" s="11"/>
      <c r="H9" s="10"/>
      <c r="I9" s="12"/>
      <c r="J9" s="13"/>
      <c r="K9" s="11"/>
      <c r="L9" s="14"/>
      <c r="N9" s="3"/>
      <c r="O9" s="1"/>
      <c r="P9" s="4"/>
      <c r="Q9" s="2"/>
      <c r="R9" s="4"/>
      <c r="S9" s="6"/>
      <c r="T9" s="7"/>
      <c r="U9" s="2"/>
      <c r="V9" s="8"/>
      <c r="W9" s="2"/>
      <c r="X9" s="8"/>
    </row>
    <row r="10" spans="3:24" ht="18.75">
      <c r="C10" s="29" t="s">
        <v>3</v>
      </c>
      <c r="D10" s="30">
        <f t="array" ref="D10">LARGE(IF(GLOBAL!B11:B151&gt;1000,GLOBAL!F11:F151),1)</f>
        <v>0.23594202898550726</v>
      </c>
      <c r="E10" s="9"/>
      <c r="F10" s="56">
        <f ca="1">IF(MAX(range_2)&gt;1000,LARGE(range_1,1),0)</f>
        <v>0.23594202898550726</v>
      </c>
      <c r="G10" s="11"/>
      <c r="H10" s="10"/>
      <c r="I10" s="12"/>
      <c r="J10" s="13"/>
      <c r="K10" s="11"/>
      <c r="L10" s="14"/>
      <c r="N10" s="3"/>
      <c r="O10" s="1"/>
      <c r="P10" s="4"/>
      <c r="Q10" s="2"/>
      <c r="R10" s="4"/>
      <c r="S10" s="6"/>
      <c r="T10" s="7"/>
      <c r="U10" s="2"/>
      <c r="V10" s="8"/>
      <c r="W10" s="2"/>
      <c r="X10" s="8"/>
    </row>
    <row r="11" spans="3:24" ht="18.75">
      <c r="C11" s="27" t="s">
        <v>8</v>
      </c>
      <c r="D11" s="28" t="str">
        <f>IF(D12="","",INDEX(GLOBAL!A11:A151,MATCH(INDEX!D12,GLOBAL!F11:F151,0)))</f>
        <v xml:space="preserve">Tututu-
</v>
      </c>
      <c r="E11" s="9"/>
      <c r="F11" s="56" t="str">
        <f ca="1">IF(F12=0,"",INDEX(range_3,MATCH(F12,range_1,0)))</f>
        <v xml:space="preserve">Tututu-Demerge
</v>
      </c>
      <c r="G11" s="11"/>
      <c r="H11" s="10"/>
      <c r="I11" s="12"/>
      <c r="J11" s="13"/>
      <c r="K11" s="11"/>
      <c r="L11" s="14"/>
      <c r="N11" s="3"/>
      <c r="O11" s="1"/>
      <c r="P11" s="4"/>
      <c r="Q11" s="2"/>
      <c r="R11" s="4"/>
      <c r="S11" s="6"/>
      <c r="T11" s="7"/>
      <c r="U11" s="2"/>
      <c r="V11" s="8"/>
      <c r="W11" s="2"/>
      <c r="X11" s="8"/>
    </row>
    <row r="12" spans="3:24" ht="18.75">
      <c r="C12" s="29" t="s">
        <v>3</v>
      </c>
      <c r="D12" s="30">
        <f t="array" ref="D12">LARGE(IF(GLOBAL!B11:B151&gt;1000,GLOBAL!F11:F151),2)</f>
        <v>0.14801110083256244</v>
      </c>
      <c r="E12" s="9"/>
      <c r="F12" s="56">
        <f ca="1">IF(MAX(range_2)&gt;1000,LARGE(range_1,2),0)</f>
        <v>0.19019836639439908</v>
      </c>
      <c r="G12" s="11"/>
      <c r="H12" s="10"/>
      <c r="I12" s="12"/>
      <c r="J12" s="13"/>
      <c r="K12" s="11"/>
      <c r="L12" s="14"/>
      <c r="N12" s="3"/>
      <c r="O12" s="1"/>
      <c r="P12" s="4"/>
      <c r="Q12" s="2"/>
      <c r="R12" s="4"/>
      <c r="S12" s="6"/>
      <c r="T12" s="7"/>
      <c r="U12" s="2"/>
      <c r="V12" s="8"/>
      <c r="W12" s="2"/>
      <c r="X12" s="8"/>
    </row>
    <row r="13" spans="3:24" ht="18.75">
      <c r="C13" s="27" t="s">
        <v>9</v>
      </c>
      <c r="D13" s="28" t="str">
        <f>IF(D14="","",INDEX(GLOBAL!A11:A151,MATCH(INDEX!D14,GLOBAL!F11:F151,0)))</f>
        <v xml:space="preserve">Tututu-Aviso
</v>
      </c>
      <c r="E13" s="9"/>
      <c r="F13" s="56" t="str">
        <f ca="1">IF(F14=0,"",INDEX(range_3,MATCH(F14,range_1,0)))</f>
        <v xml:space="preserve">Tututu-
</v>
      </c>
      <c r="G13" s="11"/>
      <c r="H13" s="10"/>
      <c r="I13" s="12"/>
      <c r="J13" s="13"/>
      <c r="K13" s="11"/>
      <c r="L13" s="14"/>
      <c r="N13" s="3"/>
      <c r="O13" s="1"/>
      <c r="P13" s="4"/>
      <c r="Q13" s="2"/>
      <c r="R13" s="4"/>
      <c r="S13" s="6"/>
      <c r="T13" s="7"/>
      <c r="U13" s="2"/>
      <c r="V13" s="8"/>
      <c r="W13" s="2"/>
      <c r="X13" s="8"/>
    </row>
    <row r="14" spans="3:24" ht="18.75">
      <c r="C14" s="29" t="s">
        <v>3</v>
      </c>
      <c r="D14" s="30">
        <f t="array" ref="D14">LARGE(IF(GLOBAL!B11:B151&gt;1000,GLOBAL!F11:F151),3)</f>
        <v>0.10063897763578275</v>
      </c>
      <c r="E14" s="9"/>
      <c r="F14" s="56">
        <f ca="1">IF(MAX(range_2)&gt;1000,LARGE(range_1,3),0)</f>
        <v>0.14801110083256244</v>
      </c>
      <c r="G14" s="11"/>
      <c r="H14" s="10"/>
      <c r="I14" s="12"/>
      <c r="J14" s="13"/>
      <c r="K14" s="11"/>
      <c r="L14" s="14"/>
      <c r="N14" s="3"/>
      <c r="O14" s="1"/>
      <c r="P14" s="4"/>
      <c r="Q14" s="2"/>
      <c r="R14" s="4"/>
      <c r="S14" s="6"/>
      <c r="T14" s="7"/>
      <c r="U14" s="2"/>
      <c r="V14" s="8"/>
      <c r="W14" s="2"/>
      <c r="X14" s="8"/>
    </row>
    <row r="15" spans="3:24" ht="18.75">
      <c r="C15" s="31" t="s">
        <v>10</v>
      </c>
      <c r="D15" s="32" t="str">
        <f>IF(D16="","",INDEX(GLOBAL!A11:A151,MATCH(INDEX!D16,GLOBAL!F11:F151,0)))</f>
        <v xml:space="preserve">Tututu-patatipatataConnect
</v>
      </c>
      <c r="E15" s="9"/>
      <c r="F15" s="56" t="str">
        <f ca="1">IF(F16=0,"",INDEX(range_3,MATCH(F16,range_1,0)))</f>
        <v xml:space="preserve">Tututu-patatipatataConnect
</v>
      </c>
      <c r="G15" s="11"/>
      <c r="H15" s="10"/>
      <c r="I15" s="12"/>
      <c r="J15" s="13"/>
      <c r="K15" s="11"/>
      <c r="L15" s="14"/>
      <c r="N15" s="3"/>
      <c r="O15" s="1"/>
      <c r="P15" s="4"/>
      <c r="Q15" s="2"/>
      <c r="R15" s="4"/>
      <c r="S15" s="6"/>
      <c r="T15" s="7"/>
      <c r="U15" s="2"/>
      <c r="V15" s="8"/>
      <c r="W15" s="2"/>
      <c r="X15" s="8"/>
    </row>
    <row r="16" spans="3:24" ht="18.75">
      <c r="C16" s="34" t="s">
        <v>3</v>
      </c>
      <c r="D16" s="35">
        <f>SMALL(GLOBAL!F11:F151,1+COUNTIF(GLOBAL!F11:F151,0))</f>
        <v>1.0287694473522723E-2</v>
      </c>
      <c r="E16" s="9"/>
      <c r="F16" s="56">
        <f ca="1">IF(MAX(range_2)&gt;1000,SMALL(range_1,1),0)</f>
        <v>1.0287694473522723E-2</v>
      </c>
      <c r="G16" s="11"/>
      <c r="H16" s="10"/>
      <c r="I16" s="12"/>
      <c r="J16" s="13"/>
      <c r="K16" s="11"/>
      <c r="L16" s="14"/>
      <c r="N16" s="3"/>
      <c r="O16" s="1"/>
      <c r="P16" s="4"/>
      <c r="Q16" s="2"/>
      <c r="R16" s="4"/>
      <c r="S16" s="6"/>
      <c r="T16" s="7"/>
      <c r="U16" s="2"/>
      <c r="V16" s="8"/>
      <c r="W16" s="2"/>
      <c r="X16" s="8"/>
    </row>
    <row r="17" spans="3:24" ht="18.75">
      <c r="C17" s="31" t="s">
        <v>11</v>
      </c>
      <c r="D17" s="33" t="str">
        <f>IF(D18="","",INDEX(GLOBAL!A11:A151,MATCH(INDEX!D18,GLOBAL!F11:F151,0)))</f>
        <v xml:space="preserve">Tututu-football
</v>
      </c>
      <c r="E17" s="9"/>
      <c r="F17" s="56" t="str">
        <f ca="1">IF(F18=0,"",INDEX(range_3,MATCH(F18,range_1,0)))</f>
        <v xml:space="preserve">Tututu-football
</v>
      </c>
      <c r="G17" s="11"/>
      <c r="H17" s="10"/>
      <c r="I17" s="12"/>
      <c r="J17" s="13"/>
      <c r="K17" s="11"/>
      <c r="L17" s="14"/>
      <c r="N17" s="3"/>
      <c r="O17" s="1"/>
      <c r="P17" s="4"/>
      <c r="Q17" s="2"/>
      <c r="R17" s="4"/>
      <c r="S17" s="6"/>
      <c r="T17" s="7"/>
      <c r="U17" s="2"/>
      <c r="V17" s="8"/>
      <c r="W17" s="2"/>
      <c r="X17" s="8"/>
    </row>
    <row r="18" spans="3:24" ht="18.75">
      <c r="C18" s="34" t="s">
        <v>3</v>
      </c>
      <c r="D18" s="35">
        <f>SMALL(GLOBAL!F11:F151,2+COUNTIF(GLOBAL!F11:F151,0))</f>
        <v>1.9067697353010074E-2</v>
      </c>
      <c r="E18" s="9"/>
      <c r="F18" s="56">
        <f ca="1">IF(MAX(range_2)&gt;1000,SMALL(range_1,2),0)</f>
        <v>1.9067697353010074E-2</v>
      </c>
      <c r="G18" s="11"/>
      <c r="H18" s="10"/>
      <c r="I18" s="12"/>
      <c r="J18" s="13"/>
      <c r="K18" s="11"/>
      <c r="L18" s="14"/>
      <c r="N18" s="3"/>
      <c r="O18" s="1"/>
      <c r="P18" s="4"/>
      <c r="Q18" s="2"/>
      <c r="R18" s="4"/>
      <c r="S18" s="6"/>
      <c r="T18" s="7"/>
      <c r="U18" s="2"/>
      <c r="V18" s="8"/>
      <c r="W18" s="2"/>
      <c r="X18" s="8"/>
    </row>
    <row r="19" spans="3:24" ht="18.75">
      <c r="C19" s="31" t="s">
        <v>12</v>
      </c>
      <c r="D19" s="33" t="str">
        <f>IF(D20="","",INDEX(GLOBAL!A11:A151,MATCH(INDEX!D20,GLOBAL!F11:F151,0)))</f>
        <v xml:space="preserve">Tututu-oooo-
</v>
      </c>
      <c r="E19" s="9"/>
      <c r="F19" s="56" t="str">
        <f ca="1">IF(F20=0,"",INDEX(range_3,MATCH(F20,range_1,0)))</f>
        <v xml:space="preserve">Tututu-oooo-
</v>
      </c>
      <c r="G19" s="11"/>
      <c r="H19" s="10"/>
      <c r="I19" s="12"/>
      <c r="J19" s="13"/>
      <c r="K19" s="11"/>
      <c r="L19" s="14"/>
      <c r="N19" s="3"/>
      <c r="O19" s="1"/>
      <c r="P19" s="4"/>
      <c r="Q19" s="2"/>
      <c r="R19" s="4"/>
      <c r="S19" s="6"/>
      <c r="T19" s="7"/>
      <c r="U19" s="2"/>
      <c r="V19" s="8"/>
      <c r="W19" s="2"/>
      <c r="X19" s="8"/>
    </row>
    <row r="20" spans="3:24" ht="19.5" thickBot="1">
      <c r="C20" s="36" t="s">
        <v>3</v>
      </c>
      <c r="D20" s="37">
        <f t="array" ref="D20">SMALL(GLOBAL!F11:F151,3+COUNTIF(GLOBAL!F11:F151,0))</f>
        <v>2.1718602455146365E-2</v>
      </c>
      <c r="E20" s="9"/>
      <c r="F20" s="56">
        <f ca="1">IF(MAX(range_2)&gt;1000,SMALL(range_1,3),0)</f>
        <v>2.1718602455146365E-2</v>
      </c>
      <c r="G20" s="11"/>
      <c r="H20" s="10"/>
      <c r="I20" s="12"/>
      <c r="J20" s="13"/>
      <c r="K20" s="11"/>
      <c r="L20" s="14"/>
      <c r="N20" s="3"/>
      <c r="O20" s="1"/>
      <c r="P20" s="4"/>
      <c r="Q20" s="2"/>
      <c r="R20" s="4"/>
      <c r="S20" s="6"/>
      <c r="T20" s="7"/>
      <c r="U20" s="2"/>
      <c r="V20" s="8"/>
      <c r="W20" s="2"/>
      <c r="X20" s="8"/>
    </row>
    <row r="21" spans="3:24">
      <c r="E21" s="9"/>
      <c r="G21" s="11"/>
      <c r="H21" s="10"/>
      <c r="I21" s="12"/>
      <c r="J21" s="13"/>
      <c r="K21" s="11"/>
      <c r="L21" s="14"/>
      <c r="N21" s="3"/>
      <c r="O21" s="1"/>
      <c r="P21" s="4"/>
      <c r="Q21" s="2"/>
      <c r="R21" s="4"/>
      <c r="S21" s="6"/>
      <c r="T21" s="7"/>
      <c r="U21" s="2"/>
      <c r="V21" s="8"/>
      <c r="W21" s="2"/>
      <c r="X21" s="8"/>
    </row>
  </sheetData>
  <conditionalFormatting sqref="D8">
    <cfRule type="cellIs" dxfId="6" priority="2" operator="greaterThan">
      <formula>0.9</formula>
    </cfRule>
  </conditionalFormatting>
  <hyperlinks>
    <hyperlink ref="D2" location="GLOBAL!A92" display="GLOBAL UPSELL" xr:uid="{00000000-0004-0000-0000-000000000000}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I161"/>
  <sheetViews>
    <sheetView showGridLines="0" tabSelected="1" workbookViewId="0">
      <selection activeCell="B2" sqref="B2"/>
    </sheetView>
  </sheetViews>
  <sheetFormatPr defaultColWidth="11.5703125" defaultRowHeight="14.25"/>
  <cols>
    <col min="1" max="1" width="28.28515625" style="39" bestFit="1" customWidth="1"/>
    <col min="2" max="3" width="18.85546875" style="40" bestFit="1" customWidth="1"/>
    <col min="4" max="4" width="8" style="40" bestFit="1" customWidth="1"/>
    <col min="5" max="5" width="20.140625" style="40" customWidth="1"/>
    <col min="6" max="6" width="15.140625" style="39" bestFit="1" customWidth="1"/>
    <col min="7" max="7" width="11.5703125" style="39"/>
    <col min="8" max="8" width="22.28515625" style="39" bestFit="1" customWidth="1"/>
    <col min="9" max="9" width="13.140625" style="39" customWidth="1"/>
    <col min="10" max="16384" width="11.5703125" style="39"/>
  </cols>
  <sheetData>
    <row r="2" spans="1:9">
      <c r="A2" s="40"/>
      <c r="B2" s="39"/>
      <c r="C2" s="39"/>
      <c r="D2" s="39"/>
      <c r="E2" s="39"/>
      <c r="H2" s="48" t="s">
        <v>31</v>
      </c>
      <c r="I2" s="48">
        <f>COUNT(range_1)</f>
        <v>10</v>
      </c>
    </row>
    <row r="3" spans="1:9">
      <c r="F3" s="40"/>
      <c r="I3" s="39" t="e">
        <f t="array" ref="I3">MATCH(GRANDE.VALEUR,IF(GLOBAL!B11:B151&gt;1000,GLOBAL!F11:F151),1)</f>
        <v>#NAME?</v>
      </c>
    </row>
    <row r="4" spans="1:9" ht="15">
      <c r="C4" s="58" t="s">
        <v>32</v>
      </c>
      <c r="D4" s="59"/>
      <c r="E4" s="59"/>
      <c r="F4" s="40"/>
      <c r="I4" s="39" t="s">
        <v>26</v>
      </c>
    </row>
    <row r="5" spans="1:9" ht="15">
      <c r="C5" s="58" t="s">
        <v>33</v>
      </c>
      <c r="D5" s="59"/>
      <c r="E5" s="59"/>
      <c r="F5" s="40"/>
      <c r="I5" s="45" t="s">
        <v>28</v>
      </c>
    </row>
    <row r="6" spans="1:9" ht="15">
      <c r="C6" s="58" t="s">
        <v>37</v>
      </c>
      <c r="D6" s="59"/>
      <c r="E6" s="59"/>
      <c r="F6" s="40"/>
      <c r="I6" s="39" t="s">
        <v>27</v>
      </c>
    </row>
    <row r="7" spans="1:9">
      <c r="F7" s="40"/>
    </row>
    <row r="8" spans="1:9" ht="15">
      <c r="B8" s="41"/>
      <c r="C8" s="42" t="s">
        <v>13</v>
      </c>
      <c r="D8" s="42"/>
      <c r="E8" s="42"/>
      <c r="F8" s="42">
        <f>GETPIVOTDATA("Somme de Vues",$A$10)</f>
        <v>106399</v>
      </c>
      <c r="I8" s="46" t="s">
        <v>29</v>
      </c>
    </row>
    <row r="9" spans="1:9">
      <c r="I9" s="39" t="s">
        <v>30</v>
      </c>
    </row>
    <row r="10" spans="1:9" ht="15">
      <c r="A10" s="49" t="s">
        <v>34</v>
      </c>
      <c r="B10" s="52" t="s">
        <v>14</v>
      </c>
      <c r="C10" s="52" t="s">
        <v>15</v>
      </c>
      <c r="D10" s="50" t="s">
        <v>36</v>
      </c>
      <c r="E10" s="47"/>
      <c r="F10" s="43" t="s">
        <v>3</v>
      </c>
      <c r="I10" s="39" t="e">
        <f t="array" ref="I10">MATCH("Total général",LARGE(IF(GLOBAL!B11:B151&gt;1000,GLOBAL!F11:F151),1))</f>
        <v>#N/A</v>
      </c>
    </row>
    <row r="11" spans="1:9">
      <c r="A11" s="51" t="s">
        <v>16</v>
      </c>
      <c r="B11" s="52">
        <v>857</v>
      </c>
      <c r="C11" s="52">
        <v>163</v>
      </c>
      <c r="D11" s="53">
        <v>0.19019836639439908</v>
      </c>
      <c r="E11" s="47"/>
      <c r="F11" s="5">
        <f>C11/B11</f>
        <v>0.19019836639439908</v>
      </c>
      <c r="I11" s="39" t="e">
        <f t="array" ref="I11">MATCH("Total général",GRANDE.VALEUR,IF(GLOBAL!$B$10:$B$1000,0))</f>
        <v>#NAME?</v>
      </c>
    </row>
    <row r="12" spans="1:9">
      <c r="A12" s="51" t="s">
        <v>23</v>
      </c>
      <c r="B12" s="52">
        <v>17296</v>
      </c>
      <c r="C12" s="52">
        <v>2560</v>
      </c>
      <c r="D12" s="53">
        <v>0.14801110083256244</v>
      </c>
      <c r="E12" s="47"/>
      <c r="F12" s="5">
        <f t="shared" ref="F12:F21" si="0">C12/B12</f>
        <v>0.14801110083256244</v>
      </c>
      <c r="I12" s="39" t="e">
        <f t="array" ref="I12">MATCH("Total général",GLOBAL!$B$10:$B$1000,0)-1</f>
        <v>#N/A</v>
      </c>
    </row>
    <row r="13" spans="1:9">
      <c r="A13" s="51" t="s">
        <v>20</v>
      </c>
      <c r="B13" s="52">
        <v>6914</v>
      </c>
      <c r="C13" s="52">
        <v>208</v>
      </c>
      <c r="D13" s="53">
        <v>3.0083887763957189E-2</v>
      </c>
      <c r="E13" s="47"/>
      <c r="F13" s="5">
        <f t="shared" si="0"/>
        <v>3.0083887763957189E-2</v>
      </c>
      <c r="I13" s="54">
        <f>LARGE(range_1,2)</f>
        <v>0.19019836639439908</v>
      </c>
    </row>
    <row r="14" spans="1:9">
      <c r="A14" s="51" t="s">
        <v>19</v>
      </c>
      <c r="B14" s="52">
        <v>27703</v>
      </c>
      <c r="C14" s="52">
        <v>285</v>
      </c>
      <c r="D14" s="53">
        <v>1.0287694473522723E-2</v>
      </c>
      <c r="E14" s="47"/>
      <c r="F14" s="5">
        <f t="shared" si="0"/>
        <v>1.0287694473522723E-2</v>
      </c>
    </row>
    <row r="15" spans="1:9">
      <c r="A15" s="51" t="s">
        <v>22</v>
      </c>
      <c r="B15" s="52">
        <v>2035</v>
      </c>
      <c r="C15" s="52">
        <v>88</v>
      </c>
      <c r="D15" s="53">
        <v>4.3243243243243246E-2</v>
      </c>
      <c r="E15" s="47"/>
      <c r="F15" s="5">
        <f t="shared" si="0"/>
        <v>4.3243243243243246E-2</v>
      </c>
    </row>
    <row r="16" spans="1:9">
      <c r="A16" s="51" t="s">
        <v>21</v>
      </c>
      <c r="B16" s="52">
        <v>1725</v>
      </c>
      <c r="C16" s="52">
        <v>407</v>
      </c>
      <c r="D16" s="53">
        <v>0.23594202898550726</v>
      </c>
      <c r="E16" s="47"/>
      <c r="F16" s="5">
        <f t="shared" si="0"/>
        <v>0.23594202898550726</v>
      </c>
    </row>
    <row r="17" spans="1:7">
      <c r="A17" s="51" t="s">
        <v>17</v>
      </c>
      <c r="B17" s="52">
        <v>24095</v>
      </c>
      <c r="C17" s="52">
        <v>1904</v>
      </c>
      <c r="D17" s="53">
        <v>7.9020543681261671E-2</v>
      </c>
      <c r="E17" s="47"/>
      <c r="F17" s="5">
        <f t="shared" si="0"/>
        <v>7.9020543681261671E-2</v>
      </c>
    </row>
    <row r="18" spans="1:7">
      <c r="A18" s="51" t="s">
        <v>25</v>
      </c>
      <c r="B18" s="52">
        <v>21345</v>
      </c>
      <c r="C18" s="52">
        <v>407</v>
      </c>
      <c r="D18" s="53">
        <v>1.9067697353010074E-2</v>
      </c>
      <c r="E18" s="47"/>
      <c r="F18" s="5">
        <f t="shared" si="0"/>
        <v>1.9067697353010074E-2</v>
      </c>
    </row>
    <row r="19" spans="1:7" ht="15">
      <c r="A19" s="51" t="s">
        <v>24</v>
      </c>
      <c r="B19" s="52">
        <v>3177</v>
      </c>
      <c r="C19" s="52">
        <v>69</v>
      </c>
      <c r="D19" s="53">
        <v>2.1718602455146365E-2</v>
      </c>
      <c r="E19" s="47"/>
      <c r="F19" s="5">
        <f t="shared" si="0"/>
        <v>2.1718602455146365E-2</v>
      </c>
      <c r="G19" s="44"/>
    </row>
    <row r="20" spans="1:7">
      <c r="A20" s="51" t="s">
        <v>18</v>
      </c>
      <c r="B20" s="52">
        <v>1252</v>
      </c>
      <c r="C20" s="52">
        <v>126</v>
      </c>
      <c r="D20" s="53">
        <v>0.10063897763578275</v>
      </c>
      <c r="E20" s="47"/>
      <c r="F20" s="5">
        <f t="shared" si="0"/>
        <v>0.10063897763578275</v>
      </c>
    </row>
    <row r="21" spans="1:7">
      <c r="A21" s="51" t="s">
        <v>35</v>
      </c>
      <c r="B21" s="52">
        <v>106399</v>
      </c>
      <c r="C21" s="52">
        <v>6217</v>
      </c>
      <c r="D21" s="53">
        <v>5.8431000291356124E-2</v>
      </c>
      <c r="E21" s="47"/>
      <c r="F21" s="5">
        <f t="shared" si="0"/>
        <v>5.8431000291356124E-2</v>
      </c>
    </row>
    <row r="22" spans="1:7" ht="15">
      <c r="A22"/>
      <c r="B22"/>
      <c r="C22"/>
      <c r="D22"/>
      <c r="E22"/>
      <c r="F22" s="5"/>
    </row>
    <row r="23" spans="1:7" ht="15">
      <c r="A23"/>
      <c r="B23"/>
      <c r="C23"/>
      <c r="D23"/>
      <c r="E23"/>
      <c r="F23" s="5"/>
    </row>
    <row r="24" spans="1:7" ht="15">
      <c r="A24"/>
      <c r="B24"/>
      <c r="C24"/>
      <c r="D24"/>
      <c r="E24"/>
      <c r="F24" s="5"/>
    </row>
    <row r="25" spans="1:7" ht="15">
      <c r="A25"/>
      <c r="B25"/>
      <c r="C25"/>
      <c r="D25"/>
      <c r="E25"/>
      <c r="F25" s="5"/>
    </row>
    <row r="26" spans="1:7" ht="15">
      <c r="A26"/>
      <c r="B26"/>
      <c r="C26"/>
      <c r="D26"/>
      <c r="E26"/>
      <c r="F26" s="5"/>
    </row>
    <row r="27" spans="1:7" ht="15">
      <c r="A27"/>
      <c r="B27"/>
      <c r="C27"/>
      <c r="D27"/>
      <c r="E27"/>
      <c r="F27" s="5"/>
    </row>
    <row r="28" spans="1:7" ht="15">
      <c r="A28"/>
      <c r="B28"/>
      <c r="C28"/>
      <c r="D28"/>
      <c r="E28"/>
      <c r="F28" s="5"/>
    </row>
    <row r="29" spans="1:7" ht="15">
      <c r="A29"/>
      <c r="B29"/>
      <c r="C29"/>
      <c r="D29"/>
      <c r="E29"/>
      <c r="F29" s="5"/>
    </row>
    <row r="30" spans="1:7" ht="15">
      <c r="A30"/>
      <c r="B30"/>
      <c r="C30"/>
      <c r="D30"/>
      <c r="E30"/>
      <c r="F30" s="5"/>
    </row>
    <row r="31" spans="1:7" ht="15">
      <c r="A31"/>
      <c r="B31"/>
      <c r="C31"/>
      <c r="D31"/>
      <c r="E31"/>
      <c r="F31" s="5"/>
    </row>
    <row r="32" spans="1:7" ht="15">
      <c r="A32"/>
      <c r="B32"/>
      <c r="C32"/>
      <c r="D32"/>
      <c r="E32"/>
      <c r="F32" s="5"/>
    </row>
    <row r="33" spans="1:6" ht="15">
      <c r="A33"/>
      <c r="B33"/>
      <c r="C33"/>
      <c r="D33"/>
      <c r="E33"/>
      <c r="F33" s="5"/>
    </row>
    <row r="34" spans="1:6" ht="15">
      <c r="A34"/>
      <c r="B34"/>
      <c r="C34"/>
      <c r="D34"/>
      <c r="E34"/>
      <c r="F34" s="5"/>
    </row>
    <row r="35" spans="1:6" ht="15">
      <c r="A35"/>
      <c r="B35"/>
      <c r="C35"/>
      <c r="D35"/>
      <c r="E35"/>
      <c r="F35" s="5"/>
    </row>
    <row r="36" spans="1:6" ht="15">
      <c r="A36"/>
      <c r="B36"/>
      <c r="C36"/>
      <c r="D36"/>
      <c r="E36"/>
      <c r="F36" s="5"/>
    </row>
    <row r="37" spans="1:6" ht="15">
      <c r="A37"/>
      <c r="B37"/>
      <c r="C37"/>
      <c r="D37"/>
      <c r="E37"/>
      <c r="F37" s="5"/>
    </row>
    <row r="38" spans="1:6" ht="15">
      <c r="A38"/>
      <c r="B38"/>
      <c r="C38"/>
      <c r="D38"/>
      <c r="E38"/>
      <c r="F38" s="5"/>
    </row>
    <row r="39" spans="1:6" ht="15">
      <c r="A39"/>
      <c r="B39"/>
      <c r="C39"/>
      <c r="D39"/>
      <c r="E39"/>
      <c r="F39" s="5"/>
    </row>
    <row r="40" spans="1:6" ht="15">
      <c r="A40"/>
      <c r="B40"/>
      <c r="C40"/>
      <c r="D40"/>
      <c r="E40"/>
      <c r="F40" s="5"/>
    </row>
    <row r="41" spans="1:6" ht="15">
      <c r="A41"/>
      <c r="B41"/>
      <c r="C41"/>
      <c r="D41"/>
      <c r="E41"/>
      <c r="F41" s="5"/>
    </row>
    <row r="42" spans="1:6" ht="15">
      <c r="A42"/>
      <c r="B42"/>
      <c r="C42"/>
      <c r="D42"/>
      <c r="E42"/>
      <c r="F42" s="5"/>
    </row>
    <row r="43" spans="1:6" ht="15">
      <c r="A43"/>
      <c r="B43"/>
      <c r="C43"/>
      <c r="D43"/>
      <c r="E43"/>
      <c r="F43" s="5"/>
    </row>
    <row r="44" spans="1:6" ht="15">
      <c r="A44"/>
      <c r="B44"/>
      <c r="C44"/>
      <c r="D44"/>
      <c r="E44"/>
      <c r="F44" s="5"/>
    </row>
    <row r="45" spans="1:6" ht="15">
      <c r="A45"/>
      <c r="B45"/>
      <c r="C45"/>
      <c r="D45"/>
      <c r="E45"/>
      <c r="F45" s="5"/>
    </row>
    <row r="46" spans="1:6" ht="15">
      <c r="A46"/>
      <c r="B46"/>
      <c r="C46"/>
      <c r="D46"/>
      <c r="E46"/>
      <c r="F46" s="5"/>
    </row>
    <row r="47" spans="1:6" ht="15">
      <c r="A47"/>
      <c r="B47"/>
      <c r="C47"/>
      <c r="D47"/>
      <c r="E47"/>
      <c r="F47" s="5"/>
    </row>
    <row r="48" spans="1:6" ht="15">
      <c r="A48"/>
      <c r="B48"/>
      <c r="C48"/>
      <c r="D48"/>
      <c r="E48"/>
      <c r="F48" s="5"/>
    </row>
    <row r="49" spans="1:6" ht="15">
      <c r="A49"/>
      <c r="B49"/>
      <c r="C49"/>
      <c r="D49"/>
      <c r="E49"/>
      <c r="F49" s="5"/>
    </row>
    <row r="50" spans="1:6" ht="15">
      <c r="A50"/>
      <c r="B50"/>
      <c r="C50"/>
      <c r="D50"/>
      <c r="E50"/>
      <c r="F50" s="5"/>
    </row>
    <row r="51" spans="1:6" ht="15">
      <c r="A51"/>
      <c r="B51"/>
      <c r="C51"/>
      <c r="D51"/>
      <c r="E51"/>
      <c r="F51" s="5"/>
    </row>
    <row r="52" spans="1:6" ht="15">
      <c r="A52"/>
      <c r="B52"/>
      <c r="C52"/>
      <c r="D52"/>
      <c r="E52"/>
      <c r="F52" s="5"/>
    </row>
    <row r="53" spans="1:6" ht="15">
      <c r="A53"/>
      <c r="B53"/>
      <c r="C53"/>
      <c r="D53"/>
      <c r="E53"/>
      <c r="F53" s="5"/>
    </row>
    <row r="54" spans="1:6" ht="15">
      <c r="A54"/>
      <c r="B54"/>
      <c r="C54"/>
      <c r="D54"/>
      <c r="E54"/>
      <c r="F54" s="5"/>
    </row>
    <row r="55" spans="1:6" ht="15">
      <c r="A55"/>
      <c r="B55"/>
      <c r="C55"/>
      <c r="D55"/>
      <c r="E55"/>
      <c r="F55" s="5"/>
    </row>
    <row r="56" spans="1:6" ht="15">
      <c r="A56"/>
      <c r="B56"/>
      <c r="C56"/>
      <c r="D56"/>
      <c r="E56"/>
      <c r="F56" s="5"/>
    </row>
    <row r="57" spans="1:6" ht="15">
      <c r="A57"/>
      <c r="B57"/>
      <c r="C57"/>
      <c r="D57"/>
      <c r="E57"/>
      <c r="F57" s="5"/>
    </row>
    <row r="58" spans="1:6" ht="15">
      <c r="A58"/>
      <c r="B58"/>
      <c r="C58"/>
      <c r="D58"/>
      <c r="E58"/>
      <c r="F58" s="5"/>
    </row>
    <row r="59" spans="1:6" ht="15">
      <c r="A59"/>
      <c r="B59"/>
      <c r="C59"/>
      <c r="D59"/>
      <c r="E59"/>
      <c r="F59" s="5"/>
    </row>
    <row r="60" spans="1:6" ht="15">
      <c r="A60"/>
      <c r="B60"/>
      <c r="C60"/>
      <c r="D60"/>
      <c r="E60"/>
      <c r="F60" s="5"/>
    </row>
    <row r="61" spans="1:6" ht="15">
      <c r="A61"/>
      <c r="B61"/>
      <c r="C61"/>
      <c r="D61"/>
      <c r="E61"/>
      <c r="F61" s="5"/>
    </row>
    <row r="62" spans="1:6" ht="15">
      <c r="A62"/>
      <c r="B62"/>
      <c r="C62"/>
      <c r="D62"/>
      <c r="E62"/>
      <c r="F62" s="5"/>
    </row>
    <row r="63" spans="1:6" ht="15">
      <c r="A63"/>
      <c r="B63"/>
      <c r="C63"/>
      <c r="D63"/>
      <c r="E63"/>
      <c r="F63" s="5"/>
    </row>
    <row r="64" spans="1:6" ht="15">
      <c r="A64"/>
      <c r="B64"/>
      <c r="C64"/>
      <c r="D64"/>
      <c r="E64"/>
      <c r="F64" s="5"/>
    </row>
    <row r="65" spans="1:6" ht="15">
      <c r="A65"/>
      <c r="B65"/>
      <c r="C65"/>
      <c r="D65"/>
      <c r="E65"/>
      <c r="F65" s="5"/>
    </row>
    <row r="66" spans="1:6" ht="15">
      <c r="A66"/>
      <c r="B66"/>
      <c r="C66"/>
      <c r="D66"/>
      <c r="E66"/>
      <c r="F66" s="5"/>
    </row>
    <row r="67" spans="1:6" ht="15">
      <c r="A67"/>
      <c r="B67"/>
      <c r="C67"/>
      <c r="D67"/>
      <c r="E67"/>
      <c r="F67" s="5"/>
    </row>
    <row r="68" spans="1:6" ht="15">
      <c r="A68"/>
      <c r="B68"/>
      <c r="C68"/>
      <c r="D68"/>
      <c r="E68"/>
      <c r="F68" s="5"/>
    </row>
    <row r="69" spans="1:6" ht="15">
      <c r="A69"/>
      <c r="B69"/>
      <c r="C69"/>
      <c r="D69"/>
      <c r="E69"/>
      <c r="F69" s="5"/>
    </row>
    <row r="70" spans="1:6" ht="15">
      <c r="A70"/>
      <c r="B70"/>
      <c r="C70"/>
      <c r="D70"/>
      <c r="E70"/>
      <c r="F70" s="5"/>
    </row>
    <row r="71" spans="1:6" ht="15">
      <c r="A71"/>
      <c r="B71"/>
      <c r="C71"/>
      <c r="D71"/>
      <c r="E71"/>
      <c r="F71" s="5"/>
    </row>
    <row r="72" spans="1:6" ht="15">
      <c r="A72"/>
      <c r="B72"/>
      <c r="C72"/>
      <c r="D72"/>
      <c r="E72"/>
      <c r="F72" s="5"/>
    </row>
    <row r="73" spans="1:6" ht="15">
      <c r="A73"/>
      <c r="B73"/>
      <c r="C73"/>
      <c r="D73"/>
      <c r="E73"/>
      <c r="F73" s="5"/>
    </row>
    <row r="74" spans="1:6" ht="15">
      <c r="A74"/>
      <c r="B74"/>
      <c r="C74"/>
      <c r="D74"/>
      <c r="E74"/>
      <c r="F74" s="5"/>
    </row>
    <row r="75" spans="1:6" ht="15">
      <c r="A75"/>
      <c r="B75"/>
      <c r="C75"/>
      <c r="D75"/>
      <c r="E75"/>
      <c r="F75" s="5"/>
    </row>
    <row r="76" spans="1:6" ht="15">
      <c r="A76"/>
      <c r="B76"/>
      <c r="C76"/>
      <c r="D76"/>
      <c r="E76"/>
      <c r="F76" s="5"/>
    </row>
    <row r="77" spans="1:6" ht="15">
      <c r="A77"/>
      <c r="B77"/>
      <c r="C77"/>
      <c r="D77"/>
      <c r="E77"/>
      <c r="F77" s="5"/>
    </row>
    <row r="78" spans="1:6" ht="15">
      <c r="A78"/>
      <c r="B78"/>
      <c r="C78"/>
      <c r="D78"/>
      <c r="E78"/>
      <c r="F78" s="5"/>
    </row>
    <row r="79" spans="1:6" ht="15">
      <c r="A79"/>
      <c r="B79"/>
      <c r="C79"/>
      <c r="D79"/>
      <c r="E79"/>
      <c r="F79" s="5"/>
    </row>
    <row r="80" spans="1:6" ht="15">
      <c r="A80"/>
      <c r="B80"/>
      <c r="C80"/>
      <c r="D80"/>
      <c r="E80"/>
      <c r="F80" s="5"/>
    </row>
    <row r="81" spans="1:6" ht="15">
      <c r="A81"/>
      <c r="B81"/>
      <c r="C81"/>
      <c r="D81"/>
      <c r="E81"/>
      <c r="F81" s="5"/>
    </row>
    <row r="82" spans="1:6" ht="15">
      <c r="A82"/>
      <c r="B82"/>
      <c r="C82"/>
      <c r="D82"/>
      <c r="E82"/>
      <c r="F82" s="5"/>
    </row>
    <row r="83" spans="1:6" ht="15">
      <c r="A83"/>
      <c r="B83"/>
      <c r="C83"/>
      <c r="D83"/>
      <c r="E83"/>
      <c r="F83" s="5"/>
    </row>
    <row r="84" spans="1:6" ht="15">
      <c r="A84"/>
      <c r="B84"/>
      <c r="C84"/>
      <c r="D84"/>
      <c r="E84"/>
      <c r="F84" s="5"/>
    </row>
    <row r="85" spans="1:6" ht="15">
      <c r="A85"/>
      <c r="B85"/>
      <c r="C85"/>
      <c r="D85"/>
      <c r="E85"/>
      <c r="F85" s="5"/>
    </row>
    <row r="86" spans="1:6" ht="15">
      <c r="A86"/>
      <c r="B86"/>
      <c r="C86"/>
      <c r="D86"/>
      <c r="E86"/>
      <c r="F86" s="5"/>
    </row>
    <row r="87" spans="1:6" ht="15">
      <c r="A87"/>
      <c r="B87"/>
      <c r="C87"/>
      <c r="D87"/>
      <c r="E87"/>
      <c r="F87" s="5"/>
    </row>
    <row r="88" spans="1:6" ht="15">
      <c r="A88"/>
      <c r="B88"/>
      <c r="C88"/>
      <c r="D88"/>
      <c r="E88"/>
      <c r="F88" s="5"/>
    </row>
    <row r="89" spans="1:6" ht="15">
      <c r="A89"/>
      <c r="B89"/>
      <c r="C89"/>
      <c r="D89"/>
      <c r="E89"/>
      <c r="F89" s="5"/>
    </row>
    <row r="90" spans="1:6" ht="15">
      <c r="A90"/>
      <c r="B90"/>
      <c r="C90"/>
      <c r="D90"/>
      <c r="E90"/>
      <c r="F90" s="5"/>
    </row>
    <row r="91" spans="1:6" ht="15">
      <c r="A91"/>
      <c r="B91"/>
      <c r="C91"/>
      <c r="D91"/>
      <c r="E91"/>
      <c r="F91" s="5"/>
    </row>
    <row r="92" spans="1:6" ht="15">
      <c r="A92"/>
      <c r="B92"/>
      <c r="C92"/>
      <c r="D92"/>
      <c r="E92"/>
      <c r="F92" s="5"/>
    </row>
    <row r="93" spans="1:6" ht="15">
      <c r="A93"/>
      <c r="B93"/>
      <c r="C93"/>
      <c r="D93"/>
      <c r="E93"/>
      <c r="F93" s="5"/>
    </row>
    <row r="94" spans="1:6" ht="15">
      <c r="A94"/>
      <c r="B94"/>
      <c r="C94"/>
      <c r="D94"/>
      <c r="E94"/>
      <c r="F94" s="5"/>
    </row>
    <row r="95" spans="1:6" ht="15">
      <c r="A95"/>
      <c r="B95"/>
      <c r="C95"/>
      <c r="D95"/>
      <c r="E95"/>
      <c r="F95" s="5"/>
    </row>
    <row r="96" spans="1:6" ht="15">
      <c r="A96"/>
      <c r="B96"/>
      <c r="C96"/>
      <c r="D96"/>
      <c r="E96"/>
      <c r="F96" s="5"/>
    </row>
    <row r="97" spans="1:6" ht="15">
      <c r="A97"/>
      <c r="B97"/>
      <c r="C97"/>
      <c r="D97"/>
      <c r="E97"/>
      <c r="F97" s="5"/>
    </row>
    <row r="98" spans="1:6" ht="15">
      <c r="A98"/>
      <c r="B98"/>
      <c r="C98"/>
      <c r="D98"/>
      <c r="E98"/>
      <c r="F98" s="5"/>
    </row>
    <row r="99" spans="1:6" ht="15">
      <c r="A99"/>
      <c r="B99"/>
      <c r="C99"/>
      <c r="D99"/>
      <c r="E99"/>
      <c r="F99" s="5"/>
    </row>
    <row r="100" spans="1:6" ht="15">
      <c r="A100"/>
      <c r="B100"/>
      <c r="C100"/>
      <c r="D100"/>
      <c r="E100"/>
      <c r="F100" s="5"/>
    </row>
    <row r="101" spans="1:6" ht="15">
      <c r="A101"/>
      <c r="B101"/>
      <c r="C101"/>
      <c r="D101"/>
      <c r="E101"/>
      <c r="F101" s="5"/>
    </row>
    <row r="102" spans="1:6" ht="15">
      <c r="A102"/>
      <c r="B102"/>
      <c r="C102"/>
      <c r="D102"/>
      <c r="E102"/>
      <c r="F102" s="5"/>
    </row>
    <row r="103" spans="1:6" ht="15">
      <c r="A103"/>
      <c r="B103"/>
      <c r="C103"/>
      <c r="D103"/>
      <c r="E103"/>
      <c r="F103" s="5"/>
    </row>
    <row r="104" spans="1:6" ht="15">
      <c r="A104"/>
      <c r="B104"/>
      <c r="C104"/>
      <c r="D104"/>
      <c r="E104"/>
      <c r="F104" s="5"/>
    </row>
    <row r="105" spans="1:6" ht="15">
      <c r="A105"/>
      <c r="B105"/>
      <c r="C105"/>
      <c r="D105"/>
      <c r="E105"/>
      <c r="F105" s="5"/>
    </row>
    <row r="106" spans="1:6" ht="15">
      <c r="A106"/>
      <c r="B106"/>
      <c r="C106"/>
      <c r="D106"/>
      <c r="E106"/>
      <c r="F106" s="5"/>
    </row>
    <row r="107" spans="1:6" ht="15">
      <c r="A107"/>
      <c r="B107"/>
      <c r="C107"/>
      <c r="D107"/>
      <c r="E107"/>
      <c r="F107" s="5"/>
    </row>
    <row r="108" spans="1:6" ht="15">
      <c r="A108"/>
      <c r="B108"/>
      <c r="C108"/>
      <c r="D108"/>
      <c r="E108"/>
      <c r="F108" s="5"/>
    </row>
    <row r="109" spans="1:6" ht="15">
      <c r="A109"/>
      <c r="B109"/>
      <c r="C109"/>
      <c r="D109"/>
      <c r="E109"/>
      <c r="F109" s="5"/>
    </row>
    <row r="110" spans="1:6" ht="15">
      <c r="A110"/>
      <c r="B110"/>
      <c r="C110"/>
      <c r="D110"/>
      <c r="E110"/>
      <c r="F110" s="5"/>
    </row>
    <row r="111" spans="1:6" ht="15">
      <c r="A111"/>
      <c r="B111"/>
      <c r="C111"/>
      <c r="D111"/>
      <c r="E111"/>
      <c r="F111" s="5"/>
    </row>
    <row r="112" spans="1:6" ht="15">
      <c r="A112"/>
      <c r="B112"/>
      <c r="C112"/>
      <c r="D112"/>
      <c r="E112"/>
      <c r="F112" s="5"/>
    </row>
    <row r="113" spans="1:6" ht="15">
      <c r="A113"/>
      <c r="B113"/>
      <c r="C113"/>
      <c r="D113"/>
      <c r="E113"/>
      <c r="F113" s="5"/>
    </row>
    <row r="114" spans="1:6" ht="15">
      <c r="A114"/>
      <c r="B114"/>
      <c r="C114"/>
      <c r="D114"/>
      <c r="E114"/>
      <c r="F114" s="5"/>
    </row>
    <row r="115" spans="1:6" ht="15">
      <c r="A115"/>
      <c r="B115"/>
      <c r="C115"/>
      <c r="D115"/>
      <c r="E115"/>
      <c r="F115" s="5"/>
    </row>
    <row r="116" spans="1:6" ht="15">
      <c r="A116"/>
      <c r="B116"/>
      <c r="C116"/>
      <c r="D116"/>
      <c r="E116"/>
      <c r="F116" s="5"/>
    </row>
    <row r="117" spans="1:6" ht="15">
      <c r="A117"/>
      <c r="B117"/>
      <c r="C117"/>
      <c r="D117"/>
      <c r="E117"/>
      <c r="F117" s="5"/>
    </row>
    <row r="118" spans="1:6" ht="15">
      <c r="A118"/>
      <c r="B118"/>
      <c r="C118"/>
      <c r="D118"/>
      <c r="E118"/>
      <c r="F118" s="5"/>
    </row>
    <row r="119" spans="1:6" ht="15">
      <c r="A119"/>
      <c r="B119"/>
      <c r="C119"/>
      <c r="D119"/>
      <c r="E119"/>
      <c r="F119" s="5"/>
    </row>
    <row r="120" spans="1:6" ht="15">
      <c r="A120"/>
      <c r="B120"/>
      <c r="C120"/>
      <c r="D120"/>
      <c r="E120"/>
      <c r="F120" s="5"/>
    </row>
    <row r="121" spans="1:6" ht="15">
      <c r="A121"/>
      <c r="B121"/>
      <c r="C121"/>
      <c r="D121"/>
      <c r="E121"/>
      <c r="F121" s="5"/>
    </row>
    <row r="122" spans="1:6" ht="15">
      <c r="A122"/>
      <c r="B122"/>
      <c r="C122"/>
      <c r="D122"/>
      <c r="E122"/>
      <c r="F122" s="5"/>
    </row>
    <row r="123" spans="1:6" ht="15">
      <c r="A123"/>
      <c r="B123"/>
      <c r="C123"/>
      <c r="D123"/>
      <c r="E123"/>
      <c r="F123" s="5"/>
    </row>
    <row r="124" spans="1:6" ht="15">
      <c r="A124"/>
      <c r="B124"/>
      <c r="C124"/>
      <c r="D124"/>
      <c r="E124"/>
      <c r="F124" s="5"/>
    </row>
    <row r="125" spans="1:6" ht="15">
      <c r="A125"/>
      <c r="B125"/>
      <c r="C125"/>
      <c r="D125"/>
      <c r="E125"/>
      <c r="F125" s="5"/>
    </row>
    <row r="126" spans="1:6" ht="15">
      <c r="A126"/>
      <c r="B126"/>
      <c r="C126"/>
      <c r="D126"/>
      <c r="E126"/>
      <c r="F126" s="5"/>
    </row>
    <row r="127" spans="1:6" ht="15">
      <c r="A127"/>
      <c r="B127"/>
      <c r="C127"/>
      <c r="D127"/>
      <c r="E127"/>
      <c r="F127" s="5"/>
    </row>
    <row r="128" spans="1:6" ht="15">
      <c r="A128"/>
      <c r="B128"/>
      <c r="C128"/>
      <c r="D128"/>
      <c r="E128"/>
      <c r="F128" s="5"/>
    </row>
    <row r="129" spans="1:6" ht="15">
      <c r="A129"/>
      <c r="B129"/>
      <c r="C129"/>
      <c r="D129"/>
      <c r="E129"/>
      <c r="F129" s="5"/>
    </row>
    <row r="130" spans="1:6" ht="15">
      <c r="A130"/>
      <c r="B130"/>
      <c r="C130"/>
      <c r="D130"/>
      <c r="E130"/>
      <c r="F130" s="5"/>
    </row>
    <row r="131" spans="1:6" ht="15">
      <c r="A131"/>
      <c r="B131"/>
      <c r="C131"/>
      <c r="D131"/>
      <c r="E131"/>
      <c r="F131" s="5"/>
    </row>
    <row r="132" spans="1:6" ht="15">
      <c r="A132"/>
      <c r="B132"/>
      <c r="C132"/>
      <c r="D132"/>
      <c r="E132"/>
      <c r="F132" s="5"/>
    </row>
    <row r="133" spans="1:6" ht="15">
      <c r="A133"/>
      <c r="B133"/>
      <c r="C133"/>
      <c r="D133"/>
      <c r="E133"/>
      <c r="F133" s="5"/>
    </row>
    <row r="134" spans="1:6" ht="15">
      <c r="A134"/>
      <c r="B134"/>
      <c r="C134"/>
      <c r="D134"/>
      <c r="E134"/>
      <c r="F134" s="5"/>
    </row>
    <row r="135" spans="1:6" ht="15">
      <c r="A135"/>
      <c r="B135"/>
      <c r="C135"/>
      <c r="D135"/>
      <c r="E135"/>
      <c r="F135" s="5"/>
    </row>
    <row r="136" spans="1:6" ht="15">
      <c r="A136"/>
      <c r="B136"/>
      <c r="C136"/>
      <c r="D136"/>
      <c r="E136"/>
      <c r="F136" s="5"/>
    </row>
    <row r="137" spans="1:6" ht="15">
      <c r="A137"/>
      <c r="B137"/>
      <c r="C137"/>
      <c r="D137"/>
      <c r="E137"/>
      <c r="F137" s="5"/>
    </row>
    <row r="138" spans="1:6" ht="15">
      <c r="A138"/>
      <c r="B138"/>
      <c r="C138"/>
      <c r="D138"/>
      <c r="E138"/>
      <c r="F138" s="5"/>
    </row>
    <row r="139" spans="1:6" ht="15">
      <c r="A139"/>
      <c r="B139"/>
      <c r="C139"/>
      <c r="D139"/>
      <c r="E139"/>
      <c r="F139" s="5"/>
    </row>
    <row r="140" spans="1:6" ht="15">
      <c r="A140"/>
      <c r="B140"/>
      <c r="C140"/>
      <c r="D140"/>
      <c r="E140"/>
      <c r="F140" s="5"/>
    </row>
    <row r="141" spans="1:6" ht="15">
      <c r="A141"/>
      <c r="B141"/>
      <c r="C141"/>
      <c r="D141"/>
      <c r="E141"/>
      <c r="F141" s="5"/>
    </row>
    <row r="142" spans="1:6" ht="15">
      <c r="A142"/>
      <c r="B142"/>
      <c r="C142"/>
      <c r="D142"/>
      <c r="E142"/>
      <c r="F142" s="5"/>
    </row>
    <row r="143" spans="1:6" ht="15">
      <c r="A143"/>
      <c r="B143"/>
      <c r="C143"/>
      <c r="D143"/>
      <c r="E143"/>
      <c r="F143" s="5"/>
    </row>
    <row r="144" spans="1:6" ht="15">
      <c r="A144"/>
      <c r="B144"/>
      <c r="C144"/>
      <c r="D144"/>
      <c r="E144"/>
      <c r="F144" s="5"/>
    </row>
    <row r="145" spans="1:6" ht="15">
      <c r="A145"/>
      <c r="B145"/>
      <c r="C145"/>
      <c r="D145"/>
      <c r="E145"/>
      <c r="F145" s="5"/>
    </row>
    <row r="146" spans="1:6" ht="15">
      <c r="A146"/>
      <c r="B146"/>
      <c r="C146"/>
      <c r="D146"/>
      <c r="E146"/>
      <c r="F146" s="5"/>
    </row>
    <row r="147" spans="1:6" ht="15">
      <c r="A147"/>
      <c r="B147"/>
      <c r="C147"/>
      <c r="D147"/>
      <c r="E147"/>
      <c r="F147" s="5"/>
    </row>
    <row r="148" spans="1:6" ht="15">
      <c r="A148"/>
      <c r="B148"/>
      <c r="C148"/>
      <c r="D148"/>
      <c r="E148"/>
      <c r="F148" s="5"/>
    </row>
    <row r="149" spans="1:6" ht="15">
      <c r="A149"/>
      <c r="B149"/>
      <c r="C149"/>
      <c r="D149"/>
      <c r="E149"/>
      <c r="F149" s="5"/>
    </row>
    <row r="150" spans="1:6" ht="15">
      <c r="A150"/>
      <c r="B150"/>
      <c r="C150"/>
      <c r="D150"/>
      <c r="E150"/>
      <c r="F150" s="5"/>
    </row>
    <row r="151" spans="1:6" ht="15">
      <c r="A151"/>
      <c r="B151"/>
      <c r="C151"/>
      <c r="D151"/>
      <c r="E151"/>
      <c r="F151" s="5"/>
    </row>
    <row r="152" spans="1:6" ht="15">
      <c r="A152"/>
      <c r="B152"/>
      <c r="C152"/>
      <c r="D152"/>
      <c r="E152"/>
      <c r="F152" s="5"/>
    </row>
    <row r="153" spans="1:6" ht="15">
      <c r="A153"/>
      <c r="B153"/>
      <c r="C153"/>
      <c r="D153"/>
      <c r="E153"/>
      <c r="F153" s="5"/>
    </row>
    <row r="154" spans="1:6" ht="15">
      <c r="A154"/>
      <c r="B154"/>
      <c r="C154"/>
      <c r="D154"/>
      <c r="E154"/>
      <c r="F154" s="5"/>
    </row>
    <row r="155" spans="1:6" ht="15">
      <c r="A155"/>
      <c r="B155"/>
      <c r="C155"/>
      <c r="D155"/>
      <c r="E155"/>
      <c r="F155" s="5"/>
    </row>
    <row r="156" spans="1:6" ht="15">
      <c r="A156"/>
      <c r="B156"/>
      <c r="C156"/>
      <c r="D156"/>
      <c r="E156"/>
      <c r="F156" s="5"/>
    </row>
    <row r="157" spans="1:6" ht="15">
      <c r="A157"/>
      <c r="B157"/>
      <c r="C157"/>
      <c r="D157"/>
      <c r="E157"/>
      <c r="F157" s="5"/>
    </row>
    <row r="158" spans="1:6" ht="15">
      <c r="A158"/>
      <c r="B158"/>
      <c r="C158"/>
      <c r="D158"/>
      <c r="E158"/>
      <c r="F158" s="5"/>
    </row>
    <row r="159" spans="1:6" ht="15">
      <c r="A159"/>
      <c r="B159"/>
      <c r="C159"/>
      <c r="D159"/>
      <c r="E159"/>
      <c r="F159" s="5"/>
    </row>
    <row r="160" spans="1:6" ht="15">
      <c r="A160"/>
      <c r="B160"/>
      <c r="C160"/>
      <c r="D160"/>
      <c r="E160"/>
      <c r="F160" s="5"/>
    </row>
    <row r="161" spans="1:6" ht="15">
      <c r="A161"/>
      <c r="B161"/>
      <c r="C161"/>
      <c r="D161"/>
      <c r="E161"/>
      <c r="F161" s="5"/>
    </row>
  </sheetData>
  <conditionalFormatting sqref="F11:F161">
    <cfRule type="cellIs" dxfId="5" priority="5" operator="lessThan">
      <formula>#REF!</formula>
    </cfRule>
    <cfRule type="cellIs" dxfId="4" priority="6" operator="greaterThan">
      <formula>#REF!</formula>
    </cfRule>
  </conditionalFormatting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INDEX</vt:lpstr>
      <vt:lpstr>GLOBAL</vt:lpstr>
      <vt:lpstr>début_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Julya Samantha DMGP/DNU</dc:creator>
  <cp:lastModifiedBy>Jean-Eric Pelouas</cp:lastModifiedBy>
  <dcterms:created xsi:type="dcterms:W3CDTF">2019-07-05T16:01:15Z</dcterms:created>
  <dcterms:modified xsi:type="dcterms:W3CDTF">2019-07-07T18:36:38Z</dcterms:modified>
</cp:coreProperties>
</file>