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slicers/slicer1.xml" ContentType="application/vnd.ms-excel.slicer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tables/table3.xml" ContentType="application/vnd.openxmlformats-officedocument.spreadsheetml.table+xml"/>
  <Override PartName="/xl/drawings/drawing7.xml" ContentType="application/vnd.openxmlformats-officedocument.drawing+xml"/>
  <Override PartName="/xl/tables/table4.xml" ContentType="application/vnd.openxmlformats-officedocument.spreadsheetml.table+xml"/>
  <Override PartName="/xl/drawings/drawing8.xml" ContentType="application/vnd.openxmlformats-officedocument.drawing+xml"/>
  <Override PartName="/xl/tables/table5.xml" ContentType="application/vnd.openxmlformats-officedocument.spreadsheetml.table+xml"/>
  <Override PartName="/xl/drawings/drawing9.xml" ContentType="application/vnd.openxmlformats-officedocument.drawing+xml"/>
  <Override PartName="/xl/tables/table6.xml" ContentType="application/vnd.openxmlformats-officedocument.spreadsheetml.table+xml"/>
  <Override PartName="/xl/drawings/drawing10.xml" ContentType="application/vnd.openxmlformats-officedocument.drawing+xml"/>
  <Override PartName="/xl/tables/table7.xml" ContentType="application/vnd.openxmlformats-officedocument.spreadsheetml.table+xml"/>
  <Override PartName="/xl/drawings/drawing11.xml" ContentType="application/vnd.openxmlformats-officedocument.drawing+xml"/>
  <Override PartName="/xl/tables/table8.xml" ContentType="application/vnd.openxmlformats-officedocument.spreadsheetml.table+xml"/>
  <Override PartName="/xl/drawings/drawing12.xml" ContentType="application/vnd.openxmlformats-officedocument.drawing+xml"/>
  <Override PartName="/xl/tables/table9.xml" ContentType="application/vnd.openxmlformats-officedocument.spreadsheetml.table+xml"/>
  <Override PartName="/xl/drawings/drawing13.xml" ContentType="application/vnd.openxmlformats-officedocument.drawing+xml"/>
  <Override PartName="/xl/tables/table10.xml" ContentType="application/vnd.openxmlformats-officedocument.spreadsheetml.table+xml"/>
  <Override PartName="/xl/drawings/drawing14.xml" ContentType="application/vnd.openxmlformats-officedocument.drawing+xml"/>
  <Override PartName="/xl/tables/table11.xml" ContentType="application/vnd.openxmlformats-officedocument.spreadsheetml.table+xml"/>
  <Override PartName="/xl/drawings/drawing15.xml" ContentType="application/vnd.openxmlformats-officedocument.drawing+xml"/>
  <Override PartName="/xl/tables/table12.xml" ContentType="application/vnd.openxmlformats-officedocument.spreadsheetml.table+xml"/>
  <Override PartName="/xl/drawings/drawing16.xml" ContentType="application/vnd.openxmlformats-officedocument.drawing+xml"/>
  <Override PartName="/xl/tables/table13.xml" ContentType="application/vnd.openxmlformats-officedocument.spreadsheetml.table+xml"/>
  <Override PartName="/xl/drawings/drawing17.xml" ContentType="application/vnd.openxmlformats-officedocument.drawing+xml"/>
  <Override PartName="/xl/slicers/slicer2.xml" ContentType="application/vnd.ms-excel.slicer+xml"/>
  <Override PartName="/xl/drawings/drawing18.xml" ContentType="application/vnd.openxmlformats-officedocument.drawing+xml"/>
  <Override PartName="/xl/tables/table14.xml" ContentType="application/vnd.openxmlformats-officedocument.spreadsheetml.table+xml"/>
  <Override PartName="/xl/slicers/slicer3.xml" ContentType="application/vnd.ms-excel.slicer+xml"/>
  <Override PartName="/xl/drawings/drawing19.xml" ContentType="application/vnd.openxmlformats-officedocument.drawing+xml"/>
  <Override PartName="/xl/tables/table15.xml" ContentType="application/vnd.openxmlformats-officedocument.spreadsheetml.table+xml"/>
  <Override PartName="/xl/drawings/drawing20.xml" ContentType="application/vnd.openxmlformats-officedocument.drawing+xml"/>
  <Override PartName="/xl/slicers/slicer4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2435" firstSheet="3" activeTab="3"/>
  </bookViews>
  <sheets>
    <sheet name="ACCUEIL" sheetId="1" r:id="rId1"/>
    <sheet name="Analyse" sheetId="16" r:id="rId2"/>
    <sheet name="TdB RH" sheetId="25" r:id="rId3"/>
    <sheet name="Recap" sheetId="24" r:id="rId4"/>
    <sheet name="JANVIER" sheetId="3" r:id="rId5"/>
    <sheet name="FEVRIER" sheetId="4" r:id="rId6"/>
    <sheet name="MARS" sheetId="5" r:id="rId7"/>
    <sheet name="AVRIL" sheetId="6" r:id="rId8"/>
    <sheet name="MAI" sheetId="7" r:id="rId9"/>
    <sheet name="JUIN" sheetId="8" r:id="rId10"/>
    <sheet name="JUILLET" sheetId="9" r:id="rId11"/>
    <sheet name="AOUT" sheetId="10" r:id="rId12"/>
    <sheet name="SEPTEMBRE" sheetId="11" r:id="rId13"/>
    <sheet name="OCTOBRE" sheetId="12" r:id="rId14"/>
    <sheet name="NOVEMBRE" sheetId="13" r:id="rId15"/>
    <sheet name="DECEMBRE" sheetId="14" r:id="rId16"/>
    <sheet name="Service " sheetId="20" r:id="rId17"/>
    <sheet name="Emplois" sheetId="18" r:id="rId18"/>
    <sheet name="Secteurs" sheetId="21" r:id="rId19"/>
    <sheet name="Département" sheetId="23" r:id="rId20"/>
  </sheets>
  <definedNames>
    <definedName name="list_mois">ACCUEIL!$A$4:$A$31</definedName>
    <definedName name="list_pôles" localSheetId="16">#REF!</definedName>
    <definedName name="list_pôles">#REF!</definedName>
    <definedName name="MOIS">#REF!</definedName>
    <definedName name="Segment_Années">#N/A</definedName>
    <definedName name="Segment_Pôle1">#N/A</definedName>
  </definedNames>
  <calcPr calcId="152511"/>
  <pivotCaches>
    <pivotCache cacheId="0" r:id="rId21"/>
    <pivotCache cacheId="1" r:id="rId22"/>
  </pivotCaches>
  <extLst>
    <ext xmlns:x14="http://schemas.microsoft.com/office/spreadsheetml/2009/9/main" uri="{BBE1A952-AA13-448e-AADC-164F8A28A991}">
      <x14:slicerCaches>
        <x14:slicerCache r:id="rId23"/>
        <x14:slicerCache r:id="rId2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8" i="4" l="1"/>
  <c r="T8" i="4"/>
  <c r="U8" i="4"/>
  <c r="V8" i="4"/>
  <c r="S9" i="4"/>
  <c r="T9" i="4"/>
  <c r="U9" i="4"/>
  <c r="V9" i="4"/>
  <c r="S10" i="4"/>
  <c r="T10" i="4"/>
  <c r="U10" i="4"/>
  <c r="V10" i="4"/>
  <c r="S11" i="4"/>
  <c r="T11" i="4"/>
  <c r="U11" i="4"/>
  <c r="V11" i="4"/>
  <c r="S12" i="4"/>
  <c r="T12" i="4"/>
  <c r="U12" i="4"/>
  <c r="V12" i="4"/>
  <c r="S13" i="4"/>
  <c r="T13" i="4"/>
  <c r="U13" i="4"/>
  <c r="V13" i="4"/>
  <c r="S7" i="4"/>
  <c r="T7" i="4"/>
  <c r="U7" i="4"/>
  <c r="V7" i="4"/>
  <c r="S8" i="16"/>
  <c r="T8" i="16"/>
  <c r="U8" i="16"/>
  <c r="V8" i="16"/>
  <c r="W8" i="16"/>
  <c r="X8" i="16"/>
  <c r="Y8" i="16"/>
  <c r="Z8" i="16"/>
  <c r="AA8" i="16"/>
  <c r="AB8" i="16"/>
  <c r="AC8" i="16"/>
  <c r="AD8" i="16"/>
  <c r="AE8" i="16"/>
  <c r="AF8" i="16"/>
  <c r="AG8" i="16"/>
  <c r="S9" i="16"/>
  <c r="T9" i="16"/>
  <c r="U9" i="16"/>
  <c r="V9" i="16"/>
  <c r="W9" i="16"/>
  <c r="X9" i="16"/>
  <c r="Y9" i="16"/>
  <c r="Z9" i="16"/>
  <c r="AA9" i="16"/>
  <c r="AB9" i="16"/>
  <c r="AC9" i="16"/>
  <c r="AD9" i="16"/>
  <c r="AE9" i="16"/>
  <c r="AF9" i="16"/>
  <c r="AG9" i="16"/>
  <c r="S10" i="16"/>
  <c r="T10" i="16"/>
  <c r="U10" i="16"/>
  <c r="V10" i="16"/>
  <c r="W10" i="16"/>
  <c r="X10" i="16"/>
  <c r="Y10" i="16"/>
  <c r="Z10" i="16"/>
  <c r="AA10" i="16"/>
  <c r="AB10" i="16"/>
  <c r="AC10" i="16"/>
  <c r="AD10" i="16"/>
  <c r="AE10" i="16"/>
  <c r="AF10" i="16"/>
  <c r="AG10" i="16"/>
  <c r="S11" i="16"/>
  <c r="T11" i="16"/>
  <c r="U11" i="16"/>
  <c r="V11" i="16"/>
  <c r="W11" i="16"/>
  <c r="X11" i="16"/>
  <c r="Y11" i="16"/>
  <c r="Z11" i="16"/>
  <c r="AA11" i="16"/>
  <c r="AB11" i="16"/>
  <c r="AC11" i="16"/>
  <c r="AD11" i="16"/>
  <c r="AE11" i="16"/>
  <c r="AF11" i="16"/>
  <c r="AG11" i="16"/>
  <c r="S12" i="16"/>
  <c r="T12" i="16"/>
  <c r="U12" i="16"/>
  <c r="V12" i="16"/>
  <c r="W12" i="16"/>
  <c r="X12" i="16"/>
  <c r="Y12" i="16"/>
  <c r="Z12" i="16"/>
  <c r="AA12" i="16"/>
  <c r="AB12" i="16"/>
  <c r="AC12" i="16"/>
  <c r="AD12" i="16"/>
  <c r="AE12" i="16"/>
  <c r="AF12" i="16"/>
  <c r="AG12" i="16"/>
  <c r="S13" i="16"/>
  <c r="T13" i="16"/>
  <c r="U13" i="16"/>
  <c r="V13" i="16"/>
  <c r="W13" i="16"/>
  <c r="X13" i="16"/>
  <c r="Y13" i="16"/>
  <c r="Z13" i="16"/>
  <c r="AA13" i="16"/>
  <c r="AB13" i="16"/>
  <c r="AC13" i="16"/>
  <c r="AD13" i="16"/>
  <c r="AE13" i="16"/>
  <c r="AF13" i="16"/>
  <c r="AG13" i="16"/>
  <c r="S14" i="16"/>
  <c r="T14" i="16"/>
  <c r="U14" i="16"/>
  <c r="V14" i="16"/>
  <c r="W14" i="16"/>
  <c r="X14" i="16"/>
  <c r="Y14" i="16"/>
  <c r="Z14" i="16"/>
  <c r="AA14" i="16"/>
  <c r="AB14" i="16"/>
  <c r="AC14" i="16"/>
  <c r="AD14" i="16"/>
  <c r="AE14" i="16"/>
  <c r="AF14" i="16"/>
  <c r="AG14" i="16"/>
  <c r="S15" i="16"/>
  <c r="T15" i="16"/>
  <c r="U15" i="16"/>
  <c r="V15" i="16"/>
  <c r="W15" i="16"/>
  <c r="X15" i="16"/>
  <c r="Y15" i="16"/>
  <c r="Z15" i="16"/>
  <c r="AA15" i="16"/>
  <c r="AB15" i="16"/>
  <c r="AC15" i="16"/>
  <c r="AD15" i="16"/>
  <c r="AE15" i="16"/>
  <c r="AF15" i="16"/>
  <c r="AG15" i="16"/>
  <c r="S16" i="16"/>
  <c r="T16" i="16"/>
  <c r="U16" i="16"/>
  <c r="V16" i="16"/>
  <c r="W16" i="16"/>
  <c r="X16" i="16"/>
  <c r="Y16" i="16"/>
  <c r="Z16" i="16"/>
  <c r="AA16" i="16"/>
  <c r="AB16" i="16"/>
  <c r="AC16" i="16"/>
  <c r="AD16" i="16"/>
  <c r="AE16" i="16"/>
  <c r="AF16" i="16"/>
  <c r="AG16" i="16"/>
  <c r="S17" i="16"/>
  <c r="T17" i="16"/>
  <c r="U17" i="16"/>
  <c r="V17" i="16"/>
  <c r="W17" i="16"/>
  <c r="X17" i="16"/>
  <c r="Y17" i="16"/>
  <c r="Z17" i="16"/>
  <c r="AA17" i="16"/>
  <c r="AB17" i="16"/>
  <c r="AC17" i="16"/>
  <c r="AD17" i="16"/>
  <c r="AE17" i="16"/>
  <c r="AF17" i="16"/>
  <c r="AG17" i="16"/>
  <c r="S18" i="16"/>
  <c r="T18" i="16"/>
  <c r="U18" i="16"/>
  <c r="V18" i="16"/>
  <c r="W18" i="16"/>
  <c r="X18" i="16"/>
  <c r="Y18" i="16"/>
  <c r="Z18" i="16"/>
  <c r="AA18" i="16"/>
  <c r="AB18" i="16"/>
  <c r="AC18" i="16"/>
  <c r="AD18" i="16"/>
  <c r="AE18" i="16"/>
  <c r="AF18" i="16"/>
  <c r="AG18" i="16"/>
  <c r="S19" i="16"/>
  <c r="T19" i="16"/>
  <c r="U19" i="16"/>
  <c r="V19" i="16"/>
  <c r="W19" i="16"/>
  <c r="X19" i="16"/>
  <c r="Y19" i="16"/>
  <c r="Z19" i="16"/>
  <c r="AA19" i="16"/>
  <c r="AB19" i="16"/>
  <c r="AC19" i="16"/>
  <c r="AD19" i="16"/>
  <c r="AE19" i="16"/>
  <c r="AF19" i="16"/>
  <c r="AG19" i="16"/>
  <c r="S20" i="16"/>
  <c r="T20" i="16"/>
  <c r="U20" i="16"/>
  <c r="V20" i="16"/>
  <c r="W20" i="16"/>
  <c r="X20" i="16"/>
  <c r="Y20" i="16"/>
  <c r="Z20" i="16"/>
  <c r="AA20" i="16"/>
  <c r="AB20" i="16"/>
  <c r="AC20" i="16"/>
  <c r="AD20" i="16"/>
  <c r="AE20" i="16"/>
  <c r="AF20" i="16"/>
  <c r="AG20" i="16"/>
  <c r="S21" i="16"/>
  <c r="T21" i="16"/>
  <c r="U21" i="16"/>
  <c r="V21" i="16"/>
  <c r="W21" i="16"/>
  <c r="X21" i="16"/>
  <c r="Y21" i="16"/>
  <c r="Z21" i="16"/>
  <c r="AA21" i="16"/>
  <c r="AB21" i="16"/>
  <c r="AC21" i="16"/>
  <c r="AD21" i="16"/>
  <c r="AE21" i="16"/>
  <c r="AF21" i="16"/>
  <c r="AG21" i="16"/>
  <c r="S22" i="16"/>
  <c r="T22" i="16"/>
  <c r="U22" i="16"/>
  <c r="V22" i="16"/>
  <c r="W22" i="16"/>
  <c r="X22" i="16"/>
  <c r="Y22" i="16"/>
  <c r="Z22" i="16"/>
  <c r="AA22" i="16"/>
  <c r="AB22" i="16"/>
  <c r="AC22" i="16"/>
  <c r="AD22" i="16"/>
  <c r="AE22" i="16"/>
  <c r="AF22" i="16"/>
  <c r="AG22" i="16"/>
  <c r="S23" i="16"/>
  <c r="T23" i="16"/>
  <c r="U23" i="16"/>
  <c r="V23" i="16"/>
  <c r="W23" i="16"/>
  <c r="X23" i="16"/>
  <c r="Y23" i="16"/>
  <c r="Z23" i="16"/>
  <c r="AA23" i="16"/>
  <c r="AB23" i="16"/>
  <c r="AC23" i="16"/>
  <c r="AD23" i="16"/>
  <c r="AE23" i="16"/>
  <c r="AF23" i="16"/>
  <c r="AG23" i="16"/>
  <c r="S24" i="16"/>
  <c r="T24" i="16"/>
  <c r="U24" i="16"/>
  <c r="V24" i="16"/>
  <c r="W24" i="16"/>
  <c r="X24" i="16"/>
  <c r="Y24" i="16"/>
  <c r="Z24" i="16"/>
  <c r="AA24" i="16"/>
  <c r="AB24" i="16"/>
  <c r="AC24" i="16"/>
  <c r="AD24" i="16"/>
  <c r="AE24" i="16"/>
  <c r="AF24" i="16"/>
  <c r="AG24" i="16"/>
  <c r="S25" i="16"/>
  <c r="T25" i="16"/>
  <c r="U25" i="16"/>
  <c r="V25" i="16"/>
  <c r="W25" i="16"/>
  <c r="X25" i="16"/>
  <c r="Y25" i="16"/>
  <c r="Z25" i="16"/>
  <c r="AA25" i="16"/>
  <c r="AB25" i="16"/>
  <c r="AC25" i="16"/>
  <c r="AD25" i="16"/>
  <c r="AE25" i="16"/>
  <c r="AF25" i="16"/>
  <c r="AG25" i="16"/>
  <c r="S26" i="16"/>
  <c r="T26" i="16"/>
  <c r="U26" i="16"/>
  <c r="V26" i="16"/>
  <c r="W26" i="16"/>
  <c r="X26" i="16"/>
  <c r="Y26" i="16"/>
  <c r="Z26" i="16"/>
  <c r="AA26" i="16"/>
  <c r="AB26" i="16"/>
  <c r="AC26" i="16"/>
  <c r="AD26" i="16"/>
  <c r="AE26" i="16"/>
  <c r="AF26" i="16"/>
  <c r="AG26" i="16"/>
  <c r="S27" i="16"/>
  <c r="T27" i="16"/>
  <c r="U27" i="16"/>
  <c r="V27" i="16"/>
  <c r="W27" i="16"/>
  <c r="X27" i="16"/>
  <c r="Y27" i="16"/>
  <c r="Z27" i="16"/>
  <c r="AA27" i="16"/>
  <c r="AB27" i="16"/>
  <c r="AC27" i="16"/>
  <c r="AD27" i="16"/>
  <c r="AE27" i="16"/>
  <c r="AF27" i="16"/>
  <c r="AG27" i="16"/>
  <c r="S28" i="16"/>
  <c r="T28" i="16"/>
  <c r="U28" i="16"/>
  <c r="V28" i="16"/>
  <c r="W28" i="16"/>
  <c r="X28" i="16"/>
  <c r="Y28" i="16"/>
  <c r="Z28" i="16"/>
  <c r="AA28" i="16"/>
  <c r="AB28" i="16"/>
  <c r="AC28" i="16"/>
  <c r="AD28" i="16"/>
  <c r="AE28" i="16"/>
  <c r="AF28" i="16"/>
  <c r="AG28" i="16"/>
  <c r="S29" i="16"/>
  <c r="T29" i="16"/>
  <c r="U29" i="16"/>
  <c r="V29" i="16"/>
  <c r="W29" i="16"/>
  <c r="X29" i="16"/>
  <c r="Y29" i="16"/>
  <c r="Z29" i="16"/>
  <c r="AA29" i="16"/>
  <c r="AB29" i="16"/>
  <c r="AC29" i="16"/>
  <c r="AD29" i="16"/>
  <c r="AE29" i="16"/>
  <c r="AF29" i="16"/>
  <c r="AG29" i="16"/>
  <c r="S30" i="16"/>
  <c r="T30" i="16"/>
  <c r="U30" i="16"/>
  <c r="V30" i="16"/>
  <c r="W30" i="16"/>
  <c r="X30" i="16"/>
  <c r="Y30" i="16"/>
  <c r="Z30" i="16"/>
  <c r="AA30" i="16"/>
  <c r="AB30" i="16"/>
  <c r="AC30" i="16"/>
  <c r="AD30" i="16"/>
  <c r="AE30" i="16"/>
  <c r="AF30" i="16"/>
  <c r="AG30" i="16"/>
  <c r="S31" i="16"/>
  <c r="T31" i="16"/>
  <c r="U31" i="16"/>
  <c r="V31" i="16"/>
  <c r="W31" i="16"/>
  <c r="X31" i="16"/>
  <c r="Y31" i="16"/>
  <c r="Z31" i="16"/>
  <c r="AA31" i="16"/>
  <c r="AB31" i="16"/>
  <c r="AC31" i="16"/>
  <c r="AD31" i="16"/>
  <c r="AE31" i="16"/>
  <c r="AF31" i="16"/>
  <c r="AG31" i="16"/>
  <c r="S32" i="16"/>
  <c r="T32" i="16"/>
  <c r="U32" i="16"/>
  <c r="V32" i="16"/>
  <c r="W32" i="16"/>
  <c r="X32" i="16"/>
  <c r="Y32" i="16"/>
  <c r="Z32" i="16"/>
  <c r="AA32" i="16"/>
  <c r="AB32" i="16"/>
  <c r="AC32" i="16"/>
  <c r="AD32" i="16"/>
  <c r="AE32" i="16"/>
  <c r="AF32" i="16"/>
  <c r="AG32" i="16"/>
  <c r="S33" i="16"/>
  <c r="T33" i="16"/>
  <c r="U33" i="16"/>
  <c r="V33" i="16"/>
  <c r="W33" i="16"/>
  <c r="X33" i="16"/>
  <c r="Y33" i="16"/>
  <c r="Z33" i="16"/>
  <c r="AA33" i="16"/>
  <c r="AB33" i="16"/>
  <c r="AC33" i="16"/>
  <c r="AD33" i="16"/>
  <c r="AE33" i="16"/>
  <c r="AF33" i="16"/>
  <c r="AG33" i="16"/>
  <c r="S34" i="16"/>
  <c r="T34" i="16"/>
  <c r="U34" i="16"/>
  <c r="V34" i="16"/>
  <c r="W34" i="16"/>
  <c r="X34" i="16"/>
  <c r="Y34" i="16"/>
  <c r="Z34" i="16"/>
  <c r="AA34" i="16"/>
  <c r="AB34" i="16"/>
  <c r="AC34" i="16"/>
  <c r="AD34" i="16"/>
  <c r="AE34" i="16"/>
  <c r="AF34" i="16"/>
  <c r="AG34" i="16"/>
  <c r="S35" i="16"/>
  <c r="T35" i="16"/>
  <c r="U35" i="16"/>
  <c r="V35" i="16"/>
  <c r="W35" i="16"/>
  <c r="X35" i="16"/>
  <c r="Y35" i="16"/>
  <c r="Z35" i="16"/>
  <c r="AA35" i="16"/>
  <c r="AB35" i="16"/>
  <c r="AC35" i="16"/>
  <c r="AD35" i="16"/>
  <c r="AE35" i="16"/>
  <c r="AF35" i="16"/>
  <c r="AG35" i="16"/>
  <c r="S36" i="16"/>
  <c r="T36" i="16"/>
  <c r="U36" i="16"/>
  <c r="V36" i="16"/>
  <c r="W36" i="16"/>
  <c r="X36" i="16"/>
  <c r="Y36" i="16"/>
  <c r="Z36" i="16"/>
  <c r="AA36" i="16"/>
  <c r="AB36" i="16"/>
  <c r="AC36" i="16"/>
  <c r="AD36" i="16"/>
  <c r="AE36" i="16"/>
  <c r="AF36" i="16"/>
  <c r="AG36" i="16"/>
  <c r="S37" i="16"/>
  <c r="T37" i="16"/>
  <c r="U37" i="16"/>
  <c r="V37" i="16"/>
  <c r="W37" i="16"/>
  <c r="X37" i="16"/>
  <c r="Y37" i="16"/>
  <c r="Z37" i="16"/>
  <c r="AA37" i="16"/>
  <c r="AB37" i="16"/>
  <c r="AC37" i="16"/>
  <c r="AD37" i="16"/>
  <c r="AE37" i="16"/>
  <c r="AF37" i="16"/>
  <c r="AG37" i="16"/>
  <c r="S38" i="16"/>
  <c r="T38" i="16"/>
  <c r="U38" i="16"/>
  <c r="V38" i="16"/>
  <c r="W38" i="16"/>
  <c r="X38" i="16"/>
  <c r="Y38" i="16"/>
  <c r="Z38" i="16"/>
  <c r="AA38" i="16"/>
  <c r="AB38" i="16"/>
  <c r="AC38" i="16"/>
  <c r="AD38" i="16"/>
  <c r="AE38" i="16"/>
  <c r="AF38" i="16"/>
  <c r="AG38" i="16"/>
  <c r="S39" i="16"/>
  <c r="T39" i="16"/>
  <c r="U39" i="16"/>
  <c r="V39" i="16"/>
  <c r="W39" i="16"/>
  <c r="X39" i="16"/>
  <c r="Y39" i="16"/>
  <c r="Z39" i="16"/>
  <c r="AA39" i="16"/>
  <c r="AB39" i="16"/>
  <c r="AC39" i="16"/>
  <c r="AD39" i="16"/>
  <c r="AE39" i="16"/>
  <c r="AF39" i="16"/>
  <c r="AG39" i="16"/>
  <c r="S40" i="16"/>
  <c r="T40" i="16"/>
  <c r="U40" i="16"/>
  <c r="V40" i="16"/>
  <c r="W40" i="16"/>
  <c r="X40" i="16"/>
  <c r="Y40" i="16"/>
  <c r="Z40" i="16"/>
  <c r="AA40" i="16"/>
  <c r="AB40" i="16"/>
  <c r="AC40" i="16"/>
  <c r="AD40" i="16"/>
  <c r="AE40" i="16"/>
  <c r="AF40" i="16"/>
  <c r="AG40" i="16"/>
  <c r="S41" i="16"/>
  <c r="T41" i="16"/>
  <c r="U41" i="16"/>
  <c r="V41" i="16"/>
  <c r="W41" i="16"/>
  <c r="X41" i="16"/>
  <c r="Y41" i="16"/>
  <c r="Z41" i="16"/>
  <c r="AA41" i="16"/>
  <c r="AB41" i="16"/>
  <c r="AC41" i="16"/>
  <c r="AD41" i="16"/>
  <c r="AE41" i="16"/>
  <c r="AF41" i="16"/>
  <c r="AG41" i="16"/>
  <c r="S42" i="16"/>
  <c r="T42" i="16"/>
  <c r="U42" i="16"/>
  <c r="V42" i="16"/>
  <c r="W42" i="16"/>
  <c r="X42" i="16"/>
  <c r="Y42" i="16"/>
  <c r="Z42" i="16"/>
  <c r="AA42" i="16"/>
  <c r="AB42" i="16"/>
  <c r="AC42" i="16"/>
  <c r="AD42" i="16"/>
  <c r="AE42" i="16"/>
  <c r="AF42" i="16"/>
  <c r="AG42" i="16"/>
  <c r="BC42" i="16"/>
  <c r="BD42" i="16"/>
  <c r="BE42" i="16"/>
  <c r="S43" i="16"/>
  <c r="T43" i="16"/>
  <c r="U43" i="16"/>
  <c r="V43" i="16"/>
  <c r="W43" i="16"/>
  <c r="X43" i="16"/>
  <c r="Y43" i="16"/>
  <c r="Z43" i="16"/>
  <c r="AA43" i="16"/>
  <c r="AB43" i="16"/>
  <c r="AC43" i="16"/>
  <c r="AD43" i="16"/>
  <c r="AE43" i="16"/>
  <c r="AF43" i="16"/>
  <c r="AG43" i="16"/>
  <c r="S44" i="16"/>
  <c r="T44" i="16"/>
  <c r="U44" i="16"/>
  <c r="V44" i="16"/>
  <c r="W44" i="16"/>
  <c r="X44" i="16"/>
  <c r="Y44" i="16"/>
  <c r="Z44" i="16"/>
  <c r="AA44" i="16"/>
  <c r="AB44" i="16"/>
  <c r="AC44" i="16"/>
  <c r="AD44" i="16"/>
  <c r="AE44" i="16"/>
  <c r="AF44" i="16"/>
  <c r="AG44" i="16"/>
  <c r="S45" i="16"/>
  <c r="T45" i="16"/>
  <c r="U45" i="16"/>
  <c r="V45" i="16"/>
  <c r="W45" i="16"/>
  <c r="X45" i="16"/>
  <c r="Y45" i="16"/>
  <c r="Z45" i="16"/>
  <c r="AA45" i="16"/>
  <c r="AB45" i="16"/>
  <c r="AC45" i="16"/>
  <c r="AD45" i="16"/>
  <c r="AE45" i="16"/>
  <c r="AF45" i="16"/>
  <c r="AG45" i="16"/>
  <c r="S46" i="16"/>
  <c r="T46" i="16"/>
  <c r="U46" i="16"/>
  <c r="V46" i="16"/>
  <c r="W46" i="16"/>
  <c r="X46" i="16"/>
  <c r="Y46" i="16"/>
  <c r="Z46" i="16"/>
  <c r="AA46" i="16"/>
  <c r="AB46" i="16"/>
  <c r="AC46" i="16"/>
  <c r="AD46" i="16"/>
  <c r="AE46" i="16"/>
  <c r="AF46" i="16"/>
  <c r="AG46" i="16"/>
  <c r="S47" i="16"/>
  <c r="T47" i="16"/>
  <c r="U47" i="16"/>
  <c r="V47" i="16"/>
  <c r="W47" i="16"/>
  <c r="X47" i="16"/>
  <c r="Y47" i="16"/>
  <c r="Z47" i="16"/>
  <c r="AA47" i="16"/>
  <c r="AB47" i="16"/>
  <c r="AC47" i="16"/>
  <c r="AD47" i="16"/>
  <c r="AE47" i="16"/>
  <c r="AF47" i="16"/>
  <c r="AG47" i="16"/>
  <c r="S48" i="16"/>
  <c r="T48" i="16"/>
  <c r="U48" i="16"/>
  <c r="V48" i="16"/>
  <c r="W48" i="16"/>
  <c r="X48" i="16"/>
  <c r="Y48" i="16"/>
  <c r="Z48" i="16"/>
  <c r="AA48" i="16"/>
  <c r="AB48" i="16"/>
  <c r="AC48" i="16"/>
  <c r="AD48" i="16"/>
  <c r="AE48" i="16"/>
  <c r="AF48" i="16"/>
  <c r="AG48" i="16"/>
  <c r="S49" i="16"/>
  <c r="T49" i="16"/>
  <c r="U49" i="16"/>
  <c r="V49" i="16"/>
  <c r="W49" i="16"/>
  <c r="X49" i="16"/>
  <c r="Y49" i="16"/>
  <c r="Z49" i="16"/>
  <c r="AA49" i="16"/>
  <c r="AB49" i="16"/>
  <c r="AC49" i="16"/>
  <c r="AD49" i="16"/>
  <c r="AE49" i="16"/>
  <c r="AF49" i="16"/>
  <c r="AG49" i="16"/>
  <c r="S50" i="16"/>
  <c r="T50" i="16"/>
  <c r="U50" i="16"/>
  <c r="V50" i="16"/>
  <c r="W50" i="16"/>
  <c r="X50" i="16"/>
  <c r="Y50" i="16"/>
  <c r="Z50" i="16"/>
  <c r="AA50" i="16"/>
  <c r="AB50" i="16"/>
  <c r="AC50" i="16"/>
  <c r="AD50" i="16"/>
  <c r="AE50" i="16"/>
  <c r="AF50" i="16"/>
  <c r="AG50" i="16"/>
  <c r="S51" i="16"/>
  <c r="T51" i="16"/>
  <c r="U51" i="16"/>
  <c r="V51" i="16"/>
  <c r="W51" i="16"/>
  <c r="X51" i="16"/>
  <c r="Y51" i="16"/>
  <c r="Z51" i="16"/>
  <c r="AA51" i="16"/>
  <c r="AB51" i="16"/>
  <c r="AC51" i="16"/>
  <c r="AD51" i="16"/>
  <c r="AE51" i="16"/>
  <c r="AF51" i="16"/>
  <c r="AG51" i="16"/>
  <c r="S52" i="16"/>
  <c r="T52" i="16"/>
  <c r="U52" i="16"/>
  <c r="V52" i="16"/>
  <c r="W52" i="16"/>
  <c r="X52" i="16"/>
  <c r="Y52" i="16"/>
  <c r="Z52" i="16"/>
  <c r="AA52" i="16"/>
  <c r="AB52" i="16"/>
  <c r="AC52" i="16"/>
  <c r="AD52" i="16"/>
  <c r="AE52" i="16"/>
  <c r="AF52" i="16"/>
  <c r="AG52" i="16"/>
  <c r="S53" i="16"/>
  <c r="T53" i="16"/>
  <c r="U53" i="16"/>
  <c r="V53" i="16"/>
  <c r="W53" i="16"/>
  <c r="X53" i="16"/>
  <c r="Y53" i="16"/>
  <c r="Z53" i="16"/>
  <c r="AA53" i="16"/>
  <c r="AB53" i="16"/>
  <c r="AC53" i="16"/>
  <c r="AD53" i="16"/>
  <c r="AE53" i="16"/>
  <c r="AF53" i="16"/>
  <c r="AG53" i="16"/>
  <c r="S54" i="16"/>
  <c r="T54" i="16"/>
  <c r="U54" i="16"/>
  <c r="V54" i="16"/>
  <c r="W54" i="16"/>
  <c r="X54" i="16"/>
  <c r="Y54" i="16"/>
  <c r="Z54" i="16"/>
  <c r="AA54" i="16"/>
  <c r="AB54" i="16"/>
  <c r="AC54" i="16"/>
  <c r="AD54" i="16"/>
  <c r="AE54" i="16"/>
  <c r="AF54" i="16"/>
  <c r="AG54" i="16"/>
  <c r="S55" i="16"/>
  <c r="T55" i="16"/>
  <c r="U55" i="16"/>
  <c r="V55" i="16"/>
  <c r="W55" i="16"/>
  <c r="X55" i="16"/>
  <c r="Y55" i="16"/>
  <c r="Z55" i="16"/>
  <c r="AA55" i="16"/>
  <c r="AB55" i="16"/>
  <c r="AC55" i="16"/>
  <c r="AD55" i="16"/>
  <c r="AE55" i="16"/>
  <c r="AF55" i="16"/>
  <c r="AG55" i="16"/>
  <c r="S56" i="16"/>
  <c r="T56" i="16"/>
  <c r="U56" i="16"/>
  <c r="V56" i="16"/>
  <c r="W56" i="16"/>
  <c r="X56" i="16"/>
  <c r="Y56" i="16"/>
  <c r="Z56" i="16"/>
  <c r="AA56" i="16"/>
  <c r="AB56" i="16"/>
  <c r="AC56" i="16"/>
  <c r="AD56" i="16"/>
  <c r="AE56" i="16"/>
  <c r="AF56" i="16"/>
  <c r="AG56" i="16"/>
  <c r="S57" i="16"/>
  <c r="T57" i="16"/>
  <c r="U57" i="16"/>
  <c r="V57" i="16"/>
  <c r="W57" i="16"/>
  <c r="X57" i="16"/>
  <c r="Y57" i="16"/>
  <c r="Z57" i="16"/>
  <c r="AA57" i="16"/>
  <c r="AB57" i="16"/>
  <c r="AC57" i="16"/>
  <c r="AD57" i="16"/>
  <c r="AE57" i="16"/>
  <c r="AF57" i="16"/>
  <c r="AG57" i="16"/>
  <c r="S58" i="16"/>
  <c r="T58" i="16"/>
  <c r="U58" i="16"/>
  <c r="V58" i="16"/>
  <c r="W58" i="16"/>
  <c r="X58" i="16"/>
  <c r="Y58" i="16"/>
  <c r="Z58" i="16"/>
  <c r="AA58" i="16"/>
  <c r="AB58" i="16"/>
  <c r="AC58" i="16"/>
  <c r="AD58" i="16"/>
  <c r="AE58" i="16"/>
  <c r="AF58" i="16"/>
  <c r="AG58" i="16"/>
  <c r="S59" i="16"/>
  <c r="T59" i="16"/>
  <c r="U59" i="16"/>
  <c r="V59" i="16"/>
  <c r="W59" i="16"/>
  <c r="X59" i="16"/>
  <c r="Y59" i="16"/>
  <c r="Z59" i="16"/>
  <c r="AA59" i="16"/>
  <c r="AB59" i="16"/>
  <c r="AC59" i="16"/>
  <c r="AD59" i="16"/>
  <c r="AE59" i="16"/>
  <c r="AF59" i="16"/>
  <c r="AG59" i="16"/>
  <c r="S60" i="16"/>
  <c r="T60" i="16"/>
  <c r="U60" i="16"/>
  <c r="V60" i="16"/>
  <c r="W60" i="16"/>
  <c r="X60" i="16"/>
  <c r="Y60" i="16"/>
  <c r="Z60" i="16"/>
  <c r="AA60" i="16"/>
  <c r="AB60" i="16"/>
  <c r="AC60" i="16"/>
  <c r="AD60" i="16"/>
  <c r="AE60" i="16"/>
  <c r="AF60" i="16"/>
  <c r="AG60" i="16"/>
  <c r="S61" i="16"/>
  <c r="T61" i="16"/>
  <c r="U61" i="16"/>
  <c r="V61" i="16"/>
  <c r="W61" i="16"/>
  <c r="X61" i="16"/>
  <c r="Y61" i="16"/>
  <c r="Z61" i="16"/>
  <c r="AA61" i="16"/>
  <c r="AB61" i="16"/>
  <c r="AC61" i="16"/>
  <c r="AD61" i="16"/>
  <c r="AE61" i="16"/>
  <c r="AF61" i="16"/>
  <c r="AG61" i="16"/>
  <c r="S62" i="16"/>
  <c r="T62" i="16"/>
  <c r="U62" i="16"/>
  <c r="V62" i="16"/>
  <c r="W62" i="16"/>
  <c r="X62" i="16"/>
  <c r="Y62" i="16"/>
  <c r="Z62" i="16"/>
  <c r="AA62" i="16"/>
  <c r="AB62" i="16"/>
  <c r="AC62" i="16"/>
  <c r="AD62" i="16"/>
  <c r="AE62" i="16"/>
  <c r="AF62" i="16"/>
  <c r="AG62" i="16"/>
  <c r="S63" i="16"/>
  <c r="T63" i="16"/>
  <c r="U63" i="16"/>
  <c r="V63" i="16"/>
  <c r="W63" i="16"/>
  <c r="X63" i="16"/>
  <c r="Y63" i="16"/>
  <c r="Z63" i="16"/>
  <c r="AA63" i="16"/>
  <c r="AB63" i="16"/>
  <c r="AC63" i="16"/>
  <c r="AD63" i="16"/>
  <c r="AE63" i="16"/>
  <c r="AF63" i="16"/>
  <c r="AG63" i="16"/>
  <c r="S64" i="16"/>
  <c r="T64" i="16"/>
  <c r="U64" i="16"/>
  <c r="V64" i="16"/>
  <c r="W64" i="16"/>
  <c r="X64" i="16"/>
  <c r="Y64" i="16"/>
  <c r="Z64" i="16"/>
  <c r="AA64" i="16"/>
  <c r="AB64" i="16"/>
  <c r="AC64" i="16"/>
  <c r="AD64" i="16"/>
  <c r="AE64" i="16"/>
  <c r="AF64" i="16"/>
  <c r="AG64" i="16"/>
  <c r="S65" i="16"/>
  <c r="T65" i="16"/>
  <c r="U65" i="16"/>
  <c r="V65" i="16"/>
  <c r="W65" i="16"/>
  <c r="X65" i="16"/>
  <c r="Y65" i="16"/>
  <c r="Z65" i="16"/>
  <c r="AA65" i="16"/>
  <c r="AB65" i="16"/>
  <c r="AC65" i="16"/>
  <c r="AD65" i="16"/>
  <c r="AE65" i="16"/>
  <c r="AF65" i="16"/>
  <c r="AG65" i="16"/>
  <c r="AM65" i="16"/>
  <c r="AN65" i="16"/>
  <c r="AO65" i="16"/>
  <c r="S66" i="16"/>
  <c r="T66" i="16"/>
  <c r="U66" i="16"/>
  <c r="V66" i="16"/>
  <c r="W66" i="16"/>
  <c r="X66" i="16"/>
  <c r="Y66" i="16"/>
  <c r="Z66" i="16"/>
  <c r="AA66" i="16"/>
  <c r="AB66" i="16"/>
  <c r="AC66" i="16"/>
  <c r="AD66" i="16"/>
  <c r="AE66" i="16"/>
  <c r="AF66" i="16"/>
  <c r="AG66" i="16"/>
  <c r="AM66" i="16"/>
  <c r="AN66" i="16"/>
  <c r="AO66" i="16"/>
  <c r="S67" i="16"/>
  <c r="T67" i="16"/>
  <c r="U67" i="16"/>
  <c r="V67" i="16"/>
  <c r="W67" i="16"/>
  <c r="X67" i="16"/>
  <c r="Y67" i="16"/>
  <c r="Z67" i="16"/>
  <c r="AA67" i="16"/>
  <c r="AB67" i="16"/>
  <c r="AC67" i="16"/>
  <c r="AD67" i="16"/>
  <c r="AE67" i="16"/>
  <c r="AF67" i="16"/>
  <c r="AG67" i="16"/>
  <c r="AM67" i="16"/>
  <c r="AN67" i="16"/>
  <c r="AO67" i="16"/>
  <c r="AX67" i="16"/>
  <c r="AY67" i="16"/>
  <c r="AZ67" i="16"/>
  <c r="S68" i="16"/>
  <c r="T68" i="16"/>
  <c r="U68" i="16"/>
  <c r="V68" i="16"/>
  <c r="W68" i="16"/>
  <c r="X68" i="16"/>
  <c r="Y68" i="16"/>
  <c r="Z68" i="16"/>
  <c r="AA68" i="16"/>
  <c r="AB68" i="16"/>
  <c r="AC68" i="16"/>
  <c r="AD68" i="16"/>
  <c r="AE68" i="16"/>
  <c r="AF68" i="16"/>
  <c r="AG68" i="16"/>
  <c r="AM68" i="16"/>
  <c r="AN68" i="16"/>
  <c r="AO68" i="16"/>
  <c r="AX68" i="16"/>
  <c r="AY68" i="16"/>
  <c r="AZ68" i="16"/>
  <c r="S69" i="16"/>
  <c r="T69" i="16"/>
  <c r="U69" i="16"/>
  <c r="V69" i="16"/>
  <c r="W69" i="16"/>
  <c r="X69" i="16"/>
  <c r="Y69" i="16"/>
  <c r="Z69" i="16"/>
  <c r="AA69" i="16"/>
  <c r="AB69" i="16"/>
  <c r="AC69" i="16"/>
  <c r="AD69" i="16"/>
  <c r="AE69" i="16"/>
  <c r="AF69" i="16"/>
  <c r="AG69" i="16"/>
  <c r="AM69" i="16"/>
  <c r="AN69" i="16"/>
  <c r="AO69" i="16"/>
  <c r="AX69" i="16"/>
  <c r="AY69" i="16"/>
  <c r="AZ69" i="16"/>
  <c r="S70" i="16"/>
  <c r="T70" i="16"/>
  <c r="U70" i="16"/>
  <c r="V70" i="16"/>
  <c r="W70" i="16"/>
  <c r="X70" i="16"/>
  <c r="Y70" i="16"/>
  <c r="Z70" i="16"/>
  <c r="AA70" i="16"/>
  <c r="AB70" i="16"/>
  <c r="AC70" i="16"/>
  <c r="AD70" i="16"/>
  <c r="AE70" i="16"/>
  <c r="AF70" i="16"/>
  <c r="AG70" i="16"/>
  <c r="AM70" i="16"/>
  <c r="AN70" i="16"/>
  <c r="AO70" i="16"/>
  <c r="AX70" i="16"/>
  <c r="AY70" i="16"/>
  <c r="AZ70" i="16"/>
  <c r="S71" i="16"/>
  <c r="T71" i="16"/>
  <c r="U71" i="16"/>
  <c r="V71" i="16"/>
  <c r="W71" i="16"/>
  <c r="X71" i="16"/>
  <c r="Y71" i="16"/>
  <c r="Z71" i="16"/>
  <c r="AA71" i="16"/>
  <c r="AB71" i="16"/>
  <c r="AC71" i="16"/>
  <c r="AD71" i="16"/>
  <c r="AE71" i="16"/>
  <c r="AF71" i="16"/>
  <c r="AG71" i="16"/>
  <c r="AM71" i="16"/>
  <c r="AN71" i="16"/>
  <c r="AO71" i="16"/>
  <c r="AX71" i="16"/>
  <c r="AY71" i="16"/>
  <c r="AZ71" i="16"/>
  <c r="S72" i="16"/>
  <c r="T72" i="16"/>
  <c r="U72" i="16"/>
  <c r="V72" i="16"/>
  <c r="W72" i="16"/>
  <c r="X72" i="16"/>
  <c r="Y72" i="16"/>
  <c r="Z72" i="16"/>
  <c r="AA72" i="16"/>
  <c r="AB72" i="16"/>
  <c r="AC72" i="16"/>
  <c r="AD72" i="16"/>
  <c r="AE72" i="16"/>
  <c r="AF72" i="16"/>
  <c r="AG72" i="16"/>
  <c r="AM72" i="16"/>
  <c r="AN72" i="16"/>
  <c r="AO72" i="16"/>
  <c r="AX72" i="16"/>
  <c r="AY72" i="16"/>
  <c r="AZ72" i="16"/>
  <c r="S73" i="16"/>
  <c r="T73" i="16"/>
  <c r="U73" i="16"/>
  <c r="V73" i="16"/>
  <c r="W73" i="16"/>
  <c r="X73" i="16"/>
  <c r="Y73" i="16"/>
  <c r="Z73" i="16"/>
  <c r="AA73" i="16"/>
  <c r="AB73" i="16"/>
  <c r="AC73" i="16"/>
  <c r="AD73" i="16"/>
  <c r="AE73" i="16"/>
  <c r="AF73" i="16"/>
  <c r="AG73" i="16"/>
  <c r="AM73" i="16"/>
  <c r="AN73" i="16"/>
  <c r="AO73" i="16"/>
  <c r="AX73" i="16"/>
  <c r="AY73" i="16"/>
  <c r="AZ73" i="16"/>
  <c r="S74" i="16"/>
  <c r="T74" i="16"/>
  <c r="U74" i="16"/>
  <c r="V74" i="16"/>
  <c r="W74" i="16"/>
  <c r="X74" i="16"/>
  <c r="Y74" i="16"/>
  <c r="Z74" i="16"/>
  <c r="AA74" i="16"/>
  <c r="AB74" i="16"/>
  <c r="AC74" i="16"/>
  <c r="AD74" i="16"/>
  <c r="AE74" i="16"/>
  <c r="AF74" i="16"/>
  <c r="AG74" i="16"/>
  <c r="AX74" i="16"/>
  <c r="AY74" i="16"/>
  <c r="AZ74" i="16"/>
  <c r="S75" i="16"/>
  <c r="T75" i="16"/>
  <c r="U75" i="16"/>
  <c r="V75" i="16"/>
  <c r="W75" i="16"/>
  <c r="X75" i="16"/>
  <c r="Y75" i="16"/>
  <c r="Z75" i="16"/>
  <c r="AA75" i="16"/>
  <c r="AB75" i="16"/>
  <c r="AC75" i="16"/>
  <c r="AD75" i="16"/>
  <c r="AE75" i="16"/>
  <c r="AF75" i="16"/>
  <c r="AG75" i="16"/>
  <c r="AX75" i="16"/>
  <c r="AY75" i="16"/>
  <c r="AZ75" i="16"/>
  <c r="S76" i="16"/>
  <c r="T76" i="16"/>
  <c r="U76" i="16"/>
  <c r="V76" i="16"/>
  <c r="W76" i="16"/>
  <c r="X76" i="16"/>
  <c r="Y76" i="16"/>
  <c r="Z76" i="16"/>
  <c r="AA76" i="16"/>
  <c r="AB76" i="16"/>
  <c r="AC76" i="16"/>
  <c r="AD76" i="16"/>
  <c r="AE76" i="16"/>
  <c r="AF76" i="16"/>
  <c r="AG76" i="16"/>
  <c r="S77" i="16"/>
  <c r="T77" i="16"/>
  <c r="U77" i="16"/>
  <c r="V77" i="16"/>
  <c r="W77" i="16"/>
  <c r="X77" i="16"/>
  <c r="Y77" i="16"/>
  <c r="Z77" i="16"/>
  <c r="AA77" i="16"/>
  <c r="AB77" i="16"/>
  <c r="AC77" i="16"/>
  <c r="AD77" i="16"/>
  <c r="AE77" i="16"/>
  <c r="AF77" i="16"/>
  <c r="AG77" i="16"/>
  <c r="S78" i="16"/>
  <c r="T78" i="16"/>
  <c r="U78" i="16"/>
  <c r="V78" i="16"/>
  <c r="W78" i="16"/>
  <c r="X78" i="16"/>
  <c r="Y78" i="16"/>
  <c r="Z78" i="16"/>
  <c r="AA78" i="16"/>
  <c r="AB78" i="16"/>
  <c r="AC78" i="16"/>
  <c r="AD78" i="16"/>
  <c r="AE78" i="16"/>
  <c r="AF78" i="16"/>
  <c r="AG78" i="16"/>
  <c r="S79" i="16"/>
  <c r="T79" i="16"/>
  <c r="U79" i="16"/>
  <c r="V79" i="16"/>
  <c r="W79" i="16"/>
  <c r="X79" i="16"/>
  <c r="Y79" i="16"/>
  <c r="Z79" i="16"/>
  <c r="AA79" i="16"/>
  <c r="AB79" i="16"/>
  <c r="AC79" i="16"/>
  <c r="AD79" i="16"/>
  <c r="AE79" i="16"/>
  <c r="AF79" i="16"/>
  <c r="AG79" i="16"/>
  <c r="S80" i="16"/>
  <c r="T80" i="16"/>
  <c r="U80" i="16"/>
  <c r="V80" i="16"/>
  <c r="W80" i="16"/>
  <c r="X80" i="16"/>
  <c r="Y80" i="16"/>
  <c r="Z80" i="16"/>
  <c r="AA80" i="16"/>
  <c r="AB80" i="16"/>
  <c r="AC80" i="16"/>
  <c r="AD80" i="16"/>
  <c r="AE80" i="16"/>
  <c r="AF80" i="16"/>
  <c r="AG80" i="16"/>
  <c r="S81" i="16"/>
  <c r="T81" i="16"/>
  <c r="U81" i="16"/>
  <c r="V81" i="16"/>
  <c r="W81" i="16"/>
  <c r="X81" i="16"/>
  <c r="Y81" i="16"/>
  <c r="Z81" i="16"/>
  <c r="AA81" i="16"/>
  <c r="AB81" i="16"/>
  <c r="AC81" i="16"/>
  <c r="AD81" i="16"/>
  <c r="AE81" i="16"/>
  <c r="AF81" i="16"/>
  <c r="AG81" i="16"/>
  <c r="S82" i="16"/>
  <c r="T82" i="16"/>
  <c r="U82" i="16"/>
  <c r="V82" i="16"/>
  <c r="W82" i="16"/>
  <c r="X82" i="16"/>
  <c r="Y82" i="16"/>
  <c r="Z82" i="16"/>
  <c r="AA82" i="16"/>
  <c r="AB82" i="16"/>
  <c r="AC82" i="16"/>
  <c r="AD82" i="16"/>
  <c r="AE82" i="16"/>
  <c r="AF82" i="16"/>
  <c r="AG82" i="16"/>
  <c r="S83" i="16"/>
  <c r="T83" i="16"/>
  <c r="U83" i="16"/>
  <c r="V83" i="16"/>
  <c r="W83" i="16"/>
  <c r="X83" i="16"/>
  <c r="Y83" i="16"/>
  <c r="Z83" i="16"/>
  <c r="AA83" i="16"/>
  <c r="AB83" i="16"/>
  <c r="AC83" i="16"/>
  <c r="AD83" i="16"/>
  <c r="AE83" i="16"/>
  <c r="AF83" i="16"/>
  <c r="AG83" i="16"/>
  <c r="S84" i="16"/>
  <c r="T84" i="16"/>
  <c r="U84" i="16"/>
  <c r="V84" i="16"/>
  <c r="W84" i="16"/>
  <c r="X84" i="16"/>
  <c r="Y84" i="16"/>
  <c r="Z84" i="16"/>
  <c r="AA84" i="16"/>
  <c r="AB84" i="16"/>
  <c r="AC84" i="16"/>
  <c r="AD84" i="16"/>
  <c r="AE84" i="16"/>
  <c r="AF84" i="16"/>
  <c r="AG84" i="16"/>
  <c r="S85" i="16"/>
  <c r="T85" i="16"/>
  <c r="U85" i="16"/>
  <c r="V85" i="16"/>
  <c r="W85" i="16"/>
  <c r="X85" i="16"/>
  <c r="Y85" i="16"/>
  <c r="Z85" i="16"/>
  <c r="AA85" i="16"/>
  <c r="AB85" i="16"/>
  <c r="AC85" i="16"/>
  <c r="AD85" i="16"/>
  <c r="AE85" i="16"/>
  <c r="AF85" i="16"/>
  <c r="AG85" i="16"/>
  <c r="S86" i="16"/>
  <c r="T86" i="16"/>
  <c r="U86" i="16"/>
  <c r="V86" i="16"/>
  <c r="W86" i="16"/>
  <c r="X86" i="16"/>
  <c r="Y86" i="16"/>
  <c r="Z86" i="16"/>
  <c r="AA86" i="16"/>
  <c r="AB86" i="16"/>
  <c r="AC86" i="16"/>
  <c r="AD86" i="16"/>
  <c r="AE86" i="16"/>
  <c r="AF86" i="16"/>
  <c r="AG86" i="16"/>
  <c r="S87" i="16"/>
  <c r="T87" i="16"/>
  <c r="U87" i="16"/>
  <c r="V87" i="16"/>
  <c r="W87" i="16"/>
  <c r="X87" i="16"/>
  <c r="Y87" i="16"/>
  <c r="Z87" i="16"/>
  <c r="AA87" i="16"/>
  <c r="AB87" i="16"/>
  <c r="AC87" i="16"/>
  <c r="AD87" i="16"/>
  <c r="AE87" i="16"/>
  <c r="AF87" i="16"/>
  <c r="AG87" i="16"/>
  <c r="C4" i="14" l="1"/>
  <c r="C4" i="13"/>
  <c r="C4" i="12"/>
  <c r="C4" i="11"/>
  <c r="C4" i="10"/>
  <c r="C4" i="9"/>
  <c r="C4" i="8"/>
  <c r="C4" i="7"/>
  <c r="C4" i="6"/>
  <c r="C4" i="5"/>
  <c r="C4" i="4"/>
  <c r="C4" i="3"/>
  <c r="B2" i="1" l="1"/>
  <c r="D10" i="20" l="1"/>
  <c r="E10" i="20"/>
  <c r="D9" i="20"/>
  <c r="E9" i="20"/>
  <c r="G10" i="20"/>
  <c r="H10" i="20"/>
  <c r="I10" i="20"/>
  <c r="K10" i="20"/>
  <c r="L10" i="20"/>
  <c r="M10" i="20"/>
  <c r="O10" i="20"/>
  <c r="P10" i="20"/>
  <c r="Q10" i="20"/>
  <c r="S10" i="20"/>
  <c r="T10" i="20"/>
  <c r="U10" i="20"/>
  <c r="G9" i="20"/>
  <c r="H9" i="20"/>
  <c r="I9" i="20"/>
  <c r="K9" i="20"/>
  <c r="L9" i="20"/>
  <c r="M9" i="20"/>
  <c r="O9" i="20"/>
  <c r="P9" i="20"/>
  <c r="Q9" i="20"/>
  <c r="S9" i="20"/>
  <c r="T9" i="20"/>
  <c r="U9" i="20"/>
  <c r="C9" i="18"/>
  <c r="U9" i="23" l="1"/>
  <c r="U10" i="23"/>
  <c r="U11" i="23"/>
  <c r="U12" i="23"/>
  <c r="U13" i="23"/>
  <c r="U14" i="23"/>
  <c r="D9" i="23"/>
  <c r="E9" i="23"/>
  <c r="G9" i="23"/>
  <c r="H9" i="23"/>
  <c r="I9" i="23"/>
  <c r="K9" i="23"/>
  <c r="L9" i="23"/>
  <c r="M9" i="23"/>
  <c r="O9" i="23"/>
  <c r="P9" i="23"/>
  <c r="Q9" i="23"/>
  <c r="S9" i="23"/>
  <c r="T9" i="23"/>
  <c r="D10" i="23"/>
  <c r="E10" i="23"/>
  <c r="G10" i="23"/>
  <c r="H10" i="23"/>
  <c r="I10" i="23"/>
  <c r="K10" i="23"/>
  <c r="L10" i="23"/>
  <c r="M10" i="23"/>
  <c r="O10" i="23"/>
  <c r="P10" i="23"/>
  <c r="Q10" i="23"/>
  <c r="S10" i="23"/>
  <c r="T10" i="23"/>
  <c r="D11" i="23"/>
  <c r="E11" i="23"/>
  <c r="G11" i="23"/>
  <c r="H11" i="23"/>
  <c r="I11" i="23"/>
  <c r="K11" i="23"/>
  <c r="L11" i="23"/>
  <c r="M11" i="23"/>
  <c r="O11" i="23"/>
  <c r="P11" i="23"/>
  <c r="Q11" i="23"/>
  <c r="S11" i="23"/>
  <c r="T11" i="23"/>
  <c r="D12" i="23"/>
  <c r="E12" i="23"/>
  <c r="G12" i="23"/>
  <c r="H12" i="23"/>
  <c r="I12" i="23"/>
  <c r="K12" i="23"/>
  <c r="L12" i="23"/>
  <c r="M12" i="23"/>
  <c r="O12" i="23"/>
  <c r="P12" i="23"/>
  <c r="Q12" i="23"/>
  <c r="S12" i="23"/>
  <c r="T12" i="23"/>
  <c r="D13" i="23"/>
  <c r="E13" i="23"/>
  <c r="G13" i="23"/>
  <c r="H13" i="23"/>
  <c r="I13" i="23"/>
  <c r="K13" i="23"/>
  <c r="L13" i="23"/>
  <c r="M13" i="23"/>
  <c r="O13" i="23"/>
  <c r="P13" i="23"/>
  <c r="Q13" i="23"/>
  <c r="S13" i="23"/>
  <c r="T13" i="23"/>
  <c r="D14" i="23"/>
  <c r="E14" i="23"/>
  <c r="G14" i="23"/>
  <c r="H14" i="23"/>
  <c r="I14" i="23"/>
  <c r="K14" i="23"/>
  <c r="L14" i="23"/>
  <c r="M14" i="23"/>
  <c r="O14" i="23"/>
  <c r="P14" i="23"/>
  <c r="Q14" i="23"/>
  <c r="S14" i="23"/>
  <c r="T14" i="23"/>
  <c r="C10" i="23"/>
  <c r="C11" i="23"/>
  <c r="C12" i="23"/>
  <c r="C13" i="23"/>
  <c r="C14" i="23"/>
  <c r="C9" i="23"/>
  <c r="D9" i="21"/>
  <c r="E9" i="21"/>
  <c r="G9" i="21"/>
  <c r="H9" i="21"/>
  <c r="I9" i="21"/>
  <c r="K9" i="21"/>
  <c r="L9" i="21"/>
  <c r="M9" i="21"/>
  <c r="O9" i="21"/>
  <c r="P9" i="21"/>
  <c r="Q9" i="21"/>
  <c r="S9" i="21"/>
  <c r="T9" i="21"/>
  <c r="U9" i="21"/>
  <c r="D10" i="21"/>
  <c r="E10" i="21"/>
  <c r="G10" i="21"/>
  <c r="H10" i="21"/>
  <c r="I10" i="21"/>
  <c r="K10" i="21"/>
  <c r="L10" i="21"/>
  <c r="M10" i="21"/>
  <c r="O10" i="21"/>
  <c r="P10" i="21"/>
  <c r="Q10" i="21"/>
  <c r="S10" i="21"/>
  <c r="T10" i="21"/>
  <c r="U10" i="21"/>
  <c r="D11" i="21"/>
  <c r="E11" i="21"/>
  <c r="G11" i="21"/>
  <c r="H11" i="21"/>
  <c r="I11" i="21"/>
  <c r="K11" i="21"/>
  <c r="L11" i="21"/>
  <c r="M11" i="21"/>
  <c r="O11" i="21"/>
  <c r="P11" i="21"/>
  <c r="Q11" i="21"/>
  <c r="S11" i="21"/>
  <c r="T11" i="21"/>
  <c r="U11" i="21"/>
  <c r="D12" i="21"/>
  <c r="E12" i="21"/>
  <c r="G12" i="21"/>
  <c r="H12" i="21"/>
  <c r="I12" i="21"/>
  <c r="K12" i="21"/>
  <c r="L12" i="21"/>
  <c r="M12" i="21"/>
  <c r="O12" i="21"/>
  <c r="P12" i="21"/>
  <c r="Q12" i="21"/>
  <c r="S12" i="21"/>
  <c r="T12" i="21"/>
  <c r="U12" i="21"/>
  <c r="D13" i="21"/>
  <c r="E13" i="21"/>
  <c r="G13" i="21"/>
  <c r="H13" i="21"/>
  <c r="I13" i="21"/>
  <c r="K13" i="21"/>
  <c r="L13" i="21"/>
  <c r="M13" i="21"/>
  <c r="O13" i="21"/>
  <c r="P13" i="21"/>
  <c r="Q13" i="21"/>
  <c r="S13" i="21"/>
  <c r="T13" i="21"/>
  <c r="U13" i="21"/>
  <c r="D14" i="21"/>
  <c r="E14" i="21"/>
  <c r="G14" i="21"/>
  <c r="H14" i="21"/>
  <c r="I14" i="21"/>
  <c r="K14" i="21"/>
  <c r="L14" i="21"/>
  <c r="M14" i="21"/>
  <c r="O14" i="21"/>
  <c r="P14" i="21"/>
  <c r="Q14" i="21"/>
  <c r="S14" i="21"/>
  <c r="T14" i="21"/>
  <c r="U14" i="21"/>
  <c r="D15" i="21"/>
  <c r="E15" i="21"/>
  <c r="G15" i="21"/>
  <c r="H15" i="21"/>
  <c r="I15" i="21"/>
  <c r="K15" i="21"/>
  <c r="L15" i="21"/>
  <c r="M15" i="21"/>
  <c r="O15" i="21"/>
  <c r="P15" i="21"/>
  <c r="Q15" i="21"/>
  <c r="S15" i="21"/>
  <c r="T15" i="21"/>
  <c r="U15" i="21"/>
  <c r="C9" i="21"/>
  <c r="C10" i="21"/>
  <c r="C11" i="21"/>
  <c r="C12" i="21"/>
  <c r="C13" i="21"/>
  <c r="C14" i="21"/>
  <c r="C15" i="21"/>
  <c r="D9" i="18"/>
  <c r="E9" i="18"/>
  <c r="G9" i="18"/>
  <c r="H9" i="18"/>
  <c r="I9" i="18"/>
  <c r="K9" i="18"/>
  <c r="L9" i="18"/>
  <c r="M9" i="18"/>
  <c r="O9" i="18"/>
  <c r="P9" i="18"/>
  <c r="Q9" i="18"/>
  <c r="S9" i="18"/>
  <c r="T9" i="18"/>
  <c r="U9" i="18"/>
  <c r="D10" i="18"/>
  <c r="E10" i="18"/>
  <c r="G10" i="18"/>
  <c r="H10" i="18"/>
  <c r="I10" i="18"/>
  <c r="K10" i="18"/>
  <c r="L10" i="18"/>
  <c r="M10" i="18"/>
  <c r="O10" i="18"/>
  <c r="P10" i="18"/>
  <c r="Q10" i="18"/>
  <c r="S10" i="18"/>
  <c r="T10" i="18"/>
  <c r="U10" i="18"/>
  <c r="D11" i="18"/>
  <c r="E11" i="18"/>
  <c r="G11" i="18"/>
  <c r="H11" i="18"/>
  <c r="I11" i="18"/>
  <c r="K11" i="18"/>
  <c r="L11" i="18"/>
  <c r="M11" i="18"/>
  <c r="O11" i="18"/>
  <c r="P11" i="18"/>
  <c r="Q11" i="18"/>
  <c r="S11" i="18"/>
  <c r="T11" i="18"/>
  <c r="U11" i="18"/>
  <c r="D12" i="18"/>
  <c r="E12" i="18"/>
  <c r="G12" i="18"/>
  <c r="H12" i="18"/>
  <c r="I12" i="18"/>
  <c r="K12" i="18"/>
  <c r="L12" i="18"/>
  <c r="M12" i="18"/>
  <c r="O12" i="18"/>
  <c r="P12" i="18"/>
  <c r="Q12" i="18"/>
  <c r="S12" i="18"/>
  <c r="T12" i="18"/>
  <c r="U12" i="18"/>
  <c r="D13" i="18"/>
  <c r="E13" i="18"/>
  <c r="G13" i="18"/>
  <c r="H13" i="18"/>
  <c r="I13" i="18"/>
  <c r="K13" i="18"/>
  <c r="L13" i="18"/>
  <c r="M13" i="18"/>
  <c r="O13" i="18"/>
  <c r="P13" i="18"/>
  <c r="Q13" i="18"/>
  <c r="S13" i="18"/>
  <c r="T13" i="18"/>
  <c r="U13" i="18"/>
  <c r="D14" i="18"/>
  <c r="E14" i="18"/>
  <c r="G14" i="18"/>
  <c r="H14" i="18"/>
  <c r="I14" i="18"/>
  <c r="K14" i="18"/>
  <c r="L14" i="18"/>
  <c r="M14" i="18"/>
  <c r="O14" i="18"/>
  <c r="P14" i="18"/>
  <c r="Q14" i="18"/>
  <c r="S14" i="18"/>
  <c r="T14" i="18"/>
  <c r="U14" i="18"/>
  <c r="D15" i="18"/>
  <c r="E15" i="18"/>
  <c r="G15" i="18"/>
  <c r="H15" i="18"/>
  <c r="I15" i="18"/>
  <c r="K15" i="18"/>
  <c r="L15" i="18"/>
  <c r="M15" i="18"/>
  <c r="O15" i="18"/>
  <c r="P15" i="18"/>
  <c r="Q15" i="18"/>
  <c r="S15" i="18"/>
  <c r="T15" i="18"/>
  <c r="U15" i="18"/>
  <c r="D16" i="18"/>
  <c r="E16" i="18"/>
  <c r="G16" i="18"/>
  <c r="H16" i="18"/>
  <c r="I16" i="18"/>
  <c r="K16" i="18"/>
  <c r="L16" i="18"/>
  <c r="M16" i="18"/>
  <c r="O16" i="18"/>
  <c r="P16" i="18"/>
  <c r="Q16" i="18"/>
  <c r="S16" i="18"/>
  <c r="T16" i="18"/>
  <c r="U16" i="18"/>
  <c r="D17" i="18"/>
  <c r="E17" i="18"/>
  <c r="G17" i="18"/>
  <c r="H17" i="18"/>
  <c r="I17" i="18"/>
  <c r="K17" i="18"/>
  <c r="L17" i="18"/>
  <c r="M17" i="18"/>
  <c r="O17" i="18"/>
  <c r="P17" i="18"/>
  <c r="Q17" i="18"/>
  <c r="S17" i="18"/>
  <c r="T17" i="18"/>
  <c r="U17" i="18"/>
  <c r="D18" i="18"/>
  <c r="E18" i="18"/>
  <c r="G18" i="18"/>
  <c r="H18" i="18"/>
  <c r="I18" i="18"/>
  <c r="K18" i="18"/>
  <c r="L18" i="18"/>
  <c r="M18" i="18"/>
  <c r="O18" i="18"/>
  <c r="P18" i="18"/>
  <c r="Q18" i="18"/>
  <c r="S18" i="18"/>
  <c r="T18" i="18"/>
  <c r="U18" i="18"/>
  <c r="D19" i="18"/>
  <c r="E19" i="18"/>
  <c r="G19" i="18"/>
  <c r="H19" i="18"/>
  <c r="I19" i="18"/>
  <c r="K19" i="18"/>
  <c r="L19" i="18"/>
  <c r="M19" i="18"/>
  <c r="O19" i="18"/>
  <c r="P19" i="18"/>
  <c r="Q19" i="18"/>
  <c r="S19" i="18"/>
  <c r="T19" i="18"/>
  <c r="U19" i="18"/>
  <c r="D20" i="18"/>
  <c r="E20" i="18"/>
  <c r="G20" i="18"/>
  <c r="H20" i="18"/>
  <c r="I20" i="18"/>
  <c r="K20" i="18"/>
  <c r="L20" i="18"/>
  <c r="M20" i="18"/>
  <c r="O20" i="18"/>
  <c r="P20" i="18"/>
  <c r="Q20" i="18"/>
  <c r="S20" i="18"/>
  <c r="T20" i="18"/>
  <c r="U20" i="18"/>
  <c r="D21" i="18"/>
  <c r="E21" i="18"/>
  <c r="G21" i="18"/>
  <c r="H21" i="18"/>
  <c r="I21" i="18"/>
  <c r="K21" i="18"/>
  <c r="L21" i="18"/>
  <c r="M21" i="18"/>
  <c r="O21" i="18"/>
  <c r="P21" i="18"/>
  <c r="Q21" i="18"/>
  <c r="S21" i="18"/>
  <c r="T21" i="18"/>
  <c r="U21" i="18"/>
  <c r="D22" i="18"/>
  <c r="E22" i="18"/>
  <c r="G22" i="18"/>
  <c r="H22" i="18"/>
  <c r="I22" i="18"/>
  <c r="K22" i="18"/>
  <c r="L22" i="18"/>
  <c r="M22" i="18"/>
  <c r="O22" i="18"/>
  <c r="P22" i="18"/>
  <c r="Q22" i="18"/>
  <c r="S22" i="18"/>
  <c r="T22" i="18"/>
  <c r="U22" i="18"/>
  <c r="D23" i="18"/>
  <c r="E23" i="18"/>
  <c r="G23" i="18"/>
  <c r="H23" i="18"/>
  <c r="I23" i="18"/>
  <c r="K23" i="18"/>
  <c r="L23" i="18"/>
  <c r="M23" i="18"/>
  <c r="O23" i="18"/>
  <c r="P23" i="18"/>
  <c r="Q23" i="18"/>
  <c r="S23" i="18"/>
  <c r="T23" i="18"/>
  <c r="U23" i="18"/>
  <c r="E24" i="18"/>
  <c r="G24" i="18"/>
  <c r="H24" i="18"/>
  <c r="I24" i="18"/>
  <c r="K24" i="18"/>
  <c r="L24" i="18"/>
  <c r="M24" i="18"/>
  <c r="O24" i="18"/>
  <c r="P24" i="18"/>
  <c r="Q24" i="18"/>
  <c r="S24" i="18"/>
  <c r="T24" i="18"/>
  <c r="U24" i="18"/>
  <c r="C23" i="18"/>
  <c r="C24" i="18"/>
  <c r="C10" i="18"/>
  <c r="C11" i="18"/>
  <c r="C12" i="18"/>
  <c r="C13" i="18"/>
  <c r="C14" i="18"/>
  <c r="C15" i="18"/>
  <c r="C16" i="18"/>
  <c r="C17" i="18"/>
  <c r="C18" i="18"/>
  <c r="C19" i="18"/>
  <c r="C20" i="18"/>
  <c r="C21" i="18"/>
  <c r="C22" i="18"/>
  <c r="V7" i="3" l="1"/>
  <c r="U7" i="3" l="1"/>
  <c r="T7" i="3"/>
  <c r="S7" i="3"/>
</calcChain>
</file>

<file path=xl/sharedStrings.xml><?xml version="1.0" encoding="utf-8"?>
<sst xmlns="http://schemas.openxmlformats.org/spreadsheetml/2006/main" count="408" uniqueCount="95">
  <si>
    <t>JANVIER</t>
  </si>
  <si>
    <t>FEVRIER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</si>
  <si>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</si>
  <si>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</si>
  <si>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</si>
  <si>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</si>
  <si>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</si>
  <si>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</si>
  <si>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</si>
  <si>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</si>
  <si>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Date</t>
  </si>
  <si>
    <t>Nom</t>
  </si>
  <si>
    <t>Pénom</t>
  </si>
  <si>
    <t>Sexe</t>
  </si>
  <si>
    <t>Date Naiss.</t>
  </si>
  <si>
    <t>Date Entrée</t>
  </si>
  <si>
    <t>Date Sortie</t>
  </si>
  <si>
    <t>Pôle</t>
  </si>
  <si>
    <t>Emploi</t>
  </si>
  <si>
    <t>Service</t>
  </si>
  <si>
    <t>Type Contrat</t>
  </si>
  <si>
    <t>Secteur</t>
  </si>
  <si>
    <t>Salaire base</t>
  </si>
  <si>
    <t>Rémun. Brute</t>
  </si>
  <si>
    <t>Charges Pat.</t>
  </si>
  <si>
    <t>Masse Salar</t>
  </si>
  <si>
    <t>Age</t>
  </si>
  <si>
    <t>Nombre</t>
  </si>
  <si>
    <t>Mois</t>
  </si>
  <si>
    <t>Andrée Annie</t>
  </si>
  <si>
    <t>Marie-christine</t>
  </si>
  <si>
    <t>Lucette</t>
  </si>
  <si>
    <t>Venise Christlene</t>
  </si>
  <si>
    <t>Francoise</t>
  </si>
  <si>
    <t>Muriel Sébastien</t>
  </si>
  <si>
    <t>Eugénie</t>
  </si>
  <si>
    <t>F</t>
  </si>
  <si>
    <t>H</t>
  </si>
  <si>
    <t>Ancienneté</t>
  </si>
  <si>
    <t>AIDE A DOMICILE</t>
  </si>
  <si>
    <t>ADMINISTRATIF</t>
  </si>
  <si>
    <t>AGENT A DOMICILE</t>
  </si>
  <si>
    <t>AUXILIAIRES DE VIE</t>
  </si>
  <si>
    <t>AGENT DE BUREAU</t>
  </si>
  <si>
    <t>CUI</t>
  </si>
  <si>
    <t>C.D.I</t>
  </si>
  <si>
    <t>CONTR</t>
  </si>
  <si>
    <t>ASSOCIATION VIE ET JEUNESSE</t>
  </si>
  <si>
    <t>PORT LOUIS</t>
  </si>
  <si>
    <t>LAMENTIN</t>
  </si>
  <si>
    <t>CAPESTERRE BELLE EAU</t>
  </si>
  <si>
    <t>Heures Payés</t>
  </si>
  <si>
    <t>Heure Payées</t>
  </si>
  <si>
    <t>Charges Patronales</t>
  </si>
  <si>
    <t>Masse/Effectif</t>
  </si>
  <si>
    <t>Masse Salariale</t>
  </si>
  <si>
    <t>Effectif</t>
  </si>
  <si>
    <t>Salaire Brut</t>
  </si>
  <si>
    <t xml:space="preserve"> Masse/Effectif</t>
  </si>
  <si>
    <t>Étiquettes de lignes</t>
  </si>
  <si>
    <t>Mas. Sal</t>
  </si>
  <si>
    <t>Rapport détaillé par Emplois</t>
  </si>
  <si>
    <t>Rapport détaillé par Pôle</t>
  </si>
  <si>
    <t>TCD EMPLOIS</t>
  </si>
  <si>
    <t>TCD  SECTEURS</t>
  </si>
  <si>
    <t>Rapport détaillé par Secteur</t>
  </si>
  <si>
    <t>Métier</t>
  </si>
  <si>
    <t>Départements</t>
  </si>
  <si>
    <t>Rapport  par Département</t>
  </si>
  <si>
    <t xml:space="preserve">Tableau de bord - Analyse de la productivité RH Pôle Risques   </t>
  </si>
  <si>
    <t>Analyse globale</t>
  </si>
  <si>
    <t xml:space="preserve">         Charges Patronales                </t>
  </si>
  <si>
    <t xml:space="preserve">              Salaire brut                         </t>
  </si>
  <si>
    <t>Somme de Masse Salar</t>
  </si>
  <si>
    <t>Effectifs</t>
  </si>
  <si>
    <t>Somme de Charges Pat.</t>
  </si>
  <si>
    <t>Somme de Rémun. Brute</t>
  </si>
  <si>
    <t>Nombre de Type Contrat</t>
  </si>
  <si>
    <t>Étiquettes de colonnes</t>
  </si>
  <si>
    <t>me</t>
  </si>
  <si>
    <t>age</t>
  </si>
  <si>
    <t>Données Pyramide desAges</t>
  </si>
  <si>
    <t>Données Masse Salariale Vs Effectifs</t>
  </si>
  <si>
    <t>Somme de Heures Payés</t>
  </si>
  <si>
    <t xml:space="preserve">Mass/Effectif         </t>
  </si>
  <si>
    <t xml:space="preserve"> Masse salariale                            </t>
  </si>
  <si>
    <t xml:space="preserve">     Effectifs                            </t>
  </si>
  <si>
    <t>Heures payées</t>
  </si>
  <si>
    <t>DECEMBRE</t>
  </si>
  <si>
    <t>AOUT</t>
  </si>
  <si>
    <t>AUCUN</t>
  </si>
  <si>
    <t>Heures Payées</t>
  </si>
  <si>
    <t>RF</t>
  </si>
  <si>
    <t>TU</t>
  </si>
  <si>
    <t>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</si>
</sst>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164" formatCode="#,##0.00\ &quot;€&quot;;[Red]#,##0.00\ &quot;€&quot;"/>
    <numFmt numFmtId="165" formatCode="#,##0.00\ &quot;€&quot;"/>
    <numFmt numFmtId="166" formatCode="0_ ;[Red]\-0\ "/>
    <numFmt numFmtId="167" formatCode="#,##0,"/>
  </numFmts>
  <fonts count="26">
    <font>
      <sz val="11"/>
      <color theme="1"/>
      <name val="Calibri"/>
      <family val="2"/>
      <scheme val="minor"/>
    </font>
    <font>
      <sz val="11"/>
      <color theme="1"/>
      <name val="Agency FB"/>
      <family val="2"/>
    </font>
    <font>
      <sz val="11"/>
      <color theme="1"/>
      <name val="Agency FB"/>
      <family val="2"/>
    </font>
    <font>
      <sz val="11"/>
      <color theme="1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b/>
      <i/>
      <sz val="10"/>
      <color theme="1" tint="0.499984740745262"/>
      <name val="Verdana"/>
      <family val="2"/>
    </font>
    <font>
      <sz val="14"/>
      <color theme="1"/>
      <name val="Verdana"/>
      <family val="2"/>
    </font>
    <font>
      <i/>
      <sz val="10"/>
      <color theme="1"/>
      <name val="Verdana"/>
      <family val="2"/>
    </font>
    <font>
      <b/>
      <i/>
      <sz val="14"/>
      <color theme="1"/>
      <name val="Verdana"/>
      <family val="2"/>
    </font>
    <font>
      <b/>
      <i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0"/>
      <name val="Verdana"/>
      <family val="2"/>
    </font>
    <font>
      <b/>
      <sz val="11"/>
      <color theme="0"/>
      <name val="Agency FB"/>
      <family val="2"/>
    </font>
    <font>
      <sz val="15"/>
      <color theme="5" tint="-0.499984740745262"/>
      <name val="Verdana"/>
      <family val="2"/>
    </font>
    <font>
      <sz val="15"/>
      <color theme="1"/>
      <name val="Verdana"/>
      <family val="2"/>
    </font>
    <font>
      <b/>
      <u/>
      <sz val="9"/>
      <color theme="5" tint="-0.499984740745262"/>
      <name val="Verdana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Verdana"/>
      <family val="2"/>
    </font>
    <font>
      <b/>
      <i/>
      <sz val="9"/>
      <color theme="1" tint="0.499984740745262"/>
      <name val="Verdana"/>
      <family val="2"/>
    </font>
    <font>
      <b/>
      <i/>
      <sz val="10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u/>
      <sz val="9"/>
      <color theme="1" tint="0.34998626667073579"/>
      <name val="Verdana"/>
      <family val="2"/>
    </font>
    <font>
      <sz val="11"/>
      <color rgb="FFFFFFFF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color rgb="FF9B9B9B"/>
      <name val="Calibri"/>
      <family val="2"/>
      <scheme val="minor"/>
    </font>
    <font>
      <i/>
      <sz val="10"/>
      <color theme="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4" tint="0.79998168889431442"/>
        <bgColor theme="4" tint="0.79998168889431442"/>
      </patternFill>
    </fill>
  </fills>
  <borders count="23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thin">
        <color theme="5"/>
      </top>
      <bottom/>
      <diagonal/>
    </border>
    <border>
      <left/>
      <right/>
      <top style="thin">
        <color theme="5"/>
      </top>
      <bottom style="double">
        <color theme="5"/>
      </bottom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  <border>
      <left/>
      <right style="thin">
        <color theme="5" tint="0.39997558519241921"/>
      </right>
      <top/>
      <bottom style="thin">
        <color theme="5" tint="0.39997558519241921"/>
      </bottom>
      <diagonal/>
    </border>
    <border>
      <left/>
      <right/>
      <top/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2" tint="-9.9948118533890809E-2"/>
      </left>
      <right/>
      <top/>
      <bottom/>
      <diagonal/>
    </border>
    <border>
      <left style="thin">
        <color theme="2" tint="-9.9948118533890809E-2"/>
      </left>
      <right/>
      <top style="thin">
        <color theme="2" tint="-9.9917600024414813E-2"/>
      </top>
      <bottom/>
      <diagonal/>
    </border>
    <border>
      <left/>
      <right/>
      <top style="thin">
        <color theme="2" tint="-9.9917600024414813E-2"/>
      </top>
      <bottom/>
      <diagonal/>
    </border>
    <border>
      <left/>
      <right style="thin">
        <color theme="2" tint="-9.9917600024414813E-2"/>
      </right>
      <top style="thin">
        <color theme="2" tint="-9.9917600024414813E-2"/>
      </top>
      <bottom/>
      <diagonal/>
    </border>
    <border>
      <left/>
      <right style="thin">
        <color theme="2" tint="-9.9917600024414813E-2"/>
      </right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2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/>
    </xf>
    <xf numFmtId="0" fontId="0" fillId="2" borderId="0" xfId="0" applyFill="1"/>
    <xf numFmtId="0" fontId="1" fillId="0" borderId="0" xfId="0" applyFont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/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0" fillId="0" borderId="0" xfId="0" pivotButton="1"/>
    <xf numFmtId="6" fontId="0" fillId="0" borderId="0" xfId="0" applyNumberFormat="1"/>
    <xf numFmtId="6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0" xfId="0" applyFont="1"/>
    <xf numFmtId="0" fontId="5" fillId="0" borderId="1" xfId="0" applyFont="1" applyBorder="1" applyAlignment="1">
      <alignment horizontal="left"/>
    </xf>
    <xf numFmtId="0" fontId="5" fillId="0" borderId="1" xfId="0" applyFont="1" applyBorder="1" applyAlignment="1"/>
    <xf numFmtId="0" fontId="5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 applyAlignment="1">
      <alignment horizontal="left"/>
    </xf>
    <xf numFmtId="167" fontId="6" fillId="0" borderId="1" xfId="0" applyNumberFormat="1" applyFont="1" applyBorder="1"/>
    <xf numFmtId="0" fontId="0" fillId="0" borderId="1" xfId="0" applyBorder="1"/>
    <xf numFmtId="6" fontId="7" fillId="0" borderId="0" xfId="0" applyNumberFormat="1" applyFont="1" applyAlignment="1">
      <alignment horizontal="center" vertical="center"/>
    </xf>
    <xf numFmtId="9" fontId="7" fillId="0" borderId="0" xfId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5" fillId="0" borderId="2" xfId="0" applyFont="1" applyBorder="1" applyAlignment="1">
      <alignment horizontal="left"/>
    </xf>
    <xf numFmtId="0" fontId="5" fillId="0" borderId="0" xfId="0" applyFont="1" applyBorder="1" applyAlignment="1"/>
    <xf numFmtId="9" fontId="0" fillId="0" borderId="0" xfId="1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8" fillId="0" borderId="1" xfId="0" applyFont="1" applyBorder="1"/>
    <xf numFmtId="0" fontId="9" fillId="0" borderId="1" xfId="0" applyFont="1" applyBorder="1"/>
    <xf numFmtId="0" fontId="5" fillId="0" borderId="1" xfId="0" applyFont="1" applyBorder="1" applyAlignment="1">
      <alignment horizontal="center" shrinkToFit="1"/>
    </xf>
    <xf numFmtId="0" fontId="0" fillId="0" borderId="0" xfId="0" applyAlignment="1">
      <alignment shrinkToFit="1"/>
    </xf>
    <xf numFmtId="0" fontId="11" fillId="0" borderId="0" xfId="0" applyFont="1"/>
    <xf numFmtId="9" fontId="11" fillId="0" borderId="0" xfId="1" applyFont="1" applyAlignment="1">
      <alignment horizontal="center" vertical="center"/>
    </xf>
    <xf numFmtId="0" fontId="5" fillId="0" borderId="0" xfId="0" applyFont="1"/>
    <xf numFmtId="0" fontId="0" fillId="0" borderId="0" xfId="0" applyBorder="1"/>
    <xf numFmtId="0" fontId="10" fillId="0" borderId="0" xfId="0" applyFont="1" applyBorder="1"/>
    <xf numFmtId="0" fontId="0" fillId="0" borderId="2" xfId="0" applyBorder="1"/>
    <xf numFmtId="0" fontId="5" fillId="0" borderId="3" xfId="0" applyFont="1" applyBorder="1" applyAlignment="1">
      <alignment horizontal="left"/>
    </xf>
    <xf numFmtId="0" fontId="5" fillId="0" borderId="3" xfId="0" applyFont="1" applyBorder="1" applyAlignment="1"/>
    <xf numFmtId="0" fontId="0" fillId="0" borderId="3" xfId="0" applyBorder="1"/>
    <xf numFmtId="9" fontId="7" fillId="0" borderId="0" xfId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2" fillId="4" borderId="5" xfId="0" applyFont="1" applyFill="1" applyBorder="1" applyAlignment="1">
      <alignment horizontal="left" vertical="center"/>
    </xf>
    <xf numFmtId="0" fontId="12" fillId="4" borderId="5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3" fontId="13" fillId="0" borderId="7" xfId="0" applyNumberFormat="1" applyFont="1" applyBorder="1" applyAlignment="1" applyProtection="1">
      <alignment horizontal="left"/>
      <protection hidden="1"/>
    </xf>
    <xf numFmtId="3" fontId="14" fillId="0" borderId="7" xfId="0" applyNumberFormat="1" applyFont="1" applyBorder="1" applyProtection="1">
      <protection hidden="1"/>
    </xf>
    <xf numFmtId="9" fontId="0" fillId="0" borderId="0" xfId="0" applyNumberForma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6" fillId="5" borderId="17" xfId="0" applyFont="1" applyFill="1" applyBorder="1"/>
    <xf numFmtId="0" fontId="0" fillId="0" borderId="18" xfId="0" applyBorder="1"/>
    <xf numFmtId="0" fontId="17" fillId="3" borderId="0" xfId="0" applyFont="1" applyFill="1"/>
    <xf numFmtId="0" fontId="17" fillId="3" borderId="0" xfId="0" applyFont="1" applyFill="1" applyAlignment="1">
      <alignment horizontal="center" vertical="center"/>
    </xf>
    <xf numFmtId="3" fontId="21" fillId="0" borderId="0" xfId="0" applyNumberFormat="1" applyFont="1" applyAlignment="1" applyProtection="1">
      <alignment horizontal="left"/>
      <protection hidden="1"/>
    </xf>
    <xf numFmtId="0" fontId="20" fillId="0" borderId="0" xfId="0" applyFont="1"/>
    <xf numFmtId="0" fontId="20" fillId="0" borderId="0" xfId="0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3" fontId="15" fillId="0" borderId="19" xfId="0" applyNumberFormat="1" applyFont="1" applyBorder="1" applyAlignment="1" applyProtection="1">
      <alignment horizontal="left"/>
      <protection hidden="1"/>
    </xf>
    <xf numFmtId="0" fontId="19" fillId="0" borderId="20" xfId="0" applyFont="1" applyBorder="1"/>
    <xf numFmtId="3" fontId="5" fillId="0" borderId="20" xfId="0" applyNumberFormat="1" applyFont="1" applyBorder="1" applyProtection="1">
      <protection hidden="1"/>
    </xf>
    <xf numFmtId="0" fontId="0" fillId="0" borderId="21" xfId="0" applyBorder="1"/>
    <xf numFmtId="0" fontId="0" fillId="0" borderId="22" xfId="0" applyBorder="1"/>
    <xf numFmtId="14" fontId="14" fillId="0" borderId="0" xfId="0" applyNumberFormat="1" applyFont="1" applyBorder="1"/>
    <xf numFmtId="14" fontId="14" fillId="0" borderId="1" xfId="0" applyNumberFormat="1" applyFont="1" applyBorder="1"/>
    <xf numFmtId="0" fontId="0" fillId="0" borderId="0" xfId="0" applyFill="1"/>
    <xf numFmtId="0" fontId="22" fillId="0" borderId="0" xfId="0" applyFont="1" applyFill="1"/>
    <xf numFmtId="0" fontId="0" fillId="0" borderId="0" xfId="0" applyFill="1" applyBorder="1"/>
    <xf numFmtId="0" fontId="23" fillId="0" borderId="0" xfId="0" applyFont="1" applyFill="1"/>
    <xf numFmtId="0" fontId="10" fillId="0" borderId="0" xfId="0" applyFont="1" applyFill="1"/>
    <xf numFmtId="0" fontId="24" fillId="0" borderId="0" xfId="0" applyFont="1" applyFill="1"/>
    <xf numFmtId="6" fontId="25" fillId="0" borderId="0" xfId="0" applyNumberFormat="1" applyFont="1" applyFill="1"/>
    <xf numFmtId="6" fontId="25" fillId="0" borderId="0" xfId="0" applyNumberFormat="1" applyFont="1"/>
    <xf numFmtId="6" fontId="25" fillId="0" borderId="0" xfId="0" applyNumberFormat="1" applyFont="1" applyAlignment="1">
      <alignment horizontal="center" vertical="center"/>
    </xf>
    <xf numFmtId="6" fontId="25" fillId="0" borderId="0" xfId="0" applyNumberFormat="1" applyFont="1" applyFill="1" applyAlignment="1">
      <alignment horizontal="center" vertical="center"/>
    </xf>
    <xf numFmtId="14" fontId="12" fillId="4" borderId="4" xfId="0" applyNumberFormat="1" applyFont="1" applyFill="1" applyBorder="1" applyAlignment="1">
      <alignment horizontal="left" vertical="center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/>
    </xf>
    <xf numFmtId="3" fontId="5" fillId="0" borderId="20" xfId="0" applyNumberFormat="1" applyFont="1" applyBorder="1" applyAlignment="1" applyProtection="1">
      <alignment horizontal="left"/>
      <protection hidden="1"/>
    </xf>
    <xf numFmtId="3" fontId="5" fillId="0" borderId="20" xfId="0" applyNumberFormat="1" applyFont="1" applyBorder="1" applyAlignment="1" applyProtection="1">
      <alignment horizontal="left" vertical="center"/>
      <protection hidden="1"/>
    </xf>
    <xf numFmtId="3" fontId="18" fillId="0" borderId="20" xfId="0" applyNumberFormat="1" applyFont="1" applyBorder="1" applyAlignment="1" applyProtection="1">
      <alignment horizontal="center" vertical="center"/>
      <protection hidden="1"/>
    </xf>
    <xf numFmtId="0" fontId="5" fillId="0" borderId="3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569"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1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0"/>
        <color theme="1" tint="0.49998474074526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808080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Calibri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u val="none"/>
        <vertAlign val="baseline"/>
        <sz val="10"/>
        <color theme="1" tint="0.49998474074526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808080"/>
        <name val="Verdana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Verdana"/>
        <scheme val="none"/>
      </font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64" formatCode="#,##0.00\ &quot;€&quot;;[Red]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gency FB"/>
        <scheme val="none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border outline="0">
        <top style="thin">
          <color theme="5" tint="0.39997558519241921"/>
        </top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gency FB"/>
        <scheme val="none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numFmt numFmtId="166" formatCode="0_ ;[Red]\-0\ 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numFmt numFmtId="166" formatCode="0_ ;[Red]\-0\ "/>
    </dxf>
    <dxf>
      <alignment vertical="center" readingOrder="0"/>
    </dxf>
    <dxf>
      <alignment horizontal="center" readingOrder="0"/>
    </dxf>
    <dxf>
      <numFmt numFmtId="13" formatCode="0%"/>
    </dxf>
    <dxf>
      <numFmt numFmtId="10" formatCode="#,##0\ &quot;€&quot;;[Red]\-#,##0\ &quot;€&quot;"/>
    </dxf>
    <dxf>
      <fill>
        <patternFill>
          <bgColor theme="4" tint="0.59999389629810485"/>
        </patternFill>
      </fill>
    </dxf>
    <dxf>
      <fill>
        <patternFill patternType="solid">
          <bgColor theme="4" tint="0.39997558519241921"/>
        </patternFill>
      </fill>
    </dxf>
    <dxf>
      <fill>
        <patternFill>
          <bgColor theme="4" tint="-0.249977111117893"/>
        </patternFill>
      </fill>
    </dxf>
    <dxf>
      <fill>
        <patternFill patternType="solid">
          <bgColor theme="8" tint="-0.249977111117893"/>
        </patternFill>
      </fill>
    </dxf>
    <dxf>
      <font>
        <color theme="0"/>
      </font>
    </dxf>
    <dxf>
      <fill>
        <patternFill patternType="solid">
          <bgColor theme="4" tint="-0.499984740745262"/>
        </patternFill>
      </fill>
    </dxf>
    <dxf>
      <fill>
        <patternFill patternType="solid">
          <bgColor rgb="FFFFFF00"/>
        </patternFill>
      </fill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0" formatCode="#,##0\ &quot;€&quot;;[Red]\-#,##0\ &quot;€&quot;"/>
    </dxf>
    <dxf>
      <alignment horizontal="center" readingOrder="0"/>
    </dxf>
    <dxf>
      <alignment vertical="center" readingOrder="0"/>
    </dxf>
    <dxf>
      <numFmt numFmtId="13" formatCode="0%"/>
    </dxf>
    <dxf>
      <alignment vertical="center" readingOrder="0"/>
    </dxf>
    <dxf>
      <alignment horizontal="center" readingOrder="0"/>
    </dxf>
    <dxf>
      <numFmt numFmtId="13" formatCode="0%"/>
    </dxf>
    <dxf>
      <numFmt numFmtId="14" formatCode="0.00%"/>
    </dxf>
    <dxf>
      <numFmt numFmtId="10" formatCode="#,##0\ &quot;€&quot;;[Red]\-#,##0\ &quot;€&quot;"/>
    </dxf>
    <dxf>
      <alignment vertical="center" readingOrder="0"/>
    </dxf>
    <dxf>
      <alignment horizontal="center" readingOrder="0"/>
    </dxf>
    <dxf>
      <numFmt numFmtId="10" formatCode="#,##0\ &quot;€&quot;;[Red]\-#,##0\ &quot;€&quot;"/>
    </dxf>
    <dxf>
      <alignment vertical="center" readingOrder="0"/>
    </dxf>
    <dxf>
      <alignment horizontal="center" readingOrder="0"/>
    </dxf>
    <dxf>
      <numFmt numFmtId="166" formatCode="0_ ;[Red]\-0\ 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numFmt numFmtId="13" formatCode="0%"/>
    </dxf>
    <dxf>
      <numFmt numFmtId="10" formatCode="#,##0\ &quot;€&quot;;[Red]\-#,##0\ &quot;€&quot;"/>
    </dxf>
    <dxf>
      <fill>
        <patternFill>
          <bgColor theme="4" tint="0.59999389629810485"/>
        </patternFill>
      </fill>
    </dxf>
    <dxf>
      <fill>
        <patternFill patternType="solid">
          <bgColor theme="4" tint="0.39997558519241921"/>
        </patternFill>
      </fill>
    </dxf>
    <dxf>
      <fill>
        <patternFill>
          <bgColor theme="4" tint="-0.249977111117893"/>
        </patternFill>
      </fill>
    </dxf>
    <dxf>
      <fill>
        <patternFill patternType="solid">
          <bgColor theme="8" tint="-0.249977111117893"/>
        </patternFill>
      </fill>
    </dxf>
    <dxf>
      <font>
        <color theme="0"/>
      </font>
    </dxf>
    <dxf>
      <fill>
        <patternFill patternType="solid">
          <bgColor theme="4" tint="-0.499984740745262"/>
        </patternFill>
      </fill>
    </dxf>
    <dxf>
      <fill>
        <patternFill patternType="solid">
          <bgColor rgb="FFFFFF00"/>
        </patternFill>
      </fill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0" formatCode="#,##0\ &quot;€&quot;;[Red]\-#,##0\ &quot;€&quot;"/>
    </dxf>
    <dxf>
      <alignment horizontal="center" readingOrder="0"/>
    </dxf>
    <dxf>
      <alignment vertical="center" readingOrder="0"/>
    </dxf>
    <dxf>
      <alignment horizontal="center" readingOrder="0"/>
    </dxf>
    <dxf>
      <numFmt numFmtId="13" formatCode="0%"/>
    </dxf>
    <dxf>
      <alignment vertical="center" readingOrder="0"/>
    </dxf>
    <dxf>
      <alignment horizontal="center" readingOrder="0"/>
    </dxf>
    <dxf>
      <numFmt numFmtId="13" formatCode="0%"/>
    </dxf>
    <dxf>
      <numFmt numFmtId="14" formatCode="0.00%"/>
    </dxf>
    <dxf>
      <numFmt numFmtId="10" formatCode="#,##0\ &quot;€&quot;;[Red]\-#,##0\ &quot;€&quot;"/>
    </dxf>
    <dxf>
      <alignment vertical="center" readingOrder="0"/>
    </dxf>
    <dxf>
      <alignment horizontal="center" readingOrder="0"/>
    </dxf>
    <dxf>
      <numFmt numFmtId="10" formatCode="#,##0\ &quot;€&quot;;[Red]\-#,##0\ &quot;€&quot;"/>
    </dxf>
    <dxf>
      <numFmt numFmtId="166" formatCode="0_ ;[Red]\-0\ "/>
    </dxf>
    <dxf>
      <alignment vertical="center" readingOrder="0"/>
    </dxf>
    <dxf>
      <alignment horizontal="center" readingOrder="0"/>
    </dxf>
    <dxf>
      <numFmt numFmtId="13" formatCode="0%"/>
    </dxf>
    <dxf>
      <numFmt numFmtId="10" formatCode="#,##0\ &quot;€&quot;;[Red]\-#,##0\ &quot;€&quot;"/>
    </dxf>
    <dxf>
      <fill>
        <patternFill>
          <bgColor theme="4" tint="0.59999389629810485"/>
        </patternFill>
      </fill>
    </dxf>
    <dxf>
      <fill>
        <patternFill patternType="solid">
          <bgColor theme="4" tint="0.39997558519241921"/>
        </patternFill>
      </fill>
    </dxf>
    <dxf>
      <fill>
        <patternFill>
          <bgColor theme="4" tint="-0.249977111117893"/>
        </patternFill>
      </fill>
    </dxf>
    <dxf>
      <fill>
        <patternFill patternType="solid">
          <bgColor theme="8" tint="-0.249977111117893"/>
        </patternFill>
      </fill>
    </dxf>
    <dxf>
      <font>
        <color theme="0"/>
      </font>
    </dxf>
    <dxf>
      <fill>
        <patternFill patternType="solid">
          <bgColor theme="4" tint="-0.499984740745262"/>
        </patternFill>
      </fill>
    </dxf>
    <dxf>
      <fill>
        <patternFill patternType="solid">
          <bgColor rgb="FFFFFF00"/>
        </patternFill>
      </fill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0" formatCode="#,##0\ &quot;€&quot;;[Red]\-#,##0\ &quot;€&quot;"/>
    </dxf>
    <dxf>
      <alignment horizontal="center" readingOrder="0"/>
    </dxf>
    <dxf>
      <alignment vertical="center" readingOrder="0"/>
    </dxf>
    <dxf>
      <numFmt numFmtId="13" formatCode="0%"/>
    </dxf>
    <dxf>
      <alignment vertical="center" readingOrder="0"/>
    </dxf>
    <dxf>
      <alignment horizontal="center" readingOrder="0"/>
    </dxf>
    <dxf>
      <numFmt numFmtId="13" formatCode="0%"/>
    </dxf>
    <dxf>
      <numFmt numFmtId="14" formatCode="0.00%"/>
    </dxf>
    <dxf>
      <numFmt numFmtId="10" formatCode="#,##0\ &quot;€&quot;;[Red]\-#,##0\ &quot;€&quot;"/>
    </dxf>
    <dxf>
      <alignment vertical="center" readingOrder="0"/>
    </dxf>
    <dxf>
      <alignment horizontal="center" readingOrder="0"/>
    </dxf>
    <dxf>
      <numFmt numFmtId="10" formatCode="#,##0\ &quot;€&quot;;[Red]\-#,##0\ &quot;€&quot;"/>
    </dxf>
    <dxf>
      <numFmt numFmtId="166" formatCode="0_ ;[Red]\-0\ 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numFmt numFmtId="13" formatCode="0%"/>
    </dxf>
    <dxf>
      <numFmt numFmtId="10" formatCode="#,##0\ &quot;€&quot;;[Red]\-#,##0\ &quot;€&quot;"/>
    </dxf>
    <dxf>
      <fill>
        <patternFill>
          <bgColor theme="4" tint="0.59999389629810485"/>
        </patternFill>
      </fill>
    </dxf>
    <dxf>
      <fill>
        <patternFill patternType="solid">
          <bgColor theme="4" tint="0.39997558519241921"/>
        </patternFill>
      </fill>
    </dxf>
    <dxf>
      <fill>
        <patternFill>
          <bgColor theme="4" tint="-0.249977111117893"/>
        </patternFill>
      </fill>
    </dxf>
    <dxf>
      <fill>
        <patternFill patternType="solid">
          <bgColor theme="8" tint="-0.249977111117893"/>
        </patternFill>
      </fill>
    </dxf>
    <dxf>
      <font>
        <color theme="0"/>
      </font>
    </dxf>
    <dxf>
      <fill>
        <patternFill patternType="solid">
          <bgColor theme="4" tint="-0.499984740745262"/>
        </patternFill>
      </fill>
    </dxf>
    <dxf>
      <fill>
        <patternFill patternType="solid">
          <bgColor rgb="FFFFFF00"/>
        </patternFill>
      </fill>
    </dxf>
    <dxf>
      <alignment vertical="center" readingOrder="0"/>
    </dxf>
    <dxf>
      <alignment horizontal="center" readingOrder="0"/>
    </dxf>
    <dxf>
      <alignment horizontal="center" readingOrder="0"/>
    </dxf>
    <dxf>
      <numFmt numFmtId="13" formatCode="0%"/>
    </dxf>
    <dxf>
      <numFmt numFmtId="10" formatCode="#,##0\ &quot;€&quot;;[Red]\-#,##0\ &quot;€&quot;"/>
    </dxf>
    <dxf>
      <alignment horizontal="center" readingOrder="0"/>
    </dxf>
    <dxf>
      <alignment vertical="center" readingOrder="0"/>
    </dxf>
    <dxf>
      <alignment horizontal="center" readingOrder="0"/>
    </dxf>
    <dxf>
      <numFmt numFmtId="13" formatCode="0%"/>
    </dxf>
    <dxf>
      <alignment vertical="center" readingOrder="0"/>
    </dxf>
    <dxf>
      <alignment horizontal="center" readingOrder="0"/>
    </dxf>
    <dxf>
      <numFmt numFmtId="13" formatCode="0%"/>
    </dxf>
    <dxf>
      <numFmt numFmtId="14" formatCode="0.00%"/>
    </dxf>
    <dxf>
      <numFmt numFmtId="10" formatCode="#,##0\ &quot;€&quot;;[Red]\-#,##0\ &quot;€&quot;"/>
    </dxf>
    <dxf>
      <alignment vertical="center" readingOrder="0"/>
    </dxf>
    <dxf>
      <alignment horizontal="center" readingOrder="0"/>
    </dxf>
    <dxf>
      <numFmt numFmtId="10" formatCode="#,##0\ &quot;€&quot;;[Red]\-#,##0\ &quot;€&quot;"/>
    </dxf>
    <dxf>
      <numFmt numFmtId="10" formatCode="#,##0\ &quot;€&quot;;[Red]\-#,##0\ &quot;€&quot;"/>
    </dxf>
    <dxf>
      <alignment vertical="center" readingOrder="0"/>
    </dxf>
    <dxf>
      <alignment horizontal="center" readingOrder="0"/>
    </dxf>
    <dxf>
      <numFmt numFmtId="10" formatCode="#,##0\ &quot;€&quot;;[Red]\-#,##0\ &quot;€&quot;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0"/>
      </font>
    </dxf>
    <dxf>
      <fill>
        <patternFill patternType="solid">
          <bgColor theme="4" tint="-0.499984740745262"/>
        </patternFill>
      </fill>
    </dxf>
    <dxf>
      <alignment vertical="center" readingOrder="0"/>
    </dxf>
    <dxf>
      <alignment horizontal="center" readingOrder="0"/>
    </dxf>
    <dxf>
      <numFmt numFmtId="10" formatCode="#,##0\ &quot;€&quot;;[Red]\-#,##0\ &quot;€&quot;"/>
    </dxf>
    <dxf>
      <numFmt numFmtId="10" formatCode="#,##0\ &quot;€&quot;;[Red]\-#,##0\ &quot;€&quot;"/>
    </dxf>
    <dxf>
      <alignment vertical="center" readingOrder="0"/>
    </dxf>
    <dxf>
      <alignment horizontal="center" readingOrder="0"/>
    </dxf>
    <dxf>
      <font>
        <b val="0"/>
        <i/>
      </font>
      <border>
        <left style="double">
          <color theme="5"/>
        </left>
        <right style="double">
          <color theme="5"/>
        </right>
        <top style="double">
          <color theme="5"/>
        </top>
        <bottom style="double">
          <color theme="5"/>
        </bottom>
      </border>
    </dxf>
    <dxf>
      <border>
        <left style="double">
          <color rgb="FF00B0F0"/>
        </left>
        <right style="double">
          <color rgb="FF00B0F0"/>
        </right>
        <top style="double">
          <color rgb="FF00B0F0"/>
        </top>
        <bottom style="double">
          <color rgb="FF00B0F0"/>
        </bottom>
      </border>
    </dxf>
    <dxf>
      <fill>
        <patternFill>
          <bgColor theme="5"/>
        </patternFill>
      </fill>
    </dxf>
  </dxfs>
  <tableStyles count="5" defaultTableStyle="TableStyleMedium2" defaultPivotStyle="PivotStyleLight16">
    <tableStyle name="Style de segment 1" pivot="0" table="0" count="0"/>
    <tableStyle name="Style de segment 2" pivot="0" table="0" count="1">
      <tableStyleElement type="wholeTable" dxfId="568"/>
    </tableStyle>
    <tableStyle name="Style de segment 3" pivot="0" table="0" count="1">
      <tableStyleElement type="wholeTable" dxfId="567"/>
    </tableStyle>
    <tableStyle name="Style de segment 4" pivot="0" table="0" count="1">
      <tableStyleElement type="wholeTable" dxfId="566"/>
    </tableStyle>
    <tableStyle name="Style de tableau 1" pivot="0" count="0"/>
  </tableStyles>
  <colors>
    <mruColors>
      <color rgb="FF9B9B9B"/>
      <color rgb="FFFFFFFF"/>
      <color rgb="FFF88128"/>
      <color rgb="FFA0AB37"/>
      <color rgb="FFAAC937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/>
        <x14:slicerStyle name="Style de segment 3"/>
        <x14:slicerStyle name="Style de segment 4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7/relationships/slicerCache" Target="slicerCaches/slicerCache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7/relationships/slicerCache" Target="slicerCaches/slicerCache1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pivotCacheDefinition" Target="pivotCache/pivotCacheDefinition2.xml"/><Relationship Id="rId27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Analyse!$AY$66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Analyse!$AX$67:$AX$75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cat>
          <c:val>
            <c:numRef>
              <c:f>Analyse!$AY$67:$AY$75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"/>
          <c:order val="1"/>
          <c:tx>
            <c:strRef>
              <c:f>Analyse!$AZ$66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numFmt formatCode="General;General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Analyse!$AX$67:$AX$75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cat>
          <c:val>
            <c:numRef>
              <c:f>Analyse!$AZ$67:$AZ$75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59016840"/>
        <c:axId val="259013704"/>
      </c:barChart>
      <c:catAx>
        <c:axId val="2590168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9013704"/>
        <c:crosses val="autoZero"/>
        <c:auto val="1"/>
        <c:lblAlgn val="ctr"/>
        <c:lblOffset val="100"/>
        <c:noMultiLvlLbl val="0"/>
      </c:catAx>
      <c:valAx>
        <c:axId val="2590137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;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90168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Scroll" dx="22" fmlaLink="#REF!" max="100" page="10" val="0"/>
</file>

<file path=xl/ctrlProps/ctrlProp2.xml><?xml version="1.0" encoding="utf-8"?>
<formControlPr xmlns="http://schemas.microsoft.com/office/spreadsheetml/2009/9/main" objectType="Scroll" dx="22" fmlaLink="#REF!" max="20" page="10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0</xdr:row>
      <xdr:rowOff>38100</xdr:rowOff>
    </xdr:from>
    <xdr:ext cx="3781425" cy="1121277"/>
    <xdr:sp macro="" textlink="">
      <xdr:nvSpPr>
        <xdr:cNvPr id="3" name="Rectangle 2"/>
        <xdr:cNvSpPr/>
      </xdr:nvSpPr>
      <xdr:spPr>
        <a:xfrm>
          <a:off x="6096000" y="38100"/>
          <a:ext cx="3781425" cy="11212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70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oneCellAnchor>
  <xdr:oneCellAnchor>
    <xdr:from>
      <xdr:col>5</xdr:col>
      <xdr:colOff>561975</xdr:colOff>
      <xdr:row>10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456247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46</xdr:col>
      <xdr:colOff>619124</xdr:colOff>
      <xdr:row>67</xdr:row>
      <xdr:rowOff>41274</xdr:rowOff>
    </xdr:from>
    <xdr:to>
      <xdr:col>51</xdr:col>
      <xdr:colOff>1455208</xdr:colOff>
      <xdr:row>81</xdr:row>
      <xdr:rowOff>117474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8</xdr:row>
          <xdr:rowOff>0</xdr:rowOff>
        </xdr:from>
        <xdr:to>
          <xdr:col>5</xdr:col>
          <xdr:colOff>257175</xdr:colOff>
          <xdr:row>18</xdr:row>
          <xdr:rowOff>95250</xdr:rowOff>
        </xdr:to>
        <xdr:sp macro="" textlink="">
          <xdr:nvSpPr>
            <xdr:cNvPr id="25604" name="Scroll Bar 4" hidden="1">
              <a:extLst>
                <a:ext uri="{63B3BB69-23CF-44E3-9099-C40C66FF867C}">
                  <a14:compatExt spid="_x0000_s256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9</xdr:row>
          <xdr:rowOff>0</xdr:rowOff>
        </xdr:from>
        <xdr:to>
          <xdr:col>5</xdr:col>
          <xdr:colOff>238125</xdr:colOff>
          <xdr:row>15</xdr:row>
          <xdr:rowOff>161925</xdr:rowOff>
        </xdr:to>
        <xdr:sp macro="" textlink="">
          <xdr:nvSpPr>
            <xdr:cNvPr id="25610" name="Scroll Bar 10" hidden="1">
              <a:extLst>
                <a:ext uri="{63B3BB69-23CF-44E3-9099-C40C66FF867C}">
                  <a14:compatExt spid="_x0000_s256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14</xdr:col>
      <xdr:colOff>721895</xdr:colOff>
      <xdr:row>1</xdr:row>
      <xdr:rowOff>94750</xdr:rowOff>
    </xdr:from>
    <xdr:to>
      <xdr:col>25</xdr:col>
      <xdr:colOff>123826</xdr:colOff>
      <xdr:row>3</xdr:row>
      <xdr:rowOff>60961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Pôle 4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ôl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59842" y="535908"/>
              <a:ext cx="5437773" cy="64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24</xdr:col>
      <xdr:colOff>30079</xdr:colOff>
      <xdr:row>3</xdr:row>
      <xdr:rowOff>411080</xdr:rowOff>
    </xdr:from>
    <xdr:to>
      <xdr:col>25</xdr:col>
      <xdr:colOff>120316</xdr:colOff>
      <xdr:row>8</xdr:row>
      <xdr:rowOff>36597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2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141868" y="1219702"/>
              <a:ext cx="852237" cy="70184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0</xdr:colOff>
      <xdr:row>1</xdr:row>
      <xdr:rowOff>70184</xdr:rowOff>
    </xdr:from>
    <xdr:to>
      <xdr:col>5</xdr:col>
      <xdr:colOff>1562100</xdr:colOff>
      <xdr:row>1</xdr:row>
      <xdr:rowOff>365459</xdr:rowOff>
    </xdr:to>
    <xdr:sp macro="" textlink="">
      <xdr:nvSpPr>
        <xdr:cNvPr id="10" name="Rectangle à coins arrondis 9">
          <a:hlinkClick xmlns:r="http://schemas.openxmlformats.org/officeDocument/2006/relationships" r:id="rId1"/>
        </xdr:cNvPr>
        <xdr:cNvSpPr/>
      </xdr:nvSpPr>
      <xdr:spPr>
        <a:xfrm>
          <a:off x="711868" y="511342"/>
          <a:ext cx="1562100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3</xdr:col>
      <xdr:colOff>38100</xdr:colOff>
      <xdr:row>2</xdr:row>
      <xdr:rowOff>104775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1562100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1</xdr:row>
      <xdr:rowOff>19050</xdr:rowOff>
    </xdr:from>
    <xdr:to>
      <xdr:col>3</xdr:col>
      <xdr:colOff>314325</xdr:colOff>
      <xdr:row>2</xdr:row>
      <xdr:rowOff>28575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71625" y="209550"/>
          <a:ext cx="1028700" cy="20002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266700</xdr:colOff>
      <xdr:row>2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19050</xdr:rowOff>
    </xdr:from>
    <xdr:to>
      <xdr:col>3</xdr:col>
      <xdr:colOff>266700</xdr:colOff>
      <xdr:row>2</xdr:row>
      <xdr:rowOff>28575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524000" y="209550"/>
          <a:ext cx="1028700" cy="2000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0</xdr:row>
      <xdr:rowOff>171450</xdr:rowOff>
    </xdr:from>
    <xdr:to>
      <xdr:col>3</xdr:col>
      <xdr:colOff>304800</xdr:colOff>
      <xdr:row>1</xdr:row>
      <xdr:rowOff>180975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562100" y="171450"/>
          <a:ext cx="1028700" cy="2000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266700</xdr:colOff>
      <xdr:row>2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266700</xdr:colOff>
      <xdr:row>2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266700</xdr:colOff>
      <xdr:row>2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266700</xdr:colOff>
      <xdr:row>2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266700</xdr:colOff>
      <xdr:row>2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266700</xdr:colOff>
      <xdr:row>2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266700</xdr:colOff>
      <xdr:row>2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524000" y="190500"/>
          <a:ext cx="1028700" cy="2000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180975</xdr:rowOff>
    </xdr:from>
    <xdr:to>
      <xdr:col>3</xdr:col>
      <xdr:colOff>266700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524000" y="180975"/>
          <a:ext cx="1028700" cy="2000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ACCUEIL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857250</xdr:colOff>
      <xdr:row>2</xdr:row>
      <xdr:rowOff>28576</xdr:rowOff>
    </xdr:from>
    <xdr:to>
      <xdr:col>21</xdr:col>
      <xdr:colOff>85050</xdr:colOff>
      <xdr:row>5</xdr:row>
      <xdr:rowOff>205316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ôle 3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ôl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15125" y="666750"/>
              <a:ext cx="5400000" cy="49106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276225</xdr:colOff>
      <xdr:row>1</xdr:row>
      <xdr:rowOff>85725</xdr:rowOff>
    </xdr:from>
    <xdr:to>
      <xdr:col>3</xdr:col>
      <xdr:colOff>0</xdr:colOff>
      <xdr:row>3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771525" y="276225"/>
          <a:ext cx="1562100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304800</xdr:colOff>
      <xdr:row>3</xdr:row>
      <xdr:rowOff>95251</xdr:rowOff>
    </xdr:from>
    <xdr:to>
      <xdr:col>20</xdr:col>
      <xdr:colOff>435527</xdr:colOff>
      <xdr:row>5</xdr:row>
      <xdr:rowOff>203851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ôl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ôl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72225" y="666751"/>
              <a:ext cx="6017177" cy="489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0</xdr:colOff>
      <xdr:row>1</xdr:row>
      <xdr:rowOff>0</xdr:rowOff>
    </xdr:from>
    <xdr:to>
      <xdr:col>2</xdr:col>
      <xdr:colOff>1562100</xdr:colOff>
      <xdr:row>2</xdr:row>
      <xdr:rowOff>104775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390525" y="190500"/>
          <a:ext cx="1562100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0</xdr:rowOff>
    </xdr:from>
    <xdr:to>
      <xdr:col>2</xdr:col>
      <xdr:colOff>1562100</xdr:colOff>
      <xdr:row>3</xdr:row>
      <xdr:rowOff>104775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400050" y="381000"/>
          <a:ext cx="1562100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47625</xdr:colOff>
      <xdr:row>3</xdr:row>
      <xdr:rowOff>66675</xdr:rowOff>
    </xdr:from>
    <xdr:to>
      <xdr:col>20</xdr:col>
      <xdr:colOff>258451</xdr:colOff>
      <xdr:row>5</xdr:row>
      <xdr:rowOff>189675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ô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ô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10300" y="638175"/>
              <a:ext cx="5297176" cy="50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0</xdr:colOff>
      <xdr:row>2</xdr:row>
      <xdr:rowOff>0</xdr:rowOff>
    </xdr:from>
    <xdr:to>
      <xdr:col>5</xdr:col>
      <xdr:colOff>19050</xdr:colOff>
      <xdr:row>3</xdr:row>
      <xdr:rowOff>104775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533525" y="381000"/>
          <a:ext cx="1562100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ucien MOLONGO" refreshedDate="42409.72534178241" createdVersion="5" refreshedVersion="5" minRefreshableVersion="3" recordCount="81">
  <cacheSource type="worksheet">
    <worksheetSource name="Tableau1514"/>
  </cacheSource>
  <cacheFields count="23">
    <cacheField name="Date" numFmtId="14">
      <sharedItems containsSemiMixedTypes="0" containsNonDate="0" containsDate="1" containsString="0" minDate="2015-01-31T00:00:00" maxDate="2015-02-01T00:00:00" count="1">
        <d v="2015-01-31T00:00:00"/>
      </sharedItems>
      <fieldGroup par="22" base="0">
        <rangePr groupBy="months" startDate="2015-01-31T00:00:00" endDate="2015-02-01T00:00:00"/>
        <groupItems count="14">
          <s v="&lt;3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15"/>
        </groupItems>
      </fieldGroup>
    </cacheField>
    <cacheField name="Nom" numFmtId="0">
      <sharedItems count="80">
        <s v="AJINCA"/>
        <s v="ALPHONSE"/>
        <s v="ANGELIQUE"/>
        <s v="ANJOURE APPOUROU"/>
        <s v="ANNETTE"/>
        <s v="ANTOINE"/>
        <s v="ARAYE"/>
        <s v="ASSOUMAYA"/>
        <s v="AUGUSTIN"/>
        <s v="BARDU"/>
        <s v="BASTIENNE-BANCO"/>
        <s v="BERNARD"/>
        <s v="BIODORE"/>
        <s v="BISCOMPTE"/>
        <s v="BONTE"/>
        <s v="BOUBOUNE"/>
        <s v="BOURGEOIS"/>
        <s v="CARENE"/>
        <s v="CASTELNEAU"/>
        <s v="CHADET"/>
        <s v="COLMAR"/>
        <s v="COUFFI"/>
        <s v="DANIER"/>
        <s v="DORSILE"/>
        <s v="EDOM"/>
        <s v="ERBLAND"/>
        <s v="FANTIN"/>
        <s v="FRENAY"/>
        <s v="GASPARD"/>
        <s v="GEROMEGNACE"/>
        <s v="GUERCY"/>
        <s v="HENCOCK"/>
        <s v="HUGUES"/>
        <s v="INAMO"/>
        <s v="IRDOR"/>
        <s v="JEAN-LOUIS"/>
        <s v="JEAN-LOUIS-DARMALINGON"/>
        <s v="JOURSON"/>
        <s v="KARRAMKAN"/>
        <s v="LAHENS"/>
        <s v="LANDRY"/>
        <s v="LASTOLAL"/>
        <s v="LAUMORD"/>
        <s v="LEWIS"/>
        <s v="LINCY"/>
        <s v="LIRIC"/>
        <s v="LOLOT"/>
        <s v="MAGDELEINE"/>
        <s v="MARBIN FULRAD"/>
        <s v="MARDIVIRIN"/>
        <s v="MARECHAUX"/>
        <s v="MARTHE"/>
        <s v="MARTIAL"/>
        <s v="MERABLI"/>
        <s v="MINATCHY"/>
        <s v="MIVIS"/>
        <s v="MOLONGO"/>
        <s v="MONTELLA"/>
        <s v="MORDIER"/>
        <s v="MORGENE"/>
        <s v="OUANNA"/>
        <s v="PANSOUPE"/>
        <s v="PAUL"/>
        <s v="PEROUMAL"/>
        <s v="PLANTIER"/>
        <s v="POLKO"/>
        <s v="POUGEOL"/>
        <s v="RACEL"/>
        <s v="RAMASSAMY"/>
        <s v="REGALADE"/>
        <s v="RINOL"/>
        <s v="ROLCIN"/>
        <s v="SAINTE ROSE"/>
        <s v="SELLOM"/>
        <s v="SOLE"/>
        <s v="SOUPAMA"/>
        <s v="TALBOT"/>
        <s v="TIDAS"/>
        <s v="TURAM-FREDERIC"/>
        <s v="VALMY-DHERBOIS"/>
      </sharedItems>
    </cacheField>
    <cacheField name="Pénom" numFmtId="0">
      <sharedItems/>
    </cacheField>
    <cacheField name="Sexe" numFmtId="0">
      <sharedItems count="2">
        <s v="F"/>
        <s v="H"/>
      </sharedItems>
    </cacheField>
    <cacheField name="Date Naiss." numFmtId="14">
      <sharedItems containsSemiMixedTypes="0" containsNonDate="0" containsDate="1" containsString="0" minDate="1947-01-09T00:00:00" maxDate="1992-09-14T00:00:00"/>
    </cacheField>
    <cacheField name="Date Entrée" numFmtId="14">
      <sharedItems containsSemiMixedTypes="0" containsNonDate="0" containsDate="1" containsString="0" minDate="2003-09-01T00:00:00" maxDate="2015-08-11T00:00:00"/>
    </cacheField>
    <cacheField name="Date Sortie" numFmtId="0">
      <sharedItems containsNonDate="0" containsDate="1" containsString="0" containsBlank="1" minDate="2015-01-15T00:00:00" maxDate="2016-05-01T00:00:00"/>
    </cacheField>
    <cacheField name="Pôle" numFmtId="0">
      <sharedItems count="5">
        <s v="AIDE A DOMICILE"/>
        <s v="ADMINISTRATIF"/>
        <s v="ENCADREMENT"/>
        <s v="DIRECTION &amp; RH"/>
        <s v="DIRECTION" u="1"/>
      </sharedItems>
    </cacheField>
    <cacheField name="Emploi" numFmtId="0">
      <sharedItems count="14">
        <s v="AGENT A DOMICILE"/>
        <s v="AUXILIAIRES DE VIE"/>
        <s v="AIDE A DOMICILE"/>
        <s v="SECRETAIRE"/>
        <s v="AUXILIAIRE DE VIE SOCIALE"/>
        <s v="ASSISTANTE TECHNIQUE"/>
        <s v="RESPONSABLE DE SECTEUR"/>
        <s v="COMPTABLE"/>
        <s v="AGENT DE BUREAU"/>
        <s v="AGENT D ENTRETIEN"/>
        <s v="TISF"/>
        <s v="EMPLOYE A DOMICILE"/>
        <s v="DIRECTEUR"/>
        <s v="RESPONSABLE DE DEVELOPPEMENT C"/>
      </sharedItems>
    </cacheField>
    <cacheField name="Service" numFmtId="0">
      <sharedItems/>
    </cacheField>
    <cacheField name="Type Contrat" numFmtId="0">
      <sharedItems count="9">
        <s v="CUI"/>
        <s v="C.D.I"/>
        <s v="CDD"/>
        <s v="CONTR"/>
        <s v="CUI A"/>
        <s v="CDD DOM"/>
        <s v="CONTR. Apprenti"/>
        <s v="CDD D"/>
        <s v="C.A.E"/>
      </sharedItems>
    </cacheField>
    <cacheField name="Secteur" numFmtId="0">
      <sharedItems count="3">
        <s v="PORT LOUIS"/>
        <s v="LAMENTIN"/>
        <s v="CAPESTERRE BELLE EAU"/>
      </sharedItems>
    </cacheField>
    <cacheField name="Salaire base" numFmtId="0">
      <sharedItems containsSemiMixedTypes="0" containsString="0" containsNumber="1" minValue="224.13" maxValue="4803.4399999999996"/>
    </cacheField>
    <cacheField name="Rémun. Brute" numFmtId="0">
      <sharedItems containsSemiMixedTypes="0" containsString="0" containsNumber="1" minValue="0" maxValue="4962.6000000000004"/>
    </cacheField>
    <cacheField name="Charges Pat." numFmtId="0">
      <sharedItems containsSemiMixedTypes="0" containsString="0" containsNumber="1" minValue="0" maxValue="1226" count="76">
        <n v="321.52"/>
        <n v="328.68"/>
        <n v="359.08"/>
        <n v="227.91"/>
        <n v="209.34"/>
        <n v="349.26"/>
        <n v="308.58999999999997"/>
        <n v="220.22"/>
        <n v="251.47"/>
        <n v="379.25"/>
        <n v="119.81"/>
        <n v="295.93"/>
        <n v="251.22"/>
        <n v="522.98"/>
        <n v="280.94"/>
        <n v="375.45"/>
        <n v="281.73"/>
        <n v="256.52"/>
        <n v="268.25"/>
        <n v="250.15"/>
        <n v="363.38"/>
        <n v="317.95"/>
        <n v="297.24"/>
        <n v="293.43"/>
        <n v="155.4"/>
        <n v="232.84"/>
        <n v="661.97"/>
        <n v="384.8"/>
        <n v="272.10000000000002"/>
        <n v="310.25"/>
        <n v="293.66000000000003"/>
        <n v="265.88"/>
        <n v="364.26"/>
        <n v="0"/>
        <n v="251.29"/>
        <n v="185.04"/>
        <n v="356.6"/>
        <n v="234.75"/>
        <n v="203.31"/>
        <n v="508.53"/>
        <n v="308.10000000000002"/>
        <n v="475.08"/>
        <n v="264.89"/>
        <n v="365.41"/>
        <n v="140.19999999999999"/>
        <n v="298.83"/>
        <n v="303.32"/>
        <n v="291.32"/>
        <n v="259.33"/>
        <n v="277.57"/>
        <n v="600.53"/>
        <n v="342.59"/>
        <n v="201.4"/>
        <n v="323.29000000000002"/>
        <n v="1226"/>
        <n v="486.18"/>
        <n v="307.92"/>
        <n v="243.12"/>
        <n v="258.12"/>
        <n v="261.56"/>
        <n v="383.4"/>
        <n v="291.45"/>
        <n v="285.14"/>
        <n v="252.61"/>
        <n v="504.14"/>
        <n v="354.75"/>
        <n v="181.7"/>
        <n v="265.20999999999998"/>
        <n v="273.66000000000003"/>
        <n v="337.63"/>
        <n v="49.6"/>
        <n v="370.41"/>
        <n v="359.38"/>
        <n v="317.88"/>
        <n v="511.01"/>
        <n v="315.75"/>
      </sharedItems>
    </cacheField>
    <cacheField name="Masse Salar" numFmtId="0">
      <sharedItems containsSemiMixedTypes="0" containsString="0" containsNumber="1" minValue="0" maxValue="7342.89"/>
    </cacheField>
    <cacheField name="Mois" numFmtId="0">
      <sharedItems count="1">
        <s v="Janvier"/>
      </sharedItems>
    </cacheField>
    <cacheField name="Age" numFmtId="0">
      <sharedItems containsSemiMixedTypes="0" containsString="0" containsNumber="1" containsInteger="1" minValue="24" maxValue="69" count="25">
        <n v="48"/>
        <n v="49"/>
        <n v="52"/>
        <n v="54"/>
        <n v="45"/>
        <n v="58"/>
        <n v="32"/>
        <n v="53"/>
        <n v="42"/>
        <n v="46"/>
        <n v="51"/>
        <n v="60"/>
        <n v="57"/>
        <n v="50"/>
        <n v="24"/>
        <n v="47"/>
        <n v="55"/>
        <n v="25"/>
        <n v="56"/>
        <n v="35"/>
        <n v="69"/>
        <n v="40"/>
        <n v="41"/>
        <n v="44"/>
        <n v="64"/>
      </sharedItems>
      <fieldGroup base="17">
        <rangePr startNum="24" endNum="69" groupInterval="5"/>
        <groupItems count="11">
          <s v="&lt;24"/>
          <s v="24-28"/>
          <s v="29-33"/>
          <s v="34-38"/>
          <s v="39-43"/>
          <s v="44-48"/>
          <s v="49-53"/>
          <s v="54-58"/>
          <s v="59-63"/>
          <s v="64-69"/>
          <s v="&gt;69"/>
        </groupItems>
      </fieldGroup>
    </cacheField>
    <cacheField name="Nombre" numFmtId="0">
      <sharedItems containsSemiMixedTypes="0" containsString="0" containsNumber="1" containsInteger="1" minValue="1" maxValue="1"/>
    </cacheField>
    <cacheField name="Ancienneté" numFmtId="2">
      <sharedItems containsSemiMixedTypes="0" containsString="0" containsNumber="1" containsInteger="1" minValue="1" maxValue="13"/>
    </cacheField>
    <cacheField name="Heures Payés" numFmtId="0">
      <sharedItems containsString="0" containsBlank="1" containsNumber="1" minValue="23" maxValue="153.66999999999999" count="46">
        <n v="151.66999999999999"/>
        <n v="153.66999999999999"/>
        <n v="107"/>
        <n v="98"/>
        <n v="136"/>
        <n v="125"/>
        <n v="73"/>
        <n v="119.5"/>
        <m/>
        <n v="118.5"/>
        <n v="132"/>
        <n v="119"/>
        <n v="121"/>
        <n v="124"/>
        <n v="118"/>
        <n v="125.5"/>
        <n v="140"/>
        <n v="107.75"/>
        <n v="103"/>
        <n v="130.5"/>
        <n v="142"/>
        <n v="116.25"/>
        <n v="86"/>
        <n v="112"/>
        <n v="97"/>
        <n v="147"/>
        <n v="124.5"/>
        <n v="48.75"/>
        <n v="126"/>
        <n v="138.75"/>
        <n v="123.5"/>
        <n v="144"/>
        <n v="95"/>
        <n v="90.67"/>
        <n v="116"/>
        <n v="121.5"/>
        <n v="149"/>
        <n v="137.25"/>
        <n v="134"/>
        <n v="120"/>
        <n v="84.75"/>
        <n v="109"/>
        <n v="23"/>
        <n v="146"/>
        <n v="141.5"/>
        <n v="150"/>
      </sharedItems>
    </cacheField>
    <cacheField name="Masse/Effectif" numFmtId="0" formula="'Masse Salar'/Nombre" databaseField="0"/>
    <cacheField name="Années" numFmtId="0" databaseField="0">
      <fieldGroup base="0">
        <rangePr groupBy="years" startDate="2015-01-31T00:00:00" endDate="2015-02-01T00:00:00"/>
        <groupItems count="3">
          <s v="&lt;31/01/2015"/>
          <s v="2015"/>
          <s v="&gt;01/02/2015"/>
        </groupItems>
      </fieldGroup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ucien MOLONGO" refreshedDate="42409.987073032411" createdVersion="5" refreshedVersion="5" minRefreshableVersion="3" recordCount="8">
  <cacheSource type="worksheet">
    <worksheetSource ref="AM159:AO167" sheet="Analyse"/>
  </cacheSource>
  <cacheFields count="3">
    <cacheField name="C.D.I" numFmtId="0">
      <sharedItems count="8">
        <s v="CUI"/>
        <s v="CDD DOM"/>
        <s v="CDD"/>
        <s v="CDD D"/>
        <s v="CONTR"/>
        <s v="CONTR. Apprenti"/>
        <s v="CUI A"/>
        <s v="C.A.E"/>
      </sharedItems>
    </cacheField>
    <cacheField name="67%" numFmtId="9">
      <sharedItems containsSemiMixedTypes="0" containsString="0" containsNumber="1" minValue="1.2345679012345678E-2" maxValue="0.1111111111111111" count="5">
        <n v="0.1111111111111111"/>
        <n v="7.407407407407407E-2"/>
        <n v="6.1728395061728392E-2"/>
        <n v="2.4691358024691357E-2"/>
        <n v="1.2345679012345678E-2"/>
      </sharedItems>
    </cacheField>
    <cacheField name="54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1">
  <r>
    <x v="0"/>
    <x v="0"/>
    <s v="Andrée Annie"/>
    <x v="0"/>
    <d v="1968-03-23T00:00:00"/>
    <d v="2015-02-01T00:00:00"/>
    <d v="2016-01-31T00:00:00"/>
    <x v="0"/>
    <x v="0"/>
    <s v="ASSOCIATION VIE ET JEUNESSE"/>
    <x v="0"/>
    <x v="0"/>
    <n v="1451.21"/>
    <n v="1457.55"/>
    <x v="0"/>
    <n v="1776.08"/>
    <x v="0"/>
    <x v="0"/>
    <n v="1"/>
    <n v="1"/>
    <x v="0"/>
  </r>
  <r>
    <x v="0"/>
    <x v="1"/>
    <s v="Marie-christine"/>
    <x v="0"/>
    <d v="1967-06-15T00:00:00"/>
    <d v="2007-06-01T00:00:00"/>
    <m/>
    <x v="0"/>
    <x v="0"/>
    <s v="ASSOCIATION VIE ET JEUNESSE"/>
    <x v="1"/>
    <x v="0"/>
    <n v="1483.34"/>
    <n v="1489.92"/>
    <x v="1"/>
    <n v="1814.3"/>
    <x v="0"/>
    <x v="1"/>
    <n v="1"/>
    <n v="9"/>
    <x v="1"/>
  </r>
  <r>
    <x v="0"/>
    <x v="2"/>
    <s v="Lucette"/>
    <x v="0"/>
    <d v="1964-06-14T00:00:00"/>
    <d v="2012-07-02T00:00:00"/>
    <m/>
    <x v="0"/>
    <x v="1"/>
    <s v="ASSOCIATION VIE ET JEUNESSE"/>
    <x v="1"/>
    <x v="1"/>
    <n v="1665.41"/>
    <n v="1627.72"/>
    <x v="2"/>
    <n v="1977.01"/>
    <x v="0"/>
    <x v="2"/>
    <n v="1"/>
    <n v="4"/>
    <x v="0"/>
  </r>
  <r>
    <x v="0"/>
    <x v="3"/>
    <s v="Annick"/>
    <x v="0"/>
    <d v="1962-02-15T00:00:00"/>
    <d v="2014-11-05T00:00:00"/>
    <d v="2015-02-28T00:00:00"/>
    <x v="0"/>
    <x v="0"/>
    <s v="ASSOCIATION VIE ET JEUNESSE"/>
    <x v="2"/>
    <x v="2"/>
    <n v="972.35"/>
    <n v="1033.08"/>
    <x v="3"/>
    <n v="1260"/>
    <x v="0"/>
    <x v="3"/>
    <n v="1"/>
    <n v="2"/>
    <x v="2"/>
  </r>
  <r>
    <x v="0"/>
    <x v="4"/>
    <s v="France lise"/>
    <x v="0"/>
    <d v="1971-12-02T00:00:00"/>
    <d v="2007-05-02T00:00:00"/>
    <m/>
    <x v="0"/>
    <x v="0"/>
    <s v="ASSOCIATION VIE ET JEUNESSE"/>
    <x v="1"/>
    <x v="2"/>
    <n v="1128.76"/>
    <n v="948.94"/>
    <x v="4"/>
    <n v="1160.6500000000001"/>
    <x v="0"/>
    <x v="4"/>
    <n v="1"/>
    <n v="9"/>
    <x v="3"/>
  </r>
  <r>
    <x v="0"/>
    <x v="5"/>
    <s v="Ginetta philomene"/>
    <x v="0"/>
    <d v="1958-11-14T00:00:00"/>
    <d v="2004-05-26T00:00:00"/>
    <m/>
    <x v="0"/>
    <x v="1"/>
    <s v="ASSOCIATION VIE ET JEUNESSE"/>
    <x v="1"/>
    <x v="0"/>
    <n v="1618.19"/>
    <n v="1583.18"/>
    <x v="5"/>
    <n v="1924.42"/>
    <x v="0"/>
    <x v="5"/>
    <n v="1"/>
    <n v="12"/>
    <x v="4"/>
  </r>
  <r>
    <x v="0"/>
    <x v="6"/>
    <s v="Patricia Yvette"/>
    <x v="0"/>
    <d v="1962-10-23T00:00:00"/>
    <d v="2012-12-01T00:00:00"/>
    <d v="2015-01-15T00:00:00"/>
    <x v="0"/>
    <x v="0"/>
    <s v="ASSOCIATION VIE ET JEUNESSE"/>
    <x v="1"/>
    <x v="1"/>
    <n v="1188.55"/>
    <n v="1388.22"/>
    <x v="6"/>
    <n v="2064.2399999999998"/>
    <x v="0"/>
    <x v="3"/>
    <n v="1"/>
    <n v="4"/>
    <x v="5"/>
  </r>
  <r>
    <x v="0"/>
    <x v="7"/>
    <s v="Jeanne Marie Line"/>
    <x v="0"/>
    <d v="1962-12-27T00:00:00"/>
    <d v="2014-12-01T00:00:00"/>
    <d v="2015-01-31T00:00:00"/>
    <x v="0"/>
    <x v="2"/>
    <s v="ASSOCIATION VIE ET JEUNESSE"/>
    <x v="2"/>
    <x v="2"/>
    <n v="689.01"/>
    <n v="998.24"/>
    <x v="7"/>
    <n v="1211.5899999999999"/>
    <x v="0"/>
    <x v="3"/>
    <n v="1"/>
    <n v="2"/>
    <x v="6"/>
  </r>
  <r>
    <x v="0"/>
    <x v="8"/>
    <s v="Mickaelle"/>
    <x v="0"/>
    <d v="1984-03-15T00:00:00"/>
    <d v="2013-05-01T00:00:00"/>
    <d v="2015-08-31T00:00:00"/>
    <x v="0"/>
    <x v="0"/>
    <s v="ASSOCIATION VIE ET JEUNESSE"/>
    <x v="2"/>
    <x v="2"/>
    <n v="1075.5899999999999"/>
    <n v="1155.5999999999999"/>
    <x v="8"/>
    <n v="1411.9"/>
    <x v="0"/>
    <x v="6"/>
    <n v="1"/>
    <n v="3"/>
    <x v="7"/>
  </r>
  <r>
    <x v="0"/>
    <x v="9"/>
    <s v="Guylène"/>
    <x v="0"/>
    <d v="1963-08-12T00:00:00"/>
    <d v="2004-06-01T00:00:00"/>
    <m/>
    <x v="1"/>
    <x v="3"/>
    <s v="ASSOCIATION VIE ET JEUNESSE"/>
    <x v="1"/>
    <x v="0"/>
    <n v="1761.8"/>
    <n v="1723.12"/>
    <x v="9"/>
    <n v="2062.4699999999998"/>
    <x v="0"/>
    <x v="7"/>
    <n v="1"/>
    <n v="12"/>
    <x v="0"/>
  </r>
  <r>
    <x v="0"/>
    <x v="10"/>
    <s v="Lina Aude"/>
    <x v="0"/>
    <d v="1974-11-18T00:00:00"/>
    <d v="2005-07-01T00:00:00"/>
    <d v="2015-07-10T00:00:00"/>
    <x v="0"/>
    <x v="0"/>
    <s v="ASSOCIATION VIE ET JEUNESSE"/>
    <x v="1"/>
    <x v="0"/>
    <n v="1221.48"/>
    <n v="0"/>
    <x v="10"/>
    <n v="20"/>
    <x v="0"/>
    <x v="8"/>
    <n v="1"/>
    <n v="11"/>
    <x v="8"/>
  </r>
  <r>
    <x v="0"/>
    <x v="11"/>
    <s v="Marie Josèphe"/>
    <x v="0"/>
    <d v="1964-04-25T00:00:00"/>
    <d v="2012-07-02T00:00:00"/>
    <m/>
    <x v="0"/>
    <x v="4"/>
    <s v="ASSOCIATION VIE ET JEUNESSE"/>
    <x v="1"/>
    <x v="1"/>
    <n v="1372.56"/>
    <n v="1341.5"/>
    <x v="11"/>
    <n v="1631.42"/>
    <x v="0"/>
    <x v="2"/>
    <n v="1"/>
    <n v="4"/>
    <x v="5"/>
  </r>
  <r>
    <x v="0"/>
    <x v="12"/>
    <s v="Marie-claire"/>
    <x v="0"/>
    <d v="1970-01-19T00:00:00"/>
    <d v="2012-07-02T00:00:00"/>
    <m/>
    <x v="0"/>
    <x v="0"/>
    <s v="ASSOCIATION VIE ET JEUNESSE"/>
    <x v="1"/>
    <x v="1"/>
    <n v="1204.8499999999999"/>
    <n v="1138.78"/>
    <x v="12"/>
    <n v="1392.05"/>
    <x v="0"/>
    <x v="9"/>
    <n v="1"/>
    <n v="4"/>
    <x v="9"/>
  </r>
  <r>
    <x v="0"/>
    <x v="13"/>
    <s v="Martine"/>
    <x v="0"/>
    <d v="1963-04-16T00:00:00"/>
    <d v="2015-05-01T00:00:00"/>
    <d v="2016-04-30T00:00:00"/>
    <x v="0"/>
    <x v="2"/>
    <s v="ASSOCIATION VIE ET JEUNESSE"/>
    <x v="0"/>
    <x v="0"/>
    <n v="1451.21"/>
    <n v="2370.71"/>
    <x v="13"/>
    <n v="2854.34"/>
    <x v="0"/>
    <x v="7"/>
    <n v="1"/>
    <n v="1"/>
    <x v="0"/>
  </r>
  <r>
    <x v="0"/>
    <x v="14"/>
    <s v="Chantal"/>
    <x v="0"/>
    <d v="1965-05-05T00:00:00"/>
    <d v="2009-01-01T00:00:00"/>
    <m/>
    <x v="0"/>
    <x v="0"/>
    <s v="ASSOCIATION VIE ET JEUNESSE"/>
    <x v="1"/>
    <x v="0"/>
    <n v="1286.3"/>
    <n v="1273.54"/>
    <x v="14"/>
    <n v="1558.79"/>
    <x v="0"/>
    <x v="10"/>
    <n v="1"/>
    <n v="7"/>
    <x v="10"/>
  </r>
  <r>
    <x v="0"/>
    <x v="15"/>
    <s v="Berthe"/>
    <x v="0"/>
    <d v="1956-01-04T00:00:00"/>
    <d v="2003-11-17T00:00:00"/>
    <m/>
    <x v="0"/>
    <x v="1"/>
    <s v="ASSOCIATION VIE ET JEUNESSE"/>
    <x v="1"/>
    <x v="0"/>
    <n v="1740.38"/>
    <n v="1701.89"/>
    <x v="15"/>
    <n v="2064.6"/>
    <x v="0"/>
    <x v="11"/>
    <n v="1"/>
    <n v="13"/>
    <x v="0"/>
  </r>
  <r>
    <x v="0"/>
    <x v="16"/>
    <s v="Claudine"/>
    <x v="0"/>
    <d v="1965-11-13T00:00:00"/>
    <d v="2012-07-02T00:00:00"/>
    <m/>
    <x v="0"/>
    <x v="1"/>
    <s v="ASSOCIATION VIE ET JEUNESSE"/>
    <x v="1"/>
    <x v="1"/>
    <n v="1372.56"/>
    <n v="1277.1099999999999"/>
    <x v="16"/>
    <n v="1555.39"/>
    <x v="0"/>
    <x v="10"/>
    <n v="1"/>
    <n v="4"/>
    <x v="11"/>
  </r>
  <r>
    <x v="0"/>
    <x v="17"/>
    <s v="Line"/>
    <x v="0"/>
    <d v="1964-07-06T00:00:00"/>
    <d v="2012-07-02T00:00:00"/>
    <m/>
    <x v="0"/>
    <x v="0"/>
    <s v="ASSOCIATION VIE ET JEUNESSE"/>
    <x v="1"/>
    <x v="1"/>
    <n v="1204.8499999999999"/>
    <n v="1162.81"/>
    <x v="17"/>
    <n v="1420.42"/>
    <x v="0"/>
    <x v="2"/>
    <n v="1"/>
    <n v="4"/>
    <x v="12"/>
  </r>
  <r>
    <x v="0"/>
    <x v="18"/>
    <s v="Marie line camille"/>
    <x v="0"/>
    <d v="1959-07-18T00:00:00"/>
    <d v="2004-06-01T00:00:00"/>
    <m/>
    <x v="0"/>
    <x v="0"/>
    <s v="ASSOCIATION VIE ET JEUNESSE"/>
    <x v="1"/>
    <x v="0"/>
    <n v="1230.23"/>
    <n v="1215.98"/>
    <x v="18"/>
    <n v="1483.2"/>
    <x v="0"/>
    <x v="12"/>
    <n v="1"/>
    <n v="12"/>
    <x v="13"/>
  </r>
  <r>
    <x v="0"/>
    <x v="19"/>
    <s v="Sonia"/>
    <x v="0"/>
    <d v="1966-09-25T00:00:00"/>
    <d v="2012-07-02T00:00:00"/>
    <m/>
    <x v="0"/>
    <x v="0"/>
    <s v="ASSOCIATION VIE ET JEUNESSE"/>
    <x v="1"/>
    <x v="1"/>
    <n v="1204.8499999999999"/>
    <n v="1133.98"/>
    <x v="19"/>
    <n v="1386.38"/>
    <x v="0"/>
    <x v="13"/>
    <n v="1"/>
    <n v="4"/>
    <x v="14"/>
  </r>
  <r>
    <x v="0"/>
    <x v="20"/>
    <s v="Cecilia"/>
    <x v="0"/>
    <d v="1992-09-13T00:00:00"/>
    <d v="2013-03-01T00:00:00"/>
    <d v="2015-04-30T00:00:00"/>
    <x v="1"/>
    <x v="5"/>
    <s v="ASSOCIATION VIE ET JEUNESSE"/>
    <x v="3"/>
    <x v="2"/>
    <n v="1456.4870000000001"/>
    <n v="1457.55"/>
    <x v="20"/>
    <n v="1774.96"/>
    <x v="0"/>
    <x v="14"/>
    <n v="1"/>
    <n v="3"/>
    <x v="0"/>
  </r>
  <r>
    <x v="0"/>
    <x v="21"/>
    <s v="Astrid"/>
    <x v="0"/>
    <d v="1984-04-04T00:00:00"/>
    <d v="2010-07-15T00:00:00"/>
    <m/>
    <x v="2"/>
    <x v="6"/>
    <s v="ASSOCIATION VIE ET JEUNESSE"/>
    <x v="4"/>
    <x v="0"/>
    <n v="1692.18"/>
    <n v="1458"/>
    <x v="21"/>
    <n v="1776.6"/>
    <x v="0"/>
    <x v="6"/>
    <n v="1"/>
    <n v="6"/>
    <x v="0"/>
  </r>
  <r>
    <x v="0"/>
    <x v="22"/>
    <s v="Sylviane"/>
    <x v="0"/>
    <d v="1970-02-18T00:00:00"/>
    <d v="2012-07-02T00:00:00"/>
    <m/>
    <x v="0"/>
    <x v="1"/>
    <s v="ASSOCIATION VIE ET JEUNESSE"/>
    <x v="1"/>
    <x v="1"/>
    <n v="1372.56"/>
    <n v="1347.4"/>
    <x v="22"/>
    <n v="1638.39"/>
    <x v="0"/>
    <x v="9"/>
    <n v="1"/>
    <n v="4"/>
    <x v="15"/>
  </r>
  <r>
    <x v="0"/>
    <x v="23"/>
    <s v="Marie"/>
    <x v="0"/>
    <d v="1966-04-19T00:00:00"/>
    <d v="2015-08-01T00:00:00"/>
    <d v="2015-08-31T00:00:00"/>
    <x v="0"/>
    <x v="2"/>
    <s v="ASSOCIATION VIE ET JEUNESSE"/>
    <x v="5"/>
    <x v="0"/>
    <n v="1373.3"/>
    <n v="1345.4"/>
    <x v="23"/>
    <n v="1643.66"/>
    <x v="0"/>
    <x v="13"/>
    <n v="1"/>
    <n v="1"/>
    <x v="16"/>
  </r>
  <r>
    <x v="0"/>
    <x v="24"/>
    <s v="Hélène"/>
    <x v="0"/>
    <d v="1969-10-30T00:00:00"/>
    <d v="2012-10-01T00:00:00"/>
    <m/>
    <x v="0"/>
    <x v="0"/>
    <s v="ASSOCIATION VIE ET JEUNESSE"/>
    <x v="1"/>
    <x v="1"/>
    <n v="674.72"/>
    <n v="704.41"/>
    <x v="24"/>
    <n v="864.64"/>
    <x v="0"/>
    <x v="15"/>
    <n v="1"/>
    <n v="4"/>
    <x v="6"/>
  </r>
  <r>
    <x v="0"/>
    <x v="25"/>
    <s v="Suzette    sylvine"/>
    <x v="0"/>
    <d v="1961-06-20T00:00:00"/>
    <d v="2004-04-01T00:00:00"/>
    <m/>
    <x v="0"/>
    <x v="0"/>
    <s v="ASSOCIATION VIE ET JEUNESSE"/>
    <x v="1"/>
    <x v="0"/>
    <n v="1018.25"/>
    <n v="1055.52"/>
    <x v="25"/>
    <n v="1153.01"/>
    <x v="0"/>
    <x v="16"/>
    <n v="1"/>
    <n v="12"/>
    <x v="17"/>
  </r>
  <r>
    <x v="0"/>
    <x v="26"/>
    <s v="Gerty"/>
    <x v="0"/>
    <d v="1965-12-13T00:00:00"/>
    <d v="2009-08-01T00:00:00"/>
    <m/>
    <x v="3"/>
    <x v="7"/>
    <s v="ASSOCIATION VIE ET JEUNESSE"/>
    <x v="1"/>
    <x v="0"/>
    <n v="3013.68"/>
    <n v="3007.62"/>
    <x v="26"/>
    <n v="4474.08"/>
    <x v="0"/>
    <x v="10"/>
    <n v="1"/>
    <n v="7"/>
    <x v="0"/>
  </r>
  <r>
    <x v="0"/>
    <x v="26"/>
    <s v="Venise Christlene"/>
    <x v="0"/>
    <d v="1991-01-27T00:00:00"/>
    <d v="2014-07-01T00:00:00"/>
    <d v="2015-06-30T00:00:00"/>
    <x v="1"/>
    <x v="8"/>
    <s v="ASSOCIATION VIE ET JEUNESSE"/>
    <x v="3"/>
    <x v="0"/>
    <n v="1445.85"/>
    <n v="1457.55"/>
    <x v="20"/>
    <n v="1774.96"/>
    <x v="0"/>
    <x v="17"/>
    <n v="1"/>
    <n v="2"/>
    <x v="0"/>
  </r>
  <r>
    <x v="0"/>
    <x v="27"/>
    <s v="Francoise"/>
    <x v="0"/>
    <d v="1964-12-03T00:00:00"/>
    <d v="2007-05-02T00:00:00"/>
    <m/>
    <x v="0"/>
    <x v="1"/>
    <s v="ASSOCIATION VIE ET JEUNESSE"/>
    <x v="1"/>
    <x v="2"/>
    <n v="1783.22"/>
    <n v="1744.36"/>
    <x v="27"/>
    <n v="2114.7199999999998"/>
    <x v="0"/>
    <x v="2"/>
    <n v="1"/>
    <n v="9"/>
    <x v="0"/>
  </r>
  <r>
    <x v="0"/>
    <x v="28"/>
    <s v="Muriel Sébastien"/>
    <x v="0"/>
    <d v="1966-12-05T00:00:00"/>
    <d v="2006-02-01T00:00:00"/>
    <m/>
    <x v="0"/>
    <x v="1"/>
    <s v="ASSOCIATION VIE ET JEUNESSE"/>
    <x v="1"/>
    <x v="0"/>
    <n v="1665.78"/>
    <n v="1233.47"/>
    <x v="28"/>
    <n v="1496.62"/>
    <x v="0"/>
    <x v="13"/>
    <n v="1"/>
    <n v="10"/>
    <x v="18"/>
  </r>
  <r>
    <x v="0"/>
    <x v="29"/>
    <s v="Eugénie"/>
    <x v="0"/>
    <d v="1970-07-08T00:00:00"/>
    <d v="2012-07-02T00:00:00"/>
    <m/>
    <x v="0"/>
    <x v="1"/>
    <s v="ASSOCIATION VIE ET JEUNESSE"/>
    <x v="1"/>
    <x v="1"/>
    <n v="1372.56"/>
    <n v="1406.43"/>
    <x v="29"/>
    <n v="1708.1"/>
    <x v="0"/>
    <x v="9"/>
    <n v="1"/>
    <n v="4"/>
    <x v="19"/>
  </r>
  <r>
    <x v="0"/>
    <x v="30"/>
    <s v="Karine nicaise"/>
    <x v="0"/>
    <d v="1970-12-14T00:00:00"/>
    <d v="2004-03-17T00:00:00"/>
    <m/>
    <x v="0"/>
    <x v="2"/>
    <s v="ASSOCIATION VIE ET JEUNESSE"/>
    <x v="1"/>
    <x v="0"/>
    <n v="1349.29"/>
    <n v="1331.17"/>
    <x v="30"/>
    <n v="1626.84"/>
    <x v="0"/>
    <x v="9"/>
    <n v="1"/>
    <n v="12"/>
    <x v="4"/>
  </r>
  <r>
    <x v="0"/>
    <x v="31"/>
    <s v="Véronique"/>
    <x v="0"/>
    <d v="1966-11-02T00:00:00"/>
    <d v="2012-07-02T00:00:00"/>
    <m/>
    <x v="0"/>
    <x v="0"/>
    <s v="ASSOCIATION VIE ET JEUNESSE"/>
    <x v="1"/>
    <x v="1"/>
    <n v="1204.8499999999999"/>
    <n v="1205.28"/>
    <x v="31"/>
    <n v="1470.59"/>
    <x v="0"/>
    <x v="13"/>
    <n v="1"/>
    <n v="4"/>
    <x v="5"/>
  </r>
  <r>
    <x v="0"/>
    <x v="32"/>
    <s v="Lina Francis"/>
    <x v="0"/>
    <d v="1966-05-29T00:00:00"/>
    <d v="2015-02-01T00:00:00"/>
    <d v="2016-01-31T00:00:00"/>
    <x v="0"/>
    <x v="0"/>
    <s v="ASSOCIATION VIE ET JEUNESSE"/>
    <x v="0"/>
    <x v="0"/>
    <n v="1451.21"/>
    <n v="1651.19"/>
    <x v="32"/>
    <n v="2004.72"/>
    <x v="0"/>
    <x v="13"/>
    <n v="1"/>
    <n v="1"/>
    <x v="20"/>
  </r>
  <r>
    <x v="0"/>
    <x v="33"/>
    <s v="Yolaine   Julienna"/>
    <x v="0"/>
    <d v="1971-01-28T00:00:00"/>
    <d v="2004-08-06T00:00:00"/>
    <m/>
    <x v="0"/>
    <x v="1"/>
    <s v="ASSOCIATION VIE ET JEUNESSE"/>
    <x v="1"/>
    <x v="0"/>
    <n v="1517.35"/>
    <n v="0"/>
    <x v="33"/>
    <n v="0"/>
    <x v="0"/>
    <x v="4"/>
    <n v="1"/>
    <n v="12"/>
    <x v="8"/>
  </r>
  <r>
    <x v="0"/>
    <x v="34"/>
    <s v="Paulette"/>
    <x v="0"/>
    <d v="1968-03-28T00:00:00"/>
    <d v="2015-08-03T00:00:00"/>
    <m/>
    <x v="0"/>
    <x v="9"/>
    <s v="ASSOCIATION VIE ET JEUNESSE"/>
    <x v="1"/>
    <x v="0"/>
    <n v="1477.98"/>
    <n v="1139.17"/>
    <x v="34"/>
    <n v="1406.82"/>
    <x v="0"/>
    <x v="0"/>
    <n v="1"/>
    <n v="1"/>
    <x v="21"/>
  </r>
  <r>
    <x v="0"/>
    <x v="35"/>
    <s v="Chimene"/>
    <x v="0"/>
    <d v="1960-12-01T00:00:00"/>
    <d v="2005-05-02T00:00:00"/>
    <m/>
    <x v="0"/>
    <x v="0"/>
    <s v="ASSOCIATION VIE ET JEUNESSE"/>
    <x v="1"/>
    <x v="2"/>
    <n v="1038.02"/>
    <n v="838.76"/>
    <x v="35"/>
    <n v="1023.29"/>
    <x v="0"/>
    <x v="18"/>
    <n v="1"/>
    <n v="11"/>
    <x v="22"/>
  </r>
  <r>
    <x v="0"/>
    <x v="36"/>
    <s v="Elisabeth"/>
    <x v="0"/>
    <d v="1965-01-25T00:00:00"/>
    <d v="2007-05-01T00:00:00"/>
    <m/>
    <x v="0"/>
    <x v="1"/>
    <s v="ASSOCIATION VIE ET JEUNESSE"/>
    <x v="1"/>
    <x v="2"/>
    <n v="1646.01"/>
    <n v="1616.49"/>
    <x v="36"/>
    <n v="1963.75"/>
    <x v="0"/>
    <x v="10"/>
    <n v="1"/>
    <n v="9"/>
    <x v="16"/>
  </r>
  <r>
    <x v="0"/>
    <x v="37"/>
    <s v="Jean-marie"/>
    <x v="1"/>
    <d v="1969-08-14T00:00:00"/>
    <d v="2007-05-01T00:00:00"/>
    <m/>
    <x v="0"/>
    <x v="1"/>
    <s v="ASSOCIATION VIE ET JEUNESSE"/>
    <x v="1"/>
    <x v="2"/>
    <n v="1783.22"/>
    <n v="1744.36"/>
    <x v="27"/>
    <n v="2114.7199999999998"/>
    <x v="0"/>
    <x v="15"/>
    <n v="1"/>
    <n v="9"/>
    <x v="0"/>
  </r>
  <r>
    <x v="0"/>
    <x v="38"/>
    <s v="Mirella"/>
    <x v="0"/>
    <d v="1981-01-26T00:00:00"/>
    <d v="2013-10-01T00:00:00"/>
    <d v="2015-09-30T00:00:00"/>
    <x v="0"/>
    <x v="0"/>
    <s v="ASSOCIATION VIE ET JEUNESSE"/>
    <x v="0"/>
    <x v="2"/>
    <n v="1083.5"/>
    <n v="1076.32"/>
    <x v="37"/>
    <n v="1318.29"/>
    <x v="0"/>
    <x v="19"/>
    <n v="1"/>
    <n v="3"/>
    <x v="23"/>
  </r>
  <r>
    <x v="0"/>
    <x v="39"/>
    <s v="Fernande"/>
    <x v="0"/>
    <d v="1960-07-17T00:00:00"/>
    <d v="2013-06-01T00:00:00"/>
    <d v="2015-08-31T00:00:00"/>
    <x v="0"/>
    <x v="0"/>
    <s v="ASSOCIATION VIE ET JEUNESSE"/>
    <x v="0"/>
    <x v="2"/>
    <n v="1354.37"/>
    <n v="932.17"/>
    <x v="38"/>
    <n v="1140.8599999999999"/>
    <x v="0"/>
    <x v="18"/>
    <n v="1"/>
    <n v="3"/>
    <x v="24"/>
  </r>
  <r>
    <x v="0"/>
    <x v="40"/>
    <s v="Malika"/>
    <x v="0"/>
    <d v="1984-08-24T00:00:00"/>
    <d v="2007-07-01T00:00:00"/>
    <d v="2015-04-30T00:00:00"/>
    <x v="1"/>
    <x v="6"/>
    <s v="ASSOCIATION VIE ET JEUNESSE"/>
    <x v="1"/>
    <x v="0"/>
    <n v="1895.723"/>
    <n v="1878.06"/>
    <x v="39"/>
    <n v="2586.17"/>
    <x v="0"/>
    <x v="6"/>
    <n v="1"/>
    <n v="9"/>
    <x v="0"/>
  </r>
  <r>
    <x v="0"/>
    <x v="41"/>
    <s v="Ginette"/>
    <x v="0"/>
    <d v="1963-06-22T00:00:00"/>
    <d v="2015-08-01T00:00:00"/>
    <d v="2015-08-31T00:00:00"/>
    <x v="0"/>
    <x v="2"/>
    <s v="ASSOCIATION VIE ET JEUNESSE"/>
    <x v="5"/>
    <x v="0"/>
    <n v="1334.88"/>
    <n v="1412.67"/>
    <x v="40"/>
    <n v="1723.1"/>
    <x v="0"/>
    <x v="7"/>
    <n v="1"/>
    <n v="1"/>
    <x v="25"/>
  </r>
  <r>
    <x v="0"/>
    <x v="42"/>
    <s v="Anicette Juliette"/>
    <x v="0"/>
    <d v="1947-01-09T00:00:00"/>
    <d v="2013-03-01T00:00:00"/>
    <m/>
    <x v="2"/>
    <x v="6"/>
    <s v="ASSOCIATION VIE ET JEUNESSE"/>
    <x v="1"/>
    <x v="1"/>
    <n v="2436.5300000000002"/>
    <n v="2422.64"/>
    <x v="41"/>
    <n v="3680.01"/>
    <x v="0"/>
    <x v="20"/>
    <n v="1"/>
    <n v="3"/>
    <x v="0"/>
  </r>
  <r>
    <x v="0"/>
    <x v="43"/>
    <s v="Lucienne"/>
    <x v="0"/>
    <d v="1969-01-20T00:00:00"/>
    <d v="2014-10-13T00:00:00"/>
    <m/>
    <x v="0"/>
    <x v="2"/>
    <s v="ASSOCIATION VIE ET JEUNESSE"/>
    <x v="1"/>
    <x v="2"/>
    <n v="1349.43"/>
    <n v="1200.77"/>
    <x v="42"/>
    <n v="1465.24"/>
    <x v="0"/>
    <x v="15"/>
    <n v="1"/>
    <n v="2"/>
    <x v="26"/>
  </r>
  <r>
    <x v="0"/>
    <x v="44"/>
    <s v="Lysette  Maurille"/>
    <x v="0"/>
    <d v="1968-09-13T00:00:00"/>
    <d v="2004-05-03T00:00:00"/>
    <m/>
    <x v="0"/>
    <x v="1"/>
    <s v="ASSOCIATION VIE ET JEUNESSE"/>
    <x v="1"/>
    <x v="0"/>
    <n v="1676.12"/>
    <n v="1656.45"/>
    <x v="43"/>
    <n v="2010.93"/>
    <x v="0"/>
    <x v="0"/>
    <n v="1"/>
    <n v="12"/>
    <x v="0"/>
  </r>
  <r>
    <x v="0"/>
    <x v="45"/>
    <s v="Léandre"/>
    <x v="0"/>
    <d v="1956-02-25T00:00:00"/>
    <d v="2015-08-01T00:00:00"/>
    <d v="2015-08-31T00:00:00"/>
    <x v="0"/>
    <x v="0"/>
    <s v="ASSOCIATION VIE ET JEUNESSE"/>
    <x v="5"/>
    <x v="0"/>
    <n v="1461.92"/>
    <n v="567.74"/>
    <x v="44"/>
    <n v="712.82"/>
    <x v="0"/>
    <x v="11"/>
    <n v="1"/>
    <n v="1"/>
    <x v="27"/>
  </r>
  <r>
    <x v="0"/>
    <x v="46"/>
    <s v="Rolande"/>
    <x v="0"/>
    <d v="1969-03-02T00:00:00"/>
    <d v="2012-08-01T00:00:00"/>
    <m/>
    <x v="0"/>
    <x v="1"/>
    <s v="ASSOCIATION VIE ET JEUNESSE"/>
    <x v="1"/>
    <x v="1"/>
    <n v="1372.56"/>
    <n v="1341.5"/>
    <x v="11"/>
    <n v="1631.42"/>
    <x v="0"/>
    <x v="15"/>
    <n v="1"/>
    <n v="4"/>
    <x v="5"/>
  </r>
  <r>
    <x v="0"/>
    <x v="47"/>
    <s v="Roseline"/>
    <x v="0"/>
    <d v="1962-12-23T00:00:00"/>
    <d v="2012-07-02T00:00:00"/>
    <m/>
    <x v="0"/>
    <x v="1"/>
    <s v="ASSOCIATION VIE ET JEUNESSE"/>
    <x v="1"/>
    <x v="1"/>
    <n v="1383.54"/>
    <n v="1354.6"/>
    <x v="45"/>
    <n v="1646.89"/>
    <x v="0"/>
    <x v="3"/>
    <n v="1"/>
    <n v="4"/>
    <x v="28"/>
  </r>
  <r>
    <x v="0"/>
    <x v="48"/>
    <s v="Amélie"/>
    <x v="0"/>
    <d v="1967-01-05T00:00:00"/>
    <d v="2007-10-03T00:00:00"/>
    <m/>
    <x v="0"/>
    <x v="0"/>
    <s v="ASSOCIATION VIE ET JEUNESSE"/>
    <x v="1"/>
    <x v="0"/>
    <n v="1388.76"/>
    <n v="1374.99"/>
    <x v="46"/>
    <n v="1678.57"/>
    <x v="0"/>
    <x v="1"/>
    <n v="1"/>
    <n v="9"/>
    <x v="20"/>
  </r>
  <r>
    <x v="0"/>
    <x v="49"/>
    <s v="Tanya"/>
    <x v="0"/>
    <d v="1976-02-29T00:00:00"/>
    <d v="2015-08-01T00:00:00"/>
    <d v="2015-08-31T00:00:00"/>
    <x v="0"/>
    <x v="0"/>
    <s v="ASSOCIATION VIE ET JEUNESSE"/>
    <x v="5"/>
    <x v="0"/>
    <n v="1456.56"/>
    <n v="1336.99"/>
    <x v="47"/>
    <n v="1633.69"/>
    <x v="0"/>
    <x v="21"/>
    <n v="1"/>
    <n v="1"/>
    <x v="29"/>
  </r>
  <r>
    <x v="0"/>
    <x v="50"/>
    <s v="Nadia Rose"/>
    <x v="0"/>
    <d v="1971-08-30T00:00:00"/>
    <d v="2013-12-01T00:00:00"/>
    <d v="2015-12-31T00:00:00"/>
    <x v="0"/>
    <x v="2"/>
    <s v="ASSOCIATION VIE ET JEUNESSE"/>
    <x v="0"/>
    <x v="1"/>
    <n v="1148.18"/>
    <n v="1190.2"/>
    <x v="48"/>
    <n v="1452.75"/>
    <x v="0"/>
    <x v="4"/>
    <n v="1"/>
    <n v="3"/>
    <x v="30"/>
  </r>
  <r>
    <x v="0"/>
    <x v="51"/>
    <s v="Sandra"/>
    <x v="0"/>
    <d v="1975-04-04T00:00:00"/>
    <d v="2015-06-09T00:00:00"/>
    <d v="2015-09-30T00:00:00"/>
    <x v="0"/>
    <x v="4"/>
    <s v="ASSOCIATION VIE ET JEUNESSE"/>
    <x v="2"/>
    <x v="0"/>
    <n v="1201.8499999999999"/>
    <n v="1258.2"/>
    <x v="49"/>
    <n v="1533.06"/>
    <x v="0"/>
    <x v="22"/>
    <n v="1"/>
    <n v="1"/>
    <x v="12"/>
  </r>
  <r>
    <x v="0"/>
    <x v="52"/>
    <s v="Agnès"/>
    <x v="0"/>
    <d v="1966-03-26T00:00:00"/>
    <d v="2015-03-01T00:00:00"/>
    <d v="2015-12-31T00:00:00"/>
    <x v="0"/>
    <x v="10"/>
    <s v="ASSOCIATION VIE ET JEUNESSE"/>
    <x v="2"/>
    <x v="2"/>
    <n v="1752.99"/>
    <n v="2663.6"/>
    <x v="50"/>
    <n v="3213.39"/>
    <x v="0"/>
    <x v="13"/>
    <n v="1"/>
    <n v="1"/>
    <x v="14"/>
  </r>
  <r>
    <x v="0"/>
    <x v="53"/>
    <s v="Marie-France"/>
    <x v="0"/>
    <d v="1963-11-03T00:00:00"/>
    <d v="2012-07-02T00:00:00"/>
    <m/>
    <x v="0"/>
    <x v="1"/>
    <s v="ASSOCIATION VIE ET JEUNESSE"/>
    <x v="1"/>
    <x v="1"/>
    <n v="1515.3"/>
    <n v="1552.98"/>
    <x v="51"/>
    <n v="1888.76"/>
    <x v="0"/>
    <x v="7"/>
    <n v="1"/>
    <n v="4"/>
    <x v="31"/>
  </r>
  <r>
    <x v="0"/>
    <x v="54"/>
    <s v="Guilaine"/>
    <x v="0"/>
    <d v="1972-07-24T00:00:00"/>
    <d v="2012-07-02T00:00:00"/>
    <m/>
    <x v="0"/>
    <x v="0"/>
    <s v="ASSOCIATION VIE ET JEUNESSE"/>
    <x v="1"/>
    <x v="1"/>
    <n v="1204.8499999999999"/>
    <n v="912.95"/>
    <x v="52"/>
    <n v="1118.1500000000001"/>
    <x v="0"/>
    <x v="23"/>
    <n v="1"/>
    <n v="4"/>
    <x v="32"/>
  </r>
  <r>
    <x v="0"/>
    <x v="55"/>
    <s v="Carole  Valérie"/>
    <x v="0"/>
    <d v="1974-07-15T00:00:00"/>
    <d v="2004-05-16T00:00:00"/>
    <m/>
    <x v="0"/>
    <x v="11"/>
    <s v="ASSOCIATION VIE ET JEUNESSE"/>
    <x v="1"/>
    <x v="0"/>
    <n v="1579.73"/>
    <n v="922.39"/>
    <x v="53"/>
    <n v="1142.04"/>
    <x v="0"/>
    <x v="8"/>
    <n v="1"/>
    <n v="12"/>
    <x v="33"/>
  </r>
  <r>
    <x v="0"/>
    <x v="56"/>
    <s v="Lucien Tiburce"/>
    <x v="1"/>
    <d v="1961-04-14T00:00:00"/>
    <d v="2004-03-25T00:00:00"/>
    <m/>
    <x v="3"/>
    <x v="12"/>
    <s v="ASSOCIATION VIE ET JEUNESSE"/>
    <x v="1"/>
    <x v="0"/>
    <n v="4803.4399999999996"/>
    <n v="4962.6000000000004"/>
    <x v="54"/>
    <n v="7342.89"/>
    <x v="0"/>
    <x v="16"/>
    <n v="1"/>
    <n v="12"/>
    <x v="0"/>
  </r>
  <r>
    <x v="0"/>
    <x v="57"/>
    <s v="Evelyne"/>
    <x v="0"/>
    <d v="1965-12-06T00:00:00"/>
    <d v="2003-09-01T00:00:00"/>
    <m/>
    <x v="0"/>
    <x v="1"/>
    <s v="ASSOCIATION VIE ET JEUNESSE"/>
    <x v="1"/>
    <x v="0"/>
    <n v="1646.01"/>
    <n v="1660.74"/>
    <x v="55"/>
    <n v="2035.99"/>
    <x v="0"/>
    <x v="10"/>
    <n v="1"/>
    <n v="13"/>
    <x v="31"/>
  </r>
  <r>
    <x v="0"/>
    <x v="58"/>
    <s v="Lena nicole"/>
    <x v="0"/>
    <d v="1956-12-05T00:00:00"/>
    <d v="2004-02-01T00:00:00"/>
    <m/>
    <x v="0"/>
    <x v="0"/>
    <s v="ASSOCIATION VIE ET JEUNESSE"/>
    <x v="1"/>
    <x v="0"/>
    <n v="1349.29"/>
    <n v="1395.77"/>
    <x v="56"/>
    <n v="1703.12"/>
    <x v="0"/>
    <x v="11"/>
    <n v="1"/>
    <n v="12"/>
    <x v="20"/>
  </r>
  <r>
    <x v="0"/>
    <x v="59"/>
    <s v="Chantal"/>
    <x v="0"/>
    <d v="1970-01-05T00:00:00"/>
    <d v="2013-11-04T00:00:00"/>
    <d v="2015-12-31T00:00:00"/>
    <x v="0"/>
    <x v="0"/>
    <s v="ASSOCIATION VIE ET JEUNESSE"/>
    <x v="0"/>
    <x v="1"/>
    <n v="1148.18"/>
    <n v="1114.76"/>
    <x v="57"/>
    <n v="1363.68"/>
    <x v="0"/>
    <x v="9"/>
    <n v="1"/>
    <n v="3"/>
    <x v="34"/>
  </r>
  <r>
    <x v="0"/>
    <x v="60"/>
    <s v="Annie Claire"/>
    <x v="0"/>
    <d v="1970-08-15T00:00:00"/>
    <d v="2015-04-01T00:00:00"/>
    <m/>
    <x v="0"/>
    <x v="2"/>
    <s v="ASSOCIATION VIE ET JEUNESSE"/>
    <x v="1"/>
    <x v="0"/>
    <n v="648.23"/>
    <n v="1170.02"/>
    <x v="58"/>
    <n v="1428.95"/>
    <x v="0"/>
    <x v="9"/>
    <n v="1"/>
    <n v="1"/>
    <x v="35"/>
  </r>
  <r>
    <x v="0"/>
    <x v="61"/>
    <s v="Odile Alexandrine"/>
    <x v="0"/>
    <d v="1972-06-27T00:00:00"/>
    <d v="2014-01-01T00:00:00"/>
    <d v="2015-12-31T00:00:00"/>
    <x v="0"/>
    <x v="0"/>
    <s v="ASSOCIATION VIE ET JEUNESSE"/>
    <x v="0"/>
    <x v="1"/>
    <n v="1148.18"/>
    <n v="1200.77"/>
    <x v="59"/>
    <n v="1465.23"/>
    <x v="0"/>
    <x v="23"/>
    <n v="1"/>
    <n v="2"/>
    <x v="26"/>
  </r>
  <r>
    <x v="0"/>
    <x v="62"/>
    <s v="Helene"/>
    <x v="0"/>
    <d v="1972-08-16T00:00:00"/>
    <d v="2007-05-02T00:00:00"/>
    <m/>
    <x v="0"/>
    <x v="1"/>
    <s v="ASSOCIATION VIE ET JEUNESSE"/>
    <x v="1"/>
    <x v="2"/>
    <n v="1737.17"/>
    <n v="1738.01"/>
    <x v="60"/>
    <n v="2107.25"/>
    <x v="0"/>
    <x v="23"/>
    <n v="1"/>
    <n v="9"/>
    <x v="36"/>
  </r>
  <r>
    <x v="0"/>
    <x v="63"/>
    <s v="Lucette  Ena"/>
    <x v="0"/>
    <d v="1963-03-25T00:00:00"/>
    <d v="2015-08-01T00:00:00"/>
    <d v="2015-09-30T00:00:00"/>
    <x v="0"/>
    <x v="0"/>
    <s v="ASSOCIATION VIE ET JEUNESSE"/>
    <x v="5"/>
    <x v="0"/>
    <n v="1291.7"/>
    <n v="1321.13"/>
    <x v="61"/>
    <n v="1614.98"/>
    <x v="0"/>
    <x v="7"/>
    <n v="1"/>
    <n v="1"/>
    <x v="37"/>
  </r>
  <r>
    <x v="0"/>
    <x v="64"/>
    <s v="Jordan"/>
    <x v="1"/>
    <d v="1991-05-06T00:00:00"/>
    <d v="2014-10-01T00:00:00"/>
    <d v="2015-12-31T00:00:00"/>
    <x v="1"/>
    <x v="13"/>
    <s v="ASSOCIATION VIE ET JEUNESSE"/>
    <x v="6"/>
    <x v="2"/>
    <n v="889.1"/>
    <n v="889.1"/>
    <x v="33"/>
    <n v="1059.45"/>
    <x v="0"/>
    <x v="17"/>
    <n v="1"/>
    <n v="2"/>
    <x v="0"/>
  </r>
  <r>
    <x v="0"/>
    <x v="65"/>
    <s v="Paulette"/>
    <x v="0"/>
    <d v="1969-01-25T00:00:00"/>
    <d v="2012-07-02T00:00:00"/>
    <m/>
    <x v="0"/>
    <x v="0"/>
    <s v="ASSOCIATION VIE ET JEUNESSE"/>
    <x v="1"/>
    <x v="1"/>
    <n v="1243.4000000000001"/>
    <n v="1292.55"/>
    <x v="62"/>
    <n v="1581.25"/>
    <x v="0"/>
    <x v="15"/>
    <n v="1"/>
    <n v="4"/>
    <x v="38"/>
  </r>
  <r>
    <x v="0"/>
    <x v="66"/>
    <s v="Mylène marie mesmin"/>
    <x v="0"/>
    <d v="1965-12-15T00:00:00"/>
    <d v="2013-02-04T00:00:00"/>
    <d v="2015-08-31T00:00:00"/>
    <x v="0"/>
    <x v="2"/>
    <s v="ASSOCIATION VIE ET JEUNESSE"/>
    <x v="0"/>
    <x v="1"/>
    <n v="1152.42"/>
    <n v="1160.83"/>
    <x v="63"/>
    <n v="1418.06"/>
    <x v="0"/>
    <x v="10"/>
    <n v="1"/>
    <n v="3"/>
    <x v="39"/>
  </r>
  <r>
    <x v="0"/>
    <x v="67"/>
    <s v="Chantal"/>
    <x v="0"/>
    <d v="1968-07-16T00:00:00"/>
    <d v="2007-06-01T00:00:00"/>
    <m/>
    <x v="2"/>
    <x v="6"/>
    <s v="ASSOCIATION VIE ET JEUNESSE"/>
    <x v="1"/>
    <x v="2"/>
    <n v="2340.14"/>
    <n v="2290.52"/>
    <x v="64"/>
    <n v="3359.55"/>
    <x v="0"/>
    <x v="0"/>
    <n v="1"/>
    <n v="9"/>
    <x v="0"/>
  </r>
  <r>
    <x v="0"/>
    <x v="68"/>
    <s v="Christiane Alexandre"/>
    <x v="0"/>
    <d v="1960-03-18T00:00:00"/>
    <d v="2013-06-10T00:00:00"/>
    <m/>
    <x v="1"/>
    <x v="3"/>
    <s v="ASSOCIATION VIE ET JEUNESSE"/>
    <x v="1"/>
    <x v="1"/>
    <n v="1643.99"/>
    <n v="1611.8"/>
    <x v="65"/>
    <n v="2073.67"/>
    <x v="0"/>
    <x v="18"/>
    <n v="1"/>
    <n v="3"/>
    <x v="0"/>
  </r>
  <r>
    <x v="0"/>
    <x v="69"/>
    <s v="Marie ghislaine"/>
    <x v="0"/>
    <d v="1964-09-07T00:00:00"/>
    <d v="2006-12-18T00:00:00"/>
    <m/>
    <x v="0"/>
    <x v="0"/>
    <s v="ASSOCIATION VIE ET JEUNESSE"/>
    <x v="1"/>
    <x v="0"/>
    <n v="1295.6199999999999"/>
    <n v="823.6"/>
    <x v="66"/>
    <n v="1005.39"/>
    <x v="0"/>
    <x v="2"/>
    <n v="1"/>
    <n v="10"/>
    <x v="40"/>
  </r>
  <r>
    <x v="0"/>
    <x v="70"/>
    <s v="Francelise Maryse"/>
    <x v="0"/>
    <d v="1974-03-02T00:00:00"/>
    <d v="2014-09-01T00:00:00"/>
    <d v="2015-07-31T00:00:00"/>
    <x v="0"/>
    <x v="0"/>
    <s v="ASSOCIATION VIE ET JEUNESSE"/>
    <x v="7"/>
    <x v="0"/>
    <n v="1224.73"/>
    <n v="1202.21"/>
    <x v="67"/>
    <n v="1466.95"/>
    <x v="0"/>
    <x v="8"/>
    <n v="1"/>
    <n v="2"/>
    <x v="5"/>
  </r>
  <r>
    <x v="0"/>
    <x v="71"/>
    <s v="Josiane armande"/>
    <x v="0"/>
    <d v="1962-08-27T00:00:00"/>
    <d v="2007-05-02T00:00:00"/>
    <m/>
    <x v="0"/>
    <x v="1"/>
    <s v="ASSOCIATION VIE ET JEUNESSE"/>
    <x v="1"/>
    <x v="2"/>
    <n v="1242.9100000000001"/>
    <n v="1240.6199999999999"/>
    <x v="68"/>
    <n v="1505.05"/>
    <x v="0"/>
    <x v="3"/>
    <n v="1"/>
    <n v="9"/>
    <x v="41"/>
  </r>
  <r>
    <x v="0"/>
    <x v="72"/>
    <s v="Vincine  Joselitta"/>
    <x v="0"/>
    <d v="1961-01-22T00:00:00"/>
    <d v="2015-08-01T00:00:00"/>
    <d v="2015-08-31T00:00:00"/>
    <x v="0"/>
    <x v="0"/>
    <s v="ASSOCIATION VIE ET JEUNESSE"/>
    <x v="7"/>
    <x v="0"/>
    <n v="1451.21"/>
    <n v="1530.57"/>
    <x v="69"/>
    <n v="1854.68"/>
    <x v="0"/>
    <x v="16"/>
    <n v="1"/>
    <n v="1"/>
    <x v="39"/>
  </r>
  <r>
    <x v="0"/>
    <x v="73"/>
    <s v="Patricia Aline"/>
    <x v="0"/>
    <d v="1961-06-16T00:00:00"/>
    <d v="2011-07-18T00:00:00"/>
    <m/>
    <x v="0"/>
    <x v="0"/>
    <s v="ASSOCIATION VIE ET JEUNESSE"/>
    <x v="1"/>
    <x v="2"/>
    <n v="224.13"/>
    <n v="224.8"/>
    <x v="70"/>
    <n v="283.8"/>
    <x v="0"/>
    <x v="16"/>
    <n v="1"/>
    <n v="5"/>
    <x v="42"/>
  </r>
  <r>
    <x v="0"/>
    <x v="74"/>
    <s v="Patricia  Frédéric"/>
    <x v="0"/>
    <d v="1962-04-26T00:00:00"/>
    <d v="2007-10-01T00:00:00"/>
    <d v="2015-02-20T00:00:00"/>
    <x v="0"/>
    <x v="0"/>
    <s v="ASSOCIATION VIE ET JEUNESSE"/>
    <x v="1"/>
    <x v="0"/>
    <n v="1036.68"/>
    <n v="0"/>
    <x v="33"/>
    <n v="0"/>
    <x v="0"/>
    <x v="3"/>
    <n v="1"/>
    <n v="9"/>
    <x v="8"/>
  </r>
  <r>
    <x v="0"/>
    <x v="75"/>
    <s v="Theodose"/>
    <x v="0"/>
    <d v="1958-11-24T00:00:00"/>
    <d v="2007-05-02T00:00:00"/>
    <m/>
    <x v="0"/>
    <x v="1"/>
    <s v="ASSOCIATION VIE ET JEUNESSE"/>
    <x v="1"/>
    <x v="2"/>
    <n v="1716.55"/>
    <n v="1679.15"/>
    <x v="71"/>
    <n v="2037.75"/>
    <x v="0"/>
    <x v="5"/>
    <n v="1"/>
    <n v="9"/>
    <x v="43"/>
  </r>
  <r>
    <x v="0"/>
    <x v="76"/>
    <s v="Rose-Marie"/>
    <x v="0"/>
    <d v="1952-05-29T00:00:00"/>
    <d v="2007-05-02T00:00:00"/>
    <m/>
    <x v="0"/>
    <x v="1"/>
    <s v="ASSOCIATION VIE ET JEUNESSE"/>
    <x v="1"/>
    <x v="2"/>
    <n v="1646.01"/>
    <n v="1629.12"/>
    <x v="72"/>
    <n v="1828.1"/>
    <x v="0"/>
    <x v="24"/>
    <n v="1"/>
    <n v="9"/>
    <x v="44"/>
  </r>
  <r>
    <x v="0"/>
    <x v="77"/>
    <s v="Jeanne Florianne"/>
    <x v="0"/>
    <d v="1956-12-27T00:00:00"/>
    <d v="2012-10-02T00:00:00"/>
    <m/>
    <x v="0"/>
    <x v="2"/>
    <s v="ASSOCIATION VIE ET JEUNESSE"/>
    <x v="8"/>
    <x v="0"/>
    <n v="1461.92"/>
    <n v="1457.55"/>
    <x v="73"/>
    <n v="1776.08"/>
    <x v="0"/>
    <x v="11"/>
    <n v="1"/>
    <n v="4"/>
    <x v="0"/>
  </r>
  <r>
    <x v="0"/>
    <x v="78"/>
    <s v="Maryse"/>
    <x v="0"/>
    <d v="1959-10-09T00:00:00"/>
    <d v="2004-09-01T00:00:00"/>
    <m/>
    <x v="0"/>
    <x v="1"/>
    <s v="ASSOCIATION VIE ET JEUNESSE"/>
    <x v="1"/>
    <x v="0"/>
    <n v="1783.22"/>
    <n v="1773.33"/>
    <x v="74"/>
    <n v="2168.9499999999998"/>
    <x v="0"/>
    <x v="12"/>
    <n v="1"/>
    <n v="12"/>
    <x v="0"/>
  </r>
  <r>
    <x v="0"/>
    <x v="79"/>
    <s v="Annonciat Marguerite"/>
    <x v="0"/>
    <d v="1964-04-06T00:00:00"/>
    <d v="2015-08-10T00:00:00"/>
    <d v="2015-08-31T00:00:00"/>
    <x v="0"/>
    <x v="0"/>
    <s v="ASSOCIATION VIE ET JEUNESSE"/>
    <x v="5"/>
    <x v="0"/>
    <n v="979.56"/>
    <n v="1451.11"/>
    <x v="75"/>
    <n v="1768.44"/>
    <x v="0"/>
    <x v="2"/>
    <n v="1"/>
    <n v="1"/>
    <x v="4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  <x v="0"/>
    <n v="9"/>
  </r>
  <r>
    <x v="1"/>
    <x v="1"/>
    <n v="6"/>
  </r>
  <r>
    <x v="2"/>
    <x v="2"/>
    <n v="5"/>
  </r>
  <r>
    <x v="3"/>
    <x v="3"/>
    <n v="2"/>
  </r>
  <r>
    <x v="4"/>
    <x v="3"/>
    <n v="2"/>
  </r>
  <r>
    <x v="5"/>
    <x v="4"/>
    <n v="1"/>
  </r>
  <r>
    <x v="6"/>
    <x v="4"/>
    <n v="1"/>
  </r>
  <r>
    <x v="7"/>
    <x v="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2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BB59:BB60" firstHeaderRow="1" firstDataRow="1" firstDataCol="0"/>
  <pivotFields count="23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numFmtId="14" showAll="0"/>
    <pivotField numFmtId="14" showAll="0"/>
    <pivotField showAll="0"/>
    <pivotField showAll="0">
      <items count="6">
        <item x="1"/>
        <item x="0"/>
        <item h="1" m="1" x="4"/>
        <item x="3"/>
        <item x="2"/>
        <item t="default"/>
      </items>
    </pivotField>
    <pivotField showAll="0">
      <items count="15">
        <item x="10"/>
        <item x="3"/>
        <item x="6"/>
        <item x="13"/>
        <item x="11"/>
        <item x="12"/>
        <item x="7"/>
        <item x="1"/>
        <item x="4"/>
        <item x="5"/>
        <item x="2"/>
        <item x="8"/>
        <item x="9"/>
        <item x="0"/>
        <item t="default"/>
      </items>
    </pivotField>
    <pivotField showAll="0"/>
    <pivotField showAll="0"/>
    <pivotField showAll="0">
      <items count="4">
        <item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numFmtId="2" showAll="0"/>
    <pivotField dataField="1" showAll="0">
      <items count="47">
        <item x="42"/>
        <item x="27"/>
        <item x="6"/>
        <item x="40"/>
        <item x="22"/>
        <item x="33"/>
        <item x="32"/>
        <item x="24"/>
        <item x="3"/>
        <item x="18"/>
        <item x="2"/>
        <item x="17"/>
        <item x="41"/>
        <item x="23"/>
        <item x="34"/>
        <item x="21"/>
        <item x="14"/>
        <item x="9"/>
        <item x="11"/>
        <item x="7"/>
        <item x="39"/>
        <item x="12"/>
        <item x="35"/>
        <item x="30"/>
        <item x="13"/>
        <item x="26"/>
        <item x="5"/>
        <item x="15"/>
        <item x="28"/>
        <item x="19"/>
        <item x="10"/>
        <item x="38"/>
        <item x="4"/>
        <item x="37"/>
        <item x="29"/>
        <item x="16"/>
        <item x="44"/>
        <item x="20"/>
        <item x="31"/>
        <item x="43"/>
        <item x="25"/>
        <item x="36"/>
        <item x="45"/>
        <item x="0"/>
        <item x="1"/>
        <item x="8"/>
        <item t="default"/>
      </items>
    </pivotField>
    <pivotField dragToRow="0" dragToCol="0" dragToPage="0" showAll="0" defaultSubtotal="0"/>
    <pivotField showAll="0" defaultSubtotal="0">
      <items count="3">
        <item x="0"/>
        <item x="1"/>
        <item x="2"/>
      </items>
    </pivotField>
  </pivotFields>
  <dataFields count="1">
    <dataField name="Somme de Heures Payés" fld="20" baseField="0" baseItem="0" numFmtId="166"/>
  </dataFields>
  <formats count="3">
    <format dxfId="427">
      <pivotArea outline="0" collapsedLevelsAreSubtotals="1" fieldPosition="0"/>
    </format>
    <format dxfId="426">
      <pivotArea outline="0" collapsedLevelsAreSubtotals="1" fieldPosition="0"/>
    </format>
    <format dxfId="425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AZ17:AZ18" firstHeaderRow="1" firstDataRow="1" firstDataCol="0"/>
  <pivotFields count="23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numFmtId="14" showAll="0"/>
    <pivotField numFmtId="14" showAll="0"/>
    <pivotField showAll="0"/>
    <pivotField showAll="0">
      <items count="6">
        <item x="1"/>
        <item x="0"/>
        <item h="1" m="1" x="4"/>
        <item x="3"/>
        <item x="2"/>
        <item t="default"/>
      </items>
    </pivotField>
    <pivotField showAll="0">
      <items count="15">
        <item x="10"/>
        <item x="3"/>
        <item x="6"/>
        <item x="13"/>
        <item x="11"/>
        <item x="12"/>
        <item x="7"/>
        <item x="1"/>
        <item x="4"/>
        <item x="5"/>
        <item x="2"/>
        <item x="8"/>
        <item x="9"/>
        <item x="0"/>
        <item t="default"/>
      </items>
    </pivotField>
    <pivotField showAll="0"/>
    <pivotField showAll="0"/>
    <pivotField showAll="0">
      <items count="4">
        <item x="2"/>
        <item x="1"/>
        <item x="0"/>
        <item t="default"/>
      </items>
    </pivotField>
    <pivotField showAll="0"/>
    <pivotField showAll="0"/>
    <pivotField showAll="0"/>
    <pivotField dataField="1" showAll="0"/>
    <pivotField showAll="0"/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numFmtId="2" showAll="0"/>
    <pivotField showAll="0"/>
    <pivotField dragToRow="0" dragToCol="0" dragToPage="0" showAll="0" defaultSubtotal="0"/>
    <pivotField showAll="0" defaultSubtotal="0">
      <items count="3">
        <item x="0"/>
        <item x="1"/>
        <item x="2"/>
      </items>
    </pivotField>
  </pivotFields>
  <dataFields count="1">
    <dataField name="Somme de Masse Salar" fld="15" baseField="0" baseItem="0" numFmtId="6"/>
  </dataFields>
  <formats count="2">
    <format dxfId="429">
      <pivotArea outline="0" collapsedLevelsAreSubtotals="1" fieldPosition="0"/>
    </format>
    <format dxfId="428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C7:D7" firstHeaderRow="0" firstDataRow="1" firstDataCol="1"/>
  <pivotFields count="23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 sortType="descending">
      <items count="8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t="default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showAll="0"/>
    <pivotField showAll="0"/>
    <pivotField numFmtId="14" showAll="0"/>
    <pivotField numFmtId="14" showAll="0"/>
    <pivotField showAll="0"/>
    <pivotField showAll="0">
      <items count="6">
        <item x="1"/>
        <item x="0"/>
        <item h="1" m="1" x="4"/>
        <item x="3"/>
        <item x="2"/>
        <item t="default"/>
      </items>
    </pivotField>
    <pivotField showAll="0" sortType="descending"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showAll="0"/>
    <pivotField showAll="0"/>
    <pivotField showAll="0">
      <items count="4">
        <item x="2"/>
        <item x="1"/>
        <item x="0"/>
        <item t="default"/>
      </items>
    </pivotField>
    <pivotField showAll="0"/>
    <pivotField dataField="1" showAll="0"/>
    <pivotField dataField="1" showAll="0"/>
    <pivotField dataField="1" showAll="0"/>
    <pivotField showAll="0"/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dataField="1" showAll="0"/>
    <pivotField numFmtId="2" showAll="0"/>
    <pivotField showAll="0"/>
    <pivotField dataField="1" dragToRow="0" dragToCol="0" dragToPage="0" showAll="0" defaultSubtotal="0"/>
    <pivotField showAll="0" defaultSubtotal="0">
      <items count="3">
        <item x="0"/>
        <item x="1"/>
        <item x="2"/>
      </items>
    </pivotField>
  </pivotFields>
  <rowFields count="1">
    <field x="1"/>
  </rowFields>
  <colFields count="1">
    <field x="-2"/>
  </colFields>
  <dataFields count="14">
    <dataField name=" Masse/Effectif" fld="21" baseField="8" baseItem="5" numFmtId="6"/>
    <dataField name="Graph1" fld="21" baseField="8" baseItem="5"/>
    <dataField name="Mas. Sal" fld="15" baseField="8" baseItem="5" numFmtId="6"/>
    <dataField name="Graph2" fld="15" baseField="0" baseItem="0"/>
    <dataField name="% Mas. Sal" fld="15" showDataAs="percentOfTotal" baseField="8" baseItem="2" numFmtId="9"/>
    <dataField name="Efefectifs" fld="18" baseField="8" baseItem="5"/>
    <dataField name="Graph3" fld="18" baseField="8" baseItem="11" numFmtId="166"/>
    <dataField name="% Effectif" fld="18" showDataAs="percentOfTotal" baseField="8" baseItem="8" numFmtId="9"/>
    <dataField name="Charge.Pat." fld="14" baseField="8" baseItem="5" numFmtId="6"/>
    <dataField name="Graph4" fld="14" baseField="8" baseItem="5"/>
    <dataField name="% Charges Pat." fld="14" showDataAs="percentOfTotal" baseField="8" baseItem="5" numFmtId="9"/>
    <dataField name=" Rémun. Brute" fld="13" baseField="8" baseItem="10" numFmtId="6"/>
    <dataField name="Graph5" fld="13" baseField="8" baseItem="9"/>
    <dataField name="% Rémun." fld="13" showDataAs="percentOfTotal" baseField="8" baseItem="5" numFmtId="9"/>
  </dataFields>
  <formats count="28">
    <format dxfId="45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5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5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54">
      <pivotArea outline="0" fieldPosition="0">
        <references count="1">
          <reference field="4294967294" count="1">
            <x v="2"/>
          </reference>
        </references>
      </pivotArea>
    </format>
    <format dxfId="453">
      <pivotArea outline="0" fieldPosition="0">
        <references count="1">
          <reference field="4294967294" count="1">
            <x v="4"/>
          </reference>
        </references>
      </pivotArea>
    </format>
    <format dxfId="452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451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450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449">
      <pivotArea outline="0" fieldPosition="0">
        <references count="1">
          <reference field="4294967294" count="1">
            <x v="7"/>
          </reference>
        </references>
      </pivotArea>
    </format>
    <format dxfId="448">
      <pivotArea outline="0" collapsedLevelsAreSubtotals="1" fieldPosition="0">
        <references count="1">
          <reference field="4294967294" count="1" selected="0">
            <x v="7"/>
          </reference>
        </references>
      </pivotArea>
    </format>
    <format dxfId="447">
      <pivotArea outline="0" collapsedLevelsAreSubtotals="1" fieldPosition="0">
        <references count="1">
          <reference field="4294967294" count="1" selected="0">
            <x v="7"/>
          </reference>
        </references>
      </pivotArea>
    </format>
    <format dxfId="446">
      <pivotArea outline="0" fieldPosition="0">
        <references count="1">
          <reference field="4294967294" count="1">
            <x v="8"/>
          </reference>
        </references>
      </pivotArea>
    </format>
    <format dxfId="445">
      <pivotArea outline="0" fieldPosition="0">
        <references count="1">
          <reference field="4294967294" count="1">
            <x v="10"/>
          </reference>
        </references>
      </pivotArea>
    </format>
    <format dxfId="444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443">
      <pivotArea outline="0" collapsedLevelsAreSubtotals="1" fieldPosition="0">
        <references count="1">
          <reference field="4294967294" count="1" selected="0">
            <x v="10"/>
          </reference>
        </references>
      </pivotArea>
    </format>
    <format dxfId="442">
      <pivotArea outline="0" collapsedLevelsAreSubtotals="1" fieldPosition="0">
        <references count="1">
          <reference field="4294967294" count="1" selected="0">
            <x v="10"/>
          </reference>
        </references>
      </pivotArea>
    </format>
    <format dxfId="441">
      <pivotArea dataOnly="0" labelOnly="1" outline="0" fieldPosition="0">
        <references count="1">
          <reference field="4294967294" count="3">
            <x v="8"/>
            <x v="9"/>
            <x v="10"/>
          </reference>
        </references>
      </pivotArea>
    </format>
    <format dxfId="44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39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438">
      <pivotArea dataOnly="0" labelOnly="1" outline="0" fieldPosition="0">
        <references count="1">
          <reference field="4294967294" count="3">
            <x v="2"/>
            <x v="3"/>
            <x v="4"/>
          </reference>
        </references>
      </pivotArea>
    </format>
    <format dxfId="437">
      <pivotArea dataOnly="0" labelOnly="1" outline="0" fieldPosition="0">
        <references count="1">
          <reference field="4294967294" count="3">
            <x v="2"/>
            <x v="3"/>
            <x v="4"/>
          </reference>
        </references>
      </pivotArea>
    </format>
    <format dxfId="436">
      <pivotArea dataOnly="0" labelOnly="1" outline="0" fieldPosition="0">
        <references count="1">
          <reference field="4294967294" count="3">
            <x v="5"/>
            <x v="6"/>
            <x v="7"/>
          </reference>
        </references>
      </pivotArea>
    </format>
    <format dxfId="435">
      <pivotArea dataOnly="0" labelOnly="1" outline="0" fieldPosition="0">
        <references count="1">
          <reference field="4294967294" count="3">
            <x v="8"/>
            <x v="9"/>
            <x v="10"/>
          </reference>
        </references>
      </pivotArea>
    </format>
    <format dxfId="434">
      <pivotArea outline="0" fieldPosition="0">
        <references count="1">
          <reference field="4294967294" count="1">
            <x v="11"/>
          </reference>
        </references>
      </pivotArea>
    </format>
    <format dxfId="433">
      <pivotArea outline="0" fieldPosition="0">
        <references count="1">
          <reference field="4294967294" count="1">
            <x v="13"/>
          </reference>
        </references>
      </pivotArea>
    </format>
    <format dxfId="432">
      <pivotArea outline="0" collapsedLevelsAreSubtotals="1" fieldPosition="0">
        <references count="1">
          <reference field="4294967294" count="1" selected="0">
            <x v="13"/>
          </reference>
        </references>
      </pivotArea>
    </format>
    <format dxfId="431">
      <pivotArea outline="0" collapsedLevelsAreSubtotals="1" fieldPosition="0">
        <references count="1">
          <reference field="4294967294" count="1" selected="0">
            <x v="13"/>
          </reference>
        </references>
      </pivotArea>
    </format>
    <format dxfId="430">
      <pivotArea outline="0" fieldPosition="0">
        <references count="1">
          <reference field="4294967294" count="1">
            <x v="6"/>
          </reference>
        </references>
      </pivotArea>
    </format>
  </formats>
  <conditionalFormats count="5">
    <conditionalFormat priority="26">
      <pivotAreas count="1">
        <pivotArea type="data" outline="0" collapsedLevelsAreSubtotals="1" fieldPosition="0">
          <references count="1">
            <reference field="4294967294" count="1" selected="0">
              <x v="3"/>
            </reference>
          </references>
        </pivotArea>
      </pivotAreas>
    </conditionalFormat>
    <conditionalFormat priority="25">
      <pivotAreas count="1">
        <pivotArea type="data" outline="0" collapsedLevelsAreSubtotals="1" fieldPosition="0">
          <references count="1">
            <reference field="4294967294" count="1" selected="0">
              <x v="6"/>
            </reference>
          </references>
        </pivotArea>
      </pivotAreas>
    </conditionalFormat>
    <conditionalFormat scope="data" priority="24">
      <pivotAreas count="1">
        <pivotArea outline="0" fieldPosition="0">
          <references count="1">
            <reference field="4294967294" count="1" selected="0">
              <x v="9"/>
            </reference>
          </references>
        </pivotArea>
      </pivotAreas>
    </conditionalFormat>
    <conditionalFormat priority="18">
      <pivotAreas count="1">
        <pivotArea type="data" outline="0" collapsedLevelsAreSubtotals="1" fieldPosition="0">
          <references count="1">
            <reference field="4294967294" count="1" selected="0">
              <x v="1"/>
            </reference>
          </references>
        </pivotArea>
      </pivotAreas>
    </conditionalFormat>
    <conditionalFormat priority="17">
      <pivotAreas count="1">
        <pivotArea type="data" outline="0" collapsedLevelsAreSubtotals="1" fieldPosition="0">
          <references count="1">
            <reference field="4294967294" count="1" selected="0">
              <x v="12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AZ20:AZ21" firstHeaderRow="1" firstDataRow="1" firstDataCol="0"/>
  <pivotFields count="23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numFmtId="14" showAll="0"/>
    <pivotField numFmtId="14" showAll="0"/>
    <pivotField showAll="0"/>
    <pivotField showAll="0">
      <items count="6">
        <item x="1"/>
        <item x="0"/>
        <item h="1" m="1" x="4"/>
        <item x="3"/>
        <item x="2"/>
        <item t="default"/>
      </items>
    </pivotField>
    <pivotField showAll="0">
      <items count="15">
        <item x="10"/>
        <item x="3"/>
        <item x="6"/>
        <item x="13"/>
        <item x="11"/>
        <item x="12"/>
        <item x="7"/>
        <item x="1"/>
        <item x="4"/>
        <item x="5"/>
        <item x="2"/>
        <item x="8"/>
        <item x="9"/>
        <item x="0"/>
        <item t="default"/>
      </items>
    </pivotField>
    <pivotField showAll="0"/>
    <pivotField showAll="0"/>
    <pivotField showAll="0">
      <items count="4">
        <item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dataField="1" showAll="0"/>
    <pivotField numFmtId="2" showAll="0"/>
    <pivotField showAll="0"/>
    <pivotField dragToRow="0" dragToCol="0" dragToPage="0" showAll="0" defaultSubtotal="0"/>
    <pivotField showAll="0" defaultSubtotal="0">
      <items count="3">
        <item x="0"/>
        <item x="1"/>
        <item x="2"/>
      </items>
    </pivotField>
  </pivotFields>
  <dataFields count="1">
    <dataField name="Effectifs" fld="18" baseField="0" baseItem="0"/>
  </dataFields>
  <formats count="2">
    <format dxfId="459">
      <pivotArea outline="0" collapsedLevelsAreSubtotals="1" fieldPosition="0"/>
    </format>
    <format dxfId="458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cd_secteurs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Métier">
  <location ref="AI41:AJ41" firstHeaderRow="0" firstDataRow="1" firstDataCol="1"/>
  <pivotFields count="23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numFmtId="14" showAll="0"/>
    <pivotField numFmtId="14" showAll="0"/>
    <pivotField showAll="0"/>
    <pivotField showAll="0">
      <items count="6">
        <item x="1"/>
        <item x="0"/>
        <item h="1" m="1" x="4"/>
        <item x="3"/>
        <item x="2"/>
        <item t="default"/>
      </items>
    </pivotField>
    <pivotField name="Métier" axis="axisRow" showAll="0" sortType="descending">
      <items count="15">
        <item x="10"/>
        <item x="3"/>
        <item x="6"/>
        <item x="13"/>
        <item x="11"/>
        <item x="12"/>
        <item x="7"/>
        <item x="1"/>
        <item x="4"/>
        <item x="5"/>
        <item x="2"/>
        <item x="8"/>
        <item x="9"/>
        <item x="0"/>
        <item t="default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showAll="0"/>
    <pivotField showAll="0"/>
    <pivotField showAll="0">
      <items count="4">
        <item x="2"/>
        <item x="1"/>
        <item x="0"/>
        <item t="default"/>
      </items>
    </pivotField>
    <pivotField showAll="0"/>
    <pivotField dataField="1" showAll="0"/>
    <pivotField dataField="1" showAll="0"/>
    <pivotField dataField="1" showAll="0"/>
    <pivotField showAll="0"/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dataField="1" showAll="0"/>
    <pivotField numFmtId="2" showAll="0"/>
    <pivotField showAll="0"/>
    <pivotField dataField="1" dragToRow="0" dragToCol="0" dragToPage="0" showAll="0" defaultSubtotal="0"/>
    <pivotField showAll="0" defaultSubtotal="0">
      <items count="3">
        <item x="0"/>
        <item x="1"/>
        <item x="2"/>
      </items>
    </pivotField>
  </pivotFields>
  <rowFields count="1">
    <field x="8"/>
  </rowFields>
  <colFields count="1">
    <field x="-2"/>
  </colFields>
  <dataFields count="14">
    <dataField name=" Masse/Effectif" fld="21" baseField="8" baseItem="5" numFmtId="6"/>
    <dataField name="Graph1" fld="21" baseField="8" baseItem="5"/>
    <dataField name="Mas. Sal" fld="15" baseField="8" baseItem="5" numFmtId="6"/>
    <dataField name="Graph2" fld="15" baseField="0" baseItem="0"/>
    <dataField name="% Mas. Sal" fld="15" showDataAs="percentOfTotal" baseField="8" baseItem="2" numFmtId="9"/>
    <dataField name="Efefectifs" fld="18" baseField="8" baseItem="5"/>
    <dataField name="Graph3" fld="18" baseField="8" baseItem="11" numFmtId="166"/>
    <dataField name="% Effectif" fld="18" showDataAs="percentOfTotal" baseField="8" baseItem="8" numFmtId="9"/>
    <dataField name="Charge.Pat." fld="14" baseField="8" baseItem="5" numFmtId="6"/>
    <dataField name="Graph4" fld="14" baseField="8" baseItem="5"/>
    <dataField name="% Charges Pat." fld="14" showDataAs="percentOfTotal" baseField="8" baseItem="5" numFmtId="9"/>
    <dataField name=" Rémun. Brute" fld="13" baseField="8" baseItem="10" numFmtId="6"/>
    <dataField name="Graph5" fld="13" baseField="8" baseItem="9"/>
    <dataField name="% Rémun." fld="13" showDataAs="percentOfTotal" baseField="8" baseItem="5" numFmtId="9"/>
  </dataFields>
  <formats count="31">
    <format dxfId="49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8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8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87">
      <pivotArea outline="0" fieldPosition="0">
        <references count="1">
          <reference field="4294967294" count="1">
            <x v="2"/>
          </reference>
        </references>
      </pivotArea>
    </format>
    <format dxfId="486">
      <pivotArea outline="0" fieldPosition="0">
        <references count="1">
          <reference field="4294967294" count="1">
            <x v="4"/>
          </reference>
        </references>
      </pivotArea>
    </format>
    <format dxfId="485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484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483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482">
      <pivotArea outline="0" fieldPosition="0">
        <references count="1">
          <reference field="4294967294" count="1">
            <x v="7"/>
          </reference>
        </references>
      </pivotArea>
    </format>
    <format dxfId="481">
      <pivotArea collapsedLevelsAreSubtotals="1" fieldPosition="0">
        <references count="2">
          <reference field="4294967294" count="1" selected="0">
            <x v="7"/>
          </reference>
          <reference field="8" count="1">
            <x v="5"/>
          </reference>
        </references>
      </pivotArea>
    </format>
    <format dxfId="480">
      <pivotArea outline="0" collapsedLevelsAreSubtotals="1" fieldPosition="0">
        <references count="1">
          <reference field="4294967294" count="1" selected="0">
            <x v="7"/>
          </reference>
        </references>
      </pivotArea>
    </format>
    <format dxfId="479">
      <pivotArea outline="0" collapsedLevelsAreSubtotals="1" fieldPosition="0">
        <references count="1">
          <reference field="4294967294" count="1" selected="0">
            <x v="7"/>
          </reference>
        </references>
      </pivotArea>
    </format>
    <format dxfId="478">
      <pivotArea outline="0" fieldPosition="0">
        <references count="1">
          <reference field="4294967294" count="1">
            <x v="8"/>
          </reference>
        </references>
      </pivotArea>
    </format>
    <format dxfId="477">
      <pivotArea outline="0" fieldPosition="0">
        <references count="1">
          <reference field="4294967294" count="1">
            <x v="10"/>
          </reference>
        </references>
      </pivotArea>
    </format>
    <format dxfId="476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475">
      <pivotArea outline="0" collapsedLevelsAreSubtotals="1" fieldPosition="0">
        <references count="1">
          <reference field="4294967294" count="1" selected="0">
            <x v="10"/>
          </reference>
        </references>
      </pivotArea>
    </format>
    <format dxfId="474">
      <pivotArea outline="0" collapsedLevelsAreSubtotals="1" fieldPosition="0">
        <references count="1">
          <reference field="4294967294" count="1" selected="0">
            <x v="10"/>
          </reference>
        </references>
      </pivotArea>
    </format>
    <format dxfId="473">
      <pivotArea dataOnly="0" labelOnly="1" outline="0" fieldPosition="0">
        <references count="1">
          <reference field="4294967294" count="3">
            <x v="8"/>
            <x v="9"/>
            <x v="10"/>
          </reference>
        </references>
      </pivotArea>
    </format>
    <format dxfId="47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71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470">
      <pivotArea dataOnly="0" labelOnly="1" outline="0" fieldPosition="0">
        <references count="1">
          <reference field="4294967294" count="3">
            <x v="2"/>
            <x v="3"/>
            <x v="4"/>
          </reference>
        </references>
      </pivotArea>
    </format>
    <format dxfId="469">
      <pivotArea dataOnly="0" labelOnly="1" outline="0" fieldPosition="0">
        <references count="1">
          <reference field="4294967294" count="3">
            <x v="2"/>
            <x v="3"/>
            <x v="4"/>
          </reference>
        </references>
      </pivotArea>
    </format>
    <format dxfId="468">
      <pivotArea dataOnly="0" labelOnly="1" outline="0" fieldPosition="0">
        <references count="1">
          <reference field="4294967294" count="3">
            <x v="5"/>
            <x v="6"/>
            <x v="7"/>
          </reference>
        </references>
      </pivotArea>
    </format>
    <format dxfId="467">
      <pivotArea dataOnly="0" labelOnly="1" outline="0" fieldPosition="0">
        <references count="1">
          <reference field="4294967294" count="3">
            <x v="8"/>
            <x v="9"/>
            <x v="10"/>
          </reference>
        </references>
      </pivotArea>
    </format>
    <format dxfId="466">
      <pivotArea outline="0" fieldPosition="0">
        <references count="1">
          <reference field="4294967294" count="1">
            <x v="11"/>
          </reference>
        </references>
      </pivotArea>
    </format>
    <format dxfId="465">
      <pivotArea outline="0" fieldPosition="0">
        <references count="1">
          <reference field="4294967294" count="1">
            <x v="13"/>
          </reference>
        </references>
      </pivotArea>
    </format>
    <format dxfId="464">
      <pivotArea collapsedLevelsAreSubtotals="1" fieldPosition="0">
        <references count="2">
          <reference field="4294967294" count="1" selected="0">
            <x v="12"/>
          </reference>
          <reference field="8" count="1">
            <x v="5"/>
          </reference>
        </references>
      </pivotArea>
    </format>
    <format dxfId="463">
      <pivotArea collapsedLevelsAreSubtotals="1" fieldPosition="0">
        <references count="2">
          <reference field="4294967294" count="1" selected="0">
            <x v="12"/>
          </reference>
          <reference field="8" count="1">
            <x v="5"/>
          </reference>
        </references>
      </pivotArea>
    </format>
    <format dxfId="462">
      <pivotArea outline="0" collapsedLevelsAreSubtotals="1" fieldPosition="0">
        <references count="1">
          <reference field="4294967294" count="1" selected="0">
            <x v="13"/>
          </reference>
        </references>
      </pivotArea>
    </format>
    <format dxfId="461">
      <pivotArea outline="0" collapsedLevelsAreSubtotals="1" fieldPosition="0">
        <references count="1">
          <reference field="4294967294" count="1" selected="0">
            <x v="13"/>
          </reference>
        </references>
      </pivotArea>
    </format>
    <format dxfId="460">
      <pivotArea outline="0" fieldPosition="0">
        <references count="1">
          <reference field="4294967294" count="1">
            <x v="6"/>
          </reference>
        </references>
      </pivotArea>
    </format>
  </formats>
  <conditionalFormats count="5">
    <conditionalFormat priority="41">
      <pivotAreas count="1">
        <pivotArea type="data" collapsedLevelsAreSubtotals="1" fieldPosition="0">
          <references count="2">
            <reference field="4294967294" count="1" selected="0">
              <x v="1"/>
            </reference>
            <reference field="8" count="14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</reference>
          </references>
        </pivotArea>
      </pivotAreas>
    </conditionalFormat>
    <conditionalFormat priority="40">
      <pivotAreas count="1">
        <pivotArea type="data" outline="0" collapsedLevelsAreSubtotals="1" fieldPosition="0">
          <references count="1">
            <reference field="4294967294" count="1" selected="0">
              <x v="3"/>
            </reference>
          </references>
        </pivotArea>
      </pivotAreas>
    </conditionalFormat>
    <conditionalFormat priority="39">
      <pivotAreas count="1">
        <pivotArea type="data" outline="0" collapsedLevelsAreSubtotals="1" fieldPosition="0">
          <references count="1">
            <reference field="4294967294" count="1" selected="0">
              <x v="6"/>
            </reference>
          </references>
        </pivotArea>
      </pivotAreas>
    </conditionalFormat>
    <conditionalFormat scope="data" priority="38">
      <pivotAreas count="1">
        <pivotArea outline="0" fieldPosition="0">
          <references count="1">
            <reference field="4294967294" count="1" selected="0">
              <x v="9"/>
            </reference>
          </references>
        </pivotArea>
      </pivotAreas>
    </conditionalFormat>
    <conditionalFormat scope="field" priority="37">
      <pivotAreas count="1">
        <pivotArea outline="0" collapsedLevelsAreSubtotals="1" fieldPosition="0">
          <references count="2">
            <reference field="4294967294" count="1" selected="0">
              <x v="12"/>
            </reference>
            <reference field="8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8" cacheId="1" dataOnRows="1" dataPosition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2">
  <location ref="AQ65:AS82" firstHeaderRow="1" firstDataRow="1" firstDataCol="0"/>
  <pivotFields count="3">
    <pivotField showAll="0">
      <items count="9">
        <item x="7"/>
        <item x="2"/>
        <item x="3"/>
        <item x="1"/>
        <item x="4"/>
        <item x="5"/>
        <item x="0"/>
        <item x="6"/>
        <item t="default"/>
      </items>
    </pivotField>
    <pivotField numFmtId="9" showAll="0">
      <items count="6">
        <item x="4"/>
        <item x="3"/>
        <item x="2"/>
        <item x="1"/>
        <item x="0"/>
        <item t="default"/>
      </items>
    </pivotField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cd_département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Départements">
  <location ref="AZ7:BA7" firstHeaderRow="0" firstDataRow="1" firstDataCol="1"/>
  <pivotFields count="23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numFmtId="14" showAll="0"/>
    <pivotField numFmtId="14" showAll="0"/>
    <pivotField showAll="0"/>
    <pivotField axis="axisRow" showAll="0" sortType="descending">
      <items count="6">
        <item x="1"/>
        <item x="0"/>
        <item h="1" m="1" x="4"/>
        <item x="3"/>
        <item x="2"/>
        <item t="default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name="Métier" showAll="0" sortType="descending"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showAll="0"/>
    <pivotField showAll="0"/>
    <pivotField showAll="0">
      <items count="4">
        <item x="2"/>
        <item x="1"/>
        <item x="0"/>
        <item t="default"/>
      </items>
    </pivotField>
    <pivotField showAll="0"/>
    <pivotField dataField="1" showAll="0"/>
    <pivotField dataField="1" showAll="0"/>
    <pivotField dataField="1" showAll="0"/>
    <pivotField showAll="0"/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dataField="1" showAll="0"/>
    <pivotField numFmtId="2" showAll="0"/>
    <pivotField showAll="0"/>
    <pivotField dataField="1" dragToRow="0" dragToCol="0" dragToPage="0" showAll="0" defaultSubtotal="0"/>
    <pivotField showAll="0" defaultSubtotal="0">
      <items count="3">
        <item x="0"/>
        <item x="1"/>
        <item x="2"/>
      </items>
    </pivotField>
  </pivotFields>
  <rowFields count="1">
    <field x="7"/>
  </rowFields>
  <colFields count="1">
    <field x="-2"/>
  </colFields>
  <dataFields count="14">
    <dataField name=" Masse/Effectif" fld="21" baseField="8" baseItem="5" numFmtId="6"/>
    <dataField name="Graph1" fld="21" baseField="8" baseItem="5"/>
    <dataField name="Mas. Sal" fld="15" baseField="8" baseItem="5" numFmtId="6"/>
    <dataField name="Graph2" fld="15" baseField="0" baseItem="0"/>
    <dataField name="% Mas. Sal" fld="15" showDataAs="percentOfTotal" baseField="8" baseItem="2" numFmtId="9"/>
    <dataField name="Efefectifs" fld="18" baseField="8" baseItem="5"/>
    <dataField name="Graph3" fld="18" baseField="8" baseItem="11" numFmtId="166"/>
    <dataField name="% Effectif" fld="18" showDataAs="percentOfTotal" baseField="8" baseItem="8" numFmtId="9"/>
    <dataField name="Charge.Pat." fld="14" baseField="8" baseItem="5" numFmtId="6"/>
    <dataField name="Graph4" fld="14" baseField="8" baseItem="5"/>
    <dataField name="% Charges Pat." fld="14" showDataAs="percentOfTotal" baseField="8" baseItem="5" numFmtId="9"/>
    <dataField name=" Rémun. Brute" fld="13" baseField="8" baseItem="10" numFmtId="6"/>
    <dataField name="Graph5" fld="13" baseField="8" baseItem="9"/>
    <dataField name="% Rémun." fld="13" showDataAs="percentOfTotal" baseField="8" baseItem="5" numFmtId="9"/>
  </dataFields>
  <formats count="28">
    <format dxfId="51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1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1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15">
      <pivotArea outline="0" fieldPosition="0">
        <references count="1">
          <reference field="4294967294" count="1">
            <x v="2"/>
          </reference>
        </references>
      </pivotArea>
    </format>
    <format dxfId="514">
      <pivotArea outline="0" fieldPosition="0">
        <references count="1">
          <reference field="4294967294" count="1">
            <x v="4"/>
          </reference>
        </references>
      </pivotArea>
    </format>
    <format dxfId="513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512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511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510">
      <pivotArea outline="0" fieldPosition="0">
        <references count="1">
          <reference field="4294967294" count="1">
            <x v="7"/>
          </reference>
        </references>
      </pivotArea>
    </format>
    <format dxfId="509">
      <pivotArea outline="0" collapsedLevelsAreSubtotals="1" fieldPosition="0">
        <references count="1">
          <reference field="4294967294" count="1" selected="0">
            <x v="7"/>
          </reference>
        </references>
      </pivotArea>
    </format>
    <format dxfId="508">
      <pivotArea outline="0" collapsedLevelsAreSubtotals="1" fieldPosition="0">
        <references count="1">
          <reference field="4294967294" count="1" selected="0">
            <x v="7"/>
          </reference>
        </references>
      </pivotArea>
    </format>
    <format dxfId="507">
      <pivotArea outline="0" fieldPosition="0">
        <references count="1">
          <reference field="4294967294" count="1">
            <x v="8"/>
          </reference>
        </references>
      </pivotArea>
    </format>
    <format dxfId="506">
      <pivotArea outline="0" fieldPosition="0">
        <references count="1">
          <reference field="4294967294" count="1">
            <x v="10"/>
          </reference>
        </references>
      </pivotArea>
    </format>
    <format dxfId="505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504">
      <pivotArea outline="0" collapsedLevelsAreSubtotals="1" fieldPosition="0">
        <references count="1">
          <reference field="4294967294" count="1" selected="0">
            <x v="10"/>
          </reference>
        </references>
      </pivotArea>
    </format>
    <format dxfId="503">
      <pivotArea outline="0" collapsedLevelsAreSubtotals="1" fieldPosition="0">
        <references count="1">
          <reference field="4294967294" count="1" selected="0">
            <x v="10"/>
          </reference>
        </references>
      </pivotArea>
    </format>
    <format dxfId="502">
      <pivotArea dataOnly="0" labelOnly="1" outline="0" fieldPosition="0">
        <references count="1">
          <reference field="4294967294" count="3">
            <x v="8"/>
            <x v="9"/>
            <x v="10"/>
          </reference>
        </references>
      </pivotArea>
    </format>
    <format dxfId="50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00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499">
      <pivotArea dataOnly="0" labelOnly="1" outline="0" fieldPosition="0">
        <references count="1">
          <reference field="4294967294" count="3">
            <x v="2"/>
            <x v="3"/>
            <x v="4"/>
          </reference>
        </references>
      </pivotArea>
    </format>
    <format dxfId="498">
      <pivotArea dataOnly="0" labelOnly="1" outline="0" fieldPosition="0">
        <references count="1">
          <reference field="4294967294" count="3">
            <x v="2"/>
            <x v="3"/>
            <x v="4"/>
          </reference>
        </references>
      </pivotArea>
    </format>
    <format dxfId="497">
      <pivotArea dataOnly="0" labelOnly="1" outline="0" fieldPosition="0">
        <references count="1">
          <reference field="4294967294" count="3">
            <x v="5"/>
            <x v="6"/>
            <x v="7"/>
          </reference>
        </references>
      </pivotArea>
    </format>
    <format dxfId="496">
      <pivotArea dataOnly="0" labelOnly="1" outline="0" fieldPosition="0">
        <references count="1">
          <reference field="4294967294" count="3">
            <x v="8"/>
            <x v="9"/>
            <x v="10"/>
          </reference>
        </references>
      </pivotArea>
    </format>
    <format dxfId="495">
      <pivotArea outline="0" fieldPosition="0">
        <references count="1">
          <reference field="4294967294" count="1">
            <x v="11"/>
          </reference>
        </references>
      </pivotArea>
    </format>
    <format dxfId="494">
      <pivotArea outline="0" fieldPosition="0">
        <references count="1">
          <reference field="4294967294" count="1">
            <x v="13"/>
          </reference>
        </references>
      </pivotArea>
    </format>
    <format dxfId="493">
      <pivotArea outline="0" collapsedLevelsAreSubtotals="1" fieldPosition="0">
        <references count="1">
          <reference field="4294967294" count="1" selected="0">
            <x v="13"/>
          </reference>
        </references>
      </pivotArea>
    </format>
    <format dxfId="492">
      <pivotArea outline="0" collapsedLevelsAreSubtotals="1" fieldPosition="0">
        <references count="1">
          <reference field="4294967294" count="1" selected="0">
            <x v="13"/>
          </reference>
        </references>
      </pivotArea>
    </format>
    <format dxfId="491">
      <pivotArea outline="0" fieldPosition="0">
        <references count="1">
          <reference field="4294967294" count="1">
            <x v="6"/>
          </reference>
        </references>
      </pivotArea>
    </format>
  </formats>
  <conditionalFormats count="6">
    <conditionalFormat priority="35">
      <pivotAreas count="1">
        <pivotArea type="data" outline="0" collapsedLevelsAreSubtotals="1" fieldPosition="0">
          <references count="1">
            <reference field="4294967294" count="1" selected="0">
              <x v="3"/>
            </reference>
          </references>
        </pivotArea>
      </pivotAreas>
    </conditionalFormat>
    <conditionalFormat priority="34">
      <pivotAreas count="1">
        <pivotArea type="data" outline="0" collapsedLevelsAreSubtotals="1" fieldPosition="0">
          <references count="1">
            <reference field="4294967294" count="1" selected="0">
              <x v="6"/>
            </reference>
          </references>
        </pivotArea>
      </pivotAreas>
    </conditionalFormat>
    <conditionalFormat scope="data" priority="33">
      <pivotAreas count="1">
        <pivotArea outline="0" fieldPosition="0">
          <references count="1">
            <reference field="4294967294" count="1" selected="0">
              <x v="9"/>
            </reference>
          </references>
        </pivotArea>
      </pivotAreas>
    </conditionalFormat>
    <conditionalFormat priority="31">
      <pivotAreas count="1">
        <pivotArea type="data" outline="0" collapsedLevelsAreSubtotals="1" fieldPosition="0">
          <references count="1">
            <reference field="4294967294" count="1" selected="0">
              <x v="1"/>
            </reference>
          </references>
        </pivotArea>
      </pivotAreas>
    </conditionalFormat>
    <conditionalFormat priority="29">
      <pivotAreas count="1">
        <pivotArea type="data" outline="0" collapsedLevelsAreSubtotals="1" fieldPosition="0">
          <references count="1">
            <reference field="4294967294" count="1" selected="0">
              <x v="9"/>
            </reference>
          </references>
        </pivotArea>
      </pivotAreas>
    </conditionalFormat>
    <conditionalFormat priority="28">
      <pivotAreas count="1">
        <pivotArea type="data" outline="0" collapsedLevelsAreSubtotals="1" fieldPosition="0">
          <references count="1">
            <reference field="4294967294" count="1" selected="0">
              <x v="12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CD_Emploi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AI7:AJ7" firstHeaderRow="0" firstDataRow="1" firstDataCol="1"/>
  <pivotFields count="23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numFmtId="14" showAll="0"/>
    <pivotField numFmtId="14" showAll="0"/>
    <pivotField showAll="0"/>
    <pivotField showAll="0">
      <items count="6">
        <item x="1"/>
        <item x="0"/>
        <item h="1" m="1" x="4"/>
        <item x="3"/>
        <item x="2"/>
        <item t="default"/>
      </items>
    </pivotField>
    <pivotField axis="axisRow" showAll="0" sortType="descending">
      <items count="15">
        <item x="10"/>
        <item x="3"/>
        <item x="6"/>
        <item x="13"/>
        <item x="11"/>
        <item x="12"/>
        <item x="7"/>
        <item x="1"/>
        <item x="4"/>
        <item x="5"/>
        <item x="2"/>
        <item x="8"/>
        <item x="9"/>
        <item x="0"/>
        <item t="default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showAll="0"/>
    <pivotField showAll="0"/>
    <pivotField showAll="0">
      <items count="4">
        <item x="2"/>
        <item x="1"/>
        <item x="0"/>
        <item t="default"/>
      </items>
    </pivotField>
    <pivotField showAll="0"/>
    <pivotField dataField="1" showAll="0"/>
    <pivotField dataField="1" showAll="0"/>
    <pivotField dataField="1" showAll="0"/>
    <pivotField showAll="0"/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dataField="1" showAll="0"/>
    <pivotField numFmtId="2" showAll="0"/>
    <pivotField showAll="0"/>
    <pivotField dataField="1" dragToRow="0" dragToCol="0" dragToPage="0" showAll="0" defaultSubtotal="0"/>
    <pivotField showAll="0" defaultSubtotal="0">
      <items count="3">
        <item x="0"/>
        <item x="1"/>
        <item x="2"/>
      </items>
    </pivotField>
  </pivotFields>
  <rowFields count="1">
    <field x="8"/>
  </rowFields>
  <colFields count="1">
    <field x="-2"/>
  </colFields>
  <dataFields count="14">
    <dataField name=" Masse/Effectif" fld="21" baseField="8" baseItem="5" numFmtId="6"/>
    <dataField name="Graph1" fld="21" baseField="8" baseItem="5"/>
    <dataField name="Mas. Sal" fld="15" baseField="8" baseItem="5" numFmtId="6"/>
    <dataField name="Graph2" fld="15" baseField="0" baseItem="0"/>
    <dataField name="% Mas. Sal" fld="15" showDataAs="percentOfTotal" baseField="8" baseItem="2" numFmtId="9"/>
    <dataField name="Efefectifs" fld="18" baseField="8" baseItem="5"/>
    <dataField name="Graph3" fld="18" baseField="8" baseItem="11" numFmtId="166"/>
    <dataField name="% Effectif" fld="18" showDataAs="percentOfTotal" baseField="8" baseItem="8" numFmtId="9"/>
    <dataField name="Charge.Pat." fld="14" baseField="8" baseItem="5" numFmtId="6"/>
    <dataField name="Graph4" fld="14" baseField="8" baseItem="5"/>
    <dataField name="% Charges Pat." fld="14" showDataAs="percentOfTotal" baseField="8" baseItem="5" numFmtId="9"/>
    <dataField name=" Rémun. Brute" fld="13" baseField="8" baseItem="10" numFmtId="6"/>
    <dataField name="Graph5" fld="13" baseField="8" baseItem="9"/>
    <dataField name="% Rémun." fld="13" showDataAs="percentOfTotal" baseField="8" baseItem="5" numFmtId="9"/>
  </dataFields>
  <formats count="31">
    <format dxfId="54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4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4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46">
      <pivotArea outline="0" fieldPosition="0">
        <references count="1">
          <reference field="4294967294" count="1">
            <x v="2"/>
          </reference>
        </references>
      </pivotArea>
    </format>
    <format dxfId="545">
      <pivotArea outline="0" fieldPosition="0">
        <references count="1">
          <reference field="4294967294" count="1">
            <x v="4"/>
          </reference>
        </references>
      </pivotArea>
    </format>
    <format dxfId="544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543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542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541">
      <pivotArea outline="0" fieldPosition="0">
        <references count="1">
          <reference field="4294967294" count="1">
            <x v="7"/>
          </reference>
        </references>
      </pivotArea>
    </format>
    <format dxfId="540">
      <pivotArea collapsedLevelsAreSubtotals="1" fieldPosition="0">
        <references count="2">
          <reference field="4294967294" count="1" selected="0">
            <x v="7"/>
          </reference>
          <reference field="8" count="1">
            <x v="5"/>
          </reference>
        </references>
      </pivotArea>
    </format>
    <format dxfId="539">
      <pivotArea outline="0" collapsedLevelsAreSubtotals="1" fieldPosition="0">
        <references count="1">
          <reference field="4294967294" count="1" selected="0">
            <x v="7"/>
          </reference>
        </references>
      </pivotArea>
    </format>
    <format dxfId="538">
      <pivotArea outline="0" collapsedLevelsAreSubtotals="1" fieldPosition="0">
        <references count="1">
          <reference field="4294967294" count="1" selected="0">
            <x v="7"/>
          </reference>
        </references>
      </pivotArea>
    </format>
    <format dxfId="537">
      <pivotArea outline="0" fieldPosition="0">
        <references count="1">
          <reference field="4294967294" count="1">
            <x v="8"/>
          </reference>
        </references>
      </pivotArea>
    </format>
    <format dxfId="536">
      <pivotArea outline="0" fieldPosition="0">
        <references count="1">
          <reference field="4294967294" count="1">
            <x v="10"/>
          </reference>
        </references>
      </pivotArea>
    </format>
    <format dxfId="535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534">
      <pivotArea outline="0" collapsedLevelsAreSubtotals="1" fieldPosition="0">
        <references count="1">
          <reference field="4294967294" count="1" selected="0">
            <x v="10"/>
          </reference>
        </references>
      </pivotArea>
    </format>
    <format dxfId="533">
      <pivotArea outline="0" collapsedLevelsAreSubtotals="1" fieldPosition="0">
        <references count="1">
          <reference field="4294967294" count="1" selected="0">
            <x v="10"/>
          </reference>
        </references>
      </pivotArea>
    </format>
    <format dxfId="532">
      <pivotArea dataOnly="0" labelOnly="1" outline="0" fieldPosition="0">
        <references count="1">
          <reference field="4294967294" count="3">
            <x v="8"/>
            <x v="9"/>
            <x v="10"/>
          </reference>
        </references>
      </pivotArea>
    </format>
    <format dxfId="53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30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529">
      <pivotArea dataOnly="0" labelOnly="1" outline="0" fieldPosition="0">
        <references count="1">
          <reference field="4294967294" count="3">
            <x v="2"/>
            <x v="3"/>
            <x v="4"/>
          </reference>
        </references>
      </pivotArea>
    </format>
    <format dxfId="528">
      <pivotArea dataOnly="0" labelOnly="1" outline="0" fieldPosition="0">
        <references count="1">
          <reference field="4294967294" count="3">
            <x v="2"/>
            <x v="3"/>
            <x v="4"/>
          </reference>
        </references>
      </pivotArea>
    </format>
    <format dxfId="527">
      <pivotArea dataOnly="0" labelOnly="1" outline="0" fieldPosition="0">
        <references count="1">
          <reference field="4294967294" count="3">
            <x v="5"/>
            <x v="6"/>
            <x v="7"/>
          </reference>
        </references>
      </pivotArea>
    </format>
    <format dxfId="526">
      <pivotArea dataOnly="0" labelOnly="1" outline="0" fieldPosition="0">
        <references count="1">
          <reference field="4294967294" count="3">
            <x v="8"/>
            <x v="9"/>
            <x v="10"/>
          </reference>
        </references>
      </pivotArea>
    </format>
    <format dxfId="525">
      <pivotArea outline="0" fieldPosition="0">
        <references count="1">
          <reference field="4294967294" count="1">
            <x v="11"/>
          </reference>
        </references>
      </pivotArea>
    </format>
    <format dxfId="524">
      <pivotArea outline="0" fieldPosition="0">
        <references count="1">
          <reference field="4294967294" count="1">
            <x v="13"/>
          </reference>
        </references>
      </pivotArea>
    </format>
    <format dxfId="523">
      <pivotArea collapsedLevelsAreSubtotals="1" fieldPosition="0">
        <references count="2">
          <reference field="4294967294" count="1" selected="0">
            <x v="12"/>
          </reference>
          <reference field="8" count="1">
            <x v="5"/>
          </reference>
        </references>
      </pivotArea>
    </format>
    <format dxfId="522">
      <pivotArea collapsedLevelsAreSubtotals="1" fieldPosition="0">
        <references count="2">
          <reference field="4294967294" count="1" selected="0">
            <x v="12"/>
          </reference>
          <reference field="8" count="1">
            <x v="5"/>
          </reference>
        </references>
      </pivotArea>
    </format>
    <format dxfId="521">
      <pivotArea outline="0" collapsedLevelsAreSubtotals="1" fieldPosition="0">
        <references count="1">
          <reference field="4294967294" count="1" selected="0">
            <x v="13"/>
          </reference>
        </references>
      </pivotArea>
    </format>
    <format dxfId="520">
      <pivotArea outline="0" collapsedLevelsAreSubtotals="1" fieldPosition="0">
        <references count="1">
          <reference field="4294967294" count="1" selected="0">
            <x v="13"/>
          </reference>
        </references>
      </pivotArea>
    </format>
    <format dxfId="519">
      <pivotArea outline="0" fieldPosition="0">
        <references count="1">
          <reference field="4294967294" count="1">
            <x v="6"/>
          </reference>
        </references>
      </pivotArea>
    </format>
  </formats>
  <conditionalFormats count="5">
    <conditionalFormat priority="46">
      <pivotAreas count="1">
        <pivotArea type="data" collapsedLevelsAreSubtotals="1" fieldPosition="0">
          <references count="2">
            <reference field="4294967294" count="1" selected="0">
              <x v="1"/>
            </reference>
            <reference field="8" count="14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</reference>
          </references>
        </pivotArea>
      </pivotAreas>
    </conditionalFormat>
    <conditionalFormat priority="45">
      <pivotAreas count="1">
        <pivotArea type="data" outline="0" collapsedLevelsAreSubtotals="1" fieldPosition="0">
          <references count="1">
            <reference field="4294967294" count="1" selected="0">
              <x v="3"/>
            </reference>
          </references>
        </pivotArea>
      </pivotAreas>
    </conditionalFormat>
    <conditionalFormat priority="44">
      <pivotAreas count="1">
        <pivotArea type="data" outline="0" collapsedLevelsAreSubtotals="1" fieldPosition="0">
          <references count="1">
            <reference field="4294967294" count="1" selected="0">
              <x v="6"/>
            </reference>
          </references>
        </pivotArea>
      </pivotAreas>
    </conditionalFormat>
    <conditionalFormat scope="data" priority="43">
      <pivotAreas count="1">
        <pivotArea outline="0" fieldPosition="0">
          <references count="1">
            <reference field="4294967294" count="1" selected="0">
              <x v="9"/>
            </reference>
          </references>
        </pivotArea>
      </pivotAreas>
    </conditionalFormat>
    <conditionalFormat scope="field" priority="42">
      <pivotAreas count="1">
        <pivotArea outline="0" collapsedLevelsAreSubtotals="1" fieldPosition="0">
          <references count="2">
            <reference field="4294967294" count="1" selected="0">
              <x v="12"/>
            </reference>
            <reference field="8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10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chartFormat="22">
  <location ref="AZ41:BA41" firstHeaderRow="0" firstDataRow="1" firstDataCol="1"/>
  <pivotFields count="23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numFmtId="14" showAll="0"/>
    <pivotField numFmtId="14" showAll="0"/>
    <pivotField showAll="0"/>
    <pivotField showAll="0">
      <items count="6">
        <item x="1"/>
        <item x="0"/>
        <item h="1" m="1" x="4"/>
        <item x="3"/>
        <item x="2"/>
        <item t="default"/>
      </items>
    </pivotField>
    <pivotField showAll="0">
      <items count="15">
        <item x="10"/>
        <item x="3"/>
        <item x="6"/>
        <item x="13"/>
        <item x="11"/>
        <item x="12"/>
        <item x="7"/>
        <item x="1"/>
        <item x="4"/>
        <item x="5"/>
        <item x="2"/>
        <item x="8"/>
        <item x="9"/>
        <item x="0"/>
        <item t="default"/>
      </items>
    </pivotField>
    <pivotField showAll="0"/>
    <pivotField showAll="0"/>
    <pivotField showAll="0">
      <items count="4">
        <item x="2"/>
        <item x="1"/>
        <item x="0"/>
        <item t="default"/>
      </items>
    </pivotField>
    <pivotField showAll="0"/>
    <pivotField showAll="0"/>
    <pivotField showAll="0"/>
    <pivotField dataField="1" showAll="0"/>
    <pivotField axis="axisRow" showAll="0">
      <items count="2">
        <item x="0"/>
        <item t="default"/>
      </items>
    </pivotField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dataField="1" showAll="0"/>
    <pivotField numFmtId="2" showAll="0"/>
    <pivotField showAll="0"/>
    <pivotField dragToRow="0" dragToCol="0" dragToPage="0" showAll="0" defaultSubtotal="0"/>
    <pivotField showAll="0" defaultSubtotal="0">
      <items count="3">
        <item x="0"/>
        <item x="1"/>
        <item x="2"/>
      </items>
    </pivotField>
  </pivotFields>
  <rowFields count="1">
    <field x="16"/>
  </rowFields>
  <colFields count="1">
    <field x="-2"/>
  </colFields>
  <dataFields count="2">
    <dataField name="Somme de Masse Salar" fld="15" baseField="16" baseItem="0" numFmtId="6"/>
    <dataField name="Somme de Nombre" fld="18" baseField="0" baseItem="0"/>
  </dataFields>
  <formats count="3">
    <format dxfId="552">
      <pivotArea outline="0" collapsedLevelsAreSubtotals="1" fieldPosition="0"/>
    </format>
    <format dxfId="551">
      <pivotArea outline="0" collapsedLevelsAreSubtotals="1" fieldPosition="0"/>
    </format>
    <format dxfId="550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AZ29:AZ30" firstHeaderRow="1" firstDataRow="1" firstDataCol="0"/>
  <pivotFields count="23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numFmtId="14" showAll="0"/>
    <pivotField numFmtId="14" showAll="0"/>
    <pivotField showAll="0"/>
    <pivotField showAll="0">
      <items count="6">
        <item x="1"/>
        <item x="0"/>
        <item h="1" m="1" x="4"/>
        <item x="3"/>
        <item x="2"/>
        <item t="default"/>
      </items>
    </pivotField>
    <pivotField showAll="0">
      <items count="15">
        <item x="10"/>
        <item x="3"/>
        <item x="6"/>
        <item x="13"/>
        <item x="11"/>
        <item x="12"/>
        <item x="7"/>
        <item x="1"/>
        <item x="4"/>
        <item x="5"/>
        <item x="2"/>
        <item x="8"/>
        <item x="9"/>
        <item x="0"/>
        <item t="default"/>
      </items>
    </pivotField>
    <pivotField showAll="0"/>
    <pivotField showAll="0"/>
    <pivotField showAll="0">
      <items count="4">
        <item x="2"/>
        <item x="1"/>
        <item x="0"/>
        <item t="default"/>
      </items>
    </pivotField>
    <pivotField showAll="0"/>
    <pivotField showAll="0"/>
    <pivotField dataField="1" showAll="0"/>
    <pivotField showAll="0"/>
    <pivotField showAll="0"/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numFmtId="2" showAll="0"/>
    <pivotField showAll="0"/>
    <pivotField dragToRow="0" dragToCol="0" dragToPage="0" showAll="0" defaultSubtotal="0"/>
    <pivotField showAll="0" defaultSubtotal="0">
      <items count="3">
        <item x="0"/>
        <item x="1"/>
        <item x="2"/>
      </items>
    </pivotField>
  </pivotFields>
  <dataFields count="1">
    <dataField name="Somme de Charges Pat." fld="14" baseField="0" baseItem="0" numFmtId="6"/>
  </dataFields>
  <formats count="3">
    <format dxfId="555">
      <pivotArea outline="0" collapsedLevelsAreSubtotals="1" fieldPosition="0"/>
    </format>
    <format dxfId="554">
      <pivotArea outline="0" collapsedLevelsAreSubtotals="1" fieldPosition="0"/>
    </format>
    <format dxfId="553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Tableau croisé dynamique9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age">
  <location ref="AT65:AU66" firstHeaderRow="1" firstDataRow="2" firstDataCol="1"/>
  <pivotFields count="23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8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t="default"/>
      </items>
    </pivotField>
    <pivotField showAll="0"/>
    <pivotField axis="axisCol" dataField="1" showAll="0">
      <items count="3">
        <item x="0"/>
        <item x="1"/>
        <item t="default"/>
      </items>
    </pivotField>
    <pivotField numFmtId="14" showAll="0"/>
    <pivotField numFmtId="14" showAll="0"/>
    <pivotField showAll="0"/>
    <pivotField showAll="0">
      <items count="6">
        <item x="1"/>
        <item x="0"/>
        <item h="1" m="1" x="4"/>
        <item x="3"/>
        <item x="2"/>
        <item t="default"/>
      </items>
    </pivotField>
    <pivotField name="Métier" showAll="0">
      <items count="15">
        <item x="10"/>
        <item x="3"/>
        <item x="6"/>
        <item x="13"/>
        <item x="11"/>
        <item x="12"/>
        <item x="7"/>
        <item x="1"/>
        <item x="4"/>
        <item x="5"/>
        <item x="2"/>
        <item x="8"/>
        <item x="9"/>
        <item x="0"/>
        <item t="default"/>
      </items>
    </pivotField>
    <pivotField showAll="0"/>
    <pivotField showAll="0">
      <items count="10">
        <item x="8"/>
        <item x="1"/>
        <item x="2"/>
        <item x="7"/>
        <item x="5"/>
        <item x="3"/>
        <item x="6"/>
        <item x="0"/>
        <item x="4"/>
        <item t="default"/>
      </items>
    </pivotField>
    <pivotField showAll="0">
      <items count="4">
        <item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axis="axisRow" showAll="0" measureFilter="1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numFmtId="2" showAll="0"/>
    <pivotField showAll="0"/>
    <pivotField dragToRow="0" dragToCol="0" dragToPage="0" showAll="0" defaultSubtotal="0"/>
    <pivotField showAll="0" defaultSubtotal="0">
      <items count="3">
        <item x="0"/>
        <item x="1"/>
        <item x="2"/>
      </items>
    </pivotField>
  </pivotFields>
  <rowFields count="1">
    <field x="17"/>
  </rowFields>
  <colFields count="1">
    <field x="3"/>
  </colFields>
  <dataFields count="1">
    <dataField name="me" fld="3" subtotal="count" baseField="0" baseItem="0"/>
  </dataFields>
  <formats count="2">
    <format dxfId="557">
      <pivotArea outline="0" collapsedLevelsAreSubtotals="1" fieldPosition="0"/>
    </format>
    <format dxfId="556">
      <pivotArea dataOnly="0" labelOnly="1" fieldPosition="0">
        <references count="1">
          <reference field="17" count="0"/>
        </references>
      </pivotArea>
    </format>
  </formats>
  <pivotTableStyleInfo name="PivotStyleLight16" showRowHeaders="1" showColHeaders="1" showRowStripes="0" showColStripes="0" showLastColumn="1"/>
  <filters count="1">
    <filter fld="17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Métier">
  <location ref="AI64:AJ64" firstHeaderRow="0" firstDataRow="1" firstDataCol="1"/>
  <pivotFields count="23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numFmtId="14" showAll="0"/>
    <pivotField numFmtId="14" showAll="0"/>
    <pivotField showAll="0"/>
    <pivotField showAll="0">
      <items count="6">
        <item x="1"/>
        <item x="0"/>
        <item h="1" m="1" x="4"/>
        <item x="3"/>
        <item x="2"/>
        <item t="default"/>
      </items>
    </pivotField>
    <pivotField name="Métier" showAll="0">
      <items count="15">
        <item x="10"/>
        <item x="3"/>
        <item x="6"/>
        <item x="13"/>
        <item x="11"/>
        <item x="12"/>
        <item x="7"/>
        <item x="1"/>
        <item x="4"/>
        <item x="5"/>
        <item x="2"/>
        <item x="8"/>
        <item x="9"/>
        <item x="0"/>
        <item t="default"/>
      </items>
    </pivotField>
    <pivotField showAll="0"/>
    <pivotField axis="axisRow" dataField="1" showAll="0" sortType="descending">
      <items count="10">
        <item x="8"/>
        <item x="1"/>
        <item x="2"/>
        <item x="7"/>
        <item x="5"/>
        <item x="3"/>
        <item x="6"/>
        <item x="0"/>
        <item x="4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showAll="0">
      <items count="4">
        <item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numFmtId="2" showAll="0"/>
    <pivotField showAll="0"/>
    <pivotField dragToRow="0" dragToCol="0" dragToPage="0" showAll="0" defaultSubtotal="0"/>
    <pivotField showAll="0" defaultSubtotal="0">
      <items count="3">
        <item x="0"/>
        <item x="1"/>
        <item x="2"/>
      </items>
    </pivotField>
  </pivotFields>
  <rowFields count="1">
    <field x="10"/>
  </rowFields>
  <colFields count="1">
    <field x="-2"/>
  </colFields>
  <dataFields count="2">
    <dataField name="%" fld="10" subtotal="count" showDataAs="percentOfTotal" baseField="10" baseItem="8" numFmtId="9"/>
    <dataField name="Nombre de Type Contrat" fld="10" subtotal="count" baseField="0" baseItem="0"/>
  </dataFields>
  <conditionalFormats count="1">
    <conditionalFormat priority="2">
      <pivotAreas count="1">
        <pivotArea type="data" collapsedLevelsAreSubtotals="1" fieldPosition="0">
          <references count="2">
            <reference field="4294967294" count="1" selected="0">
              <x v="1"/>
            </reference>
            <reference field="10" count="9">
              <x v="0"/>
              <x v="1"/>
              <x v="2"/>
              <x v="3"/>
              <x v="4"/>
              <x v="5"/>
              <x v="6"/>
              <x v="7"/>
              <x v="8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5" useAutoFormatting="1" rowGrandTotals="0" colGrandTotals="0" itemPrintTitles="1" createdVersion="5" indent="0" outline="1" outlineData="1" multipleFieldFilters="0">
  <location ref="AZ24:AZ25" firstHeaderRow="1" firstDataRow="1" firstDataCol="0"/>
  <pivotFields count="23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numFmtId="14" showAll="0"/>
    <pivotField numFmtId="14" showAll="0"/>
    <pivotField showAll="0"/>
    <pivotField showAll="0">
      <items count="6">
        <item x="1"/>
        <item x="0"/>
        <item h="1" m="1" x="4"/>
        <item x="3"/>
        <item x="2"/>
        <item t="default"/>
      </items>
    </pivotField>
    <pivotField showAll="0">
      <items count="15">
        <item x="10"/>
        <item x="3"/>
        <item x="6"/>
        <item x="13"/>
        <item x="11"/>
        <item x="12"/>
        <item x="7"/>
        <item x="1"/>
        <item x="4"/>
        <item x="5"/>
        <item x="2"/>
        <item x="8"/>
        <item x="9"/>
        <item x="0"/>
        <item t="default"/>
      </items>
    </pivotField>
    <pivotField showAll="0"/>
    <pivotField showAll="0"/>
    <pivotField showAll="0">
      <items count="4">
        <item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numFmtId="2" showAll="0"/>
    <pivotField showAll="0"/>
    <pivotField dataField="1" dragToRow="0" dragToCol="0" dragToPage="0" showAll="0" defaultSubtotal="0"/>
    <pivotField showAll="0" defaultSubtotal="0">
      <items count="3">
        <item x="0"/>
        <item x="1"/>
        <item x="2"/>
      </items>
    </pivotField>
  </pivotFields>
  <rowItems count="1">
    <i/>
  </rowItems>
  <colItems count="1">
    <i/>
  </colItems>
  <dataFields count="1">
    <dataField name=" Masse/Effectif" fld="21" baseField="8" baseItem="5" numFmtId="6"/>
  </dataFields>
  <formats count="5">
    <format dxfId="56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61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6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5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58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dateBetween" evalOrder="-1" id="4" name="Date">
      <autoFilter ref="A1">
        <filterColumn colId="0">
          <customFilters and="1">
            <customFilter operator="greaterThanOrEqual" val="42005"/>
            <customFilter operator="lessThanOrEqual" val="42369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4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>
  <location ref="BA18:BA19" firstHeaderRow="1" firstDataRow="1" firstDataCol="0"/>
  <pivotFields count="23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numFmtId="14" showAll="0"/>
    <pivotField numFmtId="14" showAll="0"/>
    <pivotField showAll="0"/>
    <pivotField showAll="0">
      <items count="6">
        <item x="1"/>
        <item x="0"/>
        <item h="1" m="1" x="4"/>
        <item x="3"/>
        <item x="2"/>
        <item t="default"/>
      </items>
    </pivotField>
    <pivotField showAll="0">
      <items count="15">
        <item x="10"/>
        <item x="3"/>
        <item x="6"/>
        <item x="13"/>
        <item x="11"/>
        <item x="12"/>
        <item x="7"/>
        <item x="1"/>
        <item x="4"/>
        <item x="5"/>
        <item x="2"/>
        <item x="8"/>
        <item x="9"/>
        <item x="0"/>
        <item t="default"/>
      </items>
    </pivotField>
    <pivotField showAll="0"/>
    <pivotField showAll="0"/>
    <pivotField showAll="0">
      <items count="4">
        <item x="2"/>
        <item x="1"/>
        <item x="0"/>
        <item t="default"/>
      </items>
    </pivotField>
    <pivotField showAll="0"/>
    <pivotField dataField="1" showAll="0"/>
    <pivotField showAll="0"/>
    <pivotField showAll="0"/>
    <pivotField showAll="0"/>
    <pivotField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numFmtId="2" showAll="0"/>
    <pivotField showAll="0"/>
    <pivotField dragToRow="0" dragToCol="0" dragToPage="0" showAll="0" defaultSubtotal="0"/>
    <pivotField showAll="0" defaultSubtotal="0">
      <items count="3">
        <item x="0"/>
        <item x="1"/>
        <item x="2"/>
      </items>
    </pivotField>
  </pivotFields>
  <dataFields count="1">
    <dataField name="Somme de Rémun. Brute" fld="13" baseField="0" baseItem="0" numFmtId="6"/>
  </dataFields>
  <formats count="3">
    <format dxfId="565">
      <pivotArea outline="0" collapsedLevelsAreSubtotals="1" fieldPosition="0"/>
    </format>
    <format dxfId="564">
      <pivotArea outline="0" collapsedLevelsAreSubtotals="1" fieldPosition="0"/>
    </format>
    <format dxfId="563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ôle1" sourceName="Pôle">
  <pivotTables>
    <pivotTable tabId="16" name="Tableau croisé dynamique1"/>
    <pivotTable tabId="16" name="tcd_département"/>
    <pivotTable tabId="16" name="tcd_secteurs"/>
    <pivotTable tabId="16" name="TCD_Emploi"/>
    <pivotTable tabId="16" name="Tableau croisé dynamique2"/>
    <pivotTable tabId="16" name="Tableau croisé dynamique3"/>
    <pivotTable tabId="16" name="Tableau croisé dynamique4"/>
    <pivotTable tabId="16" name="Tableau croisé dynamique5"/>
    <pivotTable tabId="16" name="Tableau croisé dynamique6"/>
    <pivotTable tabId="16" name="Tableau croisé dynamique7"/>
    <pivotTable tabId="16" name="Tableau croisé dynamique9"/>
    <pivotTable tabId="16" name="Tableau croisé dynamique10"/>
    <pivotTable tabId="16" name="Tableau croisé dynamique12"/>
  </pivotTables>
  <data>
    <tabular pivotCacheId="3">
      <items count="5">
        <i x="1" s="1"/>
        <i x="0" s="1"/>
        <i x="3" s="1"/>
        <i x="2" s="1"/>
        <i x="4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6" name="Tableau croisé dynamique5"/>
  </pivotTables>
  <data>
    <tabular pivotCacheId="3" sortOrder="descending">
      <items count="3">
        <i x="1" s="1"/>
        <i x="2" s="1" nd="1"/>
        <i x="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ôle 4" cache="Segment_Pôle1" caption="Pôle" columnCount="4" style="SlicerStyleLight2" rowHeight="241300"/>
  <slicer name="Années" cache="Segment_Années" caption="Années" style="Style de segment 4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ôle 3" cache="Segment_Pôle1" columnCount="4" style="SlicerStyleLight6" rowHeight="3240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ôle 1" cache="Segment_Pôle1" caption="Pôle" columnCount="4" showCaption="0" style="SlicerStyleLight2" rowHeight="324000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ôle" cache="Segment_Pôle1" caption="Pôle" columnCount="4" showCaption="0" style="SlicerStyleLight2" rowHeight="324000"/>
</slicers>
</file>

<file path=xl/tables/table1.xml><?xml version="1.0" encoding="utf-8"?>
<table xmlns="http://schemas.openxmlformats.org/spreadsheetml/2006/main" id="6" name="Tableau6" displayName="Tableau6" ref="C5:W6" insertRow="1" totalsRowShown="0" headerRowDxfId="424" headerRowBorderDxfId="423" tableBorderDxfId="422">
  <autoFilter ref="C5:W6"/>
  <tableColumns count="21">
    <tableColumn id="1" name="Date" dataDxfId="421"/>
    <tableColumn id="2" name="Nom"/>
    <tableColumn id="3" name="Pénom"/>
    <tableColumn id="4" name="Sexe"/>
    <tableColumn id="5" name="Date Naiss." dataDxfId="420"/>
    <tableColumn id="6" name="Date Entrée" dataDxfId="419"/>
    <tableColumn id="7" name="Date Sortie" dataDxfId="418"/>
    <tableColumn id="8" name="Pôle"/>
    <tableColumn id="9" name="Emploi"/>
    <tableColumn id="10" name="Service"/>
    <tableColumn id="11" name="Type Contrat"/>
    <tableColumn id="12" name="Secteur"/>
    <tableColumn id="13" name="Salaire base" dataDxfId="417"/>
    <tableColumn id="14" name="Rémun. Brute" dataDxfId="416"/>
    <tableColumn id="15" name="Charges Pat." dataDxfId="415"/>
    <tableColumn id="16" name="Masse Salar" dataDxfId="414"/>
    <tableColumn id="17" name="Mois"/>
    <tableColumn id="18" name="Age"/>
    <tableColumn id="19" name="Nombre"/>
    <tableColumn id="20" name="Ancienneté"/>
    <tableColumn id="21" name="Heures Payés" dataDxfId="413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3" name="Tableau1514" displayName="Tableau1514" ref="C6:W7" totalsRowShown="0" headerRowDxfId="412" dataDxfId="411">
  <autoFilter ref="C6:W7"/>
  <tableColumns count="21">
    <tableColumn id="1" name="Date" dataDxfId="410"/>
    <tableColumn id="2" name="Nom" dataDxfId="409"/>
    <tableColumn id="3" name="Pénom" dataDxfId="408"/>
    <tableColumn id="4" name="Sexe" dataDxfId="407"/>
    <tableColumn id="5" name="Date Naiss." dataDxfId="406"/>
    <tableColumn id="6" name="Date Entrée" dataDxfId="405"/>
    <tableColumn id="7" name="Date Sortie" dataDxfId="404"/>
    <tableColumn id="8" name="Pôle" dataDxfId="403"/>
    <tableColumn id="9" name="Emploi" dataDxfId="402"/>
    <tableColumn id="10" name="Service" dataDxfId="401"/>
    <tableColumn id="11" name="Type Contrat" dataDxfId="400"/>
    <tableColumn id="12" name="Secteur" dataDxfId="399"/>
    <tableColumn id="13" name="Salaire base" dataDxfId="398"/>
    <tableColumn id="14" name="Rémun. Brute" dataDxfId="397"/>
    <tableColumn id="15" name="Charges Pat." dataDxfId="396"/>
    <tableColumn id="16" name="Masse Salar" dataDxfId="395"/>
    <tableColumn id="19" name="Mois" dataDxfId="394">
      <calculatedColumnFormula>PROPER(TEXT(Tableau1514[[#This Row],[Date]],"mmmm"))</calculatedColumnFormula>
    </tableColumn>
    <tableColumn id="17" name="Age" dataDxfId="393">
      <calculatedColumnFormula>YEAR(TODAY())-YEAR(Tableau1514[[#This Row],[Date Naiss.]])</calculatedColumnFormula>
    </tableColumn>
    <tableColumn id="18" name="Nombre" dataDxfId="392">
      <calculatedColumnFormula>1</calculatedColumnFormula>
    </tableColumn>
    <tableColumn id="20" name="Ancienneté" dataDxfId="391">
      <calculatedColumnFormula>YEAR(TODAY())-YEAR(Tableau1514[[#This Row],[Date Entrée]])</calculatedColumnFormula>
    </tableColumn>
    <tableColumn id="21" name="Heures Payés" dataDxfId="390"/>
  </tableColumns>
  <tableStyleInfo name="TableStyleMedium3" showFirstColumn="0" showLastColumn="0" showRowStripes="0" showColumnStripes="1"/>
</table>
</file>

<file path=xl/tables/table3.xml><?xml version="1.0" encoding="utf-8"?>
<table xmlns="http://schemas.openxmlformats.org/spreadsheetml/2006/main" id="14" name="Tableau151415" displayName="Tableau151415" ref="C6:W13" headerRowDxfId="389" dataDxfId="388">
  <autoFilter ref="C6:W13"/>
  <tableColumns count="21">
    <tableColumn id="1" name="Date" totalsRowLabel="Total" dataDxfId="387" totalsRowDxfId="386"/>
    <tableColumn id="2" name="Nom" totalsRowFunction="count" dataDxfId="385" totalsRowDxfId="384"/>
    <tableColumn id="3" name="Pénom" dataDxfId="383" totalsRowDxfId="382"/>
    <tableColumn id="4" name="Sexe" dataDxfId="381" totalsRowDxfId="380"/>
    <tableColumn id="5" name="Date Naiss." dataDxfId="379" totalsRowDxfId="378"/>
    <tableColumn id="6" name="Date Entrée" dataDxfId="377" totalsRowDxfId="376"/>
    <tableColumn id="7" name="Date Sortie" dataDxfId="375" totalsRowDxfId="374"/>
    <tableColumn id="8" name="Pôle" dataDxfId="373" totalsRowDxfId="372"/>
    <tableColumn id="9" name="Emploi" dataDxfId="371" totalsRowDxfId="370"/>
    <tableColumn id="10" name="Service" dataDxfId="369" totalsRowDxfId="368"/>
    <tableColumn id="11" name="Type Contrat" dataDxfId="367" totalsRowDxfId="366"/>
    <tableColumn id="12" name="Secteur" dataDxfId="365" totalsRowDxfId="364"/>
    <tableColumn id="13" name="Salaire base" dataDxfId="363" totalsRowDxfId="362"/>
    <tableColumn id="14" name="Rémun. Brute" dataDxfId="361" totalsRowDxfId="360"/>
    <tableColumn id="15" name="Charges Pat." dataDxfId="359" totalsRowDxfId="358"/>
    <tableColumn id="16" name="Masse Salar" dataDxfId="357" totalsRowDxfId="356"/>
    <tableColumn id="19" name="Mois" dataDxfId="355" totalsRowDxfId="354">
      <calculatedColumnFormula>PROPER(TEXT(Tableau151415[[#This Row],[Date]],"mmmm"))</calculatedColumnFormula>
    </tableColumn>
    <tableColumn id="17" name="Age" dataDxfId="353" totalsRowDxfId="352">
      <calculatedColumnFormula>YEAR(TODAY())-YEAR(Tableau151415[[#This Row],[Date Naiss.]])</calculatedColumnFormula>
    </tableColumn>
    <tableColumn id="18" name="Nombre" dataDxfId="351" totalsRowDxfId="350">
      <calculatedColumnFormula>1</calculatedColumnFormula>
    </tableColumn>
    <tableColumn id="20" name="Ancienneté" dataDxfId="349" totalsRowDxfId="348">
      <calculatedColumnFormula>YEAR(TODAY())-YEAR(Tableau151415[[#This Row],[Date Entrée]])</calculatedColumnFormula>
    </tableColumn>
    <tableColumn id="21" name="Heure Payées" totalsRowFunction="sum" dataDxfId="347" totalsRowDxfId="346"/>
  </tableColumns>
  <tableStyleInfo name="TableStyleMedium3" showFirstColumn="0" showLastColumn="0" showRowStripes="0" showColumnStripes="1"/>
</table>
</file>

<file path=xl/tables/table4.xml><?xml version="1.0" encoding="utf-8"?>
<table xmlns="http://schemas.openxmlformats.org/spreadsheetml/2006/main" id="15" name="Tableau151416" displayName="Tableau151416" ref="C6:W7" insertRow="1" totalsRowShown="0" headerRowDxfId="345" dataDxfId="344">
  <autoFilter ref="C6:W7"/>
  <tableColumns count="21">
    <tableColumn id="1" name="Date" dataDxfId="343"/>
    <tableColumn id="2" name="Nom" dataDxfId="342"/>
    <tableColumn id="3" name="Pénom" dataDxfId="341"/>
    <tableColumn id="4" name="Sexe" dataDxfId="340"/>
    <tableColumn id="5" name="Date Naiss." dataDxfId="339"/>
    <tableColumn id="6" name="Date Entrée" dataDxfId="338"/>
    <tableColumn id="7" name="Date Sortie" dataDxfId="337"/>
    <tableColumn id="8" name="Pôle" dataDxfId="336"/>
    <tableColumn id="9" name="Emploi" dataDxfId="335"/>
    <tableColumn id="10" name="Service" dataDxfId="334"/>
    <tableColumn id="11" name="Type Contrat" dataDxfId="333"/>
    <tableColumn id="12" name="Secteur" dataDxfId="332"/>
    <tableColumn id="13" name="Salaire base" dataDxfId="331"/>
    <tableColumn id="14" name="Rémun. Brute" dataDxfId="330"/>
    <tableColumn id="15" name="Charges Pat." dataDxfId="329"/>
    <tableColumn id="16" name="Masse Salar" dataDxfId="328"/>
    <tableColumn id="19" name="Mois" dataDxfId="327">
      <calculatedColumnFormula>PROPER(TEXT(Tableau151416[[#This Row],[Date]],"mmmm"))</calculatedColumnFormula>
    </tableColumn>
    <tableColumn id="17" name="Age" dataDxfId="326">
      <calculatedColumnFormula>YEAR(TODAY())-YEAR(Tableau151416[[#This Row],[Date Naiss.]])</calculatedColumnFormula>
    </tableColumn>
    <tableColumn id="18" name="Nombre" dataDxfId="325">
      <calculatedColumnFormula>1</calculatedColumnFormula>
    </tableColumn>
    <tableColumn id="20" name="Ancienneté" dataDxfId="324"/>
    <tableColumn id="21" name="Heures Payées" dataDxfId="323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4" name="Tableau15" displayName="Tableau15" ref="C6:W7" insertRow="1" totalsRowShown="0" headerRowDxfId="322" dataDxfId="321">
  <autoFilter ref="C6:W7"/>
  <tableColumns count="21">
    <tableColumn id="1" name="Date" dataDxfId="320"/>
    <tableColumn id="2" name="Nom" dataDxfId="319"/>
    <tableColumn id="3" name="Pénom" dataDxfId="318"/>
    <tableColumn id="4" name="Sexe" dataDxfId="317"/>
    <tableColumn id="5" name="Date Naiss." dataDxfId="316"/>
    <tableColumn id="6" name="Date Entrée" dataDxfId="315"/>
    <tableColumn id="7" name="Date Sortie" dataDxfId="314"/>
    <tableColumn id="8" name="Pôle" dataDxfId="313"/>
    <tableColumn id="9" name="Emploi" dataDxfId="312"/>
    <tableColumn id="10" name="Service" dataDxfId="311"/>
    <tableColumn id="11" name="Type Contrat" dataDxfId="310"/>
    <tableColumn id="12" name="Secteur" dataDxfId="309"/>
    <tableColumn id="13" name="Salaire base" dataDxfId="308"/>
    <tableColumn id="14" name="Rémun. Brute" dataDxfId="307"/>
    <tableColumn id="15" name="Charges Pat." dataDxfId="306"/>
    <tableColumn id="16" name="Masse Salar" dataDxfId="305"/>
    <tableColumn id="19" name="Mois" dataDxfId="304">
      <calculatedColumnFormula>PROPER(TEXT(Tableau15[[#This Row],[Date]],"mmmm"))</calculatedColumnFormula>
    </tableColumn>
    <tableColumn id="17" name="Age" dataDxfId="303">
      <calculatedColumnFormula>YEAR(TODAY())-YEAR(Tableau15[[#This Row],[Date Naiss.]])</calculatedColumnFormula>
    </tableColumn>
    <tableColumn id="18" name="Nombre" dataDxfId="302">
      <calculatedColumnFormula>1</calculatedColumnFormula>
    </tableColumn>
    <tableColumn id="20" name="Ancienneté" dataDxfId="301"/>
    <tableColumn id="21" name="Heures Payées" dataDxfId="300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16" name="Tableau151417" displayName="Tableau151417" ref="C6:W7" insertRow="1" totalsRowShown="0" headerRowDxfId="299" dataDxfId="298">
  <autoFilter ref="C6:W7"/>
  <tableColumns count="21">
    <tableColumn id="1" name="Date" dataDxfId="297"/>
    <tableColumn id="2" name="Nom" dataDxfId="296"/>
    <tableColumn id="3" name="Pénom" dataDxfId="295"/>
    <tableColumn id="4" name="Sexe" dataDxfId="294"/>
    <tableColumn id="5" name="Date Naiss." dataDxfId="293"/>
    <tableColumn id="6" name="Date Entrée" dataDxfId="292"/>
    <tableColumn id="7" name="Date Sortie" dataDxfId="291"/>
    <tableColumn id="8" name="Pôle" dataDxfId="290"/>
    <tableColumn id="9" name="Emploi" dataDxfId="289"/>
    <tableColumn id="10" name="Service" dataDxfId="288"/>
    <tableColumn id="11" name="Type Contrat" dataDxfId="287"/>
    <tableColumn id="12" name="Secteur" dataDxfId="286"/>
    <tableColumn id="13" name="Salaire base" dataDxfId="285"/>
    <tableColumn id="14" name="Rémun. Brute" dataDxfId="284"/>
    <tableColumn id="15" name="Charges Pat." dataDxfId="283"/>
    <tableColumn id="16" name="Masse Salar" dataDxfId="282"/>
    <tableColumn id="19" name="Mois" dataDxfId="281">
      <calculatedColumnFormula>PROPER(TEXT(Tableau151417[[#This Row],[Date]],"mmmm"))</calculatedColumnFormula>
    </tableColumn>
    <tableColumn id="17" name="Age" dataDxfId="280">
      <calculatedColumnFormula>YEAR(TODAY())-YEAR(Tableau151417[[#This Row],[Date Naiss.]])</calculatedColumnFormula>
    </tableColumn>
    <tableColumn id="18" name="Nombre" dataDxfId="279">
      <calculatedColumnFormula>1</calculatedColumnFormula>
    </tableColumn>
    <tableColumn id="20" name="Ancienneté" dataDxfId="278"/>
    <tableColumn id="21" name="Heures Payées" dataDxfId="277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17" name="Tableau151418" displayName="Tableau151418" ref="C6:W7" insertRow="1" totalsRowShown="0" headerRowDxfId="276" dataDxfId="275">
  <autoFilter ref="C6:W7"/>
  <tableColumns count="21">
    <tableColumn id="1" name="Date" dataDxfId="274"/>
    <tableColumn id="2" name="Nom" dataDxfId="273"/>
    <tableColumn id="3" name="Pénom" dataDxfId="272"/>
    <tableColumn id="4" name="Sexe" dataDxfId="271"/>
    <tableColumn id="5" name="Date Naiss." dataDxfId="270"/>
    <tableColumn id="6" name="Date Entrée" dataDxfId="269"/>
    <tableColumn id="7" name="Date Sortie" dataDxfId="268"/>
    <tableColumn id="8" name="Pôle" dataDxfId="267"/>
    <tableColumn id="9" name="Emploi" dataDxfId="266"/>
    <tableColumn id="10" name="Service" dataDxfId="265"/>
    <tableColumn id="11" name="Type Contrat" dataDxfId="264"/>
    <tableColumn id="12" name="Secteur" dataDxfId="263"/>
    <tableColumn id="13" name="Salaire base" dataDxfId="262"/>
    <tableColumn id="14" name="Rémun. Brute" dataDxfId="261"/>
    <tableColumn id="15" name="Charges Pat." dataDxfId="260"/>
    <tableColumn id="16" name="Masse Salar" dataDxfId="259"/>
    <tableColumn id="19" name="Mois" dataDxfId="258">
      <calculatedColumnFormula>PROPER(TEXT(Tableau151418[[#This Row],[Date]],"mmmm"))</calculatedColumnFormula>
    </tableColumn>
    <tableColumn id="17" name="Age" dataDxfId="257">
      <calculatedColumnFormula>YEAR(TODAY())-YEAR(Tableau151418[[#This Row],[Date Naiss.]])</calculatedColumnFormula>
    </tableColumn>
    <tableColumn id="18" name="Nombre" dataDxfId="256">
      <calculatedColumnFormula>1</calculatedColumnFormula>
    </tableColumn>
    <tableColumn id="20" name="Ancienneté" dataDxfId="255"/>
    <tableColumn id="21" name="Heures Payées" dataDxfId="254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18" name="Tableau151419" displayName="Tableau151419" ref="C6:W7" insertRow="1" totalsRowShown="0" headerRowDxfId="253" dataDxfId="252">
  <autoFilter ref="C6:W7"/>
  <tableColumns count="21">
    <tableColumn id="1" name="Date" dataDxfId="251"/>
    <tableColumn id="2" name="Nom" dataDxfId="250"/>
    <tableColumn id="3" name="Pénom" dataDxfId="249"/>
    <tableColumn id="4" name="Sexe" dataDxfId="248"/>
    <tableColumn id="5" name="Date Naiss." dataDxfId="247"/>
    <tableColumn id="6" name="Date Entrée" dataDxfId="246"/>
    <tableColumn id="7" name="Date Sortie" dataDxfId="245"/>
    <tableColumn id="8" name="Pôle" dataDxfId="244"/>
    <tableColumn id="9" name="Emploi" dataDxfId="243"/>
    <tableColumn id="10" name="Service" dataDxfId="242"/>
    <tableColumn id="11" name="Type Contrat" dataDxfId="241"/>
    <tableColumn id="12" name="Secteur" dataDxfId="240"/>
    <tableColumn id="13" name="Salaire base" dataDxfId="239"/>
    <tableColumn id="14" name="Rémun. Brute" dataDxfId="238"/>
    <tableColumn id="15" name="Charges Pat." dataDxfId="237"/>
    <tableColumn id="16" name="Masse Salar" dataDxfId="236"/>
    <tableColumn id="19" name="Mois" dataDxfId="235">
      <calculatedColumnFormula>PROPER(TEXT(Tableau151419[[#This Row],[Date]],"mmmm"))</calculatedColumnFormula>
    </tableColumn>
    <tableColumn id="17" name="Age" dataDxfId="234">
      <calculatedColumnFormula>YEAR(TODAY())-YEAR(Tableau151419[[#This Row],[Date Naiss.]])</calculatedColumnFormula>
    </tableColumn>
    <tableColumn id="18" name="Nombre" dataDxfId="233">
      <calculatedColumnFormula>1</calculatedColumnFormula>
    </tableColumn>
    <tableColumn id="20" name="Ancienneté" dataDxfId="232"/>
    <tableColumn id="21" name="Heures Payées" dataDxfId="231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19" name="Tableau151420" displayName="Tableau151420" ref="C6:W7" insertRow="1" totalsRowShown="0" headerRowDxfId="230" dataDxfId="229">
  <autoFilter ref="C6:W7"/>
  <tableColumns count="21">
    <tableColumn id="1" name="Date" dataDxfId="228"/>
    <tableColumn id="2" name="Nom" dataDxfId="227"/>
    <tableColumn id="3" name="Pénom" dataDxfId="226"/>
    <tableColumn id="4" name="Sexe" dataDxfId="225"/>
    <tableColumn id="5" name="Date Naiss." dataDxfId="224"/>
    <tableColumn id="6" name="Date Entrée" dataDxfId="223"/>
    <tableColumn id="7" name="Date Sortie" dataDxfId="222"/>
    <tableColumn id="8" name="Pôle" dataDxfId="221"/>
    <tableColumn id="9" name="Emploi" dataDxfId="220"/>
    <tableColumn id="10" name="Service" dataDxfId="219"/>
    <tableColumn id="11" name="Type Contrat" dataDxfId="218"/>
    <tableColumn id="12" name="Secteur" dataDxfId="217"/>
    <tableColumn id="13" name="Salaire base" dataDxfId="216"/>
    <tableColumn id="14" name="Rémun. Brute" dataDxfId="215"/>
    <tableColumn id="15" name="Charges Pat." dataDxfId="214"/>
    <tableColumn id="16" name="Masse Salar" dataDxfId="213"/>
    <tableColumn id="19" name="Mois" dataDxfId="212">
      <calculatedColumnFormula>PROPER(TEXT(Tableau151420[[#This Row],[Date]],"mmmm"))</calculatedColumnFormula>
    </tableColumn>
    <tableColumn id="17" name="Age" dataDxfId="211">
      <calculatedColumnFormula>YEAR(TODAY())-YEAR(Tableau151420[[#This Row],[Date Naiss.]])</calculatedColumnFormula>
    </tableColumn>
    <tableColumn id="18" name="Nombre" dataDxfId="210">
      <calculatedColumnFormula>1</calculatedColumnFormula>
    </tableColumn>
    <tableColumn id="20" name="Ancienneté" dataDxfId="209"/>
    <tableColumn id="21" name="Heures Payées" dataDxfId="208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20" name="Tableau151421" displayName="Tableau151421" ref="C6:W7" insertRow="1" totalsRowShown="0" headerRowDxfId="207" dataDxfId="206">
  <autoFilter ref="C6:W7"/>
  <tableColumns count="21">
    <tableColumn id="1" name="Date" dataDxfId="205"/>
    <tableColumn id="2" name="Nom" dataDxfId="204"/>
    <tableColumn id="3" name="Pénom" dataDxfId="203"/>
    <tableColumn id="4" name="Sexe" dataDxfId="202"/>
    <tableColumn id="5" name="Date Naiss." dataDxfId="201"/>
    <tableColumn id="6" name="Date Entrée" dataDxfId="200"/>
    <tableColumn id="7" name="Date Sortie" dataDxfId="199"/>
    <tableColumn id="8" name="Pôle" dataDxfId="198"/>
    <tableColumn id="9" name="Emploi" dataDxfId="197"/>
    <tableColumn id="10" name="Service" dataDxfId="196"/>
    <tableColumn id="11" name="Type Contrat" dataDxfId="195"/>
    <tableColumn id="12" name="Secteur" dataDxfId="194"/>
    <tableColumn id="13" name="Salaire base" dataDxfId="193"/>
    <tableColumn id="14" name="Rémun. Brute" dataDxfId="192"/>
    <tableColumn id="15" name="Charges Pat." dataDxfId="191"/>
    <tableColumn id="16" name="Masse Salar" dataDxfId="190"/>
    <tableColumn id="19" name="Mois" dataDxfId="189">
      <calculatedColumnFormula>PROPER(TEXT(Tableau151421[[#This Row],[Date]],"mmmm"))</calculatedColumnFormula>
    </tableColumn>
    <tableColumn id="17" name="Age" dataDxfId="188">
      <calculatedColumnFormula>YEAR(TODAY())-YEAR(Tableau151421[[#This Row],[Date Naiss.]])</calculatedColumnFormula>
    </tableColumn>
    <tableColumn id="18" name="Nombre" dataDxfId="187">
      <calculatedColumnFormula>1</calculatedColumnFormula>
    </tableColumn>
    <tableColumn id="20" name="Ancienneté" dataDxfId="186"/>
    <tableColumn id="21" name="Heures Payées" dataDxfId="185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21" name="Tableau151422" displayName="Tableau151422" ref="C6:W7" insertRow="1" totalsRowShown="0" headerRowDxfId="184" dataDxfId="183">
  <autoFilter ref="C6:W7"/>
  <tableColumns count="21">
    <tableColumn id="1" name="Date" dataDxfId="182"/>
    <tableColumn id="2" name="Nom" dataDxfId="181"/>
    <tableColumn id="3" name="Pénom" dataDxfId="180"/>
    <tableColumn id="4" name="Sexe" dataDxfId="179"/>
    <tableColumn id="5" name="Date Naiss." dataDxfId="178"/>
    <tableColumn id="6" name="Date Entrée" dataDxfId="177"/>
    <tableColumn id="7" name="Date Sortie" dataDxfId="176"/>
    <tableColumn id="8" name="Pôle" dataDxfId="175"/>
    <tableColumn id="9" name="Emploi" dataDxfId="174"/>
    <tableColumn id="10" name="Service" dataDxfId="173"/>
    <tableColumn id="11" name="Type Contrat" dataDxfId="172"/>
    <tableColumn id="12" name="Secteur" dataDxfId="171"/>
    <tableColumn id="13" name="Salaire base" dataDxfId="170"/>
    <tableColumn id="14" name="Rémun. Brute" dataDxfId="169"/>
    <tableColumn id="15" name="Charges Pat." dataDxfId="168"/>
    <tableColumn id="16" name="Masse Salar" dataDxfId="167"/>
    <tableColumn id="19" name="Mois" dataDxfId="166">
      <calculatedColumnFormula>PROPER(TEXT(Tableau151422[[#This Row],[Date]],"mmmm"))</calculatedColumnFormula>
    </tableColumn>
    <tableColumn id="17" name="Age" dataDxfId="165">
      <calculatedColumnFormula>YEAR(TODAY())-YEAR(Tableau151422[[#This Row],[Date Naiss.]])</calculatedColumnFormula>
    </tableColumn>
    <tableColumn id="18" name="Nombre" dataDxfId="164">
      <calculatedColumnFormula>1</calculatedColumnFormula>
    </tableColumn>
    <tableColumn id="20" name="Ancienneté" dataDxfId="163"/>
    <tableColumn id="21" name="Heures Payées" dataDxfId="162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id="22" name="Tableau151423" displayName="Tableau151423" ref="C6:W7" insertRow="1" totalsRowShown="0" headerRowDxfId="161" dataDxfId="160">
  <autoFilter ref="C6:W7"/>
  <tableColumns count="21">
    <tableColumn id="1" name="Date" dataDxfId="159"/>
    <tableColumn id="2" name="Nom" dataDxfId="158"/>
    <tableColumn id="3" name="Pénom" dataDxfId="157"/>
    <tableColumn id="4" name="Sexe" dataDxfId="156"/>
    <tableColumn id="5" name="Date Naiss." dataDxfId="155"/>
    <tableColumn id="6" name="Date Entrée" dataDxfId="154"/>
    <tableColumn id="7" name="Date Sortie" dataDxfId="153"/>
    <tableColumn id="8" name="Pôle" dataDxfId="152"/>
    <tableColumn id="9" name="Emploi" dataDxfId="151"/>
    <tableColumn id="10" name="Service" dataDxfId="150"/>
    <tableColumn id="11" name="Type Contrat" dataDxfId="149"/>
    <tableColumn id="12" name="Secteur" dataDxfId="148"/>
    <tableColumn id="13" name="Salaire base" dataDxfId="147"/>
    <tableColumn id="14" name="Rémun. Brute" dataDxfId="146"/>
    <tableColumn id="15" name="Charges Pat." dataDxfId="145"/>
    <tableColumn id="16" name="Masse Salar" dataDxfId="144"/>
    <tableColumn id="19" name="Mois" dataDxfId="143">
      <calculatedColumnFormula>PROPER(TEXT(Tableau151423[[#This Row],[Date]],"mmmm"))</calculatedColumnFormula>
    </tableColumn>
    <tableColumn id="17" name="Age" dataDxfId="142">
      <calculatedColumnFormula>YEAR(TODAY())-YEAR(Tableau151423[[#This Row],[Date Naiss.]])</calculatedColumnFormula>
    </tableColumn>
    <tableColumn id="18" name="Nombre" dataDxfId="141">
      <calculatedColumnFormula>1</calculatedColumnFormula>
    </tableColumn>
    <tableColumn id="20" name="Ancienneté" dataDxfId="140"/>
    <tableColumn id="21" name="Heures Payées" dataDxfId="139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id="23" name="Tableau151424" displayName="Tableau151424" ref="C6:W7" insertRow="1" totalsRowShown="0" headerRowDxfId="138" dataDxfId="137">
  <autoFilter ref="C6:W7"/>
  <tableColumns count="21">
    <tableColumn id="1" name="Date" dataDxfId="136"/>
    <tableColumn id="2" name="Nom" dataDxfId="135"/>
    <tableColumn id="3" name="Pénom" dataDxfId="134"/>
    <tableColumn id="4" name="Sexe" dataDxfId="133"/>
    <tableColumn id="5" name="Date Naiss." dataDxfId="132"/>
    <tableColumn id="6" name="Date Entrée" dataDxfId="131"/>
    <tableColumn id="7" name="Date Sortie" dataDxfId="130"/>
    <tableColumn id="8" name="Pôle" dataDxfId="129"/>
    <tableColumn id="9" name="Emploi" dataDxfId="128"/>
    <tableColumn id="10" name="Service" dataDxfId="127"/>
    <tableColumn id="11" name="Type Contrat" dataDxfId="126"/>
    <tableColumn id="12" name="Secteur" dataDxfId="125"/>
    <tableColumn id="13" name="Salaire base" dataDxfId="124"/>
    <tableColumn id="14" name="Rémun. Brute" dataDxfId="123"/>
    <tableColumn id="15" name="Charges Pat." dataDxfId="122"/>
    <tableColumn id="16" name="Masse Salar" dataDxfId="121"/>
    <tableColumn id="19" name="Mois" dataDxfId="120">
      <calculatedColumnFormula>PROPER(TEXT(Tableau151424[[#This Row],[Date]],"mmmm"))</calculatedColumnFormula>
    </tableColumn>
    <tableColumn id="17" name="Age" dataDxfId="119">
      <calculatedColumnFormula>YEAR(TODAY())-YEAR(Tableau151424[[#This Row],[Date Naiss.]])</calculatedColumnFormula>
    </tableColumn>
    <tableColumn id="18" name="Nombre" dataDxfId="118">
      <calculatedColumnFormula>1</calculatedColumnFormula>
    </tableColumn>
    <tableColumn id="20" name="Ancienneté" dataDxfId="117"/>
    <tableColumn id="21" name="Heures Payées" dataDxfId="116"/>
  </tableColumns>
  <tableStyleInfo name="TableStyleLight2" showFirstColumn="0" showLastColumn="0" showRowStripes="1" showColumnStripes="0"/>
</table>
</file>

<file path=xl/tables/table14.xml><?xml version="1.0" encoding="utf-8"?>
<table xmlns="http://schemas.openxmlformats.org/spreadsheetml/2006/main" id="3" name="Tableau534" displayName="Tableau534" ref="C8:U8" headerRowCount="0" totalsRowShown="0" headerRowDxfId="115" dataDxfId="114">
  <tableColumns count="19">
    <tableColumn id="1" name="Colonne1" dataDxfId="113" totalsRowDxfId="112"/>
    <tableColumn id="2" name="Colonne2" headerRowDxfId="111" dataDxfId="110" totalsRowDxfId="109"/>
    <tableColumn id="3" name="Colonne3" headerRowDxfId="108" dataDxfId="107" totalsRowDxfId="106"/>
    <tableColumn id="24" name="Colonne15" headerRowDxfId="105" dataDxfId="104" totalsRowDxfId="103"/>
    <tableColumn id="4" name="Colonne4" headerRowDxfId="102" dataDxfId="101" totalsRowDxfId="100"/>
    <tableColumn id="5" name="Colonne5" headerRowDxfId="99" dataDxfId="98" totalsRowDxfId="97"/>
    <tableColumn id="6" name="Colonne6" headerRowDxfId="96" dataDxfId="95" totalsRowDxfId="94"/>
    <tableColumn id="25" name="Colonne16" headerRowDxfId="93" dataDxfId="92" totalsRowDxfId="91"/>
    <tableColumn id="7" name="Colonne7" headerRowDxfId="90" dataDxfId="89" totalsRowDxfId="88"/>
    <tableColumn id="9" name="Colonne9" headerRowDxfId="87" dataDxfId="86" totalsRowDxfId="85"/>
    <tableColumn id="8" name="Colonne8" headerRowDxfId="84" dataDxfId="83" totalsRowDxfId="82"/>
    <tableColumn id="26" name="Colonne18" headerRowDxfId="81" dataDxfId="80" totalsRowDxfId="79"/>
    <tableColumn id="13" name="Colonne13" headerRowDxfId="78" dataDxfId="77" totalsRowDxfId="76"/>
    <tableColumn id="14" name="Colonne14" headerRowDxfId="75" dataDxfId="74" totalsRowDxfId="73"/>
    <tableColumn id="10" name="Colonne10" headerRowDxfId="72" dataDxfId="71" totalsRowDxfId="70"/>
    <tableColumn id="27" name="Colonne19" headerRowDxfId="69" dataDxfId="68" totalsRowDxfId="67"/>
    <tableColumn id="17" name="Colonne17" headerRowDxfId="66" dataDxfId="65" totalsRowDxfId="64"/>
    <tableColumn id="11" name="Colonne11" headerRowDxfId="63" dataDxfId="62" totalsRowDxfId="61"/>
    <tableColumn id="12" name="Colonne12" headerRowDxfId="60" dataDxfId="59" totalsRowDxfId="58"/>
  </tableColumns>
  <tableStyleInfo showFirstColumn="0" showLastColumn="0" showRowStripes="0" showColumnStripes="0"/>
</table>
</file>

<file path=xl/tables/table15.xml><?xml version="1.0" encoding="utf-8"?>
<table xmlns="http://schemas.openxmlformats.org/spreadsheetml/2006/main" id="5" name="Tableau5346" displayName="Tableau5346" ref="C8:U8" headerRowCount="0" headerRowDxfId="57" dataDxfId="56">
  <tableColumns count="19">
    <tableColumn id="1" name="Colonne1" totalsRowFunction="custom" dataDxfId="55" totalsRowDxfId="54">
      <totalsRowFormula>IF(Analyse!AI42="","",Analyse!AI42)</totalsRowFormula>
    </tableColumn>
    <tableColumn id="2" name="Colonne2" headerRowDxfId="53" dataDxfId="52" totalsRowDxfId="51"/>
    <tableColumn id="3" name="Colonne3" headerRowDxfId="50" dataDxfId="49" totalsRowDxfId="48"/>
    <tableColumn id="28" name="Colonne15" headerRowDxfId="47" dataDxfId="46" totalsRowDxfId="45"/>
    <tableColumn id="4" name="Colonne4" headerRowDxfId="44" dataDxfId="43" totalsRowDxfId="42"/>
    <tableColumn id="5" name="Colonne5" headerRowDxfId="41" dataDxfId="40" totalsRowDxfId="39"/>
    <tableColumn id="6" name="Colonne6" headerRowDxfId="38" dataDxfId="37" totalsRowDxfId="36"/>
    <tableColumn id="29" name="Colonne16" headerRowDxfId="35" dataDxfId="34" totalsRowDxfId="33"/>
    <tableColumn id="7" name="Colonne7" headerRowDxfId="32" dataDxfId="31" totalsRowDxfId="30"/>
    <tableColumn id="9" name="Colonne9" headerRowDxfId="29" dataDxfId="28" totalsRowDxfId="27"/>
    <tableColumn id="8" name="Colonne8" headerRowDxfId="26" dataDxfId="25" totalsRowDxfId="24"/>
    <tableColumn id="30" name="Colonne18" headerRowDxfId="23" dataDxfId="22" totalsRowDxfId="21"/>
    <tableColumn id="13" name="Colonne13" headerRowDxfId="20" dataDxfId="19" totalsRowDxfId="18"/>
    <tableColumn id="14" name="Colonne14" headerRowDxfId="17" dataDxfId="16" totalsRowDxfId="15"/>
    <tableColumn id="10" name="Colonne10" headerRowDxfId="14" dataDxfId="13" totalsRowDxfId="12"/>
    <tableColumn id="31" name="Colonne19" headerRowDxfId="11" dataDxfId="10" totalsRowDxfId="9"/>
    <tableColumn id="17" name="Colonne17" headerRowDxfId="8" dataDxfId="7" totalsRowDxfId="6"/>
    <tableColumn id="11" name="Colonne11" headerRowDxfId="5" dataDxfId="4" totalsRowDxfId="3"/>
    <tableColumn id="12" name="Colonne12" headerRowDxfId="2" dataDxfId="1" totalsRow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openxmlformats.org/officeDocument/2006/relationships/pivotTable" Target="../pivotTables/pivotTable13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pivotTable" Target="../pivotTables/pivotTable12.xml"/><Relationship Id="rId2" Type="http://schemas.openxmlformats.org/officeDocument/2006/relationships/pivotTable" Target="../pivotTables/pivotTable2.xml"/><Relationship Id="rId16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5" Type="http://schemas.openxmlformats.org/officeDocument/2006/relationships/pivotTable" Target="../pivotTables/pivotTable5.xml"/><Relationship Id="rId15" Type="http://schemas.openxmlformats.org/officeDocument/2006/relationships/printerSettings" Target="../printerSettings/printerSettings2.bin"/><Relationship Id="rId10" Type="http://schemas.openxmlformats.org/officeDocument/2006/relationships/pivotTable" Target="../pivotTables/pivotTable10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Relationship Id="rId14" Type="http://schemas.openxmlformats.org/officeDocument/2006/relationships/pivotTable" Target="../pivotTables/pivotTable1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microsoft.com/office/2007/relationships/slicer" Target="../slicers/slicer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6.bin"/></Relationships>
</file>

<file path=xl/worksheets/_rels/sheet18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table" Target="../tables/table14.xml"/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2" Type="http://schemas.microsoft.com/office/2007/relationships/slicer" Target="../slicers/slicer4.xml"/><Relationship Id="rId1" Type="http://schemas.openxmlformats.org/officeDocument/2006/relationships/drawing" Target="../drawings/drawing2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1"/>
  <sheetViews>
    <sheetView workbookViewId="0">
      <selection activeCell="C23" sqref="C23"/>
    </sheetView>
  </sheetViews>
  <sheetFormatPr baseColWidth="10" defaultRowHeight="15"/>
  <cols>
    <col min="1" max="1" width="0.7109375" style="84" customWidth="1"/>
    <col min="2" max="2" width="5.7109375" style="84" customWidth="1"/>
    <col min="3" max="16384" width="11.42578125" style="84"/>
  </cols>
  <sheetData>
    <row r="1" spans="1:7" ht="75.75" customHeight="1">
      <c r="E1" s="85"/>
      <c r="G1" s="86"/>
    </row>
    <row r="2" spans="1:7">
      <c r="A2" s="87">
        <v>13</v>
      </c>
      <c r="B2" s="87" t="str">
        <f>INDEX(list_mois,$A$2)</f>
        <v>DECEMBRE</v>
      </c>
      <c r="C2" s="87"/>
    </row>
    <row r="3" spans="1:7">
      <c r="A3" s="88"/>
      <c r="B3" s="88"/>
    </row>
    <row r="4" spans="1:7">
      <c r="A4" s="89" t="s">
        <v>90</v>
      </c>
      <c r="B4" s="88"/>
    </row>
    <row r="5" spans="1:7">
      <c r="A5" s="89" t="s">
        <v>0</v>
      </c>
      <c r="B5" s="88"/>
    </row>
    <row r="6" spans="1:7">
      <c r="A6" s="89" t="s">
        <v>1</v>
      </c>
      <c r="B6" s="88"/>
    </row>
    <row r="7" spans="1:7">
      <c r="A7" s="89" t="s">
        <v>2</v>
      </c>
      <c r="B7" s="88"/>
    </row>
    <row r="8" spans="1:7">
      <c r="A8" s="89" t="s">
        <v>3</v>
      </c>
      <c r="B8" s="88"/>
    </row>
    <row r="9" spans="1:7">
      <c r="A9" s="89" t="s">
        <v>4</v>
      </c>
      <c r="B9" s="88"/>
    </row>
    <row r="10" spans="1:7">
      <c r="A10" s="89" t="s">
        <v>5</v>
      </c>
      <c r="B10" s="88"/>
    </row>
    <row r="11" spans="1:7">
      <c r="A11" s="89" t="s">
        <v>6</v>
      </c>
      <c r="B11" s="88"/>
    </row>
    <row r="12" spans="1:7">
      <c r="A12" s="89" t="s">
        <v>89</v>
      </c>
      <c r="B12" s="88"/>
    </row>
    <row r="13" spans="1:7">
      <c r="A13" s="89" t="s">
        <v>7</v>
      </c>
      <c r="B13" s="88"/>
    </row>
    <row r="14" spans="1:7">
      <c r="A14" s="89" t="s">
        <v>8</v>
      </c>
      <c r="B14" s="88"/>
    </row>
    <row r="15" spans="1:7">
      <c r="A15" s="89" t="s">
        <v>9</v>
      </c>
      <c r="B15" s="88"/>
    </row>
    <row r="16" spans="1:7">
      <c r="A16" s="89" t="s">
        <v>88</v>
      </c>
      <c r="B16" s="88"/>
    </row>
    <row r="17" spans="1:2">
      <c r="A17" s="88"/>
      <c r="B17" s="88"/>
    </row>
    <row r="18" spans="1:2">
      <c r="A18" s="88"/>
      <c r="B18" s="88"/>
    </row>
    <row r="19" spans="1:2">
      <c r="A19" s="88"/>
      <c r="B19" s="88"/>
    </row>
    <row r="20" spans="1:2">
      <c r="A20" s="88"/>
      <c r="B20" s="88"/>
    </row>
    <row r="21" spans="1:2">
      <c r="A21" s="88"/>
      <c r="B21" s="8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C6:BE87"/>
  <sheetViews>
    <sheetView zoomScale="90" zoomScaleNormal="90" workbookViewId="0"/>
  </sheetViews>
  <sheetFormatPr baseColWidth="10" defaultRowHeight="15"/>
  <cols>
    <col min="3" max="3" width="21" customWidth="1"/>
    <col min="4" max="4" width="14.42578125" bestFit="1" customWidth="1"/>
    <col min="5" max="5" width="7.42578125" customWidth="1"/>
    <col min="6" max="6" width="8.28515625" customWidth="1"/>
    <col min="7" max="7" width="7.42578125" customWidth="1"/>
    <col min="8" max="8" width="10.28515625" customWidth="1"/>
    <col min="9" max="9" width="9.42578125" customWidth="1"/>
    <col min="10" max="10" width="7.42578125" customWidth="1"/>
    <col min="11" max="11" width="9.42578125" customWidth="1"/>
    <col min="12" max="12" width="11.140625" customWidth="1"/>
    <col min="13" max="13" width="7.42578125" customWidth="1"/>
    <col min="14" max="14" width="13.85546875" bestFit="1" customWidth="1"/>
    <col min="15" max="15" width="13.5703125" bestFit="1" customWidth="1"/>
    <col min="16" max="16" width="7.42578125" customWidth="1"/>
    <col min="17" max="17" width="9.85546875" customWidth="1"/>
    <col min="18" max="18" width="6" style="8" customWidth="1"/>
    <col min="19" max="19" width="19.85546875" customWidth="1"/>
    <col min="20" max="20" width="11.85546875" customWidth="1"/>
    <col min="21" max="23" width="12.7109375" customWidth="1"/>
    <col min="24" max="24" width="5.7109375" customWidth="1"/>
    <col min="25" max="26" width="12.7109375" customWidth="1"/>
    <col min="27" max="27" width="5.7109375" customWidth="1"/>
    <col min="28" max="29" width="12.7109375" customWidth="1"/>
    <col min="30" max="30" width="5.7109375" customWidth="1"/>
    <col min="31" max="32" width="12.7109375" customWidth="1"/>
    <col min="33" max="33" width="5.7109375" customWidth="1"/>
    <col min="34" max="34" width="24.7109375" customWidth="1"/>
    <col min="35" max="35" width="9.7109375" customWidth="1"/>
    <col min="36" max="36" width="14.42578125" customWidth="1"/>
    <col min="37" max="37" width="7.42578125" customWidth="1"/>
    <col min="38" max="38" width="8.7109375" customWidth="1"/>
    <col min="39" max="39" width="7.42578125" customWidth="1"/>
    <col min="40" max="40" width="10.28515625" customWidth="1"/>
    <col min="41" max="41" width="9.42578125" customWidth="1"/>
    <col min="42" max="42" width="7.42578125" customWidth="1"/>
    <col min="43" max="43" width="9.42578125" customWidth="1"/>
    <col min="44" max="44" width="11.140625" customWidth="1"/>
    <col min="45" max="45" width="7.42578125" customWidth="1"/>
    <col min="46" max="46" width="6.7109375" customWidth="1"/>
    <col min="47" max="47" width="23.85546875" customWidth="1"/>
    <col min="48" max="48" width="2.42578125" customWidth="1"/>
    <col min="49" max="49" width="9.85546875" customWidth="1"/>
    <col min="50" max="50" width="9.5703125" customWidth="1"/>
    <col min="51" max="51" width="10.42578125" customWidth="1"/>
    <col min="52" max="52" width="21.5703125" customWidth="1"/>
    <col min="53" max="53" width="23.28515625" customWidth="1"/>
    <col min="54" max="54" width="23" customWidth="1"/>
    <col min="55" max="55" width="9.85546875" customWidth="1"/>
    <col min="56" max="56" width="7.42578125" customWidth="1"/>
    <col min="57" max="57" width="10.28515625" customWidth="1"/>
    <col min="58" max="58" width="9.42578125" customWidth="1"/>
    <col min="59" max="59" width="7.42578125" customWidth="1"/>
    <col min="60" max="60" width="9.42578125" customWidth="1"/>
    <col min="61" max="61" width="11.140625" customWidth="1"/>
    <col min="62" max="62" width="7.42578125" customWidth="1"/>
    <col min="63" max="63" width="13.85546875" customWidth="1"/>
    <col min="64" max="64" width="13.5703125" customWidth="1"/>
    <col min="65" max="65" width="7.42578125" customWidth="1"/>
    <col min="66" max="66" width="9.85546875" customWidth="1"/>
  </cols>
  <sheetData>
    <row r="6" spans="3:52">
      <c r="AK6" t="s">
        <v>63</v>
      </c>
    </row>
    <row r="7" spans="3:52">
      <c r="C7" s="18" t="s">
        <v>59</v>
      </c>
      <c r="AI7" s="18" t="s">
        <v>59</v>
      </c>
      <c r="AZ7" s="18" t="s">
        <v>67</v>
      </c>
    </row>
    <row r="8" spans="3:52">
      <c r="S8" t="str">
        <f t="shared" ref="S8:AG8" si="0">IF(C8="","",C8)</f>
        <v/>
      </c>
      <c r="T8" s="19" t="str">
        <f t="shared" si="0"/>
        <v/>
      </c>
      <c r="U8" t="str">
        <f t="shared" si="0"/>
        <v/>
      </c>
      <c r="V8" s="19" t="str">
        <f t="shared" si="0"/>
        <v/>
      </c>
      <c r="W8" t="str">
        <f t="shared" si="0"/>
        <v/>
      </c>
      <c r="X8" s="59" t="str">
        <f t="shared" si="0"/>
        <v/>
      </c>
      <c r="Y8" t="str">
        <f t="shared" si="0"/>
        <v/>
      </c>
      <c r="Z8" t="str">
        <f t="shared" si="0"/>
        <v/>
      </c>
      <c r="AA8" s="59" t="str">
        <f t="shared" si="0"/>
        <v/>
      </c>
      <c r="AB8" s="19" t="str">
        <f t="shared" si="0"/>
        <v/>
      </c>
      <c r="AC8" t="str">
        <f t="shared" si="0"/>
        <v/>
      </c>
      <c r="AD8" s="59" t="str">
        <f t="shared" si="0"/>
        <v/>
      </c>
      <c r="AE8" s="19" t="str">
        <f t="shared" si="0"/>
        <v/>
      </c>
      <c r="AF8" t="str">
        <f t="shared" si="0"/>
        <v/>
      </c>
      <c r="AG8" s="59" t="str">
        <f t="shared" si="0"/>
        <v/>
      </c>
    </row>
    <row r="9" spans="3:52">
      <c r="S9" t="str">
        <f t="shared" ref="S9:S72" si="1">IF(C9="","",C9)</f>
        <v/>
      </c>
      <c r="T9" s="19" t="str">
        <f t="shared" ref="T9:T72" si="2">IF(D9="","",D9)</f>
        <v/>
      </c>
      <c r="U9" t="str">
        <f t="shared" ref="U9:U72" si="3">IF(E9="","",E9)</f>
        <v/>
      </c>
      <c r="V9" s="19" t="str">
        <f t="shared" ref="V9:V72" si="4">IF(F9="","",F9)</f>
        <v/>
      </c>
      <c r="W9" t="str">
        <f t="shared" ref="W9:W72" si="5">IF(G9="","",G9)</f>
        <v/>
      </c>
      <c r="X9" s="59" t="str">
        <f t="shared" ref="X9:X72" si="6">IF(H9="","",H9)</f>
        <v/>
      </c>
      <c r="Y9" t="str">
        <f t="shared" ref="Y9:Y72" si="7">IF(I9="","",I9)</f>
        <v/>
      </c>
      <c r="Z9" t="str">
        <f t="shared" ref="Z9:Z72" si="8">IF(J9="","",J9)</f>
        <v/>
      </c>
      <c r="AA9" s="59" t="str">
        <f t="shared" ref="AA9:AA72" si="9">IF(K9="","",K9)</f>
        <v/>
      </c>
      <c r="AB9" s="19" t="str">
        <f t="shared" ref="AB9:AB72" si="10">IF(L9="","",L9)</f>
        <v/>
      </c>
      <c r="AC9" t="str">
        <f t="shared" ref="AC9:AC72" si="11">IF(M9="","",M9)</f>
        <v/>
      </c>
      <c r="AD9" s="59" t="str">
        <f t="shared" ref="AD9:AD72" si="12">IF(N9="","",N9)</f>
        <v/>
      </c>
      <c r="AE9" s="19" t="str">
        <f t="shared" ref="AE9:AE72" si="13">IF(O9="","",O9)</f>
        <v/>
      </c>
      <c r="AF9" t="str">
        <f t="shared" ref="AF9:AF72" si="14">IF(P9="","",P9)</f>
        <v/>
      </c>
      <c r="AG9" s="59" t="str">
        <f t="shared" ref="AG9:AG72" si="15">IF(Q9="","",Q9)</f>
        <v/>
      </c>
    </row>
    <row r="10" spans="3:52">
      <c r="S10" t="str">
        <f t="shared" si="1"/>
        <v/>
      </c>
      <c r="T10" s="19" t="str">
        <f t="shared" si="2"/>
        <v/>
      </c>
      <c r="U10" t="str">
        <f t="shared" si="3"/>
        <v/>
      </c>
      <c r="V10" s="19" t="str">
        <f t="shared" si="4"/>
        <v/>
      </c>
      <c r="W10" t="str">
        <f t="shared" si="5"/>
        <v/>
      </c>
      <c r="X10" s="59" t="str">
        <f t="shared" si="6"/>
        <v/>
      </c>
      <c r="Y10" t="str">
        <f t="shared" si="7"/>
        <v/>
      </c>
      <c r="Z10" t="str">
        <f t="shared" si="8"/>
        <v/>
      </c>
      <c r="AA10" s="59" t="str">
        <f t="shared" si="9"/>
        <v/>
      </c>
      <c r="AB10" s="19" t="str">
        <f t="shared" si="10"/>
        <v/>
      </c>
      <c r="AC10" t="str">
        <f t="shared" si="11"/>
        <v/>
      </c>
      <c r="AD10" s="59" t="str">
        <f t="shared" si="12"/>
        <v/>
      </c>
      <c r="AE10" s="19" t="str">
        <f t="shared" si="13"/>
        <v/>
      </c>
      <c r="AF10" t="str">
        <f t="shared" si="14"/>
        <v/>
      </c>
      <c r="AG10" s="59" t="str">
        <f t="shared" si="15"/>
        <v/>
      </c>
    </row>
    <row r="11" spans="3:52">
      <c r="S11" t="str">
        <f t="shared" si="1"/>
        <v/>
      </c>
      <c r="T11" s="19" t="str">
        <f t="shared" si="2"/>
        <v/>
      </c>
      <c r="U11" t="str">
        <f t="shared" si="3"/>
        <v/>
      </c>
      <c r="V11" s="19" t="str">
        <f t="shared" si="4"/>
        <v/>
      </c>
      <c r="W11" t="str">
        <f t="shared" si="5"/>
        <v/>
      </c>
      <c r="X11" s="59" t="str">
        <f t="shared" si="6"/>
        <v/>
      </c>
      <c r="Y11" t="str">
        <f t="shared" si="7"/>
        <v/>
      </c>
      <c r="Z11" t="str">
        <f t="shared" si="8"/>
        <v/>
      </c>
      <c r="AA11" s="59" t="str">
        <f t="shared" si="9"/>
        <v/>
      </c>
      <c r="AB11" s="19" t="str">
        <f t="shared" si="10"/>
        <v/>
      </c>
      <c r="AC11" t="str">
        <f t="shared" si="11"/>
        <v/>
      </c>
      <c r="AD11" s="59" t="str">
        <f t="shared" si="12"/>
        <v/>
      </c>
      <c r="AE11" s="19" t="str">
        <f t="shared" si="13"/>
        <v/>
      </c>
      <c r="AF11" t="str">
        <f t="shared" si="14"/>
        <v/>
      </c>
      <c r="AG11" s="59" t="str">
        <f t="shared" si="15"/>
        <v/>
      </c>
    </row>
    <row r="12" spans="3:52">
      <c r="S12" t="str">
        <f t="shared" si="1"/>
        <v/>
      </c>
      <c r="T12" s="19" t="str">
        <f t="shared" si="2"/>
        <v/>
      </c>
      <c r="U12" t="str">
        <f t="shared" si="3"/>
        <v/>
      </c>
      <c r="V12" s="19" t="str">
        <f t="shared" si="4"/>
        <v/>
      </c>
      <c r="W12" t="str">
        <f t="shared" si="5"/>
        <v/>
      </c>
      <c r="X12" s="59" t="str">
        <f t="shared" si="6"/>
        <v/>
      </c>
      <c r="Y12" t="str">
        <f t="shared" si="7"/>
        <v/>
      </c>
      <c r="Z12" t="str">
        <f t="shared" si="8"/>
        <v/>
      </c>
      <c r="AA12" s="59" t="str">
        <f t="shared" si="9"/>
        <v/>
      </c>
      <c r="AB12" s="19" t="str">
        <f t="shared" si="10"/>
        <v/>
      </c>
      <c r="AC12" t="str">
        <f t="shared" si="11"/>
        <v/>
      </c>
      <c r="AD12" s="59" t="str">
        <f t="shared" si="12"/>
        <v/>
      </c>
      <c r="AE12" s="19" t="str">
        <f t="shared" si="13"/>
        <v/>
      </c>
      <c r="AF12" t="str">
        <f t="shared" si="14"/>
        <v/>
      </c>
      <c r="AG12" s="59" t="str">
        <f t="shared" si="15"/>
        <v/>
      </c>
    </row>
    <row r="13" spans="3:52">
      <c r="S13" t="str">
        <f t="shared" si="1"/>
        <v/>
      </c>
      <c r="T13" s="19" t="str">
        <f t="shared" si="2"/>
        <v/>
      </c>
      <c r="U13" t="str">
        <f t="shared" si="3"/>
        <v/>
      </c>
      <c r="V13" s="19" t="str">
        <f t="shared" si="4"/>
        <v/>
      </c>
      <c r="W13" t="str">
        <f t="shared" si="5"/>
        <v/>
      </c>
      <c r="X13" s="59" t="str">
        <f t="shared" si="6"/>
        <v/>
      </c>
      <c r="Y13" t="str">
        <f t="shared" si="7"/>
        <v/>
      </c>
      <c r="Z13" t="str">
        <f t="shared" si="8"/>
        <v/>
      </c>
      <c r="AA13" s="59" t="str">
        <f t="shared" si="9"/>
        <v/>
      </c>
      <c r="AB13" s="19" t="str">
        <f t="shared" si="10"/>
        <v/>
      </c>
      <c r="AC13" t="str">
        <f t="shared" si="11"/>
        <v/>
      </c>
      <c r="AD13" s="59" t="str">
        <f t="shared" si="12"/>
        <v/>
      </c>
      <c r="AE13" s="19" t="str">
        <f t="shared" si="13"/>
        <v/>
      </c>
      <c r="AF13" t="str">
        <f t="shared" si="14"/>
        <v/>
      </c>
      <c r="AG13" s="59" t="str">
        <f t="shared" si="15"/>
        <v/>
      </c>
    </row>
    <row r="14" spans="3:52">
      <c r="S14" t="str">
        <f t="shared" si="1"/>
        <v/>
      </c>
      <c r="T14" s="19" t="str">
        <f t="shared" si="2"/>
        <v/>
      </c>
      <c r="U14" t="str">
        <f t="shared" si="3"/>
        <v/>
      </c>
      <c r="V14" s="19" t="str">
        <f t="shared" si="4"/>
        <v/>
      </c>
      <c r="W14" t="str">
        <f t="shared" si="5"/>
        <v/>
      </c>
      <c r="X14" s="59" t="str">
        <f t="shared" si="6"/>
        <v/>
      </c>
      <c r="Y14" t="str">
        <f t="shared" si="7"/>
        <v/>
      </c>
      <c r="Z14" t="str">
        <f t="shared" si="8"/>
        <v/>
      </c>
      <c r="AA14" s="59" t="str">
        <f t="shared" si="9"/>
        <v/>
      </c>
      <c r="AB14" s="19" t="str">
        <f t="shared" si="10"/>
        <v/>
      </c>
      <c r="AC14" t="str">
        <f t="shared" si="11"/>
        <v/>
      </c>
      <c r="AD14" s="59" t="str">
        <f t="shared" si="12"/>
        <v/>
      </c>
      <c r="AE14" s="19" t="str">
        <f t="shared" si="13"/>
        <v/>
      </c>
      <c r="AF14" t="str">
        <f t="shared" si="14"/>
        <v/>
      </c>
      <c r="AG14" s="59" t="str">
        <f t="shared" si="15"/>
        <v/>
      </c>
    </row>
    <row r="15" spans="3:52">
      <c r="S15" t="str">
        <f t="shared" si="1"/>
        <v/>
      </c>
      <c r="T15" s="19" t="str">
        <f t="shared" si="2"/>
        <v/>
      </c>
      <c r="U15" t="str">
        <f t="shared" si="3"/>
        <v/>
      </c>
      <c r="V15" s="19" t="str">
        <f t="shared" si="4"/>
        <v/>
      </c>
      <c r="W15" t="str">
        <f t="shared" si="5"/>
        <v/>
      </c>
      <c r="X15" s="59" t="str">
        <f t="shared" si="6"/>
        <v/>
      </c>
      <c r="Y15" t="str">
        <f t="shared" si="7"/>
        <v/>
      </c>
      <c r="Z15" t="str">
        <f t="shared" si="8"/>
        <v/>
      </c>
      <c r="AA15" s="59" t="str">
        <f t="shared" si="9"/>
        <v/>
      </c>
      <c r="AB15" s="19" t="str">
        <f t="shared" si="10"/>
        <v/>
      </c>
      <c r="AC15" t="str">
        <f t="shared" si="11"/>
        <v/>
      </c>
      <c r="AD15" s="59" t="str">
        <f t="shared" si="12"/>
        <v/>
      </c>
      <c r="AE15" s="19" t="str">
        <f t="shared" si="13"/>
        <v/>
      </c>
      <c r="AF15" t="str">
        <f t="shared" si="14"/>
        <v/>
      </c>
      <c r="AG15" s="59" t="str">
        <f t="shared" si="15"/>
        <v/>
      </c>
    </row>
    <row r="16" spans="3:52">
      <c r="S16" t="str">
        <f t="shared" si="1"/>
        <v/>
      </c>
      <c r="T16" s="19" t="str">
        <f t="shared" si="2"/>
        <v/>
      </c>
      <c r="U16" t="str">
        <f t="shared" si="3"/>
        <v/>
      </c>
      <c r="V16" s="19" t="str">
        <f t="shared" si="4"/>
        <v/>
      </c>
      <c r="W16" t="str">
        <f t="shared" si="5"/>
        <v/>
      </c>
      <c r="X16" s="59" t="str">
        <f t="shared" si="6"/>
        <v/>
      </c>
      <c r="Y16" t="str">
        <f t="shared" si="7"/>
        <v/>
      </c>
      <c r="Z16" t="str">
        <f t="shared" si="8"/>
        <v/>
      </c>
      <c r="AA16" s="59" t="str">
        <f t="shared" si="9"/>
        <v/>
      </c>
      <c r="AB16" s="19" t="str">
        <f t="shared" si="10"/>
        <v/>
      </c>
      <c r="AC16" t="str">
        <f t="shared" si="11"/>
        <v/>
      </c>
      <c r="AD16" s="59" t="str">
        <f t="shared" si="12"/>
        <v/>
      </c>
      <c r="AE16" s="19" t="str">
        <f t="shared" si="13"/>
        <v/>
      </c>
      <c r="AF16" t="str">
        <f t="shared" si="14"/>
        <v/>
      </c>
      <c r="AG16" s="59" t="str">
        <f t="shared" si="15"/>
        <v/>
      </c>
    </row>
    <row r="17" spans="19:53">
      <c r="S17" t="str">
        <f t="shared" si="1"/>
        <v/>
      </c>
      <c r="T17" s="19" t="str">
        <f t="shared" si="2"/>
        <v/>
      </c>
      <c r="U17" t="str">
        <f t="shared" si="3"/>
        <v/>
      </c>
      <c r="V17" s="19" t="str">
        <f t="shared" si="4"/>
        <v/>
      </c>
      <c r="W17" t="str">
        <f t="shared" si="5"/>
        <v/>
      </c>
      <c r="X17" s="59" t="str">
        <f t="shared" si="6"/>
        <v/>
      </c>
      <c r="Y17" t="str">
        <f t="shared" si="7"/>
        <v/>
      </c>
      <c r="Z17" t="str">
        <f t="shared" si="8"/>
        <v/>
      </c>
      <c r="AA17" s="59" t="str">
        <f t="shared" si="9"/>
        <v/>
      </c>
      <c r="AB17" s="19" t="str">
        <f t="shared" si="10"/>
        <v/>
      </c>
      <c r="AC17" t="str">
        <f t="shared" si="11"/>
        <v/>
      </c>
      <c r="AD17" s="59" t="str">
        <f t="shared" si="12"/>
        <v/>
      </c>
      <c r="AE17" s="19" t="str">
        <f t="shared" si="13"/>
        <v/>
      </c>
      <c r="AF17" t="str">
        <f t="shared" si="14"/>
        <v/>
      </c>
      <c r="AG17" s="59" t="str">
        <f t="shared" si="15"/>
        <v/>
      </c>
      <c r="AZ17" t="s">
        <v>73</v>
      </c>
    </row>
    <row r="18" spans="19:53">
      <c r="S18" t="str">
        <f t="shared" si="1"/>
        <v/>
      </c>
      <c r="T18" s="19" t="str">
        <f t="shared" si="2"/>
        <v/>
      </c>
      <c r="U18" t="str">
        <f t="shared" si="3"/>
        <v/>
      </c>
      <c r="V18" s="19" t="str">
        <f t="shared" si="4"/>
        <v/>
      </c>
      <c r="W18" t="str">
        <f t="shared" si="5"/>
        <v/>
      </c>
      <c r="X18" s="59" t="str">
        <f t="shared" si="6"/>
        <v/>
      </c>
      <c r="Y18" t="str">
        <f t="shared" si="7"/>
        <v/>
      </c>
      <c r="Z18" t="str">
        <f t="shared" si="8"/>
        <v/>
      </c>
      <c r="AA18" s="59" t="str">
        <f t="shared" si="9"/>
        <v/>
      </c>
      <c r="AB18" s="19" t="str">
        <f t="shared" si="10"/>
        <v/>
      </c>
      <c r="AC18" t="str">
        <f t="shared" si="11"/>
        <v/>
      </c>
      <c r="AD18" s="59" t="str">
        <f t="shared" si="12"/>
        <v/>
      </c>
      <c r="AE18" s="19" t="str">
        <f t="shared" si="13"/>
        <v/>
      </c>
      <c r="AF18" t="str">
        <f t="shared" si="14"/>
        <v/>
      </c>
      <c r="AG18" s="59" t="str">
        <f t="shared" si="15"/>
        <v/>
      </c>
      <c r="AZ18" s="4"/>
      <c r="BA18" t="s">
        <v>76</v>
      </c>
    </row>
    <row r="19" spans="19:53">
      <c r="S19" t="str">
        <f t="shared" si="1"/>
        <v/>
      </c>
      <c r="T19" s="19" t="str">
        <f t="shared" si="2"/>
        <v/>
      </c>
      <c r="U19" t="str">
        <f t="shared" si="3"/>
        <v/>
      </c>
      <c r="V19" s="19" t="str">
        <f t="shared" si="4"/>
        <v/>
      </c>
      <c r="W19" t="str">
        <f t="shared" si="5"/>
        <v/>
      </c>
      <c r="X19" s="59" t="str">
        <f t="shared" si="6"/>
        <v/>
      </c>
      <c r="Y19" t="str">
        <f t="shared" si="7"/>
        <v/>
      </c>
      <c r="Z19" t="str">
        <f t="shared" si="8"/>
        <v/>
      </c>
      <c r="AA19" s="59" t="str">
        <f t="shared" si="9"/>
        <v/>
      </c>
      <c r="AB19" s="19" t="str">
        <f t="shared" si="10"/>
        <v/>
      </c>
      <c r="AC19" t="str">
        <f t="shared" si="11"/>
        <v/>
      </c>
      <c r="AD19" s="59" t="str">
        <f t="shared" si="12"/>
        <v/>
      </c>
      <c r="AE19" s="19" t="str">
        <f t="shared" si="13"/>
        <v/>
      </c>
      <c r="AF19" t="str">
        <f t="shared" si="14"/>
        <v/>
      </c>
      <c r="AG19" s="59" t="str">
        <f t="shared" si="15"/>
        <v/>
      </c>
      <c r="BA19" s="20"/>
    </row>
    <row r="20" spans="19:53">
      <c r="S20" t="str">
        <f t="shared" si="1"/>
        <v/>
      </c>
      <c r="T20" s="19" t="str">
        <f t="shared" si="2"/>
        <v/>
      </c>
      <c r="U20" t="str">
        <f t="shared" si="3"/>
        <v/>
      </c>
      <c r="V20" s="19" t="str">
        <f t="shared" si="4"/>
        <v/>
      </c>
      <c r="W20" t="str">
        <f t="shared" si="5"/>
        <v/>
      </c>
      <c r="X20" s="59" t="str">
        <f t="shared" si="6"/>
        <v/>
      </c>
      <c r="Y20" t="str">
        <f t="shared" si="7"/>
        <v/>
      </c>
      <c r="Z20" t="str">
        <f t="shared" si="8"/>
        <v/>
      </c>
      <c r="AA20" s="59" t="str">
        <f t="shared" si="9"/>
        <v/>
      </c>
      <c r="AB20" s="19" t="str">
        <f t="shared" si="10"/>
        <v/>
      </c>
      <c r="AC20" t="str">
        <f t="shared" si="11"/>
        <v/>
      </c>
      <c r="AD20" s="59" t="str">
        <f t="shared" si="12"/>
        <v/>
      </c>
      <c r="AE20" s="19" t="str">
        <f t="shared" si="13"/>
        <v/>
      </c>
      <c r="AF20" t="str">
        <f t="shared" si="14"/>
        <v/>
      </c>
      <c r="AG20" s="59" t="str">
        <f t="shared" si="15"/>
        <v/>
      </c>
      <c r="AZ20" t="s">
        <v>74</v>
      </c>
    </row>
    <row r="21" spans="19:53">
      <c r="S21" t="str">
        <f t="shared" si="1"/>
        <v/>
      </c>
      <c r="T21" s="19" t="str">
        <f t="shared" si="2"/>
        <v/>
      </c>
      <c r="U21" t="str">
        <f t="shared" si="3"/>
        <v/>
      </c>
      <c r="V21" s="19" t="str">
        <f t="shared" si="4"/>
        <v/>
      </c>
      <c r="W21" t="str">
        <f t="shared" si="5"/>
        <v/>
      </c>
      <c r="X21" s="59" t="str">
        <f t="shared" si="6"/>
        <v/>
      </c>
      <c r="Y21" t="str">
        <f t="shared" si="7"/>
        <v/>
      </c>
      <c r="Z21" t="str">
        <f t="shared" si="8"/>
        <v/>
      </c>
      <c r="AA21" s="59" t="str">
        <f t="shared" si="9"/>
        <v/>
      </c>
      <c r="AB21" s="19" t="str">
        <f t="shared" si="10"/>
        <v/>
      </c>
      <c r="AC21" t="str">
        <f t="shared" si="11"/>
        <v/>
      </c>
      <c r="AD21" s="59" t="str">
        <f t="shared" si="12"/>
        <v/>
      </c>
      <c r="AE21" s="19" t="str">
        <f t="shared" si="13"/>
        <v/>
      </c>
      <c r="AF21" t="str">
        <f t="shared" si="14"/>
        <v/>
      </c>
      <c r="AG21" s="59" t="str">
        <f t="shared" si="15"/>
        <v/>
      </c>
      <c r="AZ21" s="4"/>
    </row>
    <row r="22" spans="19:53">
      <c r="S22" t="str">
        <f t="shared" si="1"/>
        <v/>
      </c>
      <c r="T22" s="19" t="str">
        <f t="shared" si="2"/>
        <v/>
      </c>
      <c r="U22" t="str">
        <f t="shared" si="3"/>
        <v/>
      </c>
      <c r="V22" s="19" t="str">
        <f t="shared" si="4"/>
        <v/>
      </c>
      <c r="W22" t="str">
        <f t="shared" si="5"/>
        <v/>
      </c>
      <c r="X22" s="59" t="str">
        <f t="shared" si="6"/>
        <v/>
      </c>
      <c r="Y22" t="str">
        <f t="shared" si="7"/>
        <v/>
      </c>
      <c r="Z22" t="str">
        <f t="shared" si="8"/>
        <v/>
      </c>
      <c r="AA22" s="59" t="str">
        <f t="shared" si="9"/>
        <v/>
      </c>
      <c r="AB22" s="19" t="str">
        <f t="shared" si="10"/>
        <v/>
      </c>
      <c r="AC22" t="str">
        <f t="shared" si="11"/>
        <v/>
      </c>
      <c r="AD22" s="59" t="str">
        <f t="shared" si="12"/>
        <v/>
      </c>
      <c r="AE22" s="19" t="str">
        <f t="shared" si="13"/>
        <v/>
      </c>
      <c r="AF22" t="str">
        <f t="shared" si="14"/>
        <v/>
      </c>
      <c r="AG22" s="59" t="str">
        <f t="shared" si="15"/>
        <v/>
      </c>
    </row>
    <row r="23" spans="19:53">
      <c r="S23" t="str">
        <f t="shared" si="1"/>
        <v/>
      </c>
      <c r="T23" s="19" t="str">
        <f t="shared" si="2"/>
        <v/>
      </c>
      <c r="U23" t="str">
        <f t="shared" si="3"/>
        <v/>
      </c>
      <c r="V23" s="19" t="str">
        <f t="shared" si="4"/>
        <v/>
      </c>
      <c r="W23" t="str">
        <f t="shared" si="5"/>
        <v/>
      </c>
      <c r="X23" s="59" t="str">
        <f t="shared" si="6"/>
        <v/>
      </c>
      <c r="Y23" t="str">
        <f t="shared" si="7"/>
        <v/>
      </c>
      <c r="Z23" t="str">
        <f t="shared" si="8"/>
        <v/>
      </c>
      <c r="AA23" s="59" t="str">
        <f t="shared" si="9"/>
        <v/>
      </c>
      <c r="AB23" s="19" t="str">
        <f t="shared" si="10"/>
        <v/>
      </c>
      <c r="AC23" t="str">
        <f t="shared" si="11"/>
        <v/>
      </c>
      <c r="AD23" s="59" t="str">
        <f t="shared" si="12"/>
        <v/>
      </c>
      <c r="AE23" s="19" t="str">
        <f t="shared" si="13"/>
        <v/>
      </c>
      <c r="AF23" t="str">
        <f t="shared" si="14"/>
        <v/>
      </c>
      <c r="AG23" s="59" t="str">
        <f t="shared" si="15"/>
        <v/>
      </c>
    </row>
    <row r="24" spans="19:53">
      <c r="S24" t="str">
        <f t="shared" si="1"/>
        <v/>
      </c>
      <c r="T24" s="19" t="str">
        <f t="shared" si="2"/>
        <v/>
      </c>
      <c r="U24" t="str">
        <f t="shared" si="3"/>
        <v/>
      </c>
      <c r="V24" s="19" t="str">
        <f t="shared" si="4"/>
        <v/>
      </c>
      <c r="W24" t="str">
        <f t="shared" si="5"/>
        <v/>
      </c>
      <c r="X24" s="59" t="str">
        <f t="shared" si="6"/>
        <v/>
      </c>
      <c r="Y24" t="str">
        <f t="shared" si="7"/>
        <v/>
      </c>
      <c r="Z24" t="str">
        <f t="shared" si="8"/>
        <v/>
      </c>
      <c r="AA24" s="59" t="str">
        <f t="shared" si="9"/>
        <v/>
      </c>
      <c r="AB24" s="19" t="str">
        <f t="shared" si="10"/>
        <v/>
      </c>
      <c r="AC24" t="str">
        <f t="shared" si="11"/>
        <v/>
      </c>
      <c r="AD24" s="59" t="str">
        <f t="shared" si="12"/>
        <v/>
      </c>
      <c r="AE24" s="19" t="str">
        <f t="shared" si="13"/>
        <v/>
      </c>
      <c r="AF24" t="str">
        <f t="shared" si="14"/>
        <v/>
      </c>
      <c r="AG24" s="59" t="str">
        <f t="shared" si="15"/>
        <v/>
      </c>
      <c r="AZ24" t="s">
        <v>58</v>
      </c>
    </row>
    <row r="25" spans="19:53">
      <c r="S25" t="str">
        <f t="shared" si="1"/>
        <v/>
      </c>
      <c r="T25" s="19" t="str">
        <f t="shared" si="2"/>
        <v/>
      </c>
      <c r="U25" t="str">
        <f t="shared" si="3"/>
        <v/>
      </c>
      <c r="V25" s="19" t="str">
        <f t="shared" si="4"/>
        <v/>
      </c>
      <c r="W25" t="str">
        <f t="shared" si="5"/>
        <v/>
      </c>
      <c r="X25" s="59" t="str">
        <f t="shared" si="6"/>
        <v/>
      </c>
      <c r="Y25" t="str">
        <f t="shared" si="7"/>
        <v/>
      </c>
      <c r="Z25" t="str">
        <f t="shared" si="8"/>
        <v/>
      </c>
      <c r="AA25" s="59" t="str">
        <f t="shared" si="9"/>
        <v/>
      </c>
      <c r="AB25" s="19" t="str">
        <f t="shared" si="10"/>
        <v/>
      </c>
      <c r="AC25" t="str">
        <f t="shared" si="11"/>
        <v/>
      </c>
      <c r="AD25" s="59" t="str">
        <f t="shared" si="12"/>
        <v/>
      </c>
      <c r="AE25" s="19" t="str">
        <f t="shared" si="13"/>
        <v/>
      </c>
      <c r="AF25" t="str">
        <f t="shared" si="14"/>
        <v/>
      </c>
      <c r="AG25" s="59" t="str">
        <f t="shared" si="15"/>
        <v/>
      </c>
      <c r="AZ25" s="20">
        <v>1726.9767901234563</v>
      </c>
    </row>
    <row r="26" spans="19:53">
      <c r="S26" t="str">
        <f t="shared" si="1"/>
        <v/>
      </c>
      <c r="T26" s="19" t="str">
        <f t="shared" si="2"/>
        <v/>
      </c>
      <c r="U26" t="str">
        <f t="shared" si="3"/>
        <v/>
      </c>
      <c r="V26" s="19" t="str">
        <f t="shared" si="4"/>
        <v/>
      </c>
      <c r="W26" t="str">
        <f t="shared" si="5"/>
        <v/>
      </c>
      <c r="X26" s="59" t="str">
        <f t="shared" si="6"/>
        <v/>
      </c>
      <c r="Y26" t="str">
        <f t="shared" si="7"/>
        <v/>
      </c>
      <c r="Z26" t="str">
        <f t="shared" si="8"/>
        <v/>
      </c>
      <c r="AA26" s="59" t="str">
        <f t="shared" si="9"/>
        <v/>
      </c>
      <c r="AB26" s="19" t="str">
        <f t="shared" si="10"/>
        <v/>
      </c>
      <c r="AC26" t="str">
        <f t="shared" si="11"/>
        <v/>
      </c>
      <c r="AD26" s="59" t="str">
        <f t="shared" si="12"/>
        <v/>
      </c>
      <c r="AE26" s="19" t="str">
        <f t="shared" si="13"/>
        <v/>
      </c>
      <c r="AF26" t="str">
        <f t="shared" si="14"/>
        <v/>
      </c>
      <c r="AG26" s="59" t="str">
        <f t="shared" si="15"/>
        <v/>
      </c>
    </row>
    <row r="27" spans="19:53">
      <c r="S27" t="str">
        <f t="shared" si="1"/>
        <v/>
      </c>
      <c r="T27" s="19" t="str">
        <f t="shared" si="2"/>
        <v/>
      </c>
      <c r="U27" t="str">
        <f t="shared" si="3"/>
        <v/>
      </c>
      <c r="V27" s="19" t="str">
        <f t="shared" si="4"/>
        <v/>
      </c>
      <c r="W27" t="str">
        <f t="shared" si="5"/>
        <v/>
      </c>
      <c r="X27" s="59" t="str">
        <f t="shared" si="6"/>
        <v/>
      </c>
      <c r="Y27" t="str">
        <f t="shared" si="7"/>
        <v/>
      </c>
      <c r="Z27" t="str">
        <f t="shared" si="8"/>
        <v/>
      </c>
      <c r="AA27" s="59" t="str">
        <f t="shared" si="9"/>
        <v/>
      </c>
      <c r="AB27" s="19" t="str">
        <f t="shared" si="10"/>
        <v/>
      </c>
      <c r="AC27" t="str">
        <f t="shared" si="11"/>
        <v/>
      </c>
      <c r="AD27" s="59" t="str">
        <f t="shared" si="12"/>
        <v/>
      </c>
      <c r="AE27" s="19" t="str">
        <f t="shared" si="13"/>
        <v/>
      </c>
      <c r="AF27" t="str">
        <f t="shared" si="14"/>
        <v/>
      </c>
      <c r="AG27" s="59" t="str">
        <f t="shared" si="15"/>
        <v/>
      </c>
    </row>
    <row r="28" spans="19:53">
      <c r="S28" t="str">
        <f t="shared" si="1"/>
        <v/>
      </c>
      <c r="T28" s="19" t="str">
        <f t="shared" si="2"/>
        <v/>
      </c>
      <c r="U28" t="str">
        <f t="shared" si="3"/>
        <v/>
      </c>
      <c r="V28" s="19" t="str">
        <f t="shared" si="4"/>
        <v/>
      </c>
      <c r="W28" t="str">
        <f t="shared" si="5"/>
        <v/>
      </c>
      <c r="X28" s="59" t="str">
        <f t="shared" si="6"/>
        <v/>
      </c>
      <c r="Y28" t="str">
        <f t="shared" si="7"/>
        <v/>
      </c>
      <c r="Z28" t="str">
        <f t="shared" si="8"/>
        <v/>
      </c>
      <c r="AA28" s="59" t="str">
        <f t="shared" si="9"/>
        <v/>
      </c>
      <c r="AB28" s="19" t="str">
        <f t="shared" si="10"/>
        <v/>
      </c>
      <c r="AC28" t="str">
        <f t="shared" si="11"/>
        <v/>
      </c>
      <c r="AD28" s="59" t="str">
        <f t="shared" si="12"/>
        <v/>
      </c>
      <c r="AE28" s="19" t="str">
        <f t="shared" si="13"/>
        <v/>
      </c>
      <c r="AF28" t="str">
        <f t="shared" si="14"/>
        <v/>
      </c>
      <c r="AG28" s="59" t="str">
        <f t="shared" si="15"/>
        <v/>
      </c>
    </row>
    <row r="29" spans="19:53">
      <c r="S29" t="str">
        <f t="shared" si="1"/>
        <v/>
      </c>
      <c r="T29" s="19" t="str">
        <f t="shared" si="2"/>
        <v/>
      </c>
      <c r="U29" t="str">
        <f t="shared" si="3"/>
        <v/>
      </c>
      <c r="V29" s="19" t="str">
        <f t="shared" si="4"/>
        <v/>
      </c>
      <c r="W29" t="str">
        <f t="shared" si="5"/>
        <v/>
      </c>
      <c r="X29" s="59" t="str">
        <f t="shared" si="6"/>
        <v/>
      </c>
      <c r="Y29" t="str">
        <f t="shared" si="7"/>
        <v/>
      </c>
      <c r="Z29" t="str">
        <f t="shared" si="8"/>
        <v/>
      </c>
      <c r="AA29" s="59" t="str">
        <f t="shared" si="9"/>
        <v/>
      </c>
      <c r="AB29" s="19" t="str">
        <f t="shared" si="10"/>
        <v/>
      </c>
      <c r="AC29" t="str">
        <f t="shared" si="11"/>
        <v/>
      </c>
      <c r="AD29" s="59" t="str">
        <f t="shared" si="12"/>
        <v/>
      </c>
      <c r="AE29" s="19" t="str">
        <f t="shared" si="13"/>
        <v/>
      </c>
      <c r="AF29" t="str">
        <f t="shared" si="14"/>
        <v/>
      </c>
      <c r="AG29" s="59" t="str">
        <f t="shared" si="15"/>
        <v/>
      </c>
      <c r="AZ29" t="s">
        <v>75</v>
      </c>
    </row>
    <row r="30" spans="19:53">
      <c r="S30" t="str">
        <f t="shared" si="1"/>
        <v/>
      </c>
      <c r="T30" s="19" t="str">
        <f t="shared" si="2"/>
        <v/>
      </c>
      <c r="U30" t="str">
        <f t="shared" si="3"/>
        <v/>
      </c>
      <c r="V30" s="19" t="str">
        <f t="shared" si="4"/>
        <v/>
      </c>
      <c r="W30" t="str">
        <f t="shared" si="5"/>
        <v/>
      </c>
      <c r="X30" s="59" t="str">
        <f t="shared" si="6"/>
        <v/>
      </c>
      <c r="Y30" t="str">
        <f t="shared" si="7"/>
        <v/>
      </c>
      <c r="Z30" t="str">
        <f t="shared" si="8"/>
        <v/>
      </c>
      <c r="AA30" s="59" t="str">
        <f t="shared" si="9"/>
        <v/>
      </c>
      <c r="AB30" s="19" t="str">
        <f t="shared" si="10"/>
        <v/>
      </c>
      <c r="AC30" t="str">
        <f t="shared" si="11"/>
        <v/>
      </c>
      <c r="AD30" s="59" t="str">
        <f t="shared" si="12"/>
        <v/>
      </c>
      <c r="AE30" s="19" t="str">
        <f t="shared" si="13"/>
        <v/>
      </c>
      <c r="AF30" t="str">
        <f t="shared" si="14"/>
        <v/>
      </c>
      <c r="AG30" s="59" t="str">
        <f t="shared" si="15"/>
        <v/>
      </c>
      <c r="AZ30" s="20"/>
    </row>
    <row r="31" spans="19:53">
      <c r="S31" t="str">
        <f t="shared" si="1"/>
        <v/>
      </c>
      <c r="T31" s="19" t="str">
        <f t="shared" si="2"/>
        <v/>
      </c>
      <c r="U31" t="str">
        <f t="shared" si="3"/>
        <v/>
      </c>
      <c r="V31" s="19" t="str">
        <f t="shared" si="4"/>
        <v/>
      </c>
      <c r="W31" t="str">
        <f t="shared" si="5"/>
        <v/>
      </c>
      <c r="X31" s="59" t="str">
        <f t="shared" si="6"/>
        <v/>
      </c>
      <c r="Y31" t="str">
        <f t="shared" si="7"/>
        <v/>
      </c>
      <c r="Z31" t="str">
        <f t="shared" si="8"/>
        <v/>
      </c>
      <c r="AA31" s="59" t="str">
        <f t="shared" si="9"/>
        <v/>
      </c>
      <c r="AB31" s="19" t="str">
        <f t="shared" si="10"/>
        <v/>
      </c>
      <c r="AC31" t="str">
        <f t="shared" si="11"/>
        <v/>
      </c>
      <c r="AD31" s="59" t="str">
        <f t="shared" si="12"/>
        <v/>
      </c>
      <c r="AE31" s="19" t="str">
        <f t="shared" si="13"/>
        <v/>
      </c>
      <c r="AF31" t="str">
        <f t="shared" si="14"/>
        <v/>
      </c>
      <c r="AG31" s="59" t="str">
        <f t="shared" si="15"/>
        <v/>
      </c>
    </row>
    <row r="32" spans="19:53">
      <c r="S32" t="str">
        <f t="shared" si="1"/>
        <v/>
      </c>
      <c r="T32" s="19" t="str">
        <f t="shared" si="2"/>
        <v/>
      </c>
      <c r="U32" t="str">
        <f t="shared" si="3"/>
        <v/>
      </c>
      <c r="V32" s="19" t="str">
        <f t="shared" si="4"/>
        <v/>
      </c>
      <c r="W32" t="str">
        <f t="shared" si="5"/>
        <v/>
      </c>
      <c r="X32" s="59" t="str">
        <f t="shared" si="6"/>
        <v/>
      </c>
      <c r="Y32" t="str">
        <f t="shared" si="7"/>
        <v/>
      </c>
      <c r="Z32" t="str">
        <f t="shared" si="8"/>
        <v/>
      </c>
      <c r="AA32" s="59" t="str">
        <f t="shared" si="9"/>
        <v/>
      </c>
      <c r="AB32" s="19" t="str">
        <f t="shared" si="10"/>
        <v/>
      </c>
      <c r="AC32" t="str">
        <f t="shared" si="11"/>
        <v/>
      </c>
      <c r="AD32" s="59" t="str">
        <f t="shared" si="12"/>
        <v/>
      </c>
      <c r="AE32" s="19" t="str">
        <f t="shared" si="13"/>
        <v/>
      </c>
      <c r="AF32" t="str">
        <f t="shared" si="14"/>
        <v/>
      </c>
      <c r="AG32" s="59" t="str">
        <f t="shared" si="15"/>
        <v/>
      </c>
    </row>
    <row r="33" spans="19:57">
      <c r="S33" t="str">
        <f t="shared" si="1"/>
        <v/>
      </c>
      <c r="T33" s="19" t="str">
        <f t="shared" si="2"/>
        <v/>
      </c>
      <c r="U33" t="str">
        <f t="shared" si="3"/>
        <v/>
      </c>
      <c r="V33" s="19" t="str">
        <f t="shared" si="4"/>
        <v/>
      </c>
      <c r="W33" t="str">
        <f t="shared" si="5"/>
        <v/>
      </c>
      <c r="X33" s="59" t="str">
        <f t="shared" si="6"/>
        <v/>
      </c>
      <c r="Y33" t="str">
        <f t="shared" si="7"/>
        <v/>
      </c>
      <c r="Z33" t="str">
        <f t="shared" si="8"/>
        <v/>
      </c>
      <c r="AA33" s="59" t="str">
        <f t="shared" si="9"/>
        <v/>
      </c>
      <c r="AB33" s="19" t="str">
        <f t="shared" si="10"/>
        <v/>
      </c>
      <c r="AC33" t="str">
        <f t="shared" si="11"/>
        <v/>
      </c>
      <c r="AD33" s="59" t="str">
        <f t="shared" si="12"/>
        <v/>
      </c>
      <c r="AE33" s="19" t="str">
        <f t="shared" si="13"/>
        <v/>
      </c>
      <c r="AF33" t="str">
        <f t="shared" si="14"/>
        <v/>
      </c>
      <c r="AG33" s="59" t="str">
        <f t="shared" si="15"/>
        <v/>
      </c>
    </row>
    <row r="34" spans="19:57">
      <c r="S34" t="str">
        <f t="shared" si="1"/>
        <v/>
      </c>
      <c r="T34" s="19" t="str">
        <f t="shared" si="2"/>
        <v/>
      </c>
      <c r="U34" t="str">
        <f t="shared" si="3"/>
        <v/>
      </c>
      <c r="V34" s="19" t="str">
        <f t="shared" si="4"/>
        <v/>
      </c>
      <c r="W34" t="str">
        <f t="shared" si="5"/>
        <v/>
      </c>
      <c r="X34" s="59" t="str">
        <f t="shared" si="6"/>
        <v/>
      </c>
      <c r="Y34" t="str">
        <f t="shared" si="7"/>
        <v/>
      </c>
      <c r="Z34" t="str">
        <f t="shared" si="8"/>
        <v/>
      </c>
      <c r="AA34" s="59" t="str">
        <f t="shared" si="9"/>
        <v/>
      </c>
      <c r="AB34" s="19" t="str">
        <f t="shared" si="10"/>
        <v/>
      </c>
      <c r="AC34" t="str">
        <f t="shared" si="11"/>
        <v/>
      </c>
      <c r="AD34" s="59" t="str">
        <f t="shared" si="12"/>
        <v/>
      </c>
      <c r="AE34" s="19" t="str">
        <f t="shared" si="13"/>
        <v/>
      </c>
      <c r="AF34" t="str">
        <f t="shared" si="14"/>
        <v/>
      </c>
      <c r="AG34" s="59" t="str">
        <f t="shared" si="15"/>
        <v/>
      </c>
    </row>
    <row r="35" spans="19:57">
      <c r="S35" t="str">
        <f t="shared" si="1"/>
        <v/>
      </c>
      <c r="T35" s="19" t="str">
        <f t="shared" si="2"/>
        <v/>
      </c>
      <c r="U35" t="str">
        <f t="shared" si="3"/>
        <v/>
      </c>
      <c r="V35" s="19" t="str">
        <f t="shared" si="4"/>
        <v/>
      </c>
      <c r="W35" t="str">
        <f t="shared" si="5"/>
        <v/>
      </c>
      <c r="X35" s="59" t="str">
        <f t="shared" si="6"/>
        <v/>
      </c>
      <c r="Y35" t="str">
        <f t="shared" si="7"/>
        <v/>
      </c>
      <c r="Z35" t="str">
        <f t="shared" si="8"/>
        <v/>
      </c>
      <c r="AA35" s="59" t="str">
        <f t="shared" si="9"/>
        <v/>
      </c>
      <c r="AB35" s="19" t="str">
        <f t="shared" si="10"/>
        <v/>
      </c>
      <c r="AC35" t="str">
        <f t="shared" si="11"/>
        <v/>
      </c>
      <c r="AD35" s="59" t="str">
        <f t="shared" si="12"/>
        <v/>
      </c>
      <c r="AE35" s="19" t="str">
        <f t="shared" si="13"/>
        <v/>
      </c>
      <c r="AF35" t="str">
        <f t="shared" si="14"/>
        <v/>
      </c>
      <c r="AG35" s="59" t="str">
        <f t="shared" si="15"/>
        <v/>
      </c>
    </row>
    <row r="36" spans="19:57">
      <c r="S36" t="str">
        <f t="shared" si="1"/>
        <v/>
      </c>
      <c r="T36" s="19" t="str">
        <f t="shared" si="2"/>
        <v/>
      </c>
      <c r="U36" t="str">
        <f t="shared" si="3"/>
        <v/>
      </c>
      <c r="V36" s="19" t="str">
        <f t="shared" si="4"/>
        <v/>
      </c>
      <c r="W36" t="str">
        <f t="shared" si="5"/>
        <v/>
      </c>
      <c r="X36" s="59" t="str">
        <f t="shared" si="6"/>
        <v/>
      </c>
      <c r="Y36" t="str">
        <f t="shared" si="7"/>
        <v/>
      </c>
      <c r="Z36" t="str">
        <f t="shared" si="8"/>
        <v/>
      </c>
      <c r="AA36" s="59" t="str">
        <f t="shared" si="9"/>
        <v/>
      </c>
      <c r="AB36" s="19" t="str">
        <f t="shared" si="10"/>
        <v/>
      </c>
      <c r="AC36" t="str">
        <f t="shared" si="11"/>
        <v/>
      </c>
      <c r="AD36" s="59" t="str">
        <f t="shared" si="12"/>
        <v/>
      </c>
      <c r="AE36" s="19" t="str">
        <f t="shared" si="13"/>
        <v/>
      </c>
      <c r="AF36" t="str">
        <f t="shared" si="14"/>
        <v/>
      </c>
      <c r="AG36" s="59" t="str">
        <f t="shared" si="15"/>
        <v/>
      </c>
    </row>
    <row r="37" spans="19:57">
      <c r="S37" t="str">
        <f t="shared" si="1"/>
        <v/>
      </c>
      <c r="T37" s="19" t="str">
        <f t="shared" si="2"/>
        <v/>
      </c>
      <c r="U37" t="str">
        <f t="shared" si="3"/>
        <v/>
      </c>
      <c r="V37" s="19" t="str">
        <f t="shared" si="4"/>
        <v/>
      </c>
      <c r="W37" t="str">
        <f t="shared" si="5"/>
        <v/>
      </c>
      <c r="X37" s="59" t="str">
        <f t="shared" si="6"/>
        <v/>
      </c>
      <c r="Y37" t="str">
        <f t="shared" si="7"/>
        <v/>
      </c>
      <c r="Z37" t="str">
        <f t="shared" si="8"/>
        <v/>
      </c>
      <c r="AA37" s="59" t="str">
        <f t="shared" si="9"/>
        <v/>
      </c>
      <c r="AB37" s="19" t="str">
        <f t="shared" si="10"/>
        <v/>
      </c>
      <c r="AC37" t="str">
        <f t="shared" si="11"/>
        <v/>
      </c>
      <c r="AD37" s="59" t="str">
        <f t="shared" si="12"/>
        <v/>
      </c>
      <c r="AE37" s="19" t="str">
        <f t="shared" si="13"/>
        <v/>
      </c>
      <c r="AF37" t="str">
        <f t="shared" si="14"/>
        <v/>
      </c>
      <c r="AG37" s="59" t="str">
        <f t="shared" si="15"/>
        <v/>
      </c>
    </row>
    <row r="38" spans="19:57">
      <c r="S38" t="str">
        <f t="shared" si="1"/>
        <v/>
      </c>
      <c r="T38" s="19" t="str">
        <f t="shared" si="2"/>
        <v/>
      </c>
      <c r="U38" t="str">
        <f t="shared" si="3"/>
        <v/>
      </c>
      <c r="V38" s="19" t="str">
        <f t="shared" si="4"/>
        <v/>
      </c>
      <c r="W38" t="str">
        <f t="shared" si="5"/>
        <v/>
      </c>
      <c r="X38" s="59" t="str">
        <f t="shared" si="6"/>
        <v/>
      </c>
      <c r="Y38" t="str">
        <f t="shared" si="7"/>
        <v/>
      </c>
      <c r="Z38" t="str">
        <f t="shared" si="8"/>
        <v/>
      </c>
      <c r="AA38" s="59" t="str">
        <f t="shared" si="9"/>
        <v/>
      </c>
      <c r="AB38" s="19" t="str">
        <f t="shared" si="10"/>
        <v/>
      </c>
      <c r="AC38" t="str">
        <f t="shared" si="11"/>
        <v/>
      </c>
      <c r="AD38" s="59" t="str">
        <f t="shared" si="12"/>
        <v/>
      </c>
      <c r="AE38" s="19" t="str">
        <f t="shared" si="13"/>
        <v/>
      </c>
      <c r="AF38" t="str">
        <f t="shared" si="14"/>
        <v/>
      </c>
      <c r="AG38" s="59" t="str">
        <f t="shared" si="15"/>
        <v/>
      </c>
    </row>
    <row r="39" spans="19:57">
      <c r="S39" t="str">
        <f t="shared" si="1"/>
        <v/>
      </c>
      <c r="T39" s="19" t="str">
        <f t="shared" si="2"/>
        <v/>
      </c>
      <c r="U39" t="str">
        <f t="shared" si="3"/>
        <v/>
      </c>
      <c r="V39" s="19" t="str">
        <f t="shared" si="4"/>
        <v/>
      </c>
      <c r="W39" t="str">
        <f t="shared" si="5"/>
        <v/>
      </c>
      <c r="X39" s="59" t="str">
        <f t="shared" si="6"/>
        <v/>
      </c>
      <c r="Y39" t="str">
        <f t="shared" si="7"/>
        <v/>
      </c>
      <c r="Z39" t="str">
        <f t="shared" si="8"/>
        <v/>
      </c>
      <c r="AA39" s="59" t="str">
        <f t="shared" si="9"/>
        <v/>
      </c>
      <c r="AB39" s="19" t="str">
        <f t="shared" si="10"/>
        <v/>
      </c>
      <c r="AC39" t="str">
        <f t="shared" si="11"/>
        <v/>
      </c>
      <c r="AD39" s="59" t="str">
        <f t="shared" si="12"/>
        <v/>
      </c>
      <c r="AE39" s="19" t="str">
        <f t="shared" si="13"/>
        <v/>
      </c>
      <c r="AF39" t="str">
        <f t="shared" si="14"/>
        <v/>
      </c>
      <c r="AG39" s="59" t="str">
        <f t="shared" si="15"/>
        <v/>
      </c>
      <c r="AQ39" t="s">
        <v>64</v>
      </c>
    </row>
    <row r="40" spans="19:57">
      <c r="S40" t="str">
        <f t="shared" si="1"/>
        <v/>
      </c>
      <c r="T40" s="19" t="str">
        <f t="shared" si="2"/>
        <v/>
      </c>
      <c r="U40" t="str">
        <f t="shared" si="3"/>
        <v/>
      </c>
      <c r="V40" s="19" t="str">
        <f t="shared" si="4"/>
        <v/>
      </c>
      <c r="W40" t="str">
        <f t="shared" si="5"/>
        <v/>
      </c>
      <c r="X40" s="59" t="str">
        <f t="shared" si="6"/>
        <v/>
      </c>
      <c r="Y40" t="str">
        <f t="shared" si="7"/>
        <v/>
      </c>
      <c r="Z40" t="str">
        <f t="shared" si="8"/>
        <v/>
      </c>
      <c r="AA40" s="59" t="str">
        <f t="shared" si="9"/>
        <v/>
      </c>
      <c r="AB40" s="19" t="str">
        <f t="shared" si="10"/>
        <v/>
      </c>
      <c r="AC40" t="str">
        <f t="shared" si="11"/>
        <v/>
      </c>
      <c r="AD40" s="59" t="str">
        <f t="shared" si="12"/>
        <v/>
      </c>
      <c r="AE40" s="19" t="str">
        <f t="shared" si="13"/>
        <v/>
      </c>
      <c r="AF40" t="str">
        <f t="shared" si="14"/>
        <v/>
      </c>
      <c r="AG40" s="59" t="str">
        <f t="shared" si="15"/>
        <v/>
      </c>
      <c r="BA40" s="97" t="s">
        <v>82</v>
      </c>
      <c r="BB40" s="97"/>
      <c r="BC40" s="97"/>
    </row>
    <row r="41" spans="19:57">
      <c r="S41" t="str">
        <f t="shared" si="1"/>
        <v/>
      </c>
      <c r="T41" s="19" t="str">
        <f t="shared" si="2"/>
        <v/>
      </c>
      <c r="U41" t="str">
        <f t="shared" si="3"/>
        <v/>
      </c>
      <c r="V41" s="19" t="str">
        <f t="shared" si="4"/>
        <v/>
      </c>
      <c r="W41" t="str">
        <f t="shared" si="5"/>
        <v/>
      </c>
      <c r="X41" s="59" t="str">
        <f t="shared" si="6"/>
        <v/>
      </c>
      <c r="Y41" t="str">
        <f t="shared" si="7"/>
        <v/>
      </c>
      <c r="Z41" t="str">
        <f t="shared" si="8"/>
        <v/>
      </c>
      <c r="AA41" s="59" t="str">
        <f t="shared" si="9"/>
        <v/>
      </c>
      <c r="AB41" s="19" t="str">
        <f t="shared" si="10"/>
        <v/>
      </c>
      <c r="AC41" t="str">
        <f t="shared" si="11"/>
        <v/>
      </c>
      <c r="AD41" s="59" t="str">
        <f t="shared" si="12"/>
        <v/>
      </c>
      <c r="AE41" s="19" t="str">
        <f t="shared" si="13"/>
        <v/>
      </c>
      <c r="AF41" t="str">
        <f t="shared" si="14"/>
        <v/>
      </c>
      <c r="AG41" s="59" t="str">
        <f t="shared" si="15"/>
        <v/>
      </c>
      <c r="AI41" s="18" t="s">
        <v>66</v>
      </c>
      <c r="AZ41" s="18" t="s">
        <v>59</v>
      </c>
      <c r="BC41" t="s">
        <v>28</v>
      </c>
      <c r="BD41" t="s">
        <v>60</v>
      </c>
      <c r="BE41" t="s">
        <v>56</v>
      </c>
    </row>
    <row r="42" spans="19:57">
      <c r="S42" t="str">
        <f t="shared" si="1"/>
        <v/>
      </c>
      <c r="T42" s="19" t="str">
        <f t="shared" si="2"/>
        <v/>
      </c>
      <c r="U42" t="str">
        <f t="shared" si="3"/>
        <v/>
      </c>
      <c r="V42" s="19" t="str">
        <f t="shared" si="4"/>
        <v/>
      </c>
      <c r="W42" t="str">
        <f t="shared" si="5"/>
        <v/>
      </c>
      <c r="X42" s="59" t="str">
        <f t="shared" si="6"/>
        <v/>
      </c>
      <c r="Y42" t="str">
        <f t="shared" si="7"/>
        <v/>
      </c>
      <c r="Z42" t="str">
        <f t="shared" si="8"/>
        <v/>
      </c>
      <c r="AA42" s="59" t="str">
        <f t="shared" si="9"/>
        <v/>
      </c>
      <c r="AB42" s="19" t="str">
        <f t="shared" si="10"/>
        <v/>
      </c>
      <c r="AC42" t="str">
        <f t="shared" si="11"/>
        <v/>
      </c>
      <c r="AD42" s="59" t="str">
        <f t="shared" si="12"/>
        <v/>
      </c>
      <c r="AE42" s="19" t="str">
        <f t="shared" si="13"/>
        <v/>
      </c>
      <c r="AF42" t="str">
        <f t="shared" si="14"/>
        <v/>
      </c>
      <c r="AG42" s="59" t="str">
        <f t="shared" si="15"/>
        <v/>
      </c>
      <c r="BC42">
        <f>AZ42</f>
        <v>0</v>
      </c>
      <c r="BD42">
        <f t="shared" ref="BD42:BE42" si="16">BA42</f>
        <v>0</v>
      </c>
      <c r="BE42">
        <f t="shared" si="16"/>
        <v>0</v>
      </c>
    </row>
    <row r="43" spans="19:57">
      <c r="S43" t="str">
        <f t="shared" si="1"/>
        <v/>
      </c>
      <c r="T43" s="19" t="str">
        <f t="shared" si="2"/>
        <v/>
      </c>
      <c r="U43" t="str">
        <f t="shared" si="3"/>
        <v/>
      </c>
      <c r="V43" s="19" t="str">
        <f t="shared" si="4"/>
        <v/>
      </c>
      <c r="W43" t="str">
        <f t="shared" si="5"/>
        <v/>
      </c>
      <c r="X43" s="59" t="str">
        <f t="shared" si="6"/>
        <v/>
      </c>
      <c r="Y43" t="str">
        <f t="shared" si="7"/>
        <v/>
      </c>
      <c r="Z43" t="str">
        <f t="shared" si="8"/>
        <v/>
      </c>
      <c r="AA43" s="59" t="str">
        <f t="shared" si="9"/>
        <v/>
      </c>
      <c r="AB43" s="19" t="str">
        <f t="shared" si="10"/>
        <v/>
      </c>
      <c r="AC43" t="str">
        <f t="shared" si="11"/>
        <v/>
      </c>
      <c r="AD43" s="59" t="str">
        <f t="shared" si="12"/>
        <v/>
      </c>
      <c r="AE43" s="19" t="str">
        <f t="shared" si="13"/>
        <v/>
      </c>
      <c r="AF43" t="str">
        <f t="shared" si="14"/>
        <v/>
      </c>
      <c r="AG43" s="59" t="str">
        <f t="shared" si="15"/>
        <v/>
      </c>
    </row>
    <row r="44" spans="19:57">
      <c r="S44" t="str">
        <f t="shared" si="1"/>
        <v/>
      </c>
      <c r="T44" s="19" t="str">
        <f t="shared" si="2"/>
        <v/>
      </c>
      <c r="U44" t="str">
        <f t="shared" si="3"/>
        <v/>
      </c>
      <c r="V44" s="19" t="str">
        <f t="shared" si="4"/>
        <v/>
      </c>
      <c r="W44" t="str">
        <f t="shared" si="5"/>
        <v/>
      </c>
      <c r="X44" s="59" t="str">
        <f t="shared" si="6"/>
        <v/>
      </c>
      <c r="Y44" t="str">
        <f t="shared" si="7"/>
        <v/>
      </c>
      <c r="Z44" t="str">
        <f t="shared" si="8"/>
        <v/>
      </c>
      <c r="AA44" s="59" t="str">
        <f t="shared" si="9"/>
        <v/>
      </c>
      <c r="AB44" s="19" t="str">
        <f t="shared" si="10"/>
        <v/>
      </c>
      <c r="AC44" t="str">
        <f t="shared" si="11"/>
        <v/>
      </c>
      <c r="AD44" s="59" t="str">
        <f t="shared" si="12"/>
        <v/>
      </c>
      <c r="AE44" s="19" t="str">
        <f t="shared" si="13"/>
        <v/>
      </c>
      <c r="AF44" t="str">
        <f t="shared" si="14"/>
        <v/>
      </c>
      <c r="AG44" s="59" t="str">
        <f t="shared" si="15"/>
        <v/>
      </c>
    </row>
    <row r="45" spans="19:57">
      <c r="S45" t="str">
        <f t="shared" si="1"/>
        <v/>
      </c>
      <c r="T45" s="19" t="str">
        <f t="shared" si="2"/>
        <v/>
      </c>
      <c r="U45" t="str">
        <f t="shared" si="3"/>
        <v/>
      </c>
      <c r="V45" s="19" t="str">
        <f t="shared" si="4"/>
        <v/>
      </c>
      <c r="W45" t="str">
        <f t="shared" si="5"/>
        <v/>
      </c>
      <c r="X45" s="59" t="str">
        <f t="shared" si="6"/>
        <v/>
      </c>
      <c r="Y45" t="str">
        <f t="shared" si="7"/>
        <v/>
      </c>
      <c r="Z45" t="str">
        <f t="shared" si="8"/>
        <v/>
      </c>
      <c r="AA45" s="59" t="str">
        <f t="shared" si="9"/>
        <v/>
      </c>
      <c r="AB45" s="19" t="str">
        <f t="shared" si="10"/>
        <v/>
      </c>
      <c r="AC45" t="str">
        <f t="shared" si="11"/>
        <v/>
      </c>
      <c r="AD45" s="59" t="str">
        <f t="shared" si="12"/>
        <v/>
      </c>
      <c r="AE45" s="19" t="str">
        <f t="shared" si="13"/>
        <v/>
      </c>
      <c r="AF45" t="str">
        <f t="shared" si="14"/>
        <v/>
      </c>
      <c r="AG45" s="59" t="str">
        <f t="shared" si="15"/>
        <v/>
      </c>
    </row>
    <row r="46" spans="19:57">
      <c r="S46" t="str">
        <f t="shared" si="1"/>
        <v/>
      </c>
      <c r="T46" s="19" t="str">
        <f t="shared" si="2"/>
        <v/>
      </c>
      <c r="U46" t="str">
        <f t="shared" si="3"/>
        <v/>
      </c>
      <c r="V46" s="19" t="str">
        <f t="shared" si="4"/>
        <v/>
      </c>
      <c r="W46" t="str">
        <f t="shared" si="5"/>
        <v/>
      </c>
      <c r="X46" s="59" t="str">
        <f t="shared" si="6"/>
        <v/>
      </c>
      <c r="Y46" t="str">
        <f t="shared" si="7"/>
        <v/>
      </c>
      <c r="Z46" t="str">
        <f t="shared" si="8"/>
        <v/>
      </c>
      <c r="AA46" s="59" t="str">
        <f t="shared" si="9"/>
        <v/>
      </c>
      <c r="AB46" s="19" t="str">
        <f t="shared" si="10"/>
        <v/>
      </c>
      <c r="AC46" t="str">
        <f t="shared" si="11"/>
        <v/>
      </c>
      <c r="AD46" s="59" t="str">
        <f t="shared" si="12"/>
        <v/>
      </c>
      <c r="AE46" s="19" t="str">
        <f t="shared" si="13"/>
        <v/>
      </c>
      <c r="AF46" t="str">
        <f t="shared" si="14"/>
        <v/>
      </c>
      <c r="AG46" s="59" t="str">
        <f t="shared" si="15"/>
        <v/>
      </c>
    </row>
    <row r="47" spans="19:57">
      <c r="S47" t="str">
        <f t="shared" si="1"/>
        <v/>
      </c>
      <c r="T47" s="19" t="str">
        <f t="shared" si="2"/>
        <v/>
      </c>
      <c r="U47" t="str">
        <f t="shared" si="3"/>
        <v/>
      </c>
      <c r="V47" s="19" t="str">
        <f t="shared" si="4"/>
        <v/>
      </c>
      <c r="W47" t="str">
        <f t="shared" si="5"/>
        <v/>
      </c>
      <c r="X47" s="59" t="str">
        <f t="shared" si="6"/>
        <v/>
      </c>
      <c r="Y47" t="str">
        <f t="shared" si="7"/>
        <v/>
      </c>
      <c r="Z47" t="str">
        <f t="shared" si="8"/>
        <v/>
      </c>
      <c r="AA47" s="59" t="str">
        <f t="shared" si="9"/>
        <v/>
      </c>
      <c r="AB47" s="19" t="str">
        <f t="shared" si="10"/>
        <v/>
      </c>
      <c r="AC47" t="str">
        <f t="shared" si="11"/>
        <v/>
      </c>
      <c r="AD47" s="59" t="str">
        <f t="shared" si="12"/>
        <v/>
      </c>
      <c r="AE47" s="19" t="str">
        <f t="shared" si="13"/>
        <v/>
      </c>
      <c r="AF47" t="str">
        <f t="shared" si="14"/>
        <v/>
      </c>
      <c r="AG47" s="59" t="str">
        <f t="shared" si="15"/>
        <v/>
      </c>
    </row>
    <row r="48" spans="19:57">
      <c r="S48" t="str">
        <f t="shared" si="1"/>
        <v/>
      </c>
      <c r="T48" s="19" t="str">
        <f t="shared" si="2"/>
        <v/>
      </c>
      <c r="U48" t="str">
        <f t="shared" si="3"/>
        <v/>
      </c>
      <c r="V48" s="19" t="str">
        <f t="shared" si="4"/>
        <v/>
      </c>
      <c r="W48" t="str">
        <f t="shared" si="5"/>
        <v/>
      </c>
      <c r="X48" s="59" t="str">
        <f t="shared" si="6"/>
        <v/>
      </c>
      <c r="Y48" t="str">
        <f t="shared" si="7"/>
        <v/>
      </c>
      <c r="Z48" t="str">
        <f t="shared" si="8"/>
        <v/>
      </c>
      <c r="AA48" s="59" t="str">
        <f t="shared" si="9"/>
        <v/>
      </c>
      <c r="AB48" s="19" t="str">
        <f t="shared" si="10"/>
        <v/>
      </c>
      <c r="AC48" t="str">
        <f t="shared" si="11"/>
        <v/>
      </c>
      <c r="AD48" s="59" t="str">
        <f t="shared" si="12"/>
        <v/>
      </c>
      <c r="AE48" s="19" t="str">
        <f t="shared" si="13"/>
        <v/>
      </c>
      <c r="AF48" t="str">
        <f t="shared" si="14"/>
        <v/>
      </c>
      <c r="AG48" s="59" t="str">
        <f t="shared" si="15"/>
        <v/>
      </c>
    </row>
    <row r="49" spans="19:54">
      <c r="S49" t="str">
        <f t="shared" si="1"/>
        <v/>
      </c>
      <c r="T49" s="19" t="str">
        <f t="shared" si="2"/>
        <v/>
      </c>
      <c r="U49" t="str">
        <f t="shared" si="3"/>
        <v/>
      </c>
      <c r="V49" s="19" t="str">
        <f t="shared" si="4"/>
        <v/>
      </c>
      <c r="W49" t="str">
        <f t="shared" si="5"/>
        <v/>
      </c>
      <c r="X49" s="59" t="str">
        <f t="shared" si="6"/>
        <v/>
      </c>
      <c r="Y49" t="str">
        <f t="shared" si="7"/>
        <v/>
      </c>
      <c r="Z49" t="str">
        <f t="shared" si="8"/>
        <v/>
      </c>
      <c r="AA49" s="59" t="str">
        <f t="shared" si="9"/>
        <v/>
      </c>
      <c r="AB49" s="19" t="str">
        <f t="shared" si="10"/>
        <v/>
      </c>
      <c r="AC49" t="str">
        <f t="shared" si="11"/>
        <v/>
      </c>
      <c r="AD49" s="59" t="str">
        <f t="shared" si="12"/>
        <v/>
      </c>
      <c r="AE49" s="19" t="str">
        <f t="shared" si="13"/>
        <v/>
      </c>
      <c r="AF49" t="str">
        <f t="shared" si="14"/>
        <v/>
      </c>
      <c r="AG49" s="59" t="str">
        <f t="shared" si="15"/>
        <v/>
      </c>
    </row>
    <row r="50" spans="19:54">
      <c r="S50" t="str">
        <f t="shared" si="1"/>
        <v/>
      </c>
      <c r="T50" s="19" t="str">
        <f t="shared" si="2"/>
        <v/>
      </c>
      <c r="U50" t="str">
        <f t="shared" si="3"/>
        <v/>
      </c>
      <c r="V50" s="19" t="str">
        <f t="shared" si="4"/>
        <v/>
      </c>
      <c r="W50" t="str">
        <f t="shared" si="5"/>
        <v/>
      </c>
      <c r="X50" s="59" t="str">
        <f t="shared" si="6"/>
        <v/>
      </c>
      <c r="Y50" t="str">
        <f t="shared" si="7"/>
        <v/>
      </c>
      <c r="Z50" t="str">
        <f t="shared" si="8"/>
        <v/>
      </c>
      <c r="AA50" s="59" t="str">
        <f t="shared" si="9"/>
        <v/>
      </c>
      <c r="AB50" s="19" t="str">
        <f t="shared" si="10"/>
        <v/>
      </c>
      <c r="AC50" t="str">
        <f t="shared" si="11"/>
        <v/>
      </c>
      <c r="AD50" s="59" t="str">
        <f t="shared" si="12"/>
        <v/>
      </c>
      <c r="AE50" s="19" t="str">
        <f t="shared" si="13"/>
        <v/>
      </c>
      <c r="AF50" t="str">
        <f t="shared" si="14"/>
        <v/>
      </c>
      <c r="AG50" s="59" t="str">
        <f t="shared" si="15"/>
        <v/>
      </c>
    </row>
    <row r="51" spans="19:54">
      <c r="S51" t="str">
        <f t="shared" si="1"/>
        <v/>
      </c>
      <c r="T51" s="19" t="str">
        <f t="shared" si="2"/>
        <v/>
      </c>
      <c r="U51" t="str">
        <f t="shared" si="3"/>
        <v/>
      </c>
      <c r="V51" s="19" t="str">
        <f t="shared" si="4"/>
        <v/>
      </c>
      <c r="W51" t="str">
        <f t="shared" si="5"/>
        <v/>
      </c>
      <c r="X51" s="59" t="str">
        <f t="shared" si="6"/>
        <v/>
      </c>
      <c r="Y51" t="str">
        <f t="shared" si="7"/>
        <v/>
      </c>
      <c r="Z51" t="str">
        <f t="shared" si="8"/>
        <v/>
      </c>
      <c r="AA51" s="59" t="str">
        <f t="shared" si="9"/>
        <v/>
      </c>
      <c r="AB51" s="19" t="str">
        <f t="shared" si="10"/>
        <v/>
      </c>
      <c r="AC51" t="str">
        <f t="shared" si="11"/>
        <v/>
      </c>
      <c r="AD51" s="59" t="str">
        <f t="shared" si="12"/>
        <v/>
      </c>
      <c r="AE51" s="19" t="str">
        <f t="shared" si="13"/>
        <v/>
      </c>
      <c r="AF51" t="str">
        <f t="shared" si="14"/>
        <v/>
      </c>
      <c r="AG51" s="59" t="str">
        <f t="shared" si="15"/>
        <v/>
      </c>
    </row>
    <row r="52" spans="19:54">
      <c r="S52" t="str">
        <f t="shared" si="1"/>
        <v/>
      </c>
      <c r="T52" s="19" t="str">
        <f t="shared" si="2"/>
        <v/>
      </c>
      <c r="U52" t="str">
        <f t="shared" si="3"/>
        <v/>
      </c>
      <c r="V52" s="19" t="str">
        <f t="shared" si="4"/>
        <v/>
      </c>
      <c r="W52" t="str">
        <f t="shared" si="5"/>
        <v/>
      </c>
      <c r="X52" s="59" t="str">
        <f t="shared" si="6"/>
        <v/>
      </c>
      <c r="Y52" t="str">
        <f t="shared" si="7"/>
        <v/>
      </c>
      <c r="Z52" t="str">
        <f t="shared" si="8"/>
        <v/>
      </c>
      <c r="AA52" s="59" t="str">
        <f t="shared" si="9"/>
        <v/>
      </c>
      <c r="AB52" s="19" t="str">
        <f t="shared" si="10"/>
        <v/>
      </c>
      <c r="AC52" t="str">
        <f t="shared" si="11"/>
        <v/>
      </c>
      <c r="AD52" s="59" t="str">
        <f t="shared" si="12"/>
        <v/>
      </c>
      <c r="AE52" s="19" t="str">
        <f t="shared" si="13"/>
        <v/>
      </c>
      <c r="AF52" t="str">
        <f t="shared" si="14"/>
        <v/>
      </c>
      <c r="AG52" s="59" t="str">
        <f t="shared" si="15"/>
        <v/>
      </c>
    </row>
    <row r="53" spans="19:54">
      <c r="S53" t="str">
        <f t="shared" si="1"/>
        <v/>
      </c>
      <c r="T53" s="19" t="str">
        <f t="shared" si="2"/>
        <v/>
      </c>
      <c r="U53" t="str">
        <f t="shared" si="3"/>
        <v/>
      </c>
      <c r="V53" s="19" t="str">
        <f t="shared" si="4"/>
        <v/>
      </c>
      <c r="W53" t="str">
        <f t="shared" si="5"/>
        <v/>
      </c>
      <c r="X53" s="59" t="str">
        <f t="shared" si="6"/>
        <v/>
      </c>
      <c r="Y53" t="str">
        <f t="shared" si="7"/>
        <v/>
      </c>
      <c r="Z53" t="str">
        <f t="shared" si="8"/>
        <v/>
      </c>
      <c r="AA53" s="59" t="str">
        <f t="shared" si="9"/>
        <v/>
      </c>
      <c r="AB53" s="19" t="str">
        <f t="shared" si="10"/>
        <v/>
      </c>
      <c r="AC53" t="str">
        <f t="shared" si="11"/>
        <v/>
      </c>
      <c r="AD53" s="59" t="str">
        <f t="shared" si="12"/>
        <v/>
      </c>
      <c r="AE53" s="19" t="str">
        <f t="shared" si="13"/>
        <v/>
      </c>
      <c r="AF53" t="str">
        <f t="shared" si="14"/>
        <v/>
      </c>
      <c r="AG53" s="59" t="str">
        <f t="shared" si="15"/>
        <v/>
      </c>
    </row>
    <row r="54" spans="19:54">
      <c r="S54" t="str">
        <f t="shared" si="1"/>
        <v/>
      </c>
      <c r="T54" s="19" t="str">
        <f t="shared" si="2"/>
        <v/>
      </c>
      <c r="U54" t="str">
        <f t="shared" si="3"/>
        <v/>
      </c>
      <c r="V54" s="19" t="str">
        <f t="shared" si="4"/>
        <v/>
      </c>
      <c r="W54" t="str">
        <f t="shared" si="5"/>
        <v/>
      </c>
      <c r="X54" s="59" t="str">
        <f t="shared" si="6"/>
        <v/>
      </c>
      <c r="Y54" t="str">
        <f t="shared" si="7"/>
        <v/>
      </c>
      <c r="Z54" t="str">
        <f t="shared" si="8"/>
        <v/>
      </c>
      <c r="AA54" s="59" t="str">
        <f t="shared" si="9"/>
        <v/>
      </c>
      <c r="AB54" s="19" t="str">
        <f t="shared" si="10"/>
        <v/>
      </c>
      <c r="AC54" t="str">
        <f t="shared" si="11"/>
        <v/>
      </c>
      <c r="AD54" s="59" t="str">
        <f t="shared" si="12"/>
        <v/>
      </c>
      <c r="AE54" s="19" t="str">
        <f t="shared" si="13"/>
        <v/>
      </c>
      <c r="AF54" t="str">
        <f t="shared" si="14"/>
        <v/>
      </c>
      <c r="AG54" s="59" t="str">
        <f t="shared" si="15"/>
        <v/>
      </c>
    </row>
    <row r="55" spans="19:54">
      <c r="S55" t="str">
        <f t="shared" si="1"/>
        <v/>
      </c>
      <c r="T55" s="19" t="str">
        <f t="shared" si="2"/>
        <v/>
      </c>
      <c r="U55" t="str">
        <f t="shared" si="3"/>
        <v/>
      </c>
      <c r="V55" s="19" t="str">
        <f t="shared" si="4"/>
        <v/>
      </c>
      <c r="W55" t="str">
        <f t="shared" si="5"/>
        <v/>
      </c>
      <c r="X55" s="59" t="str">
        <f t="shared" si="6"/>
        <v/>
      </c>
      <c r="Y55" t="str">
        <f t="shared" si="7"/>
        <v/>
      </c>
      <c r="Z55" t="str">
        <f t="shared" si="8"/>
        <v/>
      </c>
      <c r="AA55" s="59" t="str">
        <f t="shared" si="9"/>
        <v/>
      </c>
      <c r="AB55" s="19" t="str">
        <f t="shared" si="10"/>
        <v/>
      </c>
      <c r="AC55" t="str">
        <f t="shared" si="11"/>
        <v/>
      </c>
      <c r="AD55" s="59" t="str">
        <f t="shared" si="12"/>
        <v/>
      </c>
      <c r="AE55" s="19" t="str">
        <f t="shared" si="13"/>
        <v/>
      </c>
      <c r="AF55" t="str">
        <f t="shared" si="14"/>
        <v/>
      </c>
      <c r="AG55" s="59" t="str">
        <f t="shared" si="15"/>
        <v/>
      </c>
    </row>
    <row r="56" spans="19:54">
      <c r="S56" t="str">
        <f t="shared" si="1"/>
        <v/>
      </c>
      <c r="T56" s="19" t="str">
        <f t="shared" si="2"/>
        <v/>
      </c>
      <c r="U56" t="str">
        <f t="shared" si="3"/>
        <v/>
      </c>
      <c r="V56" s="19" t="str">
        <f t="shared" si="4"/>
        <v/>
      </c>
      <c r="W56" t="str">
        <f t="shared" si="5"/>
        <v/>
      </c>
      <c r="X56" s="59" t="str">
        <f t="shared" si="6"/>
        <v/>
      </c>
      <c r="Y56" t="str">
        <f t="shared" si="7"/>
        <v/>
      </c>
      <c r="Z56" t="str">
        <f t="shared" si="8"/>
        <v/>
      </c>
      <c r="AA56" s="59" t="str">
        <f t="shared" si="9"/>
        <v/>
      </c>
      <c r="AB56" s="19" t="str">
        <f t="shared" si="10"/>
        <v/>
      </c>
      <c r="AC56" t="str">
        <f t="shared" si="11"/>
        <v/>
      </c>
      <c r="AD56" s="59" t="str">
        <f t="shared" si="12"/>
        <v/>
      </c>
      <c r="AE56" s="19" t="str">
        <f t="shared" si="13"/>
        <v/>
      </c>
      <c r="AF56" t="str">
        <f t="shared" si="14"/>
        <v/>
      </c>
      <c r="AG56" s="59" t="str">
        <f t="shared" si="15"/>
        <v/>
      </c>
    </row>
    <row r="57" spans="19:54">
      <c r="S57" t="str">
        <f t="shared" si="1"/>
        <v/>
      </c>
      <c r="T57" s="19" t="str">
        <f t="shared" si="2"/>
        <v/>
      </c>
      <c r="U57" t="str">
        <f t="shared" si="3"/>
        <v/>
      </c>
      <c r="V57" s="19" t="str">
        <f t="shared" si="4"/>
        <v/>
      </c>
      <c r="W57" t="str">
        <f t="shared" si="5"/>
        <v/>
      </c>
      <c r="X57" s="59" t="str">
        <f t="shared" si="6"/>
        <v/>
      </c>
      <c r="Y57" t="str">
        <f t="shared" si="7"/>
        <v/>
      </c>
      <c r="Z57" t="str">
        <f t="shared" si="8"/>
        <v/>
      </c>
      <c r="AA57" s="59" t="str">
        <f t="shared" si="9"/>
        <v/>
      </c>
      <c r="AB57" s="19" t="str">
        <f t="shared" si="10"/>
        <v/>
      </c>
      <c r="AC57" t="str">
        <f t="shared" si="11"/>
        <v/>
      </c>
      <c r="AD57" s="59" t="str">
        <f t="shared" si="12"/>
        <v/>
      </c>
      <c r="AE57" s="19" t="str">
        <f t="shared" si="13"/>
        <v/>
      </c>
      <c r="AF57" t="str">
        <f t="shared" si="14"/>
        <v/>
      </c>
      <c r="AG57" s="59" t="str">
        <f t="shared" si="15"/>
        <v/>
      </c>
    </row>
    <row r="58" spans="19:54">
      <c r="S58" t="str">
        <f t="shared" si="1"/>
        <v/>
      </c>
      <c r="T58" s="19" t="str">
        <f t="shared" si="2"/>
        <v/>
      </c>
      <c r="U58" t="str">
        <f t="shared" si="3"/>
        <v/>
      </c>
      <c r="V58" s="19" t="str">
        <f t="shared" si="4"/>
        <v/>
      </c>
      <c r="W58" t="str">
        <f t="shared" si="5"/>
        <v/>
      </c>
      <c r="X58" s="59" t="str">
        <f t="shared" si="6"/>
        <v/>
      </c>
      <c r="Y58" t="str">
        <f t="shared" si="7"/>
        <v/>
      </c>
      <c r="Z58" t="str">
        <f t="shared" si="8"/>
        <v/>
      </c>
      <c r="AA58" s="59" t="str">
        <f t="shared" si="9"/>
        <v/>
      </c>
      <c r="AB58" s="19" t="str">
        <f t="shared" si="10"/>
        <v/>
      </c>
      <c r="AC58" t="str">
        <f t="shared" si="11"/>
        <v/>
      </c>
      <c r="AD58" s="59" t="str">
        <f t="shared" si="12"/>
        <v/>
      </c>
      <c r="AE58" s="19" t="str">
        <f t="shared" si="13"/>
        <v/>
      </c>
      <c r="AF58" t="str">
        <f t="shared" si="14"/>
        <v/>
      </c>
      <c r="AG58" s="59" t="str">
        <f t="shared" si="15"/>
        <v/>
      </c>
    </row>
    <row r="59" spans="19:54">
      <c r="S59" t="str">
        <f t="shared" si="1"/>
        <v/>
      </c>
      <c r="T59" s="19" t="str">
        <f t="shared" si="2"/>
        <v/>
      </c>
      <c r="U59" t="str">
        <f t="shared" si="3"/>
        <v/>
      </c>
      <c r="V59" s="19" t="str">
        <f t="shared" si="4"/>
        <v/>
      </c>
      <c r="W59" t="str">
        <f t="shared" si="5"/>
        <v/>
      </c>
      <c r="X59" s="59" t="str">
        <f t="shared" si="6"/>
        <v/>
      </c>
      <c r="Y59" t="str">
        <f t="shared" si="7"/>
        <v/>
      </c>
      <c r="Z59" t="str">
        <f t="shared" si="8"/>
        <v/>
      </c>
      <c r="AA59" s="59" t="str">
        <f t="shared" si="9"/>
        <v/>
      </c>
      <c r="AB59" s="19" t="str">
        <f t="shared" si="10"/>
        <v/>
      </c>
      <c r="AC59" t="str">
        <f t="shared" si="11"/>
        <v/>
      </c>
      <c r="AD59" s="59" t="str">
        <f t="shared" si="12"/>
        <v/>
      </c>
      <c r="AE59" s="19" t="str">
        <f t="shared" si="13"/>
        <v/>
      </c>
      <c r="AF59" t="str">
        <f t="shared" si="14"/>
        <v/>
      </c>
      <c r="AG59" s="59" t="str">
        <f t="shared" si="15"/>
        <v/>
      </c>
      <c r="BB59" t="s">
        <v>83</v>
      </c>
    </row>
    <row r="60" spans="19:54">
      <c r="S60" t="str">
        <f t="shared" si="1"/>
        <v/>
      </c>
      <c r="T60" s="19" t="str">
        <f t="shared" si="2"/>
        <v/>
      </c>
      <c r="U60" t="str">
        <f t="shared" si="3"/>
        <v/>
      </c>
      <c r="V60" s="19" t="str">
        <f t="shared" si="4"/>
        <v/>
      </c>
      <c r="W60" t="str">
        <f t="shared" si="5"/>
        <v/>
      </c>
      <c r="X60" s="59" t="str">
        <f t="shared" si="6"/>
        <v/>
      </c>
      <c r="Y60" t="str">
        <f t="shared" si="7"/>
        <v/>
      </c>
      <c r="Z60" t="str">
        <f t="shared" si="8"/>
        <v/>
      </c>
      <c r="AA60" s="59" t="str">
        <f t="shared" si="9"/>
        <v/>
      </c>
      <c r="AB60" s="19" t="str">
        <f t="shared" si="10"/>
        <v/>
      </c>
      <c r="AC60" t="str">
        <f t="shared" si="11"/>
        <v/>
      </c>
      <c r="AD60" s="59" t="str">
        <f t="shared" si="12"/>
        <v/>
      </c>
      <c r="AE60" s="19" t="str">
        <f t="shared" si="13"/>
        <v/>
      </c>
      <c r="AF60" t="str">
        <f t="shared" si="14"/>
        <v/>
      </c>
      <c r="AG60" s="59" t="str">
        <f t="shared" si="15"/>
        <v/>
      </c>
      <c r="BB60" s="76"/>
    </row>
    <row r="61" spans="19:54">
      <c r="S61" t="str">
        <f t="shared" si="1"/>
        <v/>
      </c>
      <c r="T61" s="19" t="str">
        <f t="shared" si="2"/>
        <v/>
      </c>
      <c r="U61" t="str">
        <f t="shared" si="3"/>
        <v/>
      </c>
      <c r="V61" s="19" t="str">
        <f t="shared" si="4"/>
        <v/>
      </c>
      <c r="W61" t="str">
        <f t="shared" si="5"/>
        <v/>
      </c>
      <c r="X61" s="59" t="str">
        <f t="shared" si="6"/>
        <v/>
      </c>
      <c r="Y61" t="str">
        <f t="shared" si="7"/>
        <v/>
      </c>
      <c r="Z61" t="str">
        <f t="shared" si="8"/>
        <v/>
      </c>
      <c r="AA61" s="59" t="str">
        <f t="shared" si="9"/>
        <v/>
      </c>
      <c r="AB61" s="19" t="str">
        <f t="shared" si="10"/>
        <v/>
      </c>
      <c r="AC61" t="str">
        <f t="shared" si="11"/>
        <v/>
      </c>
      <c r="AD61" s="59" t="str">
        <f t="shared" si="12"/>
        <v/>
      </c>
      <c r="AE61" s="19" t="str">
        <f t="shared" si="13"/>
        <v/>
      </c>
      <c r="AF61" t="str">
        <f t="shared" si="14"/>
        <v/>
      </c>
      <c r="AG61" s="59" t="str">
        <f t="shared" si="15"/>
        <v/>
      </c>
    </row>
    <row r="62" spans="19:54">
      <c r="S62" t="str">
        <f t="shared" si="1"/>
        <v/>
      </c>
      <c r="T62" s="19" t="str">
        <f t="shared" si="2"/>
        <v/>
      </c>
      <c r="U62" t="str">
        <f t="shared" si="3"/>
        <v/>
      </c>
      <c r="V62" s="19" t="str">
        <f t="shared" si="4"/>
        <v/>
      </c>
      <c r="W62" t="str">
        <f t="shared" si="5"/>
        <v/>
      </c>
      <c r="X62" s="59" t="str">
        <f t="shared" si="6"/>
        <v/>
      </c>
      <c r="Y62" t="str">
        <f t="shared" si="7"/>
        <v/>
      </c>
      <c r="Z62" t="str">
        <f t="shared" si="8"/>
        <v/>
      </c>
      <c r="AA62" s="59" t="str">
        <f t="shared" si="9"/>
        <v/>
      </c>
      <c r="AB62" s="19" t="str">
        <f t="shared" si="10"/>
        <v/>
      </c>
      <c r="AC62" t="str">
        <f t="shared" si="11"/>
        <v/>
      </c>
      <c r="AD62" s="59" t="str">
        <f t="shared" si="12"/>
        <v/>
      </c>
      <c r="AE62" s="19" t="str">
        <f t="shared" si="13"/>
        <v/>
      </c>
      <c r="AF62" t="str">
        <f t="shared" si="14"/>
        <v/>
      </c>
      <c r="AG62" s="59" t="str">
        <f t="shared" si="15"/>
        <v/>
      </c>
    </row>
    <row r="63" spans="19:54">
      <c r="S63" t="str">
        <f t="shared" si="1"/>
        <v/>
      </c>
      <c r="T63" s="19" t="str">
        <f t="shared" si="2"/>
        <v/>
      </c>
      <c r="U63" t="str">
        <f t="shared" si="3"/>
        <v/>
      </c>
      <c r="V63" s="19" t="str">
        <f t="shared" si="4"/>
        <v/>
      </c>
      <c r="W63" t="str">
        <f t="shared" si="5"/>
        <v/>
      </c>
      <c r="X63" s="59" t="str">
        <f t="shared" si="6"/>
        <v/>
      </c>
      <c r="Y63" t="str">
        <f t="shared" si="7"/>
        <v/>
      </c>
      <c r="Z63" t="str">
        <f t="shared" si="8"/>
        <v/>
      </c>
      <c r="AA63" s="59" t="str">
        <f t="shared" si="9"/>
        <v/>
      </c>
      <c r="AB63" s="19" t="str">
        <f t="shared" si="10"/>
        <v/>
      </c>
      <c r="AC63" t="str">
        <f t="shared" si="11"/>
        <v/>
      </c>
      <c r="AD63" s="59" t="str">
        <f t="shared" si="12"/>
        <v/>
      </c>
      <c r="AE63" s="19" t="str">
        <f t="shared" si="13"/>
        <v/>
      </c>
      <c r="AF63" t="str">
        <f t="shared" si="14"/>
        <v/>
      </c>
      <c r="AG63" s="59" t="str">
        <f t="shared" si="15"/>
        <v/>
      </c>
    </row>
    <row r="64" spans="19:54">
      <c r="S64" t="str">
        <f t="shared" si="1"/>
        <v/>
      </c>
      <c r="T64" s="19" t="str">
        <f t="shared" si="2"/>
        <v/>
      </c>
      <c r="U64" t="str">
        <f t="shared" si="3"/>
        <v/>
      </c>
      <c r="V64" s="19" t="str">
        <f t="shared" si="4"/>
        <v/>
      </c>
      <c r="W64" t="str">
        <f t="shared" si="5"/>
        <v/>
      </c>
      <c r="X64" s="59" t="str">
        <f t="shared" si="6"/>
        <v/>
      </c>
      <c r="Y64" t="str">
        <f t="shared" si="7"/>
        <v/>
      </c>
      <c r="Z64" t="str">
        <f t="shared" si="8"/>
        <v/>
      </c>
      <c r="AA64" s="59" t="str">
        <f t="shared" si="9"/>
        <v/>
      </c>
      <c r="AB64" s="19" t="str">
        <f t="shared" si="10"/>
        <v/>
      </c>
      <c r="AC64" t="str">
        <f t="shared" si="11"/>
        <v/>
      </c>
      <c r="AD64" s="59" t="str">
        <f t="shared" si="12"/>
        <v/>
      </c>
      <c r="AE64" s="19" t="str">
        <f t="shared" si="13"/>
        <v/>
      </c>
      <c r="AF64" t="str">
        <f t="shared" si="14"/>
        <v/>
      </c>
      <c r="AG64" s="59" t="str">
        <f t="shared" si="15"/>
        <v/>
      </c>
      <c r="AI64" s="18" t="s">
        <v>66</v>
      </c>
      <c r="AM64" s="69" t="s">
        <v>77</v>
      </c>
    </row>
    <row r="65" spans="19:52">
      <c r="S65" t="str">
        <f t="shared" si="1"/>
        <v/>
      </c>
      <c r="T65" s="19" t="str">
        <f t="shared" si="2"/>
        <v/>
      </c>
      <c r="U65" t="str">
        <f t="shared" si="3"/>
        <v/>
      </c>
      <c r="V65" s="19" t="str">
        <f t="shared" si="4"/>
        <v/>
      </c>
      <c r="W65" t="str">
        <f t="shared" si="5"/>
        <v/>
      </c>
      <c r="X65" s="59" t="str">
        <f t="shared" si="6"/>
        <v/>
      </c>
      <c r="Y65" t="str">
        <f t="shared" si="7"/>
        <v/>
      </c>
      <c r="Z65" t="str">
        <f t="shared" si="8"/>
        <v/>
      </c>
      <c r="AA65" s="59" t="str">
        <f t="shared" si="9"/>
        <v/>
      </c>
      <c r="AB65" s="19" t="str">
        <f t="shared" si="10"/>
        <v/>
      </c>
      <c r="AC65" t="str">
        <f t="shared" si="11"/>
        <v/>
      </c>
      <c r="AD65" s="59" t="str">
        <f t="shared" si="12"/>
        <v/>
      </c>
      <c r="AE65" s="19" t="str">
        <f t="shared" si="13"/>
        <v/>
      </c>
      <c r="AF65" t="str">
        <f t="shared" si="14"/>
        <v/>
      </c>
      <c r="AG65" s="59" t="str">
        <f t="shared" si="15"/>
        <v/>
      </c>
      <c r="AM65">
        <f>AI65</f>
        <v>0</v>
      </c>
      <c r="AN65" s="36">
        <f t="shared" ref="AN65:AO73" si="17">AJ65</f>
        <v>0</v>
      </c>
      <c r="AO65">
        <f t="shared" si="17"/>
        <v>0</v>
      </c>
      <c r="AQ65" s="60"/>
      <c r="AR65" s="61"/>
      <c r="AS65" s="62"/>
      <c r="AT65" s="18" t="s">
        <v>79</v>
      </c>
      <c r="AU65" s="18" t="s">
        <v>78</v>
      </c>
      <c r="AX65" s="97" t="s">
        <v>81</v>
      </c>
      <c r="AY65" s="97"/>
      <c r="AZ65" s="97"/>
    </row>
    <row r="66" spans="19:52">
      <c r="S66" t="str">
        <f t="shared" si="1"/>
        <v/>
      </c>
      <c r="T66" s="19" t="str">
        <f t="shared" si="2"/>
        <v/>
      </c>
      <c r="U66" t="str">
        <f t="shared" si="3"/>
        <v/>
      </c>
      <c r="V66" s="19" t="str">
        <f t="shared" si="4"/>
        <v/>
      </c>
      <c r="W66" t="str">
        <f t="shared" si="5"/>
        <v/>
      </c>
      <c r="X66" s="59" t="str">
        <f t="shared" si="6"/>
        <v/>
      </c>
      <c r="Y66" t="str">
        <f t="shared" si="7"/>
        <v/>
      </c>
      <c r="Z66" t="str">
        <f t="shared" si="8"/>
        <v/>
      </c>
      <c r="AA66" s="59" t="str">
        <f t="shared" si="9"/>
        <v/>
      </c>
      <c r="AB66" s="19" t="str">
        <f t="shared" si="10"/>
        <v/>
      </c>
      <c r="AC66" t="str">
        <f t="shared" si="11"/>
        <v/>
      </c>
      <c r="AD66" s="59" t="str">
        <f t="shared" si="12"/>
        <v/>
      </c>
      <c r="AE66" s="19" t="str">
        <f t="shared" si="13"/>
        <v/>
      </c>
      <c r="AF66" t="str">
        <f t="shared" si="14"/>
        <v/>
      </c>
      <c r="AG66" s="59" t="str">
        <f t="shared" si="15"/>
        <v/>
      </c>
      <c r="AM66">
        <f t="shared" ref="AM66:AM73" si="18">AI66</f>
        <v>0</v>
      </c>
      <c r="AN66" s="36">
        <f t="shared" si="17"/>
        <v>0</v>
      </c>
      <c r="AO66">
        <f t="shared" si="17"/>
        <v>0</v>
      </c>
      <c r="AQ66" s="63"/>
      <c r="AR66" s="64"/>
      <c r="AS66" s="65"/>
      <c r="AT66" s="18" t="s">
        <v>80</v>
      </c>
      <c r="AX66" s="71" t="s">
        <v>26</v>
      </c>
      <c r="AY66" s="72" t="s">
        <v>36</v>
      </c>
      <c r="AZ66" s="72" t="s">
        <v>37</v>
      </c>
    </row>
    <row r="67" spans="19:52">
      <c r="S67" t="str">
        <f t="shared" si="1"/>
        <v/>
      </c>
      <c r="T67" s="19" t="str">
        <f t="shared" si="2"/>
        <v/>
      </c>
      <c r="U67" t="str">
        <f t="shared" si="3"/>
        <v/>
      </c>
      <c r="V67" s="19" t="str">
        <f t="shared" si="4"/>
        <v/>
      </c>
      <c r="W67" t="str">
        <f t="shared" si="5"/>
        <v/>
      </c>
      <c r="X67" s="59" t="str">
        <f t="shared" si="6"/>
        <v/>
      </c>
      <c r="Y67" t="str">
        <f t="shared" si="7"/>
        <v/>
      </c>
      <c r="Z67" t="str">
        <f t="shared" si="8"/>
        <v/>
      </c>
      <c r="AA67" s="59" t="str">
        <f t="shared" si="9"/>
        <v/>
      </c>
      <c r="AB67" s="19" t="str">
        <f t="shared" si="10"/>
        <v/>
      </c>
      <c r="AC67" t="str">
        <f t="shared" si="11"/>
        <v/>
      </c>
      <c r="AD67" s="59" t="str">
        <f t="shared" si="12"/>
        <v/>
      </c>
      <c r="AE67" s="19" t="str">
        <f t="shared" si="13"/>
        <v/>
      </c>
      <c r="AF67" t="str">
        <f t="shared" si="14"/>
        <v/>
      </c>
      <c r="AG67" s="59" t="str">
        <f t="shared" si="15"/>
        <v/>
      </c>
      <c r="AM67">
        <f t="shared" si="18"/>
        <v>0</v>
      </c>
      <c r="AN67" s="36">
        <f t="shared" si="17"/>
        <v>0</v>
      </c>
      <c r="AO67">
        <f t="shared" si="17"/>
        <v>0</v>
      </c>
      <c r="AQ67" s="63"/>
      <c r="AR67" s="64"/>
      <c r="AS67" s="65"/>
      <c r="AX67">
        <f t="shared" ref="AX67:AX75" si="19">AT67</f>
        <v>0</v>
      </c>
      <c r="AY67" s="4">
        <f t="shared" ref="AY67:AY75" si="20">AU67</f>
        <v>0</v>
      </c>
      <c r="AZ67">
        <f t="shared" ref="AZ67:AZ75" si="21">(AV67)*(-1)</f>
        <v>0</v>
      </c>
    </row>
    <row r="68" spans="19:52">
      <c r="S68" t="str">
        <f t="shared" si="1"/>
        <v/>
      </c>
      <c r="T68" s="19" t="str">
        <f t="shared" si="2"/>
        <v/>
      </c>
      <c r="U68" t="str">
        <f t="shared" si="3"/>
        <v/>
      </c>
      <c r="V68" s="19" t="str">
        <f t="shared" si="4"/>
        <v/>
      </c>
      <c r="W68" t="str">
        <f t="shared" si="5"/>
        <v/>
      </c>
      <c r="X68" s="59" t="str">
        <f t="shared" si="6"/>
        <v/>
      </c>
      <c r="Y68" t="str">
        <f t="shared" si="7"/>
        <v/>
      </c>
      <c r="Z68" t="str">
        <f t="shared" si="8"/>
        <v/>
      </c>
      <c r="AA68" s="59" t="str">
        <f t="shared" si="9"/>
        <v/>
      </c>
      <c r="AB68" s="19" t="str">
        <f t="shared" si="10"/>
        <v/>
      </c>
      <c r="AC68" t="str">
        <f t="shared" si="11"/>
        <v/>
      </c>
      <c r="AD68" s="59" t="str">
        <f t="shared" si="12"/>
        <v/>
      </c>
      <c r="AE68" s="19" t="str">
        <f t="shared" si="13"/>
        <v/>
      </c>
      <c r="AF68" t="str">
        <f t="shared" si="14"/>
        <v/>
      </c>
      <c r="AG68" s="59" t="str">
        <f t="shared" si="15"/>
        <v/>
      </c>
      <c r="AM68">
        <f t="shared" si="18"/>
        <v>0</v>
      </c>
      <c r="AN68" s="36">
        <f t="shared" si="17"/>
        <v>0</v>
      </c>
      <c r="AO68">
        <f t="shared" si="17"/>
        <v>0</v>
      </c>
      <c r="AQ68" s="63"/>
      <c r="AR68" s="64"/>
      <c r="AS68" s="65"/>
      <c r="AX68">
        <f t="shared" si="19"/>
        <v>0</v>
      </c>
      <c r="AY68" s="4">
        <f t="shared" si="20"/>
        <v>0</v>
      </c>
      <c r="AZ68">
        <f t="shared" si="21"/>
        <v>0</v>
      </c>
    </row>
    <row r="69" spans="19:52">
      <c r="S69" t="str">
        <f t="shared" si="1"/>
        <v/>
      </c>
      <c r="T69" s="19" t="str">
        <f t="shared" si="2"/>
        <v/>
      </c>
      <c r="U69" t="str">
        <f t="shared" si="3"/>
        <v/>
      </c>
      <c r="V69" s="19" t="str">
        <f t="shared" si="4"/>
        <v/>
      </c>
      <c r="W69" t="str">
        <f t="shared" si="5"/>
        <v/>
      </c>
      <c r="X69" s="59" t="str">
        <f t="shared" si="6"/>
        <v/>
      </c>
      <c r="Y69" t="str">
        <f t="shared" si="7"/>
        <v/>
      </c>
      <c r="Z69" t="str">
        <f t="shared" si="8"/>
        <v/>
      </c>
      <c r="AA69" s="59" t="str">
        <f t="shared" si="9"/>
        <v/>
      </c>
      <c r="AB69" s="19" t="str">
        <f t="shared" si="10"/>
        <v/>
      </c>
      <c r="AC69" t="str">
        <f t="shared" si="11"/>
        <v/>
      </c>
      <c r="AD69" s="59" t="str">
        <f t="shared" si="12"/>
        <v/>
      </c>
      <c r="AE69" s="19" t="str">
        <f t="shared" si="13"/>
        <v/>
      </c>
      <c r="AF69" t="str">
        <f t="shared" si="14"/>
        <v/>
      </c>
      <c r="AG69" s="59" t="str">
        <f t="shared" si="15"/>
        <v/>
      </c>
      <c r="AM69">
        <f t="shared" si="18"/>
        <v>0</v>
      </c>
      <c r="AN69" s="36">
        <f t="shared" si="17"/>
        <v>0</v>
      </c>
      <c r="AO69">
        <f t="shared" si="17"/>
        <v>0</v>
      </c>
      <c r="AQ69" s="63"/>
      <c r="AR69" s="64"/>
      <c r="AS69" s="65"/>
      <c r="AX69">
        <f t="shared" si="19"/>
        <v>0</v>
      </c>
      <c r="AY69" s="4">
        <f t="shared" si="20"/>
        <v>0</v>
      </c>
      <c r="AZ69">
        <f t="shared" si="21"/>
        <v>0</v>
      </c>
    </row>
    <row r="70" spans="19:52">
      <c r="S70" t="str">
        <f t="shared" si="1"/>
        <v/>
      </c>
      <c r="T70" s="19" t="str">
        <f t="shared" si="2"/>
        <v/>
      </c>
      <c r="U70" t="str">
        <f t="shared" si="3"/>
        <v/>
      </c>
      <c r="V70" s="19" t="str">
        <f t="shared" si="4"/>
        <v/>
      </c>
      <c r="W70" t="str">
        <f t="shared" si="5"/>
        <v/>
      </c>
      <c r="X70" s="59" t="str">
        <f t="shared" si="6"/>
        <v/>
      </c>
      <c r="Y70" t="str">
        <f t="shared" si="7"/>
        <v/>
      </c>
      <c r="Z70" t="str">
        <f t="shared" si="8"/>
        <v/>
      </c>
      <c r="AA70" s="59" t="str">
        <f t="shared" si="9"/>
        <v/>
      </c>
      <c r="AB70" s="19" t="str">
        <f t="shared" si="10"/>
        <v/>
      </c>
      <c r="AC70" t="str">
        <f t="shared" si="11"/>
        <v/>
      </c>
      <c r="AD70" s="59" t="str">
        <f t="shared" si="12"/>
        <v/>
      </c>
      <c r="AE70" s="19" t="str">
        <f t="shared" si="13"/>
        <v/>
      </c>
      <c r="AF70" t="str">
        <f t="shared" si="14"/>
        <v/>
      </c>
      <c r="AG70" s="59" t="str">
        <f t="shared" si="15"/>
        <v/>
      </c>
      <c r="AM70">
        <f t="shared" si="18"/>
        <v>0</v>
      </c>
      <c r="AN70" s="36">
        <f t="shared" si="17"/>
        <v>0</v>
      </c>
      <c r="AO70">
        <f t="shared" si="17"/>
        <v>0</v>
      </c>
      <c r="AQ70" s="63"/>
      <c r="AR70" s="64"/>
      <c r="AS70" s="65"/>
      <c r="AX70">
        <f t="shared" si="19"/>
        <v>0</v>
      </c>
      <c r="AY70" s="4">
        <f t="shared" si="20"/>
        <v>0</v>
      </c>
      <c r="AZ70">
        <f t="shared" si="21"/>
        <v>0</v>
      </c>
    </row>
    <row r="71" spans="19:52">
      <c r="S71" t="str">
        <f t="shared" si="1"/>
        <v/>
      </c>
      <c r="T71" s="19" t="str">
        <f t="shared" si="2"/>
        <v/>
      </c>
      <c r="U71" t="str">
        <f t="shared" si="3"/>
        <v/>
      </c>
      <c r="V71" s="19" t="str">
        <f t="shared" si="4"/>
        <v/>
      </c>
      <c r="W71" t="str">
        <f t="shared" si="5"/>
        <v/>
      </c>
      <c r="X71" s="59" t="str">
        <f t="shared" si="6"/>
        <v/>
      </c>
      <c r="Y71" t="str">
        <f t="shared" si="7"/>
        <v/>
      </c>
      <c r="Z71" t="str">
        <f t="shared" si="8"/>
        <v/>
      </c>
      <c r="AA71" s="59" t="str">
        <f t="shared" si="9"/>
        <v/>
      </c>
      <c r="AB71" s="19" t="str">
        <f t="shared" si="10"/>
        <v/>
      </c>
      <c r="AC71" t="str">
        <f t="shared" si="11"/>
        <v/>
      </c>
      <c r="AD71" s="59" t="str">
        <f t="shared" si="12"/>
        <v/>
      </c>
      <c r="AE71" s="19" t="str">
        <f t="shared" si="13"/>
        <v/>
      </c>
      <c r="AF71" t="str">
        <f t="shared" si="14"/>
        <v/>
      </c>
      <c r="AG71" s="59" t="str">
        <f t="shared" si="15"/>
        <v/>
      </c>
      <c r="AM71">
        <f t="shared" si="18"/>
        <v>0</v>
      </c>
      <c r="AN71" s="36">
        <f t="shared" si="17"/>
        <v>0</v>
      </c>
      <c r="AO71">
        <f t="shared" si="17"/>
        <v>0</v>
      </c>
      <c r="AQ71" s="63"/>
      <c r="AR71" s="64"/>
      <c r="AS71" s="65"/>
      <c r="AX71">
        <f t="shared" si="19"/>
        <v>0</v>
      </c>
      <c r="AY71" s="4">
        <f t="shared" si="20"/>
        <v>0</v>
      </c>
      <c r="AZ71">
        <f t="shared" si="21"/>
        <v>0</v>
      </c>
    </row>
    <row r="72" spans="19:52">
      <c r="S72" t="str">
        <f t="shared" si="1"/>
        <v/>
      </c>
      <c r="T72" s="19" t="str">
        <f t="shared" si="2"/>
        <v/>
      </c>
      <c r="U72" t="str">
        <f t="shared" si="3"/>
        <v/>
      </c>
      <c r="V72" s="19" t="str">
        <f t="shared" si="4"/>
        <v/>
      </c>
      <c r="W72" t="str">
        <f t="shared" si="5"/>
        <v/>
      </c>
      <c r="X72" s="59" t="str">
        <f t="shared" si="6"/>
        <v/>
      </c>
      <c r="Y72" t="str">
        <f t="shared" si="7"/>
        <v/>
      </c>
      <c r="Z72" t="str">
        <f t="shared" si="8"/>
        <v/>
      </c>
      <c r="AA72" s="59" t="str">
        <f t="shared" si="9"/>
        <v/>
      </c>
      <c r="AB72" s="19" t="str">
        <f t="shared" si="10"/>
        <v/>
      </c>
      <c r="AC72" t="str">
        <f t="shared" si="11"/>
        <v/>
      </c>
      <c r="AD72" s="59" t="str">
        <f t="shared" si="12"/>
        <v/>
      </c>
      <c r="AE72" s="19" t="str">
        <f t="shared" si="13"/>
        <v/>
      </c>
      <c r="AF72" t="str">
        <f t="shared" si="14"/>
        <v/>
      </c>
      <c r="AG72" s="59" t="str">
        <f t="shared" si="15"/>
        <v/>
      </c>
      <c r="AM72">
        <f t="shared" si="18"/>
        <v>0</v>
      </c>
      <c r="AN72" s="36">
        <f t="shared" si="17"/>
        <v>0</v>
      </c>
      <c r="AO72">
        <f t="shared" si="17"/>
        <v>0</v>
      </c>
      <c r="AQ72" s="63"/>
      <c r="AR72" s="64"/>
      <c r="AS72" s="65"/>
      <c r="AX72">
        <f t="shared" si="19"/>
        <v>0</v>
      </c>
      <c r="AY72" s="4">
        <f t="shared" si="20"/>
        <v>0</v>
      </c>
      <c r="AZ72">
        <f t="shared" si="21"/>
        <v>0</v>
      </c>
    </row>
    <row r="73" spans="19:52">
      <c r="S73" t="str">
        <f t="shared" ref="S73:S87" si="22">IF(C73="","",C73)</f>
        <v/>
      </c>
      <c r="T73" s="19" t="str">
        <f t="shared" ref="T73:T87" si="23">IF(D73="","",D73)</f>
        <v/>
      </c>
      <c r="U73" t="str">
        <f t="shared" ref="U73:U87" si="24">IF(E73="","",E73)</f>
        <v/>
      </c>
      <c r="V73" s="19" t="str">
        <f t="shared" ref="V73:V87" si="25">IF(F73="","",F73)</f>
        <v/>
      </c>
      <c r="W73" t="str">
        <f t="shared" ref="W73:W87" si="26">IF(G73="","",G73)</f>
        <v/>
      </c>
      <c r="X73" s="59" t="str">
        <f t="shared" ref="X73:X87" si="27">IF(H73="","",H73)</f>
        <v/>
      </c>
      <c r="Y73" t="str">
        <f t="shared" ref="Y73:Y87" si="28">IF(I73="","",I73)</f>
        <v/>
      </c>
      <c r="Z73" t="str">
        <f t="shared" ref="Z73:Z87" si="29">IF(J73="","",J73)</f>
        <v/>
      </c>
      <c r="AA73" s="59" t="str">
        <f t="shared" ref="AA73:AA87" si="30">IF(K73="","",K73)</f>
        <v/>
      </c>
      <c r="AB73" s="19" t="str">
        <f t="shared" ref="AB73:AB87" si="31">IF(L73="","",L73)</f>
        <v/>
      </c>
      <c r="AC73" t="str">
        <f t="shared" ref="AC73:AC87" si="32">IF(M73="","",M73)</f>
        <v/>
      </c>
      <c r="AD73" s="59" t="str">
        <f t="shared" ref="AD73:AD87" si="33">IF(N73="","",N73)</f>
        <v/>
      </c>
      <c r="AE73" s="19" t="str">
        <f t="shared" ref="AE73:AE87" si="34">IF(O73="","",O73)</f>
        <v/>
      </c>
      <c r="AF73" t="str">
        <f t="shared" ref="AF73:AF87" si="35">IF(P73="","",P73)</f>
        <v/>
      </c>
      <c r="AG73" s="59" t="str">
        <f t="shared" ref="AG73:AG87" si="36">IF(Q73="","",Q73)</f>
        <v/>
      </c>
      <c r="AM73">
        <f t="shared" si="18"/>
        <v>0</v>
      </c>
      <c r="AN73" s="36">
        <f t="shared" si="17"/>
        <v>0</v>
      </c>
      <c r="AO73">
        <f t="shared" si="17"/>
        <v>0</v>
      </c>
      <c r="AQ73" s="63"/>
      <c r="AR73" s="64"/>
      <c r="AS73" s="65"/>
      <c r="AX73">
        <f t="shared" si="19"/>
        <v>0</v>
      </c>
      <c r="AY73" s="4">
        <f t="shared" si="20"/>
        <v>0</v>
      </c>
      <c r="AZ73">
        <f t="shared" si="21"/>
        <v>0</v>
      </c>
    </row>
    <row r="74" spans="19:52">
      <c r="S74" t="str">
        <f t="shared" si="22"/>
        <v/>
      </c>
      <c r="T74" s="19" t="str">
        <f t="shared" si="23"/>
        <v/>
      </c>
      <c r="U74" t="str">
        <f t="shared" si="24"/>
        <v/>
      </c>
      <c r="V74" s="19" t="str">
        <f t="shared" si="25"/>
        <v/>
      </c>
      <c r="W74" t="str">
        <f t="shared" si="26"/>
        <v/>
      </c>
      <c r="X74" s="59" t="str">
        <f t="shared" si="27"/>
        <v/>
      </c>
      <c r="Y74" t="str">
        <f t="shared" si="28"/>
        <v/>
      </c>
      <c r="Z74" t="str">
        <f t="shared" si="29"/>
        <v/>
      </c>
      <c r="AA74" s="59" t="str">
        <f t="shared" si="30"/>
        <v/>
      </c>
      <c r="AB74" s="19" t="str">
        <f t="shared" si="31"/>
        <v/>
      </c>
      <c r="AC74" t="str">
        <f t="shared" si="32"/>
        <v/>
      </c>
      <c r="AD74" s="59" t="str">
        <f t="shared" si="33"/>
        <v/>
      </c>
      <c r="AE74" s="19" t="str">
        <f t="shared" si="34"/>
        <v/>
      </c>
      <c r="AF74" t="str">
        <f t="shared" si="35"/>
        <v/>
      </c>
      <c r="AG74" s="59" t="str">
        <f t="shared" si="36"/>
        <v/>
      </c>
      <c r="AN74" s="36"/>
      <c r="AQ74" s="63"/>
      <c r="AR74" s="64"/>
      <c r="AS74" s="65"/>
      <c r="AX74">
        <f t="shared" si="19"/>
        <v>0</v>
      </c>
      <c r="AY74" s="4">
        <f t="shared" si="20"/>
        <v>0</v>
      </c>
      <c r="AZ74">
        <f t="shared" si="21"/>
        <v>0</v>
      </c>
    </row>
    <row r="75" spans="19:52">
      <c r="S75" t="str">
        <f t="shared" si="22"/>
        <v/>
      </c>
      <c r="T75" s="19" t="str">
        <f t="shared" si="23"/>
        <v/>
      </c>
      <c r="U75" t="str">
        <f t="shared" si="24"/>
        <v/>
      </c>
      <c r="V75" s="19" t="str">
        <f t="shared" si="25"/>
        <v/>
      </c>
      <c r="W75" t="str">
        <f t="shared" si="26"/>
        <v/>
      </c>
      <c r="X75" s="59" t="str">
        <f t="shared" si="27"/>
        <v/>
      </c>
      <c r="Y75" t="str">
        <f t="shared" si="28"/>
        <v/>
      </c>
      <c r="Z75" t="str">
        <f t="shared" si="29"/>
        <v/>
      </c>
      <c r="AA75" s="59" t="str">
        <f t="shared" si="30"/>
        <v/>
      </c>
      <c r="AB75" s="19" t="str">
        <f t="shared" si="31"/>
        <v/>
      </c>
      <c r="AC75" t="str">
        <f t="shared" si="32"/>
        <v/>
      </c>
      <c r="AD75" s="59" t="str">
        <f t="shared" si="33"/>
        <v/>
      </c>
      <c r="AE75" s="19" t="str">
        <f t="shared" si="34"/>
        <v/>
      </c>
      <c r="AF75" t="str">
        <f t="shared" si="35"/>
        <v/>
      </c>
      <c r="AG75" s="59" t="str">
        <f t="shared" si="36"/>
        <v/>
      </c>
      <c r="AQ75" s="63"/>
      <c r="AR75" s="64"/>
      <c r="AS75" s="65"/>
      <c r="AX75">
        <f t="shared" si="19"/>
        <v>0</v>
      </c>
      <c r="AY75" s="4">
        <f t="shared" si="20"/>
        <v>0</v>
      </c>
      <c r="AZ75">
        <f t="shared" si="21"/>
        <v>0</v>
      </c>
    </row>
    <row r="76" spans="19:52">
      <c r="S76" t="str">
        <f t="shared" si="22"/>
        <v/>
      </c>
      <c r="T76" s="19" t="str">
        <f t="shared" si="23"/>
        <v/>
      </c>
      <c r="U76" t="str">
        <f t="shared" si="24"/>
        <v/>
      </c>
      <c r="V76" s="19" t="str">
        <f t="shared" si="25"/>
        <v/>
      </c>
      <c r="W76" t="str">
        <f t="shared" si="26"/>
        <v/>
      </c>
      <c r="X76" s="59" t="str">
        <f t="shared" si="27"/>
        <v/>
      </c>
      <c r="Y76" t="str">
        <f t="shared" si="28"/>
        <v/>
      </c>
      <c r="Z76" t="str">
        <f t="shared" si="29"/>
        <v/>
      </c>
      <c r="AA76" s="59" t="str">
        <f t="shared" si="30"/>
        <v/>
      </c>
      <c r="AB76" s="19" t="str">
        <f t="shared" si="31"/>
        <v/>
      </c>
      <c r="AC76" t="str">
        <f t="shared" si="32"/>
        <v/>
      </c>
      <c r="AD76" s="59" t="str">
        <f t="shared" si="33"/>
        <v/>
      </c>
      <c r="AE76" s="19" t="str">
        <f t="shared" si="34"/>
        <v/>
      </c>
      <c r="AF76" t="str">
        <f t="shared" si="35"/>
        <v/>
      </c>
      <c r="AG76" s="59" t="str">
        <f t="shared" si="36"/>
        <v/>
      </c>
      <c r="AQ76" s="63"/>
      <c r="AR76" s="64"/>
      <c r="AS76" s="65"/>
    </row>
    <row r="77" spans="19:52">
      <c r="S77" t="str">
        <f t="shared" si="22"/>
        <v/>
      </c>
      <c r="T77" s="19" t="str">
        <f t="shared" si="23"/>
        <v/>
      </c>
      <c r="U77" t="str">
        <f t="shared" si="24"/>
        <v/>
      </c>
      <c r="V77" s="19" t="str">
        <f t="shared" si="25"/>
        <v/>
      </c>
      <c r="W77" t="str">
        <f t="shared" si="26"/>
        <v/>
      </c>
      <c r="X77" s="59" t="str">
        <f t="shared" si="27"/>
        <v/>
      </c>
      <c r="Y77" t="str">
        <f t="shared" si="28"/>
        <v/>
      </c>
      <c r="Z77" t="str">
        <f t="shared" si="29"/>
        <v/>
      </c>
      <c r="AA77" s="59" t="str">
        <f t="shared" si="30"/>
        <v/>
      </c>
      <c r="AB77" s="19" t="str">
        <f t="shared" si="31"/>
        <v/>
      </c>
      <c r="AC77" t="str">
        <f t="shared" si="32"/>
        <v/>
      </c>
      <c r="AD77" s="59" t="str">
        <f t="shared" si="33"/>
        <v/>
      </c>
      <c r="AE77" s="19" t="str">
        <f t="shared" si="34"/>
        <v/>
      </c>
      <c r="AF77" t="str">
        <f t="shared" si="35"/>
        <v/>
      </c>
      <c r="AG77" s="59" t="str">
        <f t="shared" si="36"/>
        <v/>
      </c>
      <c r="AQ77" s="63"/>
      <c r="AR77" s="64"/>
      <c r="AS77" s="65"/>
    </row>
    <row r="78" spans="19:52">
      <c r="S78" t="str">
        <f t="shared" si="22"/>
        <v/>
      </c>
      <c r="T78" s="19" t="str">
        <f t="shared" si="23"/>
        <v/>
      </c>
      <c r="U78" t="str">
        <f t="shared" si="24"/>
        <v/>
      </c>
      <c r="V78" s="19" t="str">
        <f t="shared" si="25"/>
        <v/>
      </c>
      <c r="W78" t="str">
        <f t="shared" si="26"/>
        <v/>
      </c>
      <c r="X78" s="59" t="str">
        <f t="shared" si="27"/>
        <v/>
      </c>
      <c r="Y78" t="str">
        <f t="shared" si="28"/>
        <v/>
      </c>
      <c r="Z78" t="str">
        <f t="shared" si="29"/>
        <v/>
      </c>
      <c r="AA78" s="59" t="str">
        <f t="shared" si="30"/>
        <v/>
      </c>
      <c r="AB78" s="19" t="str">
        <f t="shared" si="31"/>
        <v/>
      </c>
      <c r="AC78" t="str">
        <f t="shared" si="32"/>
        <v/>
      </c>
      <c r="AD78" s="59" t="str">
        <f t="shared" si="33"/>
        <v/>
      </c>
      <c r="AE78" s="19" t="str">
        <f t="shared" si="34"/>
        <v/>
      </c>
      <c r="AF78" t="str">
        <f t="shared" si="35"/>
        <v/>
      </c>
      <c r="AG78" s="59" t="str">
        <f t="shared" si="36"/>
        <v/>
      </c>
      <c r="AQ78" s="63"/>
      <c r="AR78" s="64"/>
      <c r="AS78" s="65"/>
    </row>
    <row r="79" spans="19:52">
      <c r="S79" t="str">
        <f t="shared" si="22"/>
        <v/>
      </c>
      <c r="T79" s="19" t="str">
        <f t="shared" si="23"/>
        <v/>
      </c>
      <c r="U79" t="str">
        <f t="shared" si="24"/>
        <v/>
      </c>
      <c r="V79" s="19" t="str">
        <f t="shared" si="25"/>
        <v/>
      </c>
      <c r="W79" t="str">
        <f t="shared" si="26"/>
        <v/>
      </c>
      <c r="X79" s="59" t="str">
        <f t="shared" si="27"/>
        <v/>
      </c>
      <c r="Y79" t="str">
        <f t="shared" si="28"/>
        <v/>
      </c>
      <c r="Z79" t="str">
        <f t="shared" si="29"/>
        <v/>
      </c>
      <c r="AA79" s="59" t="str">
        <f t="shared" si="30"/>
        <v/>
      </c>
      <c r="AB79" s="19" t="str">
        <f t="shared" si="31"/>
        <v/>
      </c>
      <c r="AC79" t="str">
        <f t="shared" si="32"/>
        <v/>
      </c>
      <c r="AD79" s="59" t="str">
        <f t="shared" si="33"/>
        <v/>
      </c>
      <c r="AE79" s="19" t="str">
        <f t="shared" si="34"/>
        <v/>
      </c>
      <c r="AF79" t="str">
        <f t="shared" si="35"/>
        <v/>
      </c>
      <c r="AG79" s="59" t="str">
        <f t="shared" si="36"/>
        <v/>
      </c>
      <c r="AQ79" s="63"/>
      <c r="AR79" s="64"/>
      <c r="AS79" s="65"/>
    </row>
    <row r="80" spans="19:52">
      <c r="S80" t="str">
        <f t="shared" si="22"/>
        <v/>
      </c>
      <c r="T80" s="19" t="str">
        <f t="shared" si="23"/>
        <v/>
      </c>
      <c r="U80" t="str">
        <f t="shared" si="24"/>
        <v/>
      </c>
      <c r="V80" s="19" t="str">
        <f t="shared" si="25"/>
        <v/>
      </c>
      <c r="W80" t="str">
        <f t="shared" si="26"/>
        <v/>
      </c>
      <c r="X80" s="59" t="str">
        <f t="shared" si="27"/>
        <v/>
      </c>
      <c r="Y80" t="str">
        <f t="shared" si="28"/>
        <v/>
      </c>
      <c r="Z80" t="str">
        <f t="shared" si="29"/>
        <v/>
      </c>
      <c r="AA80" s="59" t="str">
        <f t="shared" si="30"/>
        <v/>
      </c>
      <c r="AB80" s="19" t="str">
        <f t="shared" si="31"/>
        <v/>
      </c>
      <c r="AC80" t="str">
        <f t="shared" si="32"/>
        <v/>
      </c>
      <c r="AD80" s="59" t="str">
        <f t="shared" si="33"/>
        <v/>
      </c>
      <c r="AE80" s="19" t="str">
        <f t="shared" si="34"/>
        <v/>
      </c>
      <c r="AF80" t="str">
        <f t="shared" si="35"/>
        <v/>
      </c>
      <c r="AG80" s="59" t="str">
        <f t="shared" si="36"/>
        <v/>
      </c>
      <c r="AQ80" s="63"/>
      <c r="AR80" s="64"/>
      <c r="AS80" s="65"/>
    </row>
    <row r="81" spans="19:45">
      <c r="S81" t="str">
        <f t="shared" si="22"/>
        <v/>
      </c>
      <c r="T81" s="19" t="str">
        <f t="shared" si="23"/>
        <v/>
      </c>
      <c r="U81" t="str">
        <f t="shared" si="24"/>
        <v/>
      </c>
      <c r="V81" s="19" t="str">
        <f t="shared" si="25"/>
        <v/>
      </c>
      <c r="W81" t="str">
        <f t="shared" si="26"/>
        <v/>
      </c>
      <c r="X81" s="59" t="str">
        <f t="shared" si="27"/>
        <v/>
      </c>
      <c r="Y81" t="str">
        <f t="shared" si="28"/>
        <v/>
      </c>
      <c r="Z81" t="str">
        <f t="shared" si="29"/>
        <v/>
      </c>
      <c r="AA81" s="59" t="str">
        <f t="shared" si="30"/>
        <v/>
      </c>
      <c r="AB81" s="19" t="str">
        <f t="shared" si="31"/>
        <v/>
      </c>
      <c r="AC81" t="str">
        <f t="shared" si="32"/>
        <v/>
      </c>
      <c r="AD81" s="59" t="str">
        <f t="shared" si="33"/>
        <v/>
      </c>
      <c r="AE81" s="19" t="str">
        <f t="shared" si="34"/>
        <v/>
      </c>
      <c r="AF81" t="str">
        <f t="shared" si="35"/>
        <v/>
      </c>
      <c r="AG81" s="59" t="str">
        <f t="shared" si="36"/>
        <v/>
      </c>
      <c r="AQ81" s="63"/>
      <c r="AR81" s="64"/>
      <c r="AS81" s="65"/>
    </row>
    <row r="82" spans="19:45">
      <c r="S82" t="str">
        <f t="shared" si="22"/>
        <v/>
      </c>
      <c r="T82" s="19" t="str">
        <f t="shared" si="23"/>
        <v/>
      </c>
      <c r="U82" t="str">
        <f t="shared" si="24"/>
        <v/>
      </c>
      <c r="V82" s="19" t="str">
        <f t="shared" si="25"/>
        <v/>
      </c>
      <c r="W82" t="str">
        <f t="shared" si="26"/>
        <v/>
      </c>
      <c r="X82" s="59" t="str">
        <f t="shared" si="27"/>
        <v/>
      </c>
      <c r="Y82" t="str">
        <f t="shared" si="28"/>
        <v/>
      </c>
      <c r="Z82" t="str">
        <f t="shared" si="29"/>
        <v/>
      </c>
      <c r="AA82" s="59" t="str">
        <f t="shared" si="30"/>
        <v/>
      </c>
      <c r="AB82" s="19" t="str">
        <f t="shared" si="31"/>
        <v/>
      </c>
      <c r="AC82" t="str">
        <f t="shared" si="32"/>
        <v/>
      </c>
      <c r="AD82" s="59" t="str">
        <f t="shared" si="33"/>
        <v/>
      </c>
      <c r="AE82" s="19" t="str">
        <f t="shared" si="34"/>
        <v/>
      </c>
      <c r="AF82" t="str">
        <f t="shared" si="35"/>
        <v/>
      </c>
      <c r="AG82" s="59" t="str">
        <f t="shared" si="36"/>
        <v/>
      </c>
      <c r="AQ82" s="66"/>
      <c r="AR82" s="67"/>
      <c r="AS82" s="68"/>
    </row>
    <row r="83" spans="19:45">
      <c r="S83" t="str">
        <f t="shared" si="22"/>
        <v/>
      </c>
      <c r="T83" s="19" t="str">
        <f t="shared" si="23"/>
        <v/>
      </c>
      <c r="U83" t="str">
        <f t="shared" si="24"/>
        <v/>
      </c>
      <c r="V83" s="19" t="str">
        <f t="shared" si="25"/>
        <v/>
      </c>
      <c r="W83" t="str">
        <f t="shared" si="26"/>
        <v/>
      </c>
      <c r="X83" s="59" t="str">
        <f t="shared" si="27"/>
        <v/>
      </c>
      <c r="Y83" t="str">
        <f t="shared" si="28"/>
        <v/>
      </c>
      <c r="Z83" t="str">
        <f t="shared" si="29"/>
        <v/>
      </c>
      <c r="AA83" s="59" t="str">
        <f t="shared" si="30"/>
        <v/>
      </c>
      <c r="AB83" s="19" t="str">
        <f t="shared" si="31"/>
        <v/>
      </c>
      <c r="AC83" t="str">
        <f t="shared" si="32"/>
        <v/>
      </c>
      <c r="AD83" s="59" t="str">
        <f t="shared" si="33"/>
        <v/>
      </c>
      <c r="AE83" s="19" t="str">
        <f t="shared" si="34"/>
        <v/>
      </c>
      <c r="AF83" t="str">
        <f t="shared" si="35"/>
        <v/>
      </c>
      <c r="AG83" s="59" t="str">
        <f t="shared" si="36"/>
        <v/>
      </c>
    </row>
    <row r="84" spans="19:45">
      <c r="S84" t="str">
        <f t="shared" si="22"/>
        <v/>
      </c>
      <c r="T84" s="19" t="str">
        <f t="shared" si="23"/>
        <v/>
      </c>
      <c r="U84" t="str">
        <f t="shared" si="24"/>
        <v/>
      </c>
      <c r="V84" s="19" t="str">
        <f t="shared" si="25"/>
        <v/>
      </c>
      <c r="W84" t="str">
        <f t="shared" si="26"/>
        <v/>
      </c>
      <c r="X84" s="59" t="str">
        <f t="shared" si="27"/>
        <v/>
      </c>
      <c r="Y84" t="str">
        <f t="shared" si="28"/>
        <v/>
      </c>
      <c r="Z84" t="str">
        <f t="shared" si="29"/>
        <v/>
      </c>
      <c r="AA84" s="59" t="str">
        <f t="shared" si="30"/>
        <v/>
      </c>
      <c r="AB84" s="19" t="str">
        <f t="shared" si="31"/>
        <v/>
      </c>
      <c r="AC84" t="str">
        <f t="shared" si="32"/>
        <v/>
      </c>
      <c r="AD84" s="59" t="str">
        <f t="shared" si="33"/>
        <v/>
      </c>
      <c r="AE84" s="19" t="str">
        <f t="shared" si="34"/>
        <v/>
      </c>
      <c r="AF84" t="str">
        <f t="shared" si="35"/>
        <v/>
      </c>
      <c r="AG84" s="59" t="str">
        <f t="shared" si="36"/>
        <v/>
      </c>
    </row>
    <row r="85" spans="19:45">
      <c r="S85" t="str">
        <f t="shared" si="22"/>
        <v/>
      </c>
      <c r="T85" s="19" t="str">
        <f t="shared" si="23"/>
        <v/>
      </c>
      <c r="U85" t="str">
        <f t="shared" si="24"/>
        <v/>
      </c>
      <c r="V85" s="19" t="str">
        <f t="shared" si="25"/>
        <v/>
      </c>
      <c r="W85" t="str">
        <f t="shared" si="26"/>
        <v/>
      </c>
      <c r="X85" s="59" t="str">
        <f t="shared" si="27"/>
        <v/>
      </c>
      <c r="Y85" t="str">
        <f t="shared" si="28"/>
        <v/>
      </c>
      <c r="Z85" t="str">
        <f t="shared" si="29"/>
        <v/>
      </c>
      <c r="AA85" s="59" t="str">
        <f t="shared" si="30"/>
        <v/>
      </c>
      <c r="AB85" s="19" t="str">
        <f t="shared" si="31"/>
        <v/>
      </c>
      <c r="AC85" t="str">
        <f t="shared" si="32"/>
        <v/>
      </c>
      <c r="AD85" s="59" t="str">
        <f t="shared" si="33"/>
        <v/>
      </c>
      <c r="AE85" s="19" t="str">
        <f t="shared" si="34"/>
        <v/>
      </c>
      <c r="AF85" t="str">
        <f t="shared" si="35"/>
        <v/>
      </c>
      <c r="AG85" s="59" t="str">
        <f t="shared" si="36"/>
        <v/>
      </c>
    </row>
    <row r="86" spans="19:45">
      <c r="S86" t="str">
        <f t="shared" si="22"/>
        <v/>
      </c>
      <c r="T86" s="19" t="str">
        <f t="shared" si="23"/>
        <v/>
      </c>
      <c r="U86" t="str">
        <f t="shared" si="24"/>
        <v/>
      </c>
      <c r="V86" s="19" t="str">
        <f t="shared" si="25"/>
        <v/>
      </c>
      <c r="W86" t="str">
        <f t="shared" si="26"/>
        <v/>
      </c>
      <c r="X86" s="59" t="str">
        <f t="shared" si="27"/>
        <v/>
      </c>
      <c r="Y86" t="str">
        <f t="shared" si="28"/>
        <v/>
      </c>
      <c r="Z86" t="str">
        <f t="shared" si="29"/>
        <v/>
      </c>
      <c r="AA86" s="59" t="str">
        <f t="shared" si="30"/>
        <v/>
      </c>
      <c r="AB86" s="19" t="str">
        <f t="shared" si="31"/>
        <v/>
      </c>
      <c r="AC86" t="str">
        <f t="shared" si="32"/>
        <v/>
      </c>
      <c r="AD86" s="59" t="str">
        <f t="shared" si="33"/>
        <v/>
      </c>
      <c r="AE86" s="19" t="str">
        <f t="shared" si="34"/>
        <v/>
      </c>
      <c r="AF86" t="str">
        <f t="shared" si="35"/>
        <v/>
      </c>
      <c r="AG86" s="59" t="str">
        <f t="shared" si="36"/>
        <v/>
      </c>
    </row>
    <row r="87" spans="19:45">
      <c r="S87" t="str">
        <f t="shared" si="22"/>
        <v/>
      </c>
      <c r="T87" s="19" t="str">
        <f t="shared" si="23"/>
        <v/>
      </c>
      <c r="U87" t="str">
        <f t="shared" si="24"/>
        <v/>
      </c>
      <c r="V87" s="19" t="str">
        <f t="shared" si="25"/>
        <v/>
      </c>
      <c r="W87" t="str">
        <f t="shared" si="26"/>
        <v/>
      </c>
      <c r="X87" s="59" t="str">
        <f t="shared" si="27"/>
        <v/>
      </c>
      <c r="Y87" t="str">
        <f t="shared" si="28"/>
        <v/>
      </c>
      <c r="Z87" t="str">
        <f t="shared" si="29"/>
        <v/>
      </c>
      <c r="AA87" s="59" t="str">
        <f t="shared" si="30"/>
        <v/>
      </c>
      <c r="AB87" s="19" t="str">
        <f t="shared" si="31"/>
        <v/>
      </c>
      <c r="AC87" t="str">
        <f t="shared" si="32"/>
        <v/>
      </c>
      <c r="AD87" s="59" t="str">
        <f t="shared" si="33"/>
        <v/>
      </c>
      <c r="AE87" s="19" t="str">
        <f t="shared" si="34"/>
        <v/>
      </c>
      <c r="AF87" t="str">
        <f t="shared" si="35"/>
        <v/>
      </c>
      <c r="AG87" s="59" t="str">
        <f t="shared" si="36"/>
        <v/>
      </c>
    </row>
  </sheetData>
  <sortState caseSensitive="1" ref="AX67:AZ75">
    <sortCondition descending="1" ref="AX67:AX75"/>
  </sortState>
  <mergeCells count="2">
    <mergeCell ref="AX65:AZ65"/>
    <mergeCell ref="BA40:BC40"/>
  </mergeCells>
  <conditionalFormatting pivot="1">
    <cfRule type="dataBar" priority="46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{2ABF96B6-B6C8-41CD-AA41-3D71334D2222}</x14:id>
        </ext>
      </extLst>
    </cfRule>
  </conditionalFormatting>
  <conditionalFormatting pivot="1">
    <cfRule type="dataBar" priority="45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{E571832D-24F1-4545-B22D-79F2DE1568BC}</x14:id>
        </ext>
      </extLst>
    </cfRule>
  </conditionalFormatting>
  <conditionalFormatting pivot="1">
    <cfRule type="dataBar" priority="44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{B3A0C76B-A99F-4C5D-B743-C160E56F82EC}</x14:id>
        </ext>
      </extLst>
    </cfRule>
  </conditionalFormatting>
  <conditionalFormatting pivot="1">
    <cfRule type="dataBar" priority="43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{F525264E-2A4D-438A-A8C9-C3D8504B1D01}</x14:id>
        </ext>
      </extLst>
    </cfRule>
  </conditionalFormatting>
  <conditionalFormatting pivot="1">
    <cfRule type="dataBar" priority="42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{27D134E5-1840-4017-8E13-48EBFC5A1A6C}</x14:id>
        </ext>
      </extLst>
    </cfRule>
  </conditionalFormatting>
  <conditionalFormatting pivot="1">
    <cfRule type="dataBar" priority="41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{606C8843-D678-4481-B20E-E192F8036CD4}</x14:id>
        </ext>
      </extLst>
    </cfRule>
  </conditionalFormatting>
  <conditionalFormatting pivot="1">
    <cfRule type="dataBar" priority="40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{2569F367-CDA0-4555-BB89-08B36DA8454B}</x14:id>
        </ext>
      </extLst>
    </cfRule>
  </conditionalFormatting>
  <conditionalFormatting pivot="1">
    <cfRule type="dataBar" priority="39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{CA13375D-2EBF-435E-BD06-EC657E1FA394}</x14:id>
        </ext>
      </extLst>
    </cfRule>
  </conditionalFormatting>
  <conditionalFormatting pivot="1">
    <cfRule type="dataBar" priority="38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{E99FF119-FD94-411E-9B41-E760E2CB3A5E}</x14:id>
        </ext>
      </extLst>
    </cfRule>
  </conditionalFormatting>
  <conditionalFormatting pivot="1">
    <cfRule type="dataBar" priority="37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{EB321EE3-0743-4D54-A457-99FEEF098B90}</x14:id>
        </ext>
      </extLst>
    </cfRule>
  </conditionalFormatting>
  <conditionalFormatting pivot="1">
    <cfRule type="dataBar" priority="35">
      <dataBar showValue="0">
        <cfvo type="min"/>
        <cfvo type="max"/>
        <color theme="5" tint="-0.249977111117893"/>
      </dataBar>
      <extLst>
        <ext xmlns:x14="http://schemas.microsoft.com/office/spreadsheetml/2009/9/main" uri="{B025F937-C7B1-47D3-B67F-A62EFF666E3E}">
          <x14:id>{B957937F-AA79-4EE9-851D-62C717DAF683}</x14:id>
        </ext>
      </extLst>
    </cfRule>
  </conditionalFormatting>
  <conditionalFormatting pivot="1">
    <cfRule type="dataBar" priority="34">
      <dataBar showValue="0">
        <cfvo type="min"/>
        <cfvo type="max"/>
        <color theme="5" tint="-0.249977111117893"/>
      </dataBar>
      <extLst>
        <ext xmlns:x14="http://schemas.microsoft.com/office/spreadsheetml/2009/9/main" uri="{B025F937-C7B1-47D3-B67F-A62EFF666E3E}">
          <x14:id>{2C59D861-E2B2-4E8C-B314-632C117867AF}</x14:id>
        </ext>
      </extLst>
    </cfRule>
  </conditionalFormatting>
  <conditionalFormatting pivot="1">
    <cfRule type="dataBar" priority="33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{3C253B1B-2763-4493-8082-7C16B5CEE832}</x14:id>
        </ext>
      </extLst>
    </cfRule>
  </conditionalFormatting>
  <conditionalFormatting pivot="1">
    <cfRule type="dataBar" priority="31">
      <dataBar showValue="0">
        <cfvo type="min"/>
        <cfvo type="max"/>
        <color theme="5" tint="-0.249977111117893"/>
      </dataBar>
      <extLst>
        <ext xmlns:x14="http://schemas.microsoft.com/office/spreadsheetml/2009/9/main" uri="{B025F937-C7B1-47D3-B67F-A62EFF666E3E}">
          <x14:id>{65B6C5BF-63E0-4E16-BAA2-C9E79E17432E}</x14:id>
        </ext>
      </extLst>
    </cfRule>
  </conditionalFormatting>
  <conditionalFormatting sqref="BM12">
    <cfRule type="dataBar" priority="30">
      <dataBar showValue="0">
        <cfvo type="min"/>
        <cfvo type="max"/>
        <color theme="5" tint="-0.249977111117893"/>
      </dataBar>
      <extLst>
        <ext xmlns:x14="http://schemas.microsoft.com/office/spreadsheetml/2009/9/main" uri="{B025F937-C7B1-47D3-B67F-A62EFF666E3E}">
          <x14:id>{29BCF1FD-EB56-4CE5-B67B-6CEDFDA587BB}</x14:id>
        </ext>
      </extLst>
    </cfRule>
  </conditionalFormatting>
  <conditionalFormatting pivot="1">
    <cfRule type="dataBar" priority="29">
      <dataBar showValue="0">
        <cfvo type="min"/>
        <cfvo type="max"/>
        <color theme="5" tint="-0.249977111117893"/>
      </dataBar>
      <extLst>
        <ext xmlns:x14="http://schemas.microsoft.com/office/spreadsheetml/2009/9/main" uri="{B025F937-C7B1-47D3-B67F-A62EFF666E3E}">
          <x14:id>{2456C9E2-9002-457C-821E-B64510E2839A}</x14:id>
        </ext>
      </extLst>
    </cfRule>
  </conditionalFormatting>
  <conditionalFormatting pivot="1">
    <cfRule type="dataBar" priority="28">
      <dataBar showValue="0">
        <cfvo type="min"/>
        <cfvo type="max"/>
        <color theme="5" tint="-0.249977111117893"/>
      </dataBar>
      <extLst>
        <ext xmlns:x14="http://schemas.microsoft.com/office/spreadsheetml/2009/9/main" uri="{B025F937-C7B1-47D3-B67F-A62EFF666E3E}">
          <x14:id>{C4E2A994-8200-4939-8BCC-90E039A9A3FF}</x14:id>
        </ext>
      </extLst>
    </cfRule>
  </conditionalFormatting>
  <conditionalFormatting pivot="1">
    <cfRule type="dataBar" priority="26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{77E9311A-A36E-449C-A18F-28911CC0B45B}</x14:id>
        </ext>
      </extLst>
    </cfRule>
  </conditionalFormatting>
  <conditionalFormatting pivot="1">
    <cfRule type="dataBar" priority="25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{F16509D7-E4AF-4BE7-B3AC-61136A73300F}</x14:id>
        </ext>
      </extLst>
    </cfRule>
  </conditionalFormatting>
  <conditionalFormatting pivot="1">
    <cfRule type="dataBar" priority="24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{BE06FFE8-0A58-4CCA-AB10-D05BC42D3524}</x14:id>
        </ext>
      </extLst>
    </cfRule>
  </conditionalFormatting>
  <conditionalFormatting sqref="E1:E7 E90:E1048576">
    <cfRule type="dataBar" priority="57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{C4006A7F-FAF8-48CD-862E-587FABD86BB0}</x14:id>
        </ext>
      </extLst>
    </cfRule>
  </conditionalFormatting>
  <conditionalFormatting sqref="P1:P7 P90:P1048576">
    <cfRule type="dataBar" priority="61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{6094C481-6946-4BE7-8F44-B4A9E9BD6ACB}</x14:id>
        </ext>
      </extLst>
    </cfRule>
  </conditionalFormatting>
  <conditionalFormatting sqref="E1:E7 E88:E1048576">
    <cfRule type="dataBar" priority="20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{FB975D6F-2299-48EC-A751-D325CF5C4AC7}</x14:id>
        </ext>
      </extLst>
    </cfRule>
  </conditionalFormatting>
  <conditionalFormatting sqref="P1:P7 P88:P1048576">
    <cfRule type="dataBar" priority="19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{1784C43C-C334-4930-AB53-D2A013CE8673}</x14:id>
        </ext>
      </extLst>
    </cfRule>
  </conditionalFormatting>
  <conditionalFormatting pivot="1">
    <cfRule type="dataBar" priority="18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{BE16B453-C5D6-4FB7-B489-9EEBC72D7EC0}</x14:id>
        </ext>
      </extLst>
    </cfRule>
  </conditionalFormatting>
  <conditionalFormatting pivot="1">
    <cfRule type="dataBar" priority="17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{480BE892-B311-4ABE-B584-1B96E5B66982}</x14:id>
        </ext>
      </extLst>
    </cfRule>
  </conditionalFormatting>
  <conditionalFormatting sqref="W8:W87 U8:U87 AC8:AC87 AF8:AF87">
    <cfRule type="dataBar" priority="16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{D5C79A39-732A-421C-A9D5-6224888FB723}</x14:id>
        </ext>
      </extLst>
    </cfRule>
  </conditionalFormatting>
  <conditionalFormatting sqref="Z8:Z87">
    <cfRule type="dataBar" priority="15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{F1769094-14B7-41CC-862E-F62FAA88D6C5}</x14:id>
        </ext>
      </extLst>
    </cfRule>
  </conditionalFormatting>
  <conditionalFormatting sqref="AO65:AO73">
    <cfRule type="dataBar" priority="3">
      <dataBar showValue="0">
        <cfvo type="min"/>
        <cfvo type="max"/>
        <color rgb="FFF88128"/>
      </dataBar>
      <extLst>
        <ext xmlns:x14="http://schemas.microsoft.com/office/spreadsheetml/2009/9/main" uri="{B025F937-C7B1-47D3-B67F-A62EFF666E3E}">
          <x14:id>{915CBFA3-8DA5-4A05-A2A8-93729E8274BE}</x14:id>
        </ext>
      </extLst>
    </cfRule>
  </conditionalFormatting>
  <conditionalFormatting pivot="1">
    <cfRule type="dataBar" priority="2">
      <dataBar showValue="0">
        <cfvo type="min"/>
        <cfvo type="max"/>
        <color rgb="FFF88128"/>
      </dataBar>
      <extLst>
        <ext xmlns:x14="http://schemas.microsoft.com/office/spreadsheetml/2009/9/main" uri="{B025F937-C7B1-47D3-B67F-A62EFF666E3E}">
          <x14:id>{9A2A1074-7D41-4D78-9528-629BFBF3AA2D}</x14:id>
        </ext>
      </extLst>
    </cfRule>
  </conditionalFormatting>
  <pageMargins left="0.7" right="0.7" top="0.75" bottom="0.75" header="0.3" footer="0.3"/>
  <pageSetup paperSize="9" orientation="portrait" r:id="rId15"/>
  <drawing r:id="rId16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2ABF96B6-B6C8-41CD-AA41-3D71334D222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E571832D-24F1-4545-B22D-79F2DE1568B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B3A0C76B-A99F-4C5D-B743-C160E56F82E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F525264E-2A4D-438A-A8C9-C3D8504B1D0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27D134E5-1840-4017-8E13-48EBFC5A1A6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606C8843-D678-4481-B20E-E192F8036CD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2569F367-CDA0-4555-BB89-08B36DA8454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CA13375D-2EBF-435E-BD06-EC657E1FA39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E99FF119-FD94-411E-9B41-E760E2CB3A5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EB321EE3-0743-4D54-A457-99FEEF098B9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B957937F-AA79-4EE9-851D-62C717DAF68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2C59D861-E2B2-4E8C-B314-632C117867A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3C253B1B-2763-4493-8082-7C16B5CEE83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65B6C5BF-63E0-4E16-BAA2-C9E79E17432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>
          <x14:cfRule type="dataBar" id="{29BCF1FD-EB56-4CE5-B67B-6CEDFDA587B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BM12</xm:sqref>
        </x14:conditionalFormatting>
        <x14:conditionalFormatting xmlns:xm="http://schemas.microsoft.com/office/excel/2006/main" pivot="1">
          <x14:cfRule type="dataBar" id="{2456C9E2-9002-457C-821E-B64510E2839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C4E2A994-8200-4939-8BCC-90E039A9A3F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77E9311A-A36E-449C-A18F-28911CC0B45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F16509D7-E4AF-4BE7-B3AC-61136A73300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BE06FFE8-0A58-4CCA-AB10-D05BC42D352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>
          <x14:cfRule type="dataBar" id="{C4006A7F-FAF8-48CD-862E-587FABD86BB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E1:E7 E90:E1048576</xm:sqref>
        </x14:conditionalFormatting>
        <x14:conditionalFormatting xmlns:xm="http://schemas.microsoft.com/office/excel/2006/main">
          <x14:cfRule type="dataBar" id="{6094C481-6946-4BE7-8F44-B4A9E9BD6AC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P1:P7 P90:P1048576</xm:sqref>
        </x14:conditionalFormatting>
        <x14:conditionalFormatting xmlns:xm="http://schemas.microsoft.com/office/excel/2006/main">
          <x14:cfRule type="dataBar" id="{FB975D6F-2299-48EC-A751-D325CF5C4AC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E1:E7 E88:E1048576</xm:sqref>
        </x14:conditionalFormatting>
        <x14:conditionalFormatting xmlns:xm="http://schemas.microsoft.com/office/excel/2006/main">
          <x14:cfRule type="dataBar" id="{1784C43C-C334-4930-AB53-D2A013CE867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P1:P7 P88:P1048576</xm:sqref>
        </x14:conditionalFormatting>
        <x14:conditionalFormatting xmlns:xm="http://schemas.microsoft.com/office/excel/2006/main" pivot="1">
          <x14:cfRule type="dataBar" id="{BE16B453-C5D6-4FB7-B489-9EEBC72D7EC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 pivot="1">
          <x14:cfRule type="dataBar" id="{480BE892-B311-4ABE-B584-1B96E5B6698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  <x14:conditionalFormatting xmlns:xm="http://schemas.microsoft.com/office/excel/2006/main">
          <x14:cfRule type="dataBar" id="{D5C79A39-732A-421C-A9D5-6224888FB72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W8:W87 U8:U87 AC8:AC87 AF8:AF87</xm:sqref>
        </x14:conditionalFormatting>
        <x14:conditionalFormatting xmlns:xm="http://schemas.microsoft.com/office/excel/2006/main">
          <x14:cfRule type="dataBar" id="{F1769094-14B7-41CC-862E-F62FAA88D6C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Z8:Z87</xm:sqref>
        </x14:conditionalFormatting>
        <x14:conditionalFormatting xmlns:xm="http://schemas.microsoft.com/office/excel/2006/main">
          <x14:cfRule type="dataBar" id="{915CBFA3-8DA5-4A05-A2A8-93729E8274B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AO65:AO73</xm:sqref>
        </x14:conditionalFormatting>
        <x14:conditionalFormatting xmlns:xm="http://schemas.microsoft.com/office/excel/2006/main" pivot="1">
          <x14:cfRule type="dataBar" id="{9A2A1074-7D41-4D78-9528-629BFBF3AA2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manualMax="0" manualMin="0" type="column" displayEmptyCellsAs="gap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Analyse!AN65:AN65</xm:f>
              <xm:sqref>AO65</xm:sqref>
            </x14:sparkline>
            <x14:sparkline>
              <xm:f>Analyse!AN66:AN66</xm:f>
              <xm:sqref>AO66</xm:sqref>
            </x14:sparkline>
            <x14:sparkline>
              <xm:f>Analyse!AN67:AN67</xm:f>
              <xm:sqref>AO67</xm:sqref>
            </x14:sparkline>
            <x14:sparkline>
              <xm:f>Analyse!AN68:AN68</xm:f>
              <xm:sqref>AO68</xm:sqref>
            </x14:sparkline>
            <x14:sparkline>
              <xm:f>Analyse!AN69:AN69</xm:f>
              <xm:sqref>AO69</xm:sqref>
            </x14:sparkline>
            <x14:sparkline>
              <xm:f>Analyse!AN70:AN70</xm:f>
              <xm:sqref>AO70</xm:sqref>
            </x14:sparkline>
            <x14:sparkline>
              <xm:f>Analyse!AN71:AN71</xm:f>
              <xm:sqref>AO71</xm:sqref>
            </x14:sparkline>
            <x14:sparkline>
              <xm:f>Analyse!AN72:AN72</xm:f>
              <xm:sqref>AO72</xm:sqref>
            </x14:sparkline>
            <x14:sparkline>
              <xm:f>Analyse!AN73:AN73</xm:f>
              <xm:sqref>AO73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F1:AC9"/>
  <sheetViews>
    <sheetView zoomScale="95" zoomScaleNormal="95" workbookViewId="0">
      <selection activeCell="G17" sqref="G17"/>
    </sheetView>
  </sheetViews>
  <sheetFormatPr baseColWidth="10" defaultRowHeight="15"/>
  <cols>
    <col min="1" max="1" width="2.5703125" customWidth="1"/>
    <col min="2" max="2" width="2" customWidth="1"/>
    <col min="3" max="3" width="1.85546875" customWidth="1"/>
    <col min="4" max="4" width="2.7109375" customWidth="1"/>
    <col min="5" max="5" width="1.7109375" customWidth="1"/>
    <col min="6" max="6" width="27.42578125" customWidth="1"/>
    <col min="7" max="7" width="12.42578125" customWidth="1"/>
    <col min="9" max="9" width="1" customWidth="1"/>
    <col min="10" max="10" width="13.140625" customWidth="1"/>
    <col min="12" max="12" width="6.7109375" customWidth="1"/>
    <col min="13" max="13" width="1" customWidth="1"/>
    <col min="14" max="14" width="7.28515625" customWidth="1"/>
    <col min="15" max="15" width="11.42578125" customWidth="1"/>
    <col min="16" max="16" width="6.7109375" customWidth="1"/>
    <col min="17" max="17" width="1" customWidth="1"/>
    <col min="20" max="20" width="6.7109375" customWidth="1"/>
    <col min="21" max="21" width="1" customWidth="1"/>
    <col min="24" max="24" width="6.28515625" customWidth="1"/>
  </cols>
  <sheetData>
    <row r="1" spans="6:29" ht="44.25" customHeight="1"/>
    <row r="2" spans="6:29" ht="45" customHeight="1">
      <c r="AC2">
        <v>1</v>
      </c>
    </row>
    <row r="3" spans="6:29" ht="9" customHeight="1"/>
    <row r="4" spans="6:29" ht="7.5" customHeight="1"/>
    <row r="5" spans="6:29" ht="20.25">
      <c r="F5" s="57" t="s">
        <v>69</v>
      </c>
      <c r="G5" s="58"/>
      <c r="H5" s="58"/>
      <c r="I5" s="58"/>
      <c r="J5" s="58"/>
      <c r="K5" s="58"/>
      <c r="L5" s="58"/>
      <c r="M5" s="58"/>
    </row>
    <row r="6" spans="6:29" ht="10.5" customHeight="1"/>
    <row r="7" spans="6:29" ht="16.5" customHeight="1">
      <c r="F7" s="77" t="s">
        <v>70</v>
      </c>
      <c r="G7" s="98" t="s">
        <v>84</v>
      </c>
      <c r="H7" s="98"/>
      <c r="I7" s="78"/>
      <c r="J7" s="99" t="s">
        <v>85</v>
      </c>
      <c r="K7" s="99"/>
      <c r="L7" s="100" t="s">
        <v>87</v>
      </c>
      <c r="M7" s="100"/>
      <c r="N7" s="100"/>
      <c r="O7" s="99" t="s">
        <v>86</v>
      </c>
      <c r="P7" s="99"/>
      <c r="Q7" s="78"/>
      <c r="R7" s="79" t="s">
        <v>71</v>
      </c>
      <c r="S7" s="79"/>
      <c r="T7" s="78"/>
      <c r="U7" s="78"/>
      <c r="V7" s="79" t="s">
        <v>72</v>
      </c>
      <c r="W7" s="78"/>
      <c r="X7" s="80"/>
    </row>
    <row r="8" spans="6:29" ht="4.5" customHeight="1">
      <c r="F8" s="70"/>
      <c r="G8" s="46"/>
      <c r="H8" s="46"/>
      <c r="I8" s="46"/>
      <c r="J8" s="46"/>
      <c r="K8" s="46"/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81"/>
    </row>
    <row r="9" spans="6:29" ht="6.75" customHeight="1">
      <c r="F9" s="73"/>
      <c r="G9" s="74"/>
      <c r="H9" s="74"/>
      <c r="I9" s="74"/>
      <c r="J9" s="75"/>
      <c r="K9" s="74"/>
      <c r="L9" s="75"/>
      <c r="M9" s="74"/>
      <c r="N9" s="75"/>
      <c r="O9" s="74"/>
      <c r="P9" s="75"/>
      <c r="Q9" s="74"/>
      <c r="R9" s="75"/>
      <c r="S9" s="74"/>
      <c r="T9" s="75"/>
      <c r="U9" s="74"/>
      <c r="V9" s="75"/>
      <c r="W9" s="74"/>
      <c r="X9" s="4"/>
    </row>
  </sheetData>
  <mergeCells count="4">
    <mergeCell ref="G7:H7"/>
    <mergeCell ref="J7:K7"/>
    <mergeCell ref="O7:P7"/>
    <mergeCell ref="L7:N7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4" r:id="rId4" name="Scroll Bar 4">
              <controlPr defaultSize="0" autoPict="0">
                <anchor moveWithCells="1">
                  <from>
                    <xdr:col>5</xdr:col>
                    <xdr:colOff>19050</xdr:colOff>
                    <xdr:row>8</xdr:row>
                    <xdr:rowOff>0</xdr:rowOff>
                  </from>
                  <to>
                    <xdr:col>5</xdr:col>
                    <xdr:colOff>257175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0" r:id="rId5" name="Scroll Bar 10">
              <controlPr defaultSize="0" autoPict="0">
                <anchor moveWithCells="1">
                  <from>
                    <xdr:col>5</xdr:col>
                    <xdr:colOff>19050</xdr:colOff>
                    <xdr:row>9</xdr:row>
                    <xdr:rowOff>0</xdr:rowOff>
                  </from>
                  <to>
                    <xdr:col>5</xdr:col>
                    <xdr:colOff>238125</xdr:colOff>
                    <xdr:row>15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C5:W6"/>
  <sheetViews>
    <sheetView tabSelected="1" workbookViewId="0">
      <selection activeCell="A5" sqref="A5"/>
    </sheetView>
  </sheetViews>
  <sheetFormatPr baseColWidth="10" defaultRowHeight="15"/>
  <cols>
    <col min="4" max="4" width="7.85546875" bestFit="1" customWidth="1"/>
    <col min="5" max="5" width="16.85546875" bestFit="1" customWidth="1"/>
    <col min="7" max="7" width="14.7109375" bestFit="1" customWidth="1"/>
    <col min="8" max="8" width="15.42578125" bestFit="1" customWidth="1"/>
    <col min="9" max="9" width="14.7109375" bestFit="1" customWidth="1"/>
    <col min="10" max="10" width="15.85546875" bestFit="1" customWidth="1"/>
    <col min="11" max="11" width="17.85546875" bestFit="1" customWidth="1"/>
    <col min="12" max="12" width="28.140625" bestFit="1" customWidth="1"/>
    <col min="13" max="13" width="12.42578125" customWidth="1"/>
    <col min="15" max="15" width="12.140625" customWidth="1"/>
    <col min="16" max="16" width="12.7109375" customWidth="1"/>
    <col min="17" max="17" width="12.28515625" customWidth="1"/>
    <col min="18" max="18" width="12" customWidth="1"/>
    <col min="23" max="23" width="13.28515625" customWidth="1"/>
  </cols>
  <sheetData>
    <row r="5" spans="3:23">
      <c r="C5" s="94" t="s">
        <v>10</v>
      </c>
      <c r="D5" s="54" t="s">
        <v>11</v>
      </c>
      <c r="E5" s="54" t="s">
        <v>12</v>
      </c>
      <c r="F5" s="54" t="s">
        <v>13</v>
      </c>
      <c r="G5" s="54" t="s">
        <v>14</v>
      </c>
      <c r="H5" s="54" t="s">
        <v>15</v>
      </c>
      <c r="I5" s="54" t="s">
        <v>16</v>
      </c>
      <c r="J5" s="54" t="s">
        <v>17</v>
      </c>
      <c r="K5" s="54" t="s">
        <v>18</v>
      </c>
      <c r="L5" s="54" t="s">
        <v>19</v>
      </c>
      <c r="M5" s="54" t="s">
        <v>20</v>
      </c>
      <c r="N5" s="54" t="s">
        <v>21</v>
      </c>
      <c r="O5" s="54" t="s">
        <v>22</v>
      </c>
      <c r="P5" s="54" t="s">
        <v>23</v>
      </c>
      <c r="Q5" s="54" t="s">
        <v>24</v>
      </c>
      <c r="R5" s="54" t="s">
        <v>25</v>
      </c>
      <c r="S5" s="54" t="s">
        <v>28</v>
      </c>
      <c r="T5" s="55" t="s">
        <v>26</v>
      </c>
      <c r="U5" s="55" t="s">
        <v>27</v>
      </c>
      <c r="V5" s="55" t="s">
        <v>38</v>
      </c>
      <c r="W5" s="56" t="s">
        <v>51</v>
      </c>
    </row>
    <row r="6" spans="3:23">
      <c r="C6" s="95"/>
      <c r="G6" s="95"/>
      <c r="H6" s="95"/>
      <c r="I6" s="95"/>
      <c r="O6" s="96"/>
      <c r="P6" s="96"/>
      <c r="Q6" s="96"/>
      <c r="R6" s="96"/>
      <c r="W6" s="96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4:W7"/>
  <sheetViews>
    <sheetView showGridLines="0" showRowColHeaders="0" workbookViewId="0">
      <selection activeCell="G13" sqref="G13:G14"/>
    </sheetView>
  </sheetViews>
  <sheetFormatPr baseColWidth="10" defaultRowHeight="15"/>
  <cols>
    <col min="1" max="1" width="2.140625" customWidth="1"/>
    <col min="2" max="2" width="2.5703125" customWidth="1"/>
    <col min="10" max="10" width="14.5703125" customWidth="1"/>
    <col min="15" max="15" width="13.28515625" customWidth="1"/>
    <col min="16" max="16" width="14.5703125" customWidth="1"/>
    <col min="23" max="23" width="12.85546875" customWidth="1"/>
  </cols>
  <sheetData>
    <row r="4" spans="3:23" ht="21" thickBot="1">
      <c r="C4" s="83" t="str">
        <f>"La paie du mois de Janvier"</f>
        <v>La paie du mois de Janvier</v>
      </c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</row>
    <row r="5" spans="3:23" ht="9.75" customHeight="1" thickTop="1">
      <c r="C5" s="82"/>
      <c r="D5" s="46"/>
      <c r="E5" s="46"/>
    </row>
    <row r="6" spans="3:23">
      <c r="C6" s="1" t="s">
        <v>10</v>
      </c>
      <c r="D6" s="1" t="s">
        <v>11</v>
      </c>
      <c r="E6" s="1" t="s">
        <v>12</v>
      </c>
      <c r="F6" s="1" t="s">
        <v>13</v>
      </c>
      <c r="G6" s="1" t="s">
        <v>14</v>
      </c>
      <c r="H6" s="1" t="s">
        <v>15</v>
      </c>
      <c r="I6" s="1" t="s">
        <v>16</v>
      </c>
      <c r="J6" s="1" t="s">
        <v>17</v>
      </c>
      <c r="K6" s="1" t="s">
        <v>18</v>
      </c>
      <c r="L6" s="1" t="s">
        <v>19</v>
      </c>
      <c r="M6" s="1" t="s">
        <v>20</v>
      </c>
      <c r="N6" s="1" t="s">
        <v>21</v>
      </c>
      <c r="O6" s="1" t="s">
        <v>22</v>
      </c>
      <c r="P6" s="1" t="s">
        <v>23</v>
      </c>
      <c r="Q6" s="1" t="s">
        <v>24</v>
      </c>
      <c r="R6" s="1" t="s">
        <v>25</v>
      </c>
      <c r="S6" s="1" t="s">
        <v>28</v>
      </c>
      <c r="T6" s="11" t="s">
        <v>26</v>
      </c>
      <c r="U6" s="11" t="s">
        <v>27</v>
      </c>
      <c r="V6" s="11" t="s">
        <v>38</v>
      </c>
      <c r="W6" s="11" t="s">
        <v>51</v>
      </c>
    </row>
    <row r="7" spans="3:23">
      <c r="C7" s="6">
        <v>42035</v>
      </c>
      <c r="D7" s="9" t="s">
        <v>36</v>
      </c>
      <c r="E7" s="9" t="s">
        <v>37</v>
      </c>
      <c r="F7" s="11" t="s">
        <v>36</v>
      </c>
      <c r="G7" s="10">
        <v>24920</v>
      </c>
      <c r="H7" s="12">
        <v>42036</v>
      </c>
      <c r="I7" s="12">
        <v>42400</v>
      </c>
      <c r="J7" s="13" t="s">
        <v>39</v>
      </c>
      <c r="K7" s="9" t="s">
        <v>41</v>
      </c>
      <c r="L7" s="9" t="s">
        <v>47</v>
      </c>
      <c r="M7" s="11" t="s">
        <v>44</v>
      </c>
      <c r="N7" s="9" t="s">
        <v>48</v>
      </c>
      <c r="O7" s="11">
        <v>1451.21</v>
      </c>
      <c r="P7" s="11">
        <v>1457.55</v>
      </c>
      <c r="Q7" s="11">
        <v>321.52</v>
      </c>
      <c r="R7" s="11">
        <v>1776.08</v>
      </c>
      <c r="S7" s="2" t="str">
        <f>PROPER(TEXT(Tableau1514[[#This Row],[Date]],"mmmm"))</f>
        <v>Janvier</v>
      </c>
      <c r="T7" s="11">
        <f ca="1">YEAR(TODAY())-YEAR(Tableau1514[[#This Row],[Date Naiss.]])</f>
        <v>48</v>
      </c>
      <c r="U7" s="3">
        <f>1</f>
        <v>1</v>
      </c>
      <c r="V7" s="14">
        <f ca="1">YEAR(TODAY())-YEAR(Tableau1514[[#This Row],[Date Entrée]])</f>
        <v>1</v>
      </c>
      <c r="W7" s="11">
        <v>151.66999999999999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4:W13"/>
  <sheetViews>
    <sheetView showGridLines="0" showRowColHeaders="0" topLeftCell="A3" workbookViewId="0">
      <selection activeCell="E17" sqref="E17"/>
    </sheetView>
  </sheetViews>
  <sheetFormatPr baseColWidth="10" defaultRowHeight="15"/>
  <cols>
    <col min="11" max="11" width="14" customWidth="1"/>
    <col min="12" max="12" width="20.140625" customWidth="1"/>
    <col min="19" max="19" width="8.85546875" customWidth="1"/>
  </cols>
  <sheetData>
    <row r="4" spans="3:23" ht="21" thickBot="1">
      <c r="C4" s="83" t="str">
        <f>"La paie du mois de Février"</f>
        <v>La paie du mois de Février</v>
      </c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</row>
    <row r="5" spans="3:23" ht="15.75" thickTop="1"/>
    <row r="6" spans="3:23">
      <c r="C6" s="1" t="s">
        <v>10</v>
      </c>
      <c r="D6" s="1" t="s">
        <v>11</v>
      </c>
      <c r="E6" s="1" t="s">
        <v>12</v>
      </c>
      <c r="F6" s="1" t="s">
        <v>13</v>
      </c>
      <c r="G6" s="1" t="s">
        <v>14</v>
      </c>
      <c r="H6" s="1" t="s">
        <v>15</v>
      </c>
      <c r="I6" s="1" t="s">
        <v>16</v>
      </c>
      <c r="J6" s="1" t="s">
        <v>17</v>
      </c>
      <c r="K6" s="1" t="s">
        <v>18</v>
      </c>
      <c r="L6" s="1" t="s">
        <v>19</v>
      </c>
      <c r="M6" s="1" t="s">
        <v>20</v>
      </c>
      <c r="N6" s="1" t="s">
        <v>21</v>
      </c>
      <c r="O6" s="1" t="s">
        <v>22</v>
      </c>
      <c r="P6" s="1" t="s">
        <v>23</v>
      </c>
      <c r="Q6" s="1" t="s">
        <v>24</v>
      </c>
      <c r="R6" s="1" t="s">
        <v>25</v>
      </c>
      <c r="S6" s="1" t="s">
        <v>28</v>
      </c>
      <c r="T6" s="4" t="s">
        <v>26</v>
      </c>
      <c r="U6" s="4" t="s">
        <v>27</v>
      </c>
      <c r="V6" s="11" t="s">
        <v>38</v>
      </c>
      <c r="W6" s="11" t="s">
        <v>52</v>
      </c>
    </row>
    <row r="7" spans="3:23">
      <c r="C7" s="5">
        <v>42063</v>
      </c>
      <c r="D7" s="9" t="s">
        <v>92</v>
      </c>
      <c r="E7" s="9" t="s">
        <v>29</v>
      </c>
      <c r="F7" s="11" t="s">
        <v>36</v>
      </c>
      <c r="G7" s="10">
        <v>24920</v>
      </c>
      <c r="H7" s="12">
        <v>42036</v>
      </c>
      <c r="I7" s="12">
        <v>42400</v>
      </c>
      <c r="J7" s="13" t="s">
        <v>39</v>
      </c>
      <c r="K7" s="9" t="s">
        <v>41</v>
      </c>
      <c r="L7" s="9" t="s">
        <v>47</v>
      </c>
      <c r="M7" s="11" t="s">
        <v>44</v>
      </c>
      <c r="N7" s="9" t="s">
        <v>48</v>
      </c>
      <c r="O7" s="16">
        <v>1451.21</v>
      </c>
      <c r="P7" s="17">
        <v>1441.5</v>
      </c>
      <c r="Q7" s="17">
        <v>314.39</v>
      </c>
      <c r="R7" s="17">
        <v>1757.12</v>
      </c>
      <c r="S7" s="2" t="str">
        <f>PROPER(TEXT(Tableau151415[[#This Row],[Date]],"mmmm"))</f>
        <v>Février</v>
      </c>
      <c r="T7" s="3">
        <f ca="1">YEAR(TODAY())-YEAR(Tableau151415[[#This Row],[Date Naiss.]])</f>
        <v>48</v>
      </c>
      <c r="U7" s="3">
        <f>1</f>
        <v>1</v>
      </c>
      <c r="V7" s="11">
        <f ca="1">YEAR(TODAY())-YEAR(Tableau151415[[#This Row],[Date Entrée]])</f>
        <v>1</v>
      </c>
      <c r="W7" s="11">
        <v>150</v>
      </c>
    </row>
    <row r="8" spans="3:23">
      <c r="C8" s="5">
        <v>42063</v>
      </c>
      <c r="D8" s="9" t="s">
        <v>92</v>
      </c>
      <c r="E8" s="9" t="s">
        <v>30</v>
      </c>
      <c r="F8" s="11" t="s">
        <v>36</v>
      </c>
      <c r="G8" s="10">
        <v>24638</v>
      </c>
      <c r="H8" s="12">
        <v>39234</v>
      </c>
      <c r="I8" s="9"/>
      <c r="J8" s="13" t="s">
        <v>39</v>
      </c>
      <c r="K8" s="9" t="s">
        <v>41</v>
      </c>
      <c r="L8" s="9" t="s">
        <v>47</v>
      </c>
      <c r="M8" s="11" t="s">
        <v>45</v>
      </c>
      <c r="N8" s="9" t="s">
        <v>48</v>
      </c>
      <c r="O8" s="16">
        <v>1483.34</v>
      </c>
      <c r="P8" s="17">
        <v>1483.33</v>
      </c>
      <c r="Q8" s="17">
        <v>327.22000000000003</v>
      </c>
      <c r="R8" s="17">
        <v>1806.51</v>
      </c>
      <c r="S8" s="7" t="str">
        <f>PROPER(TEXT(Tableau151415[[#This Row],[Date]],"mmmm"))</f>
        <v>Février</v>
      </c>
      <c r="T8" s="3">
        <f ca="1">YEAR(TODAY())-YEAR(Tableau151415[[#This Row],[Date Naiss.]])</f>
        <v>49</v>
      </c>
      <c r="U8" s="3">
        <f>1</f>
        <v>1</v>
      </c>
      <c r="V8" s="11">
        <f ca="1">YEAR(TODAY())-YEAR(Tableau151415[[#This Row],[Date Entrée]])</f>
        <v>9</v>
      </c>
      <c r="W8" s="11">
        <v>151.66999999999999</v>
      </c>
    </row>
    <row r="9" spans="3:23">
      <c r="C9" s="5">
        <v>42063</v>
      </c>
      <c r="D9" s="9" t="s">
        <v>94</v>
      </c>
      <c r="E9" s="9" t="s">
        <v>31</v>
      </c>
      <c r="F9" s="11" t="s">
        <v>36</v>
      </c>
      <c r="G9" s="10">
        <v>23542</v>
      </c>
      <c r="H9" s="12">
        <v>41092</v>
      </c>
      <c r="I9" s="9"/>
      <c r="J9" s="13" t="s">
        <v>39</v>
      </c>
      <c r="K9" s="9" t="s">
        <v>42</v>
      </c>
      <c r="L9" s="9" t="s">
        <v>47</v>
      </c>
      <c r="M9" s="11" t="s">
        <v>45</v>
      </c>
      <c r="N9" s="9" t="s">
        <v>49</v>
      </c>
      <c r="O9" s="16">
        <v>1665.41</v>
      </c>
      <c r="P9" s="17">
        <v>1644.26</v>
      </c>
      <c r="Q9" s="17">
        <v>362.71</v>
      </c>
      <c r="R9" s="17">
        <v>1996.54</v>
      </c>
      <c r="S9" s="2" t="str">
        <f>PROPER(TEXT(Tableau151415[[#This Row],[Date]],"mmmm"))</f>
        <v>Février</v>
      </c>
      <c r="T9" s="11">
        <f ca="1">YEAR(TODAY())-YEAR(Tableau151415[[#This Row],[Date Naiss.]])</f>
        <v>52</v>
      </c>
      <c r="U9" s="15">
        <f>1</f>
        <v>1</v>
      </c>
      <c r="V9" s="11">
        <f ca="1">YEAR(TODAY())-YEAR(Tableau151415[[#This Row],[Date Entrée]])</f>
        <v>4</v>
      </c>
      <c r="W9" s="11">
        <v>151.66999999999999</v>
      </c>
    </row>
    <row r="10" spans="3:23">
      <c r="C10" s="5">
        <v>42063</v>
      </c>
      <c r="D10" s="9" t="s">
        <v>93</v>
      </c>
      <c r="E10" s="9" t="s">
        <v>32</v>
      </c>
      <c r="F10" s="11" t="s">
        <v>36</v>
      </c>
      <c r="G10" s="10">
        <v>33265</v>
      </c>
      <c r="H10" s="12">
        <v>41821</v>
      </c>
      <c r="I10" s="12">
        <v>42185</v>
      </c>
      <c r="J10" s="13" t="s">
        <v>40</v>
      </c>
      <c r="K10" s="9" t="s">
        <v>43</v>
      </c>
      <c r="L10" s="9" t="s">
        <v>47</v>
      </c>
      <c r="M10" s="11" t="s">
        <v>46</v>
      </c>
      <c r="N10" s="9" t="s">
        <v>48</v>
      </c>
      <c r="O10" s="16">
        <v>1445.85</v>
      </c>
      <c r="P10" s="17">
        <v>1457.55</v>
      </c>
      <c r="Q10" s="17">
        <v>363.38</v>
      </c>
      <c r="R10" s="17">
        <v>1774.96</v>
      </c>
      <c r="S10" s="2" t="str">
        <f>PROPER(TEXT(Tableau151415[[#This Row],[Date]],"mmmm"))</f>
        <v>Février</v>
      </c>
      <c r="T10" s="11">
        <f ca="1">YEAR(TODAY())-YEAR(Tableau151415[[#This Row],[Date Naiss.]])</f>
        <v>25</v>
      </c>
      <c r="U10" s="15">
        <f>1</f>
        <v>1</v>
      </c>
      <c r="V10" s="11">
        <f ca="1">YEAR(TODAY())-YEAR(Tableau151415[[#This Row],[Date Entrée]])</f>
        <v>2</v>
      </c>
      <c r="W10" s="11">
        <v>151.66999999999999</v>
      </c>
    </row>
    <row r="11" spans="3:23">
      <c r="C11" s="5">
        <v>42063</v>
      </c>
      <c r="D11" s="9" t="s">
        <v>93</v>
      </c>
      <c r="E11" s="9" t="s">
        <v>33</v>
      </c>
      <c r="F11" s="11" t="s">
        <v>36</v>
      </c>
      <c r="G11" s="10">
        <v>23714</v>
      </c>
      <c r="H11" s="12">
        <v>39204</v>
      </c>
      <c r="I11" s="9"/>
      <c r="J11" s="13" t="s">
        <v>39</v>
      </c>
      <c r="K11" s="9" t="s">
        <v>42</v>
      </c>
      <c r="L11" s="9" t="s">
        <v>47</v>
      </c>
      <c r="M11" s="11" t="s">
        <v>45</v>
      </c>
      <c r="N11" s="9" t="s">
        <v>50</v>
      </c>
      <c r="O11" s="16">
        <v>1783.22</v>
      </c>
      <c r="P11" s="17">
        <v>1761.8</v>
      </c>
      <c r="Q11" s="17">
        <v>388.65</v>
      </c>
      <c r="R11" s="17">
        <v>2135.34</v>
      </c>
      <c r="S11" s="2" t="str">
        <f>PROPER(TEXT(Tableau151415[[#This Row],[Date]],"mmmm"))</f>
        <v>Février</v>
      </c>
      <c r="T11" s="11">
        <f ca="1">YEAR(TODAY())-YEAR(Tableau151415[[#This Row],[Date Naiss.]])</f>
        <v>52</v>
      </c>
      <c r="U11" s="15">
        <f>1</f>
        <v>1</v>
      </c>
      <c r="V11" s="11">
        <f ca="1">YEAR(TODAY())-YEAR(Tableau151415[[#This Row],[Date Entrée]])</f>
        <v>9</v>
      </c>
      <c r="W11" s="11">
        <v>151.66999999999999</v>
      </c>
    </row>
    <row r="12" spans="3:23">
      <c r="C12" s="5">
        <v>42063</v>
      </c>
      <c r="D12" s="9" t="s">
        <v>94</v>
      </c>
      <c r="E12" s="9" t="s">
        <v>34</v>
      </c>
      <c r="F12" s="11" t="s">
        <v>36</v>
      </c>
      <c r="G12" s="10">
        <v>24446</v>
      </c>
      <c r="H12" s="12">
        <v>38749</v>
      </c>
      <c r="I12" s="9"/>
      <c r="J12" s="13" t="s">
        <v>39</v>
      </c>
      <c r="K12" s="9" t="s">
        <v>42</v>
      </c>
      <c r="L12" s="9" t="s">
        <v>47</v>
      </c>
      <c r="M12" s="11" t="s">
        <v>45</v>
      </c>
      <c r="N12" s="9" t="s">
        <v>48</v>
      </c>
      <c r="O12" s="16">
        <v>1665.78</v>
      </c>
      <c r="P12" s="17">
        <v>1282.01</v>
      </c>
      <c r="Q12" s="17">
        <v>282.83</v>
      </c>
      <c r="R12" s="17">
        <v>1553.93</v>
      </c>
      <c r="S12" s="2" t="str">
        <f>PROPER(TEXT(Tableau151415[[#This Row],[Date]],"mmmm"))</f>
        <v>Février</v>
      </c>
      <c r="T12" s="11">
        <f ca="1">YEAR(TODAY())-YEAR(Tableau151415[[#This Row],[Date Naiss.]])</f>
        <v>50</v>
      </c>
      <c r="U12" s="15">
        <f>1</f>
        <v>1</v>
      </c>
      <c r="V12" s="11">
        <f ca="1">YEAR(TODAY())-YEAR(Tableau151415[[#This Row],[Date Entrée]])</f>
        <v>10</v>
      </c>
      <c r="W12" s="11">
        <v>107.75</v>
      </c>
    </row>
    <row r="13" spans="3:23">
      <c r="C13" s="5">
        <v>42063</v>
      </c>
      <c r="D13" s="9" t="s">
        <v>93</v>
      </c>
      <c r="E13" s="9" t="s">
        <v>35</v>
      </c>
      <c r="F13" s="11" t="s">
        <v>36</v>
      </c>
      <c r="G13" s="10">
        <v>25757</v>
      </c>
      <c r="H13" s="12">
        <v>41092</v>
      </c>
      <c r="I13" s="9"/>
      <c r="J13" s="13" t="s">
        <v>39</v>
      </c>
      <c r="K13" s="9" t="s">
        <v>42</v>
      </c>
      <c r="L13" s="9" t="s">
        <v>47</v>
      </c>
      <c r="M13" s="11" t="s">
        <v>45</v>
      </c>
      <c r="N13" s="9" t="s">
        <v>49</v>
      </c>
      <c r="O13" s="16">
        <v>1372.56</v>
      </c>
      <c r="P13" s="17">
        <v>1257.33</v>
      </c>
      <c r="Q13" s="17">
        <v>277.37</v>
      </c>
      <c r="R13" s="17">
        <v>1532.03</v>
      </c>
      <c r="S13" s="2" t="str">
        <f>PROPER(TEXT(Tableau151415[[#This Row],[Date]],"mmmm"))</f>
        <v>Février</v>
      </c>
      <c r="T13" s="11">
        <f ca="1">YEAR(TODAY())-YEAR(Tableau151415[[#This Row],[Date Naiss.]])</f>
        <v>46</v>
      </c>
      <c r="U13" s="15">
        <f>1</f>
        <v>1</v>
      </c>
      <c r="V13" s="11">
        <f ca="1">YEAR(TODAY())-YEAR(Tableau151415[[#This Row],[Date Entrée]])</f>
        <v>4</v>
      </c>
      <c r="W13" s="11">
        <v>116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4:W7"/>
  <sheetViews>
    <sheetView showGridLines="0" showRowColHeaders="0" workbookViewId="0">
      <selection activeCell="A5" sqref="A5"/>
    </sheetView>
  </sheetViews>
  <sheetFormatPr baseColWidth="10" defaultRowHeight="15"/>
  <sheetData>
    <row r="4" spans="3:23" ht="21" thickBot="1">
      <c r="C4" s="83" t="str">
        <f>"La paie du mois de Mars"</f>
        <v>La paie du mois de Mars</v>
      </c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</row>
    <row r="5" spans="3:23" ht="15.75" thickTop="1"/>
    <row r="6" spans="3:23">
      <c r="C6" s="1" t="s">
        <v>10</v>
      </c>
      <c r="D6" s="1" t="s">
        <v>11</v>
      </c>
      <c r="E6" s="1" t="s">
        <v>12</v>
      </c>
      <c r="F6" s="1" t="s">
        <v>13</v>
      </c>
      <c r="G6" s="1" t="s">
        <v>14</v>
      </c>
      <c r="H6" s="1" t="s">
        <v>15</v>
      </c>
      <c r="I6" s="1" t="s">
        <v>16</v>
      </c>
      <c r="J6" s="1" t="s">
        <v>17</v>
      </c>
      <c r="K6" s="1" t="s">
        <v>18</v>
      </c>
      <c r="L6" s="1" t="s">
        <v>19</v>
      </c>
      <c r="M6" s="1" t="s">
        <v>20</v>
      </c>
      <c r="N6" s="1" t="s">
        <v>21</v>
      </c>
      <c r="O6" s="1" t="s">
        <v>22</v>
      </c>
      <c r="P6" s="1" t="s">
        <v>23</v>
      </c>
      <c r="Q6" s="1" t="s">
        <v>24</v>
      </c>
      <c r="R6" s="1" t="s">
        <v>25</v>
      </c>
      <c r="S6" s="1" t="s">
        <v>28</v>
      </c>
      <c r="T6" s="4" t="s">
        <v>26</v>
      </c>
      <c r="U6" s="4" t="s">
        <v>27</v>
      </c>
      <c r="V6" s="4" t="s">
        <v>38</v>
      </c>
      <c r="W6" s="4" t="s">
        <v>91</v>
      </c>
    </row>
    <row r="7" spans="3:23">
      <c r="C7" s="5"/>
      <c r="D7" s="2"/>
      <c r="E7" s="2"/>
      <c r="F7" s="2"/>
      <c r="G7" s="5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3"/>
      <c r="U7" s="3"/>
      <c r="V7" s="4"/>
      <c r="W7" s="4"/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4:W7"/>
  <sheetViews>
    <sheetView showGridLines="0" showRowColHeaders="0" workbookViewId="0">
      <selection activeCell="A5" sqref="A5"/>
    </sheetView>
  </sheetViews>
  <sheetFormatPr baseColWidth="10" defaultRowHeight="15"/>
  <cols>
    <col min="17" max="17" width="15.7109375" customWidth="1"/>
    <col min="18" max="18" width="17.85546875" customWidth="1"/>
  </cols>
  <sheetData>
    <row r="4" spans="3:23" ht="21" thickBot="1">
      <c r="C4" s="83" t="str">
        <f>"La paie du mois de Avril"</f>
        <v>La paie du mois de Avril</v>
      </c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</row>
    <row r="5" spans="3:23" ht="7.5" customHeight="1" thickTop="1"/>
    <row r="6" spans="3:23">
      <c r="C6" s="1" t="s">
        <v>10</v>
      </c>
      <c r="D6" s="1" t="s">
        <v>11</v>
      </c>
      <c r="E6" s="1" t="s">
        <v>12</v>
      </c>
      <c r="F6" s="1" t="s">
        <v>13</v>
      </c>
      <c r="G6" s="1" t="s">
        <v>14</v>
      </c>
      <c r="H6" s="1" t="s">
        <v>15</v>
      </c>
      <c r="I6" s="1" t="s">
        <v>16</v>
      </c>
      <c r="J6" s="1" t="s">
        <v>17</v>
      </c>
      <c r="K6" s="1" t="s">
        <v>18</v>
      </c>
      <c r="L6" s="1" t="s">
        <v>19</v>
      </c>
      <c r="M6" s="1" t="s">
        <v>20</v>
      </c>
      <c r="N6" s="1" t="s">
        <v>21</v>
      </c>
      <c r="O6" s="1" t="s">
        <v>22</v>
      </c>
      <c r="P6" s="1" t="s">
        <v>23</v>
      </c>
      <c r="Q6" s="1" t="s">
        <v>24</v>
      </c>
      <c r="R6" s="1" t="s">
        <v>25</v>
      </c>
      <c r="S6" s="1" t="s">
        <v>28</v>
      </c>
      <c r="T6" s="4" t="s">
        <v>26</v>
      </c>
      <c r="U6" s="4" t="s">
        <v>27</v>
      </c>
      <c r="V6" s="4" t="s">
        <v>38</v>
      </c>
      <c r="W6" s="4" t="s">
        <v>91</v>
      </c>
    </row>
    <row r="7" spans="3:23">
      <c r="C7" s="5"/>
      <c r="D7" s="2"/>
      <c r="E7" s="2"/>
      <c r="F7" s="2"/>
      <c r="G7" s="5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3"/>
      <c r="U7" s="3"/>
      <c r="V7" s="4"/>
      <c r="W7" s="4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4:W7"/>
  <sheetViews>
    <sheetView showGridLines="0" showRowColHeaders="0" workbookViewId="0">
      <selection activeCell="A5" sqref="A5"/>
    </sheetView>
  </sheetViews>
  <sheetFormatPr baseColWidth="10" defaultRowHeight="15"/>
  <sheetData>
    <row r="4" spans="3:23" ht="21" thickBot="1">
      <c r="C4" s="83" t="str">
        <f>"La paie du mois de Mai"</f>
        <v>La paie du mois de Mai</v>
      </c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</row>
    <row r="5" spans="3:23" ht="9" customHeight="1" thickTop="1"/>
    <row r="6" spans="3:23">
      <c r="C6" s="1" t="s">
        <v>10</v>
      </c>
      <c r="D6" s="1" t="s">
        <v>11</v>
      </c>
      <c r="E6" s="1" t="s">
        <v>12</v>
      </c>
      <c r="F6" s="1" t="s">
        <v>13</v>
      </c>
      <c r="G6" s="1" t="s">
        <v>14</v>
      </c>
      <c r="H6" s="1" t="s">
        <v>15</v>
      </c>
      <c r="I6" s="1" t="s">
        <v>16</v>
      </c>
      <c r="J6" s="1" t="s">
        <v>17</v>
      </c>
      <c r="K6" s="1" t="s">
        <v>18</v>
      </c>
      <c r="L6" s="1" t="s">
        <v>19</v>
      </c>
      <c r="M6" s="1" t="s">
        <v>20</v>
      </c>
      <c r="N6" s="1" t="s">
        <v>21</v>
      </c>
      <c r="O6" s="1" t="s">
        <v>22</v>
      </c>
      <c r="P6" s="1" t="s">
        <v>23</v>
      </c>
      <c r="Q6" s="1" t="s">
        <v>24</v>
      </c>
      <c r="R6" s="1" t="s">
        <v>25</v>
      </c>
      <c r="S6" s="1" t="s">
        <v>28</v>
      </c>
      <c r="T6" s="4" t="s">
        <v>26</v>
      </c>
      <c r="U6" s="4" t="s">
        <v>27</v>
      </c>
      <c r="V6" s="4" t="s">
        <v>38</v>
      </c>
      <c r="W6" s="4" t="s">
        <v>91</v>
      </c>
    </row>
    <row r="7" spans="3:23">
      <c r="C7" s="5"/>
      <c r="D7" s="2"/>
      <c r="E7" s="2"/>
      <c r="F7" s="2"/>
      <c r="G7" s="5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3"/>
      <c r="U7" s="3"/>
      <c r="V7" s="4"/>
      <c r="W7" s="4"/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4:W7"/>
  <sheetViews>
    <sheetView showGridLines="0" showRowColHeaders="0" workbookViewId="0">
      <selection activeCell="A5" sqref="A5"/>
    </sheetView>
  </sheetViews>
  <sheetFormatPr baseColWidth="10" defaultRowHeight="15"/>
  <sheetData>
    <row r="4" spans="3:23" ht="21" thickBot="1">
      <c r="C4" s="83" t="str">
        <f>"La paie du mois de Juin"</f>
        <v>La paie du mois de Juin</v>
      </c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</row>
    <row r="5" spans="3:23" ht="7.5" customHeight="1" thickTop="1"/>
    <row r="6" spans="3:23">
      <c r="C6" s="1" t="s">
        <v>10</v>
      </c>
      <c r="D6" s="1" t="s">
        <v>11</v>
      </c>
      <c r="E6" s="1" t="s">
        <v>12</v>
      </c>
      <c r="F6" s="1" t="s">
        <v>13</v>
      </c>
      <c r="G6" s="1" t="s">
        <v>14</v>
      </c>
      <c r="H6" s="1" t="s">
        <v>15</v>
      </c>
      <c r="I6" s="1" t="s">
        <v>16</v>
      </c>
      <c r="J6" s="1" t="s">
        <v>17</v>
      </c>
      <c r="K6" s="1" t="s">
        <v>18</v>
      </c>
      <c r="L6" s="1" t="s">
        <v>19</v>
      </c>
      <c r="M6" s="1" t="s">
        <v>20</v>
      </c>
      <c r="N6" s="1" t="s">
        <v>21</v>
      </c>
      <c r="O6" s="1" t="s">
        <v>22</v>
      </c>
      <c r="P6" s="1" t="s">
        <v>23</v>
      </c>
      <c r="Q6" s="1" t="s">
        <v>24</v>
      </c>
      <c r="R6" s="1" t="s">
        <v>25</v>
      </c>
      <c r="S6" s="1" t="s">
        <v>28</v>
      </c>
      <c r="T6" s="4" t="s">
        <v>26</v>
      </c>
      <c r="U6" s="4" t="s">
        <v>27</v>
      </c>
      <c r="V6" s="4" t="s">
        <v>38</v>
      </c>
      <c r="W6" s="4" t="s">
        <v>91</v>
      </c>
    </row>
    <row r="7" spans="3:23">
      <c r="C7" s="5"/>
      <c r="D7" s="2"/>
      <c r="E7" s="2"/>
      <c r="F7" s="2"/>
      <c r="G7" s="5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3"/>
      <c r="U7" s="3"/>
      <c r="V7" s="4"/>
      <c r="W7" s="4"/>
    </row>
  </sheetData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4:W7"/>
  <sheetViews>
    <sheetView showGridLines="0" showRowColHeaders="0" workbookViewId="0">
      <selection activeCell="A5" sqref="A5"/>
    </sheetView>
  </sheetViews>
  <sheetFormatPr baseColWidth="10" defaultRowHeight="15"/>
  <sheetData>
    <row r="4" spans="3:23" ht="21" thickBot="1">
      <c r="C4" s="83" t="str">
        <f>"La paie du mois de Juillet"</f>
        <v>La paie du mois de Juillet</v>
      </c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</row>
    <row r="5" spans="3:23" ht="10.5" customHeight="1" thickTop="1"/>
    <row r="6" spans="3:23">
      <c r="C6" s="1" t="s">
        <v>10</v>
      </c>
      <c r="D6" s="1" t="s">
        <v>11</v>
      </c>
      <c r="E6" s="1" t="s">
        <v>12</v>
      </c>
      <c r="F6" s="1" t="s">
        <v>13</v>
      </c>
      <c r="G6" s="1" t="s">
        <v>14</v>
      </c>
      <c r="H6" s="1" t="s">
        <v>15</v>
      </c>
      <c r="I6" s="1" t="s">
        <v>16</v>
      </c>
      <c r="J6" s="1" t="s">
        <v>17</v>
      </c>
      <c r="K6" s="1" t="s">
        <v>18</v>
      </c>
      <c r="L6" s="1" t="s">
        <v>19</v>
      </c>
      <c r="M6" s="1" t="s">
        <v>20</v>
      </c>
      <c r="N6" s="1" t="s">
        <v>21</v>
      </c>
      <c r="O6" s="1" t="s">
        <v>22</v>
      </c>
      <c r="P6" s="1" t="s">
        <v>23</v>
      </c>
      <c r="Q6" s="1" t="s">
        <v>24</v>
      </c>
      <c r="R6" s="1" t="s">
        <v>25</v>
      </c>
      <c r="S6" s="1" t="s">
        <v>28</v>
      </c>
      <c r="T6" s="4" t="s">
        <v>26</v>
      </c>
      <c r="U6" s="4" t="s">
        <v>27</v>
      </c>
      <c r="V6" s="4" t="s">
        <v>38</v>
      </c>
      <c r="W6" s="4" t="s">
        <v>91</v>
      </c>
    </row>
    <row r="7" spans="3:23">
      <c r="C7" s="5"/>
      <c r="D7" s="2"/>
      <c r="E7" s="2"/>
      <c r="F7" s="2"/>
      <c r="G7" s="5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3"/>
      <c r="U7" s="3"/>
      <c r="V7" s="4"/>
      <c r="W7" s="4"/>
    </row>
  </sheetData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4:W7"/>
  <sheetViews>
    <sheetView showGridLines="0" showRowColHeaders="0" workbookViewId="0">
      <selection activeCell="A5" sqref="A5"/>
    </sheetView>
  </sheetViews>
  <sheetFormatPr baseColWidth="10" defaultRowHeight="15"/>
  <sheetData>
    <row r="4" spans="3:23" ht="21" thickBot="1">
      <c r="C4" s="83" t="str">
        <f>"La paie du mois de Août"</f>
        <v>La paie du mois de Août</v>
      </c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</row>
    <row r="5" spans="3:23" ht="9" customHeight="1" thickTop="1">
      <c r="C5" s="82"/>
      <c r="D5" s="46"/>
      <c r="E5" s="46"/>
      <c r="F5" s="46"/>
    </row>
    <row r="6" spans="3:23">
      <c r="C6" s="1" t="s">
        <v>10</v>
      </c>
      <c r="D6" s="1" t="s">
        <v>11</v>
      </c>
      <c r="E6" s="1" t="s">
        <v>12</v>
      </c>
      <c r="F6" s="1" t="s">
        <v>13</v>
      </c>
      <c r="G6" s="1" t="s">
        <v>14</v>
      </c>
      <c r="H6" s="1" t="s">
        <v>15</v>
      </c>
      <c r="I6" s="1" t="s">
        <v>16</v>
      </c>
      <c r="J6" s="1" t="s">
        <v>17</v>
      </c>
      <c r="K6" s="1" t="s">
        <v>18</v>
      </c>
      <c r="L6" s="1" t="s">
        <v>19</v>
      </c>
      <c r="M6" s="1" t="s">
        <v>20</v>
      </c>
      <c r="N6" s="1" t="s">
        <v>21</v>
      </c>
      <c r="O6" s="1" t="s">
        <v>22</v>
      </c>
      <c r="P6" s="1" t="s">
        <v>23</v>
      </c>
      <c r="Q6" s="1" t="s">
        <v>24</v>
      </c>
      <c r="R6" s="1" t="s">
        <v>25</v>
      </c>
      <c r="S6" s="1" t="s">
        <v>28</v>
      </c>
      <c r="T6" s="4" t="s">
        <v>26</v>
      </c>
      <c r="U6" s="4" t="s">
        <v>27</v>
      </c>
      <c r="V6" s="4" t="s">
        <v>38</v>
      </c>
      <c r="W6" s="4" t="s">
        <v>91</v>
      </c>
    </row>
    <row r="7" spans="3:23">
      <c r="C7" s="5"/>
      <c r="D7" s="2"/>
      <c r="E7" s="2"/>
      <c r="F7" s="2"/>
      <c r="G7" s="5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3"/>
      <c r="U7" s="3"/>
      <c r="V7" s="4"/>
      <c r="W7" s="4"/>
    </row>
  </sheetData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4:W7"/>
  <sheetViews>
    <sheetView showGridLines="0" showRowColHeaders="0" workbookViewId="0">
      <selection activeCell="A5" sqref="A5"/>
    </sheetView>
  </sheetViews>
  <sheetFormatPr baseColWidth="10" defaultRowHeight="15"/>
  <sheetData>
    <row r="4" spans="3:23" ht="21" thickBot="1">
      <c r="C4" s="83" t="str">
        <f>"La paie du mois de Septembre"</f>
        <v>La paie du mois de Septembre</v>
      </c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</row>
    <row r="5" spans="3:23" ht="9" customHeight="1" thickTop="1"/>
    <row r="6" spans="3:23">
      <c r="C6" s="1" t="s">
        <v>10</v>
      </c>
      <c r="D6" s="1" t="s">
        <v>11</v>
      </c>
      <c r="E6" s="1" t="s">
        <v>12</v>
      </c>
      <c r="F6" s="1" t="s">
        <v>13</v>
      </c>
      <c r="G6" s="1" t="s">
        <v>14</v>
      </c>
      <c r="H6" s="1" t="s">
        <v>15</v>
      </c>
      <c r="I6" s="1" t="s">
        <v>16</v>
      </c>
      <c r="J6" s="1" t="s">
        <v>17</v>
      </c>
      <c r="K6" s="1" t="s">
        <v>18</v>
      </c>
      <c r="L6" s="1" t="s">
        <v>19</v>
      </c>
      <c r="M6" s="1" t="s">
        <v>20</v>
      </c>
      <c r="N6" s="1" t="s">
        <v>21</v>
      </c>
      <c r="O6" s="1" t="s">
        <v>22</v>
      </c>
      <c r="P6" s="1" t="s">
        <v>23</v>
      </c>
      <c r="Q6" s="1" t="s">
        <v>24</v>
      </c>
      <c r="R6" s="1" t="s">
        <v>25</v>
      </c>
      <c r="S6" s="1" t="s">
        <v>28</v>
      </c>
      <c r="T6" s="4" t="s">
        <v>26</v>
      </c>
      <c r="U6" s="4" t="s">
        <v>27</v>
      </c>
      <c r="V6" s="4" t="s">
        <v>38</v>
      </c>
      <c r="W6" s="4" t="s">
        <v>91</v>
      </c>
    </row>
    <row r="7" spans="3:23">
      <c r="C7" s="5"/>
      <c r="D7" s="2"/>
      <c r="E7" s="2"/>
      <c r="F7" s="2"/>
      <c r="G7" s="5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3"/>
      <c r="U7" s="3"/>
      <c r="V7" s="4"/>
      <c r="W7" s="4"/>
    </row>
  </sheetData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C4:W7"/>
  <sheetViews>
    <sheetView showGridLines="0" showRowColHeaders="0" workbookViewId="0">
      <selection activeCell="A5" sqref="A5"/>
    </sheetView>
  </sheetViews>
  <sheetFormatPr baseColWidth="10" defaultRowHeight="15"/>
  <sheetData>
    <row r="4" spans="3:23" ht="21" thickBot="1">
      <c r="C4" s="83" t="str">
        <f>"La paie du mois de Octobre"</f>
        <v>La paie du mois de Octobre</v>
      </c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</row>
    <row r="5" spans="3:23" ht="8.25" customHeight="1" thickTop="1"/>
    <row r="6" spans="3:23">
      <c r="C6" s="1" t="s">
        <v>10</v>
      </c>
      <c r="D6" s="1" t="s">
        <v>11</v>
      </c>
      <c r="E6" s="1" t="s">
        <v>12</v>
      </c>
      <c r="F6" s="1" t="s">
        <v>13</v>
      </c>
      <c r="G6" s="1" t="s">
        <v>14</v>
      </c>
      <c r="H6" s="1" t="s">
        <v>15</v>
      </c>
      <c r="I6" s="1" t="s">
        <v>16</v>
      </c>
      <c r="J6" s="1" t="s">
        <v>17</v>
      </c>
      <c r="K6" s="1" t="s">
        <v>18</v>
      </c>
      <c r="L6" s="1" t="s">
        <v>19</v>
      </c>
      <c r="M6" s="1" t="s">
        <v>20</v>
      </c>
      <c r="N6" s="1" t="s">
        <v>21</v>
      </c>
      <c r="O6" s="1" t="s">
        <v>22</v>
      </c>
      <c r="P6" s="1" t="s">
        <v>23</v>
      </c>
      <c r="Q6" s="1" t="s">
        <v>24</v>
      </c>
      <c r="R6" s="1" t="s">
        <v>25</v>
      </c>
      <c r="S6" s="1" t="s">
        <v>28</v>
      </c>
      <c r="T6" s="4" t="s">
        <v>26</v>
      </c>
      <c r="U6" s="4" t="s">
        <v>27</v>
      </c>
      <c r="V6" s="4" t="s">
        <v>38</v>
      </c>
      <c r="W6" s="4" t="s">
        <v>91</v>
      </c>
    </row>
    <row r="7" spans="3:23">
      <c r="C7" s="5"/>
      <c r="D7" s="2"/>
      <c r="E7" s="2"/>
      <c r="F7" s="2"/>
      <c r="G7" s="5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3"/>
      <c r="U7" s="3"/>
      <c r="V7" s="4"/>
      <c r="W7" s="4"/>
    </row>
  </sheetData>
  <pageMargins left="0.7" right="0.7" top="0.75" bottom="0.75" header="0.3" footer="0.3"/>
  <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C4:W7"/>
  <sheetViews>
    <sheetView showGridLines="0" showRowColHeaders="0" workbookViewId="0">
      <selection activeCell="A5" sqref="A5"/>
    </sheetView>
  </sheetViews>
  <sheetFormatPr baseColWidth="10" defaultRowHeight="15"/>
  <sheetData>
    <row r="4" spans="3:23" ht="21" thickBot="1">
      <c r="C4" s="83" t="str">
        <f>"La paie du mois de Novembre"</f>
        <v>La paie du mois de Novembre</v>
      </c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</row>
    <row r="5" spans="3:23" ht="8.25" customHeight="1" thickTop="1"/>
    <row r="6" spans="3:23">
      <c r="C6" s="1" t="s">
        <v>10</v>
      </c>
      <c r="D6" s="1" t="s">
        <v>11</v>
      </c>
      <c r="E6" s="1" t="s">
        <v>12</v>
      </c>
      <c r="F6" s="1" t="s">
        <v>13</v>
      </c>
      <c r="G6" s="1" t="s">
        <v>14</v>
      </c>
      <c r="H6" s="1" t="s">
        <v>15</v>
      </c>
      <c r="I6" s="1" t="s">
        <v>16</v>
      </c>
      <c r="J6" s="1" t="s">
        <v>17</v>
      </c>
      <c r="K6" s="1" t="s">
        <v>18</v>
      </c>
      <c r="L6" s="1" t="s">
        <v>19</v>
      </c>
      <c r="M6" s="1" t="s">
        <v>20</v>
      </c>
      <c r="N6" s="1" t="s">
        <v>21</v>
      </c>
      <c r="O6" s="1" t="s">
        <v>22</v>
      </c>
      <c r="P6" s="1" t="s">
        <v>23</v>
      </c>
      <c r="Q6" s="1" t="s">
        <v>24</v>
      </c>
      <c r="R6" s="1" t="s">
        <v>25</v>
      </c>
      <c r="S6" s="1" t="s">
        <v>28</v>
      </c>
      <c r="T6" s="4" t="s">
        <v>26</v>
      </c>
      <c r="U6" s="4" t="s">
        <v>27</v>
      </c>
      <c r="V6" s="4" t="s">
        <v>38</v>
      </c>
      <c r="W6" s="4" t="s">
        <v>91</v>
      </c>
    </row>
    <row r="7" spans="3:23">
      <c r="C7" s="5"/>
      <c r="D7" s="2"/>
      <c r="E7" s="2"/>
      <c r="F7" s="2"/>
      <c r="G7" s="5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3"/>
      <c r="U7" s="3"/>
      <c r="V7" s="4"/>
      <c r="W7" s="4"/>
    </row>
  </sheetData>
  <pageMargins left="0.7" right="0.7" top="0.75" bottom="0.75" header="0.3" footer="0.3"/>
  <drawing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C4:W7"/>
  <sheetViews>
    <sheetView showGridLines="0" showRowColHeaders="0" workbookViewId="0">
      <selection activeCell="A5" sqref="A5"/>
    </sheetView>
  </sheetViews>
  <sheetFormatPr baseColWidth="10" defaultRowHeight="15"/>
  <sheetData>
    <row r="4" spans="3:23" ht="21" thickBot="1">
      <c r="C4" s="83" t="str">
        <f>"La paie du mois de Décembre"</f>
        <v>La paie du mois de Décembre</v>
      </c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</row>
    <row r="5" spans="3:23" ht="15.75" thickTop="1"/>
    <row r="6" spans="3:23">
      <c r="C6" s="1" t="s">
        <v>10</v>
      </c>
      <c r="D6" s="1" t="s">
        <v>11</v>
      </c>
      <c r="E6" s="1" t="s">
        <v>12</v>
      </c>
      <c r="F6" s="1" t="s">
        <v>13</v>
      </c>
      <c r="G6" s="1" t="s">
        <v>14</v>
      </c>
      <c r="H6" s="1" t="s">
        <v>15</v>
      </c>
      <c r="I6" s="1" t="s">
        <v>16</v>
      </c>
      <c r="J6" s="1" t="s">
        <v>17</v>
      </c>
      <c r="K6" s="1" t="s">
        <v>18</v>
      </c>
      <c r="L6" s="1" t="s">
        <v>19</v>
      </c>
      <c r="M6" s="1" t="s">
        <v>20</v>
      </c>
      <c r="N6" s="1" t="s">
        <v>21</v>
      </c>
      <c r="O6" s="1" t="s">
        <v>22</v>
      </c>
      <c r="P6" s="1" t="s">
        <v>23</v>
      </c>
      <c r="Q6" s="1" t="s">
        <v>24</v>
      </c>
      <c r="R6" s="1" t="s">
        <v>25</v>
      </c>
      <c r="S6" s="1" t="s">
        <v>28</v>
      </c>
      <c r="T6" s="4" t="s">
        <v>26</v>
      </c>
      <c r="U6" s="4" t="s">
        <v>27</v>
      </c>
      <c r="V6" s="4" t="s">
        <v>38</v>
      </c>
      <c r="W6" s="4" t="s">
        <v>91</v>
      </c>
    </row>
    <row r="7" spans="3:23">
      <c r="C7" s="5"/>
      <c r="D7" s="2"/>
      <c r="E7" s="2"/>
      <c r="F7" s="2"/>
      <c r="G7" s="5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3"/>
      <c r="U7" s="3"/>
      <c r="V7" s="4"/>
      <c r="W7" s="4"/>
    </row>
  </sheetData>
  <pageMargins left="0.7" right="0.7" top="0.75" bottom="0.75" header="0.3" footer="0.3"/>
  <drawing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C6:U22"/>
  <sheetViews>
    <sheetView topLeftCell="A7" zoomScaleNormal="100" workbookViewId="0">
      <selection activeCell="C16" sqref="C15:C16"/>
    </sheetView>
  </sheetViews>
  <sheetFormatPr baseColWidth="10" defaultRowHeight="15"/>
  <cols>
    <col min="1" max="1" width="3.5703125" customWidth="1"/>
    <col min="2" max="2" width="3.85546875" customWidth="1"/>
    <col min="3" max="3" width="27.5703125" customWidth="1"/>
    <col min="4" max="4" width="14" customWidth="1"/>
    <col min="5" max="5" width="11.7109375" customWidth="1"/>
    <col min="6" max="6" width="1.7109375" customWidth="1"/>
    <col min="7" max="7" width="11" customWidth="1"/>
    <col min="8" max="8" width="7.7109375" customWidth="1"/>
    <col min="9" max="9" width="6.7109375" customWidth="1"/>
    <col min="10" max="10" width="3" customWidth="1"/>
    <col min="11" max="11" width="14" customWidth="1"/>
    <col min="12" max="12" width="7.7109375" customWidth="1"/>
    <col min="13" max="13" width="6.7109375" customWidth="1"/>
    <col min="14" max="14" width="2" customWidth="1"/>
    <col min="15" max="15" width="15.5703125" customWidth="1"/>
    <col min="16" max="16" width="7.7109375" customWidth="1"/>
    <col min="17" max="17" width="6.7109375" customWidth="1"/>
    <col min="18" max="18" width="2.42578125" customWidth="1"/>
    <col min="19" max="19" width="12.7109375" customWidth="1"/>
    <col min="20" max="20" width="10.28515625" customWidth="1"/>
    <col min="21" max="22" width="6.7109375" customWidth="1"/>
    <col min="23" max="23" width="10.7109375" customWidth="1"/>
    <col min="27" max="27" width="9.5703125" customWidth="1"/>
  </cols>
  <sheetData>
    <row r="6" spans="3:21" ht="19.5" thickBot="1">
      <c r="C6" s="39" t="s">
        <v>62</v>
      </c>
      <c r="D6" s="40"/>
      <c r="E6" s="28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3:21" ht="19.5" customHeight="1" thickTop="1"/>
    <row r="8" spans="3:21" ht="15.75" thickBot="1">
      <c r="D8" s="23" t="s">
        <v>54</v>
      </c>
      <c r="G8" s="24" t="s">
        <v>55</v>
      </c>
      <c r="K8" s="25" t="s">
        <v>56</v>
      </c>
      <c r="O8" s="23" t="s">
        <v>53</v>
      </c>
      <c r="S8" s="23" t="s">
        <v>57</v>
      </c>
    </row>
    <row r="9" spans="3:21" ht="15.75" thickTop="1">
      <c r="D9" s="20" t="str">
        <f>IF(Analyse!D64="","",Analyse!D64)</f>
        <v/>
      </c>
      <c r="E9" t="str">
        <f>IF(Analyse!E64="","",Analyse!E64)</f>
        <v/>
      </c>
      <c r="G9" s="20" t="str">
        <f>IF(Analyse!F8="","",Analyse!F8)</f>
        <v/>
      </c>
      <c r="H9" t="str">
        <f>IF(Analyse!G8="","",Analyse!G8)</f>
        <v/>
      </c>
      <c r="I9" s="59" t="str">
        <f>IF(Analyse!H8="","",Analyse!H8)</f>
        <v/>
      </c>
      <c r="K9" t="str">
        <f>IF(Analyse!I8="","",Analyse!I8)</f>
        <v/>
      </c>
      <c r="L9" t="str">
        <f>IF(Analyse!J8="","",Analyse!J8)</f>
        <v/>
      </c>
      <c r="M9" s="59" t="str">
        <f>IF(Analyse!K8="","",Analyse!K8)</f>
        <v/>
      </c>
      <c r="O9" s="20" t="str">
        <f>IF(Analyse!L8="","",Analyse!L8)</f>
        <v/>
      </c>
      <c r="P9" t="str">
        <f>IF(Analyse!M8="","",Analyse!M8)</f>
        <v/>
      </c>
      <c r="Q9" s="59" t="str">
        <f>IF(Analyse!N8="","",Analyse!N8)</f>
        <v/>
      </c>
      <c r="S9" s="20" t="str">
        <f>IF(Analyse!O8="","",Analyse!O8)</f>
        <v/>
      </c>
      <c r="T9" t="str">
        <f>IF(Analyse!P8="","",Analyse!P8)</f>
        <v/>
      </c>
      <c r="U9" s="59" t="str">
        <f>IF(Analyse!Q8="","",Analyse!Q8)</f>
        <v/>
      </c>
    </row>
    <row r="10" spans="3:21">
      <c r="D10" s="20" t="str">
        <f>IF(Analyse!D50="","",Analyse!D50)</f>
        <v/>
      </c>
      <c r="E10" t="str">
        <f>IF(Analyse!E50="","",Analyse!E50)</f>
        <v/>
      </c>
      <c r="G10" s="20" t="str">
        <f>IF(Analyse!F9="","",Analyse!F9)</f>
        <v/>
      </c>
      <c r="H10" t="str">
        <f>IF(Analyse!G9="","",Analyse!G9)</f>
        <v/>
      </c>
      <c r="I10" s="59" t="str">
        <f>IF(Analyse!H9="","",Analyse!H9)</f>
        <v/>
      </c>
      <c r="K10" t="str">
        <f>IF(Analyse!I9="","",Analyse!I9)</f>
        <v/>
      </c>
      <c r="L10" t="str">
        <f>IF(Analyse!J9="","",Analyse!J9)</f>
        <v/>
      </c>
      <c r="M10" s="59" t="str">
        <f>IF(Analyse!K9="","",Analyse!K9)</f>
        <v/>
      </c>
      <c r="O10" s="20" t="str">
        <f>IF(Analyse!L9="","",Analyse!L9)</f>
        <v/>
      </c>
      <c r="P10" t="str">
        <f>IF(Analyse!M9="","",Analyse!M9)</f>
        <v/>
      </c>
      <c r="Q10" s="59" t="str">
        <f>IF(Analyse!N9="","",Analyse!N9)</f>
        <v/>
      </c>
      <c r="S10" s="20" t="str">
        <f>IF(Analyse!O9="","",Analyse!O9)</f>
        <v/>
      </c>
      <c r="T10" t="str">
        <f>IF(Analyse!P9="","",Analyse!P9)</f>
        <v/>
      </c>
      <c r="U10" s="59" t="str">
        <f>IF(Analyse!Q9="","",Analyse!Q9)</f>
        <v/>
      </c>
    </row>
    <row r="11" spans="3:21">
      <c r="D11" s="20"/>
      <c r="G11" s="20"/>
      <c r="I11" s="59"/>
      <c r="M11" s="59"/>
      <c r="O11" s="20"/>
      <c r="Q11" s="59"/>
      <c r="S11" s="20"/>
      <c r="U11" s="59"/>
    </row>
    <row r="12" spans="3:21">
      <c r="D12" s="20"/>
      <c r="G12" s="20"/>
      <c r="I12" s="59"/>
      <c r="M12" s="59"/>
      <c r="O12" s="20"/>
      <c r="Q12" s="59"/>
      <c r="S12" s="20"/>
      <c r="U12" s="59"/>
    </row>
    <row r="13" spans="3:21">
      <c r="D13" s="20"/>
      <c r="G13" s="20"/>
      <c r="I13" s="59"/>
      <c r="M13" s="59"/>
      <c r="O13" s="20"/>
      <c r="Q13" s="59"/>
      <c r="S13" s="20"/>
      <c r="U13" s="59"/>
    </row>
    <row r="14" spans="3:21">
      <c r="D14" s="20"/>
      <c r="G14" s="20"/>
      <c r="I14" s="59"/>
      <c r="M14" s="59"/>
      <c r="O14" s="20"/>
      <c r="Q14" s="59"/>
      <c r="S14" s="20"/>
      <c r="U14" s="59"/>
    </row>
    <row r="15" spans="3:21">
      <c r="D15" s="20"/>
      <c r="G15" s="20"/>
      <c r="I15" s="59"/>
      <c r="M15" s="59"/>
      <c r="O15" s="20"/>
      <c r="Q15" s="59"/>
      <c r="S15" s="20"/>
      <c r="U15" s="59"/>
    </row>
    <row r="16" spans="3:21">
      <c r="D16" s="20"/>
      <c r="G16" s="20"/>
      <c r="I16" s="59"/>
      <c r="M16" s="59"/>
      <c r="O16" s="20"/>
      <c r="Q16" s="59"/>
      <c r="S16" s="20"/>
      <c r="U16" s="59"/>
    </row>
    <row r="17" spans="4:21">
      <c r="D17" s="20"/>
      <c r="G17" s="20"/>
      <c r="I17" s="59"/>
      <c r="M17" s="59"/>
      <c r="O17" s="20"/>
      <c r="Q17" s="59"/>
      <c r="S17" s="20"/>
      <c r="U17" s="59"/>
    </row>
    <row r="18" spans="4:21">
      <c r="D18" s="20"/>
      <c r="G18" s="20"/>
      <c r="I18" s="59"/>
      <c r="M18" s="59"/>
      <c r="O18" s="20"/>
      <c r="Q18" s="59"/>
      <c r="S18" s="20"/>
      <c r="U18" s="59"/>
    </row>
    <row r="19" spans="4:21">
      <c r="D19" s="20"/>
      <c r="G19" s="20"/>
      <c r="I19" s="59"/>
      <c r="M19" s="59"/>
      <c r="O19" s="20"/>
      <c r="Q19" s="59"/>
      <c r="S19" s="20"/>
      <c r="U19" s="59"/>
    </row>
    <row r="20" spans="4:21">
      <c r="D20" s="20"/>
      <c r="G20" s="20"/>
      <c r="I20" s="59"/>
      <c r="M20" s="59"/>
      <c r="O20" s="20"/>
      <c r="Q20" s="59"/>
      <c r="S20" s="20"/>
      <c r="U20" s="59"/>
    </row>
    <row r="21" spans="4:21">
      <c r="D21" s="20"/>
      <c r="G21" s="20"/>
      <c r="I21" s="59"/>
      <c r="M21" s="59"/>
      <c r="O21" s="20"/>
      <c r="Q21" s="59"/>
      <c r="S21" s="20"/>
      <c r="U21" s="59"/>
    </row>
    <row r="22" spans="4:21">
      <c r="D22" s="20"/>
      <c r="G22" s="20"/>
      <c r="I22" s="59"/>
      <c r="M22" s="59"/>
      <c r="O22" s="20"/>
      <c r="Q22" s="59"/>
      <c r="S22" s="20"/>
      <c r="U22" s="59"/>
    </row>
  </sheetData>
  <sortState ref="C9:E88">
    <sortCondition descending="1" ref="D9"/>
  </sortState>
  <conditionalFormatting sqref="H9:H22 E9:E22 P9:P22 T9:T22">
    <cfRule type="dataBar" priority="62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{7A13B2AF-41B7-4B24-A72E-CEBC4DB32144}</x14:id>
        </ext>
      </extLst>
    </cfRule>
  </conditionalFormatting>
  <conditionalFormatting sqref="L9:L22">
    <cfRule type="dataBar" priority="70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{7BC0869F-7A74-4D64-AEC9-7C0CB29565AE}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A13B2AF-41B7-4B24-A72E-CEBC4DB3214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H9:H22 E9:E22 P9:P22 T9:T22</xm:sqref>
        </x14:conditionalFormatting>
        <x14:conditionalFormatting xmlns:xm="http://schemas.microsoft.com/office/excel/2006/main">
          <x14:cfRule type="dataBar" id="{7BC0869F-7A74-4D64-AEC9-7C0CB29565A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L9:L22</xm:sqref>
        </x14:conditionalFormatting>
      </x14:conditionalFormattings>
    </ex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C6:Y24"/>
  <sheetViews>
    <sheetView topLeftCell="A4" workbookViewId="0">
      <selection activeCell="P26" sqref="P26"/>
    </sheetView>
  </sheetViews>
  <sheetFormatPr baseColWidth="10" defaultRowHeight="15"/>
  <cols>
    <col min="1" max="1" width="3" customWidth="1"/>
    <col min="2" max="2" width="2.85546875" customWidth="1"/>
    <col min="3" max="3" width="26.7109375" customWidth="1"/>
    <col min="5" max="5" width="11.7109375" customWidth="1"/>
    <col min="6" max="6" width="2.7109375" customWidth="1"/>
    <col min="8" max="8" width="11.7109375" customWidth="1"/>
    <col min="9" max="9" width="6.7109375" customWidth="1"/>
    <col min="10" max="10" width="2.7109375" customWidth="1"/>
    <col min="12" max="12" width="11.7109375" customWidth="1"/>
    <col min="13" max="13" width="6.7109375" style="4" customWidth="1"/>
    <col min="14" max="14" width="2.7109375" style="4" customWidth="1"/>
    <col min="16" max="16" width="11.7109375" customWidth="1"/>
    <col min="17" max="17" width="6.7109375" customWidth="1"/>
    <col min="18" max="18" width="2.7109375" customWidth="1"/>
    <col min="20" max="20" width="11.7109375" customWidth="1"/>
    <col min="21" max="21" width="6.7109375" customWidth="1"/>
    <col min="23" max="23" width="0.85546875" customWidth="1"/>
    <col min="24" max="24" width="1.140625" customWidth="1"/>
  </cols>
  <sheetData>
    <row r="6" spans="3:21" ht="19.5" thickBot="1">
      <c r="C6" s="39" t="s">
        <v>61</v>
      </c>
      <c r="D6" s="40"/>
      <c r="E6" s="28"/>
      <c r="F6" s="28"/>
      <c r="G6" s="29"/>
      <c r="H6" s="29"/>
      <c r="I6" s="29"/>
      <c r="J6" s="29"/>
      <c r="K6" s="29"/>
      <c r="L6" s="29"/>
      <c r="M6" s="21"/>
      <c r="N6" s="21"/>
      <c r="O6" s="29"/>
      <c r="P6" s="29"/>
      <c r="Q6" s="29"/>
      <c r="R6" s="29"/>
      <c r="S6" s="29"/>
      <c r="T6" s="29"/>
      <c r="U6" s="29"/>
    </row>
    <row r="7" spans="3:21" ht="6.75" customHeight="1" thickTop="1"/>
    <row r="8" spans="3:21" ht="15.75" thickBot="1">
      <c r="C8" s="22"/>
      <c r="D8" s="23" t="s">
        <v>54</v>
      </c>
      <c r="E8" s="23"/>
      <c r="F8" s="27"/>
      <c r="G8" s="24"/>
      <c r="H8" s="24" t="s">
        <v>55</v>
      </c>
      <c r="I8" s="24"/>
      <c r="J8" s="35"/>
      <c r="K8" s="25"/>
      <c r="L8" s="25" t="s">
        <v>56</v>
      </c>
      <c r="M8" s="38"/>
      <c r="N8" s="37"/>
      <c r="O8" s="23" t="s">
        <v>53</v>
      </c>
      <c r="P8" s="23"/>
      <c r="Q8" s="25"/>
      <c r="R8" s="26"/>
      <c r="S8" s="23" t="s">
        <v>57</v>
      </c>
      <c r="T8" s="25"/>
      <c r="U8" s="23"/>
    </row>
    <row r="9" spans="3:21" ht="15" customHeight="1" thickTop="1">
      <c r="C9" s="33" t="str">
        <f>IF(Analyse!AI8="","",Analyse!AI8)</f>
        <v/>
      </c>
      <c r="D9" s="90" t="str">
        <f>IF(Analyse!AJ8="","",Analyse!AJ8)</f>
        <v/>
      </c>
      <c r="E9" s="33" t="str">
        <f>IF(Analyse!AK8="","",Analyse!AK8)</f>
        <v/>
      </c>
      <c r="F9" s="33"/>
      <c r="G9" s="91" t="str">
        <f>IF(Analyse!AL8="","",Analyse!AL8)</f>
        <v/>
      </c>
      <c r="H9" s="33" t="str">
        <f>IF(Analyse!AM8="","",Analyse!AM8)</f>
        <v/>
      </c>
      <c r="I9" s="31" t="str">
        <f>IF(Analyse!AN8="","",Analyse!AN8)</f>
        <v/>
      </c>
      <c r="J9" s="31"/>
      <c r="K9" s="33" t="str">
        <f>IF(Analyse!AO8="","",Analyse!AO8)</f>
        <v/>
      </c>
      <c r="L9" s="33" t="str">
        <f>IF(Analyse!AP8="","",Analyse!AP8)</f>
        <v/>
      </c>
      <c r="M9" s="31" t="str">
        <f>IF(Analyse!AQ8="","",Analyse!AQ8)</f>
        <v/>
      </c>
      <c r="N9" s="31"/>
      <c r="O9" s="91" t="str">
        <f>IF(Analyse!AR8="","",Analyse!AR8)</f>
        <v/>
      </c>
      <c r="P9" s="33" t="str">
        <f>IF(Analyse!AS8="","",Analyse!AS8)</f>
        <v/>
      </c>
      <c r="Q9" s="31" t="str">
        <f>IF(Analyse!AT8="","",Analyse!AT8)</f>
        <v/>
      </c>
      <c r="R9" s="31"/>
      <c r="S9" s="90" t="str">
        <f>IF(Analyse!AU8="","",Analyse!AU8)</f>
        <v/>
      </c>
      <c r="T9" s="33" t="str">
        <f>IF(Analyse!AV8="","",Analyse!AV8)</f>
        <v/>
      </c>
      <c r="U9" s="31" t="str">
        <f>IF(Analyse!AW8="","",Analyse!AW8)</f>
        <v/>
      </c>
    </row>
    <row r="10" spans="3:21" ht="15" customHeight="1">
      <c r="C10" s="33" t="str">
        <f>IF(Analyse!AI9="","",Analyse!AI9)</f>
        <v/>
      </c>
      <c r="D10" s="90" t="str">
        <f>IF(Analyse!AJ9="","",Analyse!AJ9)</f>
        <v/>
      </c>
      <c r="E10" s="33" t="str">
        <f>IF(Analyse!AK9="","",Analyse!AK9)</f>
        <v/>
      </c>
      <c r="F10" s="33"/>
      <c r="G10" s="91" t="str">
        <f>IF(Analyse!AL9="","",Analyse!AL9)</f>
        <v/>
      </c>
      <c r="H10" s="33" t="str">
        <f>IF(Analyse!AM9="","",Analyse!AM9)</f>
        <v/>
      </c>
      <c r="I10" s="31" t="str">
        <f>IF(Analyse!AN9="","",Analyse!AN9)</f>
        <v/>
      </c>
      <c r="J10" s="31"/>
      <c r="K10" s="33" t="str">
        <f>IF(Analyse!AO9="","",Analyse!AO9)</f>
        <v/>
      </c>
      <c r="L10" s="33" t="str">
        <f>IF(Analyse!AP9="","",Analyse!AP9)</f>
        <v/>
      </c>
      <c r="M10" s="31" t="str">
        <f>IF(Analyse!AQ9="","",Analyse!AQ9)</f>
        <v/>
      </c>
      <c r="N10" s="31"/>
      <c r="O10" s="91" t="str">
        <f>IF(Analyse!AR9="","",Analyse!AR9)</f>
        <v/>
      </c>
      <c r="P10" s="33" t="str">
        <f>IF(Analyse!AS9="","",Analyse!AS9)</f>
        <v/>
      </c>
      <c r="Q10" s="31" t="str">
        <f>IF(Analyse!AT9="","",Analyse!AT9)</f>
        <v/>
      </c>
      <c r="R10" s="31"/>
      <c r="S10" s="90" t="str">
        <f>IF(Analyse!AU9="","",Analyse!AU9)</f>
        <v/>
      </c>
      <c r="T10" s="33" t="str">
        <f>IF(Analyse!AV9="","",Analyse!AV9)</f>
        <v/>
      </c>
      <c r="U10" s="31" t="str">
        <f>IF(Analyse!AW9="","",Analyse!AW9)</f>
        <v/>
      </c>
    </row>
    <row r="11" spans="3:21">
      <c r="C11" s="33" t="str">
        <f>IF(Analyse!AI10="","",Analyse!AI10)</f>
        <v/>
      </c>
      <c r="D11" s="90" t="str">
        <f>IF(Analyse!AJ10="","",Analyse!AJ10)</f>
        <v/>
      </c>
      <c r="E11" s="33" t="str">
        <f>IF(Analyse!AK10="","",Analyse!AK10)</f>
        <v/>
      </c>
      <c r="F11" s="33"/>
      <c r="G11" s="91" t="str">
        <f>IF(Analyse!AL10="","",Analyse!AL10)</f>
        <v/>
      </c>
      <c r="H11" s="33" t="str">
        <f>IF(Analyse!AM10="","",Analyse!AM10)</f>
        <v/>
      </c>
      <c r="I11" s="31" t="str">
        <f>IF(Analyse!AN10="","",Analyse!AN10)</f>
        <v/>
      </c>
      <c r="J11" s="31"/>
      <c r="K11" s="33" t="str">
        <f>IF(Analyse!AO10="","",Analyse!AO10)</f>
        <v/>
      </c>
      <c r="L11" s="33" t="str">
        <f>IF(Analyse!AP10="","",Analyse!AP10)</f>
        <v/>
      </c>
      <c r="M11" s="31" t="str">
        <f>IF(Analyse!AQ10="","",Analyse!AQ10)</f>
        <v/>
      </c>
      <c r="N11" s="31"/>
      <c r="O11" s="91" t="str">
        <f>IF(Analyse!AR10="","",Analyse!AR10)</f>
        <v/>
      </c>
      <c r="P11" s="33" t="str">
        <f>IF(Analyse!AS10="","",Analyse!AS10)</f>
        <v/>
      </c>
      <c r="Q11" s="31" t="str">
        <f>IF(Analyse!AT10="","",Analyse!AT10)</f>
        <v/>
      </c>
      <c r="R11" s="31"/>
      <c r="S11" s="90" t="str">
        <f>IF(Analyse!AU10="","",Analyse!AU10)</f>
        <v/>
      </c>
      <c r="T11" s="33" t="str">
        <f>IF(Analyse!AV10="","",Analyse!AV10)</f>
        <v/>
      </c>
      <c r="U11" s="31" t="str">
        <f>IF(Analyse!AW10="","",Analyse!AW10)</f>
        <v/>
      </c>
    </row>
    <row r="12" spans="3:21">
      <c r="C12" s="43" t="str">
        <f>IF(Analyse!AI11="","",Analyse!AI11)</f>
        <v/>
      </c>
      <c r="D12" s="90" t="str">
        <f>IF(Analyse!AJ11="","",Analyse!AJ11)</f>
        <v/>
      </c>
      <c r="E12" s="33" t="str">
        <f>IF(Analyse!AK11="","",Analyse!AK11)</f>
        <v/>
      </c>
      <c r="F12" s="33"/>
      <c r="G12" s="91" t="str">
        <f>IF(Analyse!AL11="","",Analyse!AL11)</f>
        <v/>
      </c>
      <c r="H12" s="33" t="str">
        <f>IF(Analyse!AM11="","",Analyse!AM11)</f>
        <v/>
      </c>
      <c r="I12" s="31" t="str">
        <f>IF(Analyse!AN11="","",Analyse!AN11)</f>
        <v/>
      </c>
      <c r="J12" s="31"/>
      <c r="K12" s="33" t="str">
        <f>IF(Analyse!AO11="","",Analyse!AO11)</f>
        <v/>
      </c>
      <c r="L12" s="33" t="str">
        <f>IF(Analyse!AP11="","",Analyse!AP11)</f>
        <v/>
      </c>
      <c r="M12" s="31" t="str">
        <f>IF(Analyse!AQ11="","",Analyse!AQ11)</f>
        <v/>
      </c>
      <c r="N12" s="31"/>
      <c r="O12" s="91" t="str">
        <f>IF(Analyse!AR11="","",Analyse!AR11)</f>
        <v/>
      </c>
      <c r="P12" s="33" t="str">
        <f>IF(Analyse!AS11="","",Analyse!AS11)</f>
        <v/>
      </c>
      <c r="Q12" s="31" t="str">
        <f>IF(Analyse!AT11="","",Analyse!AT11)</f>
        <v/>
      </c>
      <c r="R12" s="31"/>
      <c r="S12" s="90" t="str">
        <f>IF(Analyse!AU11="","",Analyse!AU11)</f>
        <v/>
      </c>
      <c r="T12" s="33" t="str">
        <f>IF(Analyse!AV11="","",Analyse!AV11)</f>
        <v/>
      </c>
      <c r="U12" s="31" t="str">
        <f>IF(Analyse!AW11="","",Analyse!AW11)</f>
        <v/>
      </c>
    </row>
    <row r="13" spans="3:21">
      <c r="C13" s="33" t="str">
        <f>IF(Analyse!AI12="","",Analyse!AI12)</f>
        <v/>
      </c>
      <c r="D13" s="90" t="str">
        <f>IF(Analyse!AJ12="","",Analyse!AJ12)</f>
        <v/>
      </c>
      <c r="E13" s="33" t="str">
        <f>IF(Analyse!AK12="","",Analyse!AK12)</f>
        <v/>
      </c>
      <c r="F13" s="33"/>
      <c r="G13" s="91" t="str">
        <f>IF(Analyse!AL12="","",Analyse!AL12)</f>
        <v/>
      </c>
      <c r="H13" s="33" t="str">
        <f>IF(Analyse!AM12="","",Analyse!AM12)</f>
        <v/>
      </c>
      <c r="I13" s="31" t="str">
        <f>IF(Analyse!AN12="","",Analyse!AN12)</f>
        <v/>
      </c>
      <c r="J13" s="31"/>
      <c r="K13" s="33" t="str">
        <f>IF(Analyse!AO12="","",Analyse!AO12)</f>
        <v/>
      </c>
      <c r="L13" s="33" t="str">
        <f>IF(Analyse!AP12="","",Analyse!AP12)</f>
        <v/>
      </c>
      <c r="M13" s="31" t="str">
        <f>IF(Analyse!AQ12="","",Analyse!AQ12)</f>
        <v/>
      </c>
      <c r="N13" s="31"/>
      <c r="O13" s="91" t="str">
        <f>IF(Analyse!AR12="","",Analyse!AR12)</f>
        <v/>
      </c>
      <c r="P13" s="33" t="str">
        <f>IF(Analyse!AS12="","",Analyse!AS12)</f>
        <v/>
      </c>
      <c r="Q13" s="31" t="str">
        <f>IF(Analyse!AT12="","",Analyse!AT12)</f>
        <v/>
      </c>
      <c r="R13" s="31"/>
      <c r="S13" s="90" t="str">
        <f>IF(Analyse!AU12="","",Analyse!AU12)</f>
        <v/>
      </c>
      <c r="T13" s="33" t="str">
        <f>IF(Analyse!AV12="","",Analyse!AV12)</f>
        <v/>
      </c>
      <c r="U13" s="31" t="str">
        <f>IF(Analyse!AW12="","",Analyse!AW12)</f>
        <v/>
      </c>
    </row>
    <row r="14" spans="3:21">
      <c r="C14" s="33" t="str">
        <f>IF(Analyse!AI13="","",Analyse!AI13)</f>
        <v/>
      </c>
      <c r="D14" s="90" t="str">
        <f>IF(Analyse!AJ13="","",Analyse!AJ13)</f>
        <v/>
      </c>
      <c r="E14" s="33" t="str">
        <f>IF(Analyse!AK13="","",Analyse!AK13)</f>
        <v/>
      </c>
      <c r="F14" s="33"/>
      <c r="G14" s="91" t="str">
        <f>IF(Analyse!AL13="","",Analyse!AL13)</f>
        <v/>
      </c>
      <c r="H14" s="33" t="str">
        <f>IF(Analyse!AM13="","",Analyse!AM13)</f>
        <v/>
      </c>
      <c r="I14" s="31" t="str">
        <f>IF(Analyse!AN13="","",Analyse!AN13)</f>
        <v/>
      </c>
      <c r="J14" s="31"/>
      <c r="K14" s="33" t="str">
        <f>IF(Analyse!AO13="","",Analyse!AO13)</f>
        <v/>
      </c>
      <c r="L14" s="33" t="str">
        <f>IF(Analyse!AP13="","",Analyse!AP13)</f>
        <v/>
      </c>
      <c r="M14" s="31" t="str">
        <f>IF(Analyse!AQ13="","",Analyse!AQ13)</f>
        <v/>
      </c>
      <c r="N14" s="31"/>
      <c r="O14" s="91" t="str">
        <f>IF(Analyse!AR13="","",Analyse!AR13)</f>
        <v/>
      </c>
      <c r="P14" s="33" t="str">
        <f>IF(Analyse!AS13="","",Analyse!AS13)</f>
        <v/>
      </c>
      <c r="Q14" s="31" t="str">
        <f>IF(Analyse!AT13="","",Analyse!AT13)</f>
        <v/>
      </c>
      <c r="R14" s="31"/>
      <c r="S14" s="90" t="str">
        <f>IF(Analyse!AU13="","",Analyse!AU13)</f>
        <v/>
      </c>
      <c r="T14" s="33" t="str">
        <f>IF(Analyse!AV13="","",Analyse!AV13)</f>
        <v/>
      </c>
      <c r="U14" s="31" t="str">
        <f>IF(Analyse!AW13="","",Analyse!AW13)</f>
        <v/>
      </c>
    </row>
    <row r="15" spans="3:21">
      <c r="C15" s="33" t="str">
        <f>IF(Analyse!AI14="","",Analyse!AI14)</f>
        <v/>
      </c>
      <c r="D15" s="90" t="str">
        <f>IF(Analyse!AJ14="","",Analyse!AJ14)</f>
        <v/>
      </c>
      <c r="E15" s="33" t="str">
        <f>IF(Analyse!AK14="","",Analyse!AK14)</f>
        <v/>
      </c>
      <c r="F15" s="33"/>
      <c r="G15" s="91" t="str">
        <f>IF(Analyse!AL14="","",Analyse!AL14)</f>
        <v/>
      </c>
      <c r="H15" s="33" t="str">
        <f>IF(Analyse!AM14="","",Analyse!AM14)</f>
        <v/>
      </c>
      <c r="I15" s="31" t="str">
        <f>IF(Analyse!AN14="","",Analyse!AN14)</f>
        <v/>
      </c>
      <c r="J15" s="31"/>
      <c r="K15" s="33" t="str">
        <f>IF(Analyse!AO14="","",Analyse!AO14)</f>
        <v/>
      </c>
      <c r="L15" s="33" t="str">
        <f>IF(Analyse!AP14="","",Analyse!AP14)</f>
        <v/>
      </c>
      <c r="M15" s="31" t="str">
        <f>IF(Analyse!AQ14="","",Analyse!AQ14)</f>
        <v/>
      </c>
      <c r="N15" s="31"/>
      <c r="O15" s="91" t="str">
        <f>IF(Analyse!AR14="","",Analyse!AR14)</f>
        <v/>
      </c>
      <c r="P15" s="33" t="str">
        <f>IF(Analyse!AS14="","",Analyse!AS14)</f>
        <v/>
      </c>
      <c r="Q15" s="31" t="str">
        <f>IF(Analyse!AT14="","",Analyse!AT14)</f>
        <v/>
      </c>
      <c r="R15" s="31"/>
      <c r="S15" s="90" t="str">
        <f>IF(Analyse!AU14="","",Analyse!AU14)</f>
        <v/>
      </c>
      <c r="T15" s="33" t="str">
        <f>IF(Analyse!AV14="","",Analyse!AV14)</f>
        <v/>
      </c>
      <c r="U15" s="31" t="str">
        <f>IF(Analyse!AW14="","",Analyse!AW14)</f>
        <v/>
      </c>
    </row>
    <row r="16" spans="3:21">
      <c r="C16" s="33" t="str">
        <f>IF(Analyse!AI15="","",Analyse!AI15)</f>
        <v/>
      </c>
      <c r="D16" s="90" t="str">
        <f>IF(Analyse!AJ15="","",Analyse!AJ15)</f>
        <v/>
      </c>
      <c r="E16" s="33" t="str">
        <f>IF(Analyse!AK15="","",Analyse!AK15)</f>
        <v/>
      </c>
      <c r="F16" s="33"/>
      <c r="G16" s="91" t="str">
        <f>IF(Analyse!AL15="","",Analyse!AL15)</f>
        <v/>
      </c>
      <c r="H16" s="33" t="str">
        <f>IF(Analyse!AM15="","",Analyse!AM15)</f>
        <v/>
      </c>
      <c r="I16" s="31" t="str">
        <f>IF(Analyse!AN15="","",Analyse!AN15)</f>
        <v/>
      </c>
      <c r="J16" s="31"/>
      <c r="K16" s="33" t="str">
        <f>IF(Analyse!AO15="","",Analyse!AO15)</f>
        <v/>
      </c>
      <c r="L16" s="33" t="str">
        <f>IF(Analyse!AP15="","",Analyse!AP15)</f>
        <v/>
      </c>
      <c r="M16" s="31" t="str">
        <f>IF(Analyse!AQ15="","",Analyse!AQ15)</f>
        <v/>
      </c>
      <c r="N16" s="31"/>
      <c r="O16" s="91" t="str">
        <f>IF(Analyse!AR15="","",Analyse!AR15)</f>
        <v/>
      </c>
      <c r="P16" s="33" t="str">
        <f>IF(Analyse!AS15="","",Analyse!AS15)</f>
        <v/>
      </c>
      <c r="Q16" s="31" t="str">
        <f>IF(Analyse!AT15="","",Analyse!AT15)</f>
        <v/>
      </c>
      <c r="R16" s="31"/>
      <c r="S16" s="90" t="str">
        <f>IF(Analyse!AU15="","",Analyse!AU15)</f>
        <v/>
      </c>
      <c r="T16" s="33" t="str">
        <f>IF(Analyse!AV15="","",Analyse!AV15)</f>
        <v/>
      </c>
      <c r="U16" s="31" t="str">
        <f>IF(Analyse!AW15="","",Analyse!AW15)</f>
        <v/>
      </c>
    </row>
    <row r="17" spans="3:25">
      <c r="C17" s="33" t="str">
        <f>IF(Analyse!AI16="","",Analyse!AI16)</f>
        <v/>
      </c>
      <c r="D17" s="90" t="str">
        <f>IF(Analyse!AJ16="","",Analyse!AJ16)</f>
        <v/>
      </c>
      <c r="E17" s="33" t="str">
        <f>IF(Analyse!AK16="","",Analyse!AK16)</f>
        <v/>
      </c>
      <c r="F17" s="33"/>
      <c r="G17" s="91" t="str">
        <f>IF(Analyse!AL16="","",Analyse!AL16)</f>
        <v/>
      </c>
      <c r="H17" s="33" t="str">
        <f>IF(Analyse!AM16="","",Analyse!AM16)</f>
        <v/>
      </c>
      <c r="I17" s="31" t="str">
        <f>IF(Analyse!AN16="","",Analyse!AN16)</f>
        <v/>
      </c>
      <c r="J17" s="31"/>
      <c r="K17" s="33" t="str">
        <f>IF(Analyse!AO16="","",Analyse!AO16)</f>
        <v/>
      </c>
      <c r="L17" s="33" t="str">
        <f>IF(Analyse!AP16="","",Analyse!AP16)</f>
        <v/>
      </c>
      <c r="M17" s="31" t="str">
        <f>IF(Analyse!AQ16="","",Analyse!AQ16)</f>
        <v/>
      </c>
      <c r="N17" s="31"/>
      <c r="O17" s="91" t="str">
        <f>IF(Analyse!AR16="","",Analyse!AR16)</f>
        <v/>
      </c>
      <c r="P17" s="33" t="str">
        <f>IF(Analyse!AS16="","",Analyse!AS16)</f>
        <v/>
      </c>
      <c r="Q17" s="31" t="str">
        <f>IF(Analyse!AT16="","",Analyse!AT16)</f>
        <v/>
      </c>
      <c r="R17" s="31"/>
      <c r="S17" s="90" t="str">
        <f>IF(Analyse!AU16="","",Analyse!AU16)</f>
        <v/>
      </c>
      <c r="T17" s="33" t="str">
        <f>IF(Analyse!AV16="","",Analyse!AV16)</f>
        <v/>
      </c>
      <c r="U17" s="31" t="str">
        <f>IF(Analyse!AW16="","",Analyse!AW16)</f>
        <v/>
      </c>
    </row>
    <row r="18" spans="3:25">
      <c r="C18" s="33" t="str">
        <f>IF(Analyse!AI17="","",Analyse!AI17)</f>
        <v/>
      </c>
      <c r="D18" s="90" t="str">
        <f>IF(Analyse!AJ17="","",Analyse!AJ17)</f>
        <v/>
      </c>
      <c r="E18" s="33" t="str">
        <f>IF(Analyse!AK17="","",Analyse!AK17)</f>
        <v/>
      </c>
      <c r="F18" s="33"/>
      <c r="G18" s="91" t="str">
        <f>IF(Analyse!AL17="","",Analyse!AL17)</f>
        <v/>
      </c>
      <c r="H18" s="33" t="str">
        <f>IF(Analyse!AM17="","",Analyse!AM17)</f>
        <v/>
      </c>
      <c r="I18" s="31" t="str">
        <f>IF(Analyse!AN17="","",Analyse!AN17)</f>
        <v/>
      </c>
      <c r="J18" s="31"/>
      <c r="K18" s="33" t="str">
        <f>IF(Analyse!AO17="","",Analyse!AO17)</f>
        <v/>
      </c>
      <c r="L18" s="33" t="str">
        <f>IF(Analyse!AP17="","",Analyse!AP17)</f>
        <v/>
      </c>
      <c r="M18" s="31" t="str">
        <f>IF(Analyse!AQ17="","",Analyse!AQ17)</f>
        <v/>
      </c>
      <c r="N18" s="31"/>
      <c r="O18" s="91" t="str">
        <f>IF(Analyse!AR17="","",Analyse!AR17)</f>
        <v/>
      </c>
      <c r="P18" s="33" t="str">
        <f>IF(Analyse!AS17="","",Analyse!AS17)</f>
        <v/>
      </c>
      <c r="Q18" s="31" t="str">
        <f>IF(Analyse!AT17="","",Analyse!AT17)</f>
        <v/>
      </c>
      <c r="R18" s="31"/>
      <c r="S18" s="90" t="str">
        <f>IF(Analyse!AU17="","",Analyse!AU17)</f>
        <v/>
      </c>
      <c r="T18" s="33" t="str">
        <f>IF(Analyse!AV17="","",Analyse!AV17)</f>
        <v/>
      </c>
      <c r="U18" s="31" t="str">
        <f>IF(Analyse!AW17="","",Analyse!AW17)</f>
        <v/>
      </c>
    </row>
    <row r="19" spans="3:25">
      <c r="C19" s="33" t="str">
        <f>IF(Analyse!AI18="","",Analyse!AI18)</f>
        <v/>
      </c>
      <c r="D19" s="90" t="str">
        <f>IF(Analyse!AJ18="","",Analyse!AJ18)</f>
        <v/>
      </c>
      <c r="E19" s="33" t="str">
        <f>IF(Analyse!AK18="","",Analyse!AK18)</f>
        <v/>
      </c>
      <c r="F19" s="33"/>
      <c r="G19" s="91" t="str">
        <f>IF(Analyse!AL18="","",Analyse!AL18)</f>
        <v/>
      </c>
      <c r="H19" s="33" t="str">
        <f>IF(Analyse!AM18="","",Analyse!AM18)</f>
        <v/>
      </c>
      <c r="I19" s="31" t="str">
        <f>IF(Analyse!AN18="","",Analyse!AN18)</f>
        <v/>
      </c>
      <c r="J19" s="31"/>
      <c r="K19" s="33" t="str">
        <f>IF(Analyse!AO18="","",Analyse!AO18)</f>
        <v/>
      </c>
      <c r="L19" s="33" t="str">
        <f>IF(Analyse!AP18="","",Analyse!AP18)</f>
        <v/>
      </c>
      <c r="M19" s="31" t="str">
        <f>IF(Analyse!AQ18="","",Analyse!AQ18)</f>
        <v/>
      </c>
      <c r="N19" s="31"/>
      <c r="O19" s="91" t="str">
        <f>IF(Analyse!AR18="","",Analyse!AR18)</f>
        <v/>
      </c>
      <c r="P19" s="33" t="str">
        <f>IF(Analyse!AS18="","",Analyse!AS18)</f>
        <v/>
      </c>
      <c r="Q19" s="31" t="str">
        <f>IF(Analyse!AT18="","",Analyse!AT18)</f>
        <v/>
      </c>
      <c r="R19" s="31"/>
      <c r="S19" s="90" t="str">
        <f>IF(Analyse!AU18="","",Analyse!AU18)</f>
        <v/>
      </c>
      <c r="T19" s="33" t="str">
        <f>IF(Analyse!AV18="","",Analyse!AV18)</f>
        <v/>
      </c>
      <c r="U19" s="31" t="str">
        <f>IF(Analyse!AW18="","",Analyse!AW18)</f>
        <v/>
      </c>
    </row>
    <row r="20" spans="3:25">
      <c r="C20" s="33" t="str">
        <f>IF(Analyse!AI19="","",Analyse!AI19)</f>
        <v/>
      </c>
      <c r="D20" s="90" t="str">
        <f>IF(Analyse!AJ19="","",Analyse!AJ19)</f>
        <v/>
      </c>
      <c r="E20" s="33" t="str">
        <f>IF(Analyse!AK19="","",Analyse!AK19)</f>
        <v/>
      </c>
      <c r="F20" s="33"/>
      <c r="G20" s="91" t="str">
        <f>IF(Analyse!AL19="","",Analyse!AL19)</f>
        <v/>
      </c>
      <c r="H20" s="33" t="str">
        <f>IF(Analyse!AM19="","",Analyse!AM19)</f>
        <v/>
      </c>
      <c r="I20" s="31" t="str">
        <f>IF(Analyse!AN19="","",Analyse!AN19)</f>
        <v/>
      </c>
      <c r="J20" s="31"/>
      <c r="K20" s="33" t="str">
        <f>IF(Analyse!AO19="","",Analyse!AO19)</f>
        <v/>
      </c>
      <c r="L20" s="33" t="str">
        <f>IF(Analyse!AP19="","",Analyse!AP19)</f>
        <v/>
      </c>
      <c r="M20" s="31" t="str">
        <f>IF(Analyse!AQ19="","",Analyse!AQ19)</f>
        <v/>
      </c>
      <c r="N20" s="31"/>
      <c r="O20" s="91" t="str">
        <f>IF(Analyse!AR19="","",Analyse!AR19)</f>
        <v/>
      </c>
      <c r="P20" s="33" t="str">
        <f>IF(Analyse!AS19="","",Analyse!AS19)</f>
        <v/>
      </c>
      <c r="Q20" s="31" t="str">
        <f>IF(Analyse!AT19="","",Analyse!AT19)</f>
        <v/>
      </c>
      <c r="R20" s="31"/>
      <c r="S20" s="90" t="str">
        <f>IF(Analyse!AU19="","",Analyse!AU19)</f>
        <v/>
      </c>
      <c r="T20" s="33" t="str">
        <f>IF(Analyse!AV19="","",Analyse!AV19)</f>
        <v/>
      </c>
      <c r="U20" s="31" t="str">
        <f>IF(Analyse!AW19="","",Analyse!AW19)</f>
        <v/>
      </c>
      <c r="Y20" s="36"/>
    </row>
    <row r="21" spans="3:25">
      <c r="C21" s="33" t="str">
        <f>IF(Analyse!AI20="","",Analyse!AI20)</f>
        <v/>
      </c>
      <c r="D21" s="90" t="str">
        <f>IF(Analyse!AJ20="","",Analyse!AJ20)</f>
        <v/>
      </c>
      <c r="E21" s="33" t="str">
        <f>IF(Analyse!AK20="","",Analyse!AK20)</f>
        <v/>
      </c>
      <c r="F21" s="33"/>
      <c r="G21" s="91" t="str">
        <f>IF(Analyse!AL20="","",Analyse!AL20)</f>
        <v/>
      </c>
      <c r="H21" s="33" t="str">
        <f>IF(Analyse!AM20="","",Analyse!AM20)</f>
        <v/>
      </c>
      <c r="I21" s="31" t="str">
        <f>IF(Analyse!AN20="","",Analyse!AN20)</f>
        <v/>
      </c>
      <c r="J21" s="31"/>
      <c r="K21" s="33" t="str">
        <f>IF(Analyse!AO20="","",Analyse!AO20)</f>
        <v/>
      </c>
      <c r="L21" s="33" t="str">
        <f>IF(Analyse!AP20="","",Analyse!AP20)</f>
        <v/>
      </c>
      <c r="M21" s="31" t="str">
        <f>IF(Analyse!AQ20="","",Analyse!AQ20)</f>
        <v/>
      </c>
      <c r="N21" s="31"/>
      <c r="O21" s="91" t="str">
        <f>IF(Analyse!AR20="","",Analyse!AR20)</f>
        <v/>
      </c>
      <c r="P21" s="33" t="str">
        <f>IF(Analyse!AS20="","",Analyse!AS20)</f>
        <v/>
      </c>
      <c r="Q21" s="31" t="str">
        <f>IF(Analyse!AT20="","",Analyse!AT20)</f>
        <v/>
      </c>
      <c r="R21" s="31"/>
      <c r="S21" s="90" t="str">
        <f>IF(Analyse!AU20="","",Analyse!AU20)</f>
        <v/>
      </c>
      <c r="T21" s="33" t="str">
        <f>IF(Analyse!AV20="","",Analyse!AV20)</f>
        <v/>
      </c>
      <c r="U21" s="31" t="str">
        <f>IF(Analyse!AW20="","",Analyse!AW20)</f>
        <v/>
      </c>
    </row>
    <row r="22" spans="3:25">
      <c r="C22" s="33" t="str">
        <f>IF(Analyse!AI21="","",Analyse!AI21)</f>
        <v/>
      </c>
      <c r="D22" s="90" t="str">
        <f>IF(Analyse!AJ21="","",Analyse!AJ21)</f>
        <v/>
      </c>
      <c r="E22" s="33" t="str">
        <f>IF(Analyse!AK21="","",Analyse!AK21)</f>
        <v/>
      </c>
      <c r="F22" s="33"/>
      <c r="G22" s="91" t="str">
        <f>IF(Analyse!AL21="","",Analyse!AL21)</f>
        <v/>
      </c>
      <c r="H22" s="33" t="str">
        <f>IF(Analyse!AM21="","",Analyse!AM21)</f>
        <v/>
      </c>
      <c r="I22" s="31" t="str">
        <f>IF(Analyse!AN21="","",Analyse!AN21)</f>
        <v/>
      </c>
      <c r="J22" s="31"/>
      <c r="K22" s="33" t="str">
        <f>IF(Analyse!AO21="","",Analyse!AO21)</f>
        <v/>
      </c>
      <c r="L22" s="33" t="str">
        <f>IF(Analyse!AP21="","",Analyse!AP21)</f>
        <v/>
      </c>
      <c r="M22" s="31" t="str">
        <f>IF(Analyse!AQ21="","",Analyse!AQ21)</f>
        <v/>
      </c>
      <c r="N22" s="31"/>
      <c r="O22" s="91" t="str">
        <f>IF(Analyse!AR21="","",Analyse!AR21)</f>
        <v/>
      </c>
      <c r="P22" s="33" t="str">
        <f>IF(Analyse!AS21="","",Analyse!AS21)</f>
        <v/>
      </c>
      <c r="Q22" s="31" t="str">
        <f>IF(Analyse!AT21="","",Analyse!AT21)</f>
        <v/>
      </c>
      <c r="R22" s="31"/>
      <c r="S22" s="90" t="str">
        <f>IF(Analyse!AU21="","",Analyse!AU21)</f>
        <v/>
      </c>
      <c r="T22" s="33" t="str">
        <f>IF(Analyse!AV21="","",Analyse!AV21)</f>
        <v/>
      </c>
      <c r="U22" s="31" t="str">
        <f>IF(Analyse!AW21="","",Analyse!AW21)</f>
        <v/>
      </c>
    </row>
    <row r="23" spans="3:25">
      <c r="C23" t="str">
        <f>IF(Analyse!AI22="","",Analyse!AI22)</f>
        <v/>
      </c>
      <c r="D23" t="str">
        <f>IF(Analyse!AJ22="","",Analyse!AJ22)</f>
        <v/>
      </c>
      <c r="E23" t="str">
        <f>IF(Analyse!AK22="","",Analyse!AK22)</f>
        <v/>
      </c>
      <c r="G23" t="str">
        <f>IF(Analyse!AL22="","",Analyse!AL22)</f>
        <v/>
      </c>
      <c r="H23" t="str">
        <f>IF(Analyse!AM22="","",Analyse!AM22)</f>
        <v/>
      </c>
      <c r="I23" t="str">
        <f>IF(Analyse!AN22="","",Analyse!AN22)</f>
        <v/>
      </c>
      <c r="K23" t="str">
        <f>IF(Analyse!AO22="","",Analyse!AO22)</f>
        <v/>
      </c>
      <c r="L23" t="str">
        <f>IF(Analyse!AP22="","",Analyse!AP22)</f>
        <v/>
      </c>
      <c r="M23" s="4" t="str">
        <f>IF(Analyse!AQ22="","",Analyse!AQ22)</f>
        <v/>
      </c>
      <c r="O23" t="str">
        <f>IF(Analyse!AR22="","",Analyse!AR22)</f>
        <v/>
      </c>
      <c r="P23" t="str">
        <f>IF(Analyse!AS22="","",Analyse!AS22)</f>
        <v/>
      </c>
      <c r="Q23" t="str">
        <f>IF(Analyse!AT22="","",Analyse!AT22)</f>
        <v/>
      </c>
      <c r="S23" t="str">
        <f>IF(Analyse!AU22="","",Analyse!AU22)</f>
        <v/>
      </c>
      <c r="T23" t="str">
        <f>IF(Analyse!AV22="","",Analyse!AV22)</f>
        <v/>
      </c>
      <c r="U23" t="str">
        <f>IF(Analyse!AW22="","",Analyse!AW22)</f>
        <v/>
      </c>
    </row>
    <row r="24" spans="3:25">
      <c r="C24" t="str">
        <f>IF(Analyse!AI23="","",Analyse!AI23)</f>
        <v/>
      </c>
      <c r="E24" t="str">
        <f>IF(Analyse!AK23="","",Analyse!AK23)</f>
        <v/>
      </c>
      <c r="G24" t="str">
        <f>IF(Analyse!AL23="","",Analyse!AL23)</f>
        <v/>
      </c>
      <c r="H24" t="str">
        <f>IF(Analyse!AM23="","",Analyse!AM23)</f>
        <v/>
      </c>
      <c r="I24" t="str">
        <f>IF(Analyse!AN23="","",Analyse!AN23)</f>
        <v/>
      </c>
      <c r="K24" t="str">
        <f>IF(Analyse!AO23="","",Analyse!AO23)</f>
        <v/>
      </c>
      <c r="L24" t="str">
        <f>IF(Analyse!AP23="","",Analyse!AP23)</f>
        <v/>
      </c>
      <c r="M24" s="4" t="str">
        <f>IF(Analyse!AQ23="","",Analyse!AQ23)</f>
        <v/>
      </c>
      <c r="O24" t="str">
        <f>IF(Analyse!AR23="","",Analyse!AR23)</f>
        <v/>
      </c>
      <c r="P24" t="str">
        <f>IF(Analyse!AS23="","",Analyse!AS23)</f>
        <v/>
      </c>
      <c r="Q24" t="str">
        <f>IF(Analyse!AT23="","",Analyse!AT23)</f>
        <v/>
      </c>
      <c r="S24" t="str">
        <f>IF(Analyse!AU23="","",Analyse!AU23)</f>
        <v/>
      </c>
      <c r="T24" t="str">
        <f>IF(Analyse!AV23="","",Analyse!AV23)</f>
        <v/>
      </c>
      <c r="U24" t="str">
        <f>IF(Analyse!AW23="","",Analyse!AW23)</f>
        <v/>
      </c>
    </row>
  </sheetData>
  <sortState ref="H9:H22">
    <sortCondition descending="1" ref="H9"/>
  </sortState>
  <conditionalFormatting sqref="L9:L22">
    <cfRule type="dataBar" priority="5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{9D59C1A0-2558-47CE-9632-893CF823BF97}</x14:id>
        </ext>
      </extLst>
    </cfRule>
  </conditionalFormatting>
  <conditionalFormatting sqref="P9:P22">
    <cfRule type="dataBar" priority="4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{912F4CAB-95F7-4A9F-B426-6B4C282EF72C}</x14:id>
        </ext>
      </extLst>
    </cfRule>
  </conditionalFormatting>
  <conditionalFormatting sqref="T9:T22">
    <cfRule type="dataBar" priority="3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{A79ACEEC-153E-4F68-B28E-30582EDEA630}</x14:id>
        </ext>
      </extLst>
    </cfRule>
  </conditionalFormatting>
  <conditionalFormatting sqref="H9:H22">
    <cfRule type="dataBar" priority="2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{7F3E414E-98EA-4F16-87A3-7D24749D6979}</x14:id>
        </ext>
      </extLst>
    </cfRule>
  </conditionalFormatting>
  <conditionalFormatting sqref="E9:F22">
    <cfRule type="dataBar" priority="1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{F5A9A286-4AD9-416C-B820-791BA9A87F44}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D59C1A0-2558-47CE-9632-893CF823BF9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L9:L22</xm:sqref>
        </x14:conditionalFormatting>
        <x14:conditionalFormatting xmlns:xm="http://schemas.microsoft.com/office/excel/2006/main">
          <x14:cfRule type="dataBar" id="{912F4CAB-95F7-4A9F-B426-6B4C282EF72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P9:P22</xm:sqref>
        </x14:conditionalFormatting>
        <x14:conditionalFormatting xmlns:xm="http://schemas.microsoft.com/office/excel/2006/main">
          <x14:cfRule type="dataBar" id="{A79ACEEC-153E-4F68-B28E-30582EDEA63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T9:T22</xm:sqref>
        </x14:conditionalFormatting>
        <x14:conditionalFormatting xmlns:xm="http://schemas.microsoft.com/office/excel/2006/main">
          <x14:cfRule type="dataBar" id="{7F3E414E-98EA-4F16-87A3-7D24749D697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H9:H22</xm:sqref>
        </x14:conditionalFormatting>
        <x14:conditionalFormatting xmlns:xm="http://schemas.microsoft.com/office/excel/2006/main">
          <x14:cfRule type="dataBar" id="{F5A9A286-4AD9-416C-B820-791BA9A87F4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E9:F22</xm:sqref>
        </x14:conditionalFormatting>
      </x14:conditionalFormattings>
    </ex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C4:Y16"/>
  <sheetViews>
    <sheetView workbookViewId="0">
      <selection activeCell="H16" sqref="H16"/>
    </sheetView>
  </sheetViews>
  <sheetFormatPr baseColWidth="10" defaultRowHeight="15"/>
  <cols>
    <col min="1" max="2" width="3" customWidth="1"/>
    <col min="3" max="3" width="29.28515625" customWidth="1"/>
    <col min="5" max="5" width="11.7109375" customWidth="1"/>
    <col min="6" max="6" width="2.7109375" customWidth="1"/>
    <col min="8" max="8" width="11.7109375" customWidth="1"/>
    <col min="9" max="9" width="5.7109375" customWidth="1"/>
    <col min="10" max="10" width="2.7109375" customWidth="1"/>
    <col min="11" max="11" width="11.42578125" style="42"/>
    <col min="12" max="12" width="11.7109375" customWidth="1"/>
    <col min="13" max="13" width="5.7109375" customWidth="1"/>
    <col min="14" max="14" width="2.7109375" customWidth="1"/>
    <col min="16" max="16" width="11.7109375" customWidth="1"/>
    <col min="17" max="17" width="5.7109375" customWidth="1"/>
    <col min="18" max="18" width="2.7109375" customWidth="1"/>
    <col min="20" max="20" width="11.7109375" customWidth="1"/>
    <col min="21" max="22" width="5.7109375" customWidth="1"/>
    <col min="23" max="23" width="0.85546875" customWidth="1"/>
    <col min="24" max="24" width="11.7109375" customWidth="1"/>
    <col min="25" max="25" width="2.7109375" customWidth="1"/>
  </cols>
  <sheetData>
    <row r="4" spans="3:25">
      <c r="P4" s="20"/>
    </row>
    <row r="6" spans="3:25" ht="19.5" thickBot="1">
      <c r="C6" s="39" t="s">
        <v>65</v>
      </c>
      <c r="D6" s="40"/>
      <c r="E6" s="28"/>
      <c r="F6" s="28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46"/>
      <c r="W6" s="46"/>
      <c r="X6" s="46"/>
      <c r="Y6" s="46"/>
    </row>
    <row r="7" spans="3:25" ht="6" customHeight="1" thickTop="1">
      <c r="V7" s="46"/>
      <c r="W7" s="46"/>
      <c r="X7" s="46"/>
      <c r="Y7" s="46"/>
    </row>
    <row r="8" spans="3:25" ht="15.75" thickBot="1">
      <c r="C8" s="22"/>
      <c r="D8" s="23" t="s">
        <v>54</v>
      </c>
      <c r="E8" s="23"/>
      <c r="F8" s="27"/>
      <c r="G8" s="24"/>
      <c r="H8" s="24" t="s">
        <v>55</v>
      </c>
      <c r="I8" s="24"/>
      <c r="J8" s="35"/>
      <c r="K8" s="41"/>
      <c r="L8" s="25" t="s">
        <v>56</v>
      </c>
      <c r="M8" s="38"/>
      <c r="N8" s="37"/>
      <c r="O8" s="23" t="s">
        <v>53</v>
      </c>
      <c r="P8" s="23"/>
      <c r="Q8" s="25"/>
      <c r="R8" s="26"/>
      <c r="S8" s="23" t="s">
        <v>57</v>
      </c>
      <c r="T8" s="25"/>
      <c r="U8" s="23"/>
    </row>
    <row r="9" spans="3:25" ht="15.75" thickTop="1">
      <c r="C9" s="43" t="str">
        <f>IF(Analyse!AI43="","",Analyse!AI43)</f>
        <v/>
      </c>
      <c r="D9" s="92" t="str">
        <f>IF(Analyse!AJ43="","",Analyse!AJ43)</f>
        <v/>
      </c>
      <c r="E9" s="43" t="str">
        <f>IF(Analyse!AK43="","",Analyse!AK43)</f>
        <v/>
      </c>
      <c r="F9" s="43"/>
      <c r="G9" s="92" t="str">
        <f>IF(Analyse!AL43="","",Analyse!AL43)</f>
        <v/>
      </c>
      <c r="H9" s="43" t="str">
        <f>IF(Analyse!AM43="","",Analyse!AM43)</f>
        <v/>
      </c>
      <c r="I9" s="44" t="str">
        <f>IF(Analyse!AN43="","",Analyse!AN43)</f>
        <v/>
      </c>
      <c r="J9" s="44"/>
      <c r="K9" s="43" t="str">
        <f>IF(Analyse!AO43="","",Analyse!AO43)</f>
        <v/>
      </c>
      <c r="L9" s="43" t="str">
        <f>IF(Analyse!AP43="","",Analyse!AP43)</f>
        <v/>
      </c>
      <c r="M9" s="44" t="str">
        <f>IF(Analyse!AQ43="","",Analyse!AQ43)</f>
        <v/>
      </c>
      <c r="N9" s="44"/>
      <c r="O9" s="92" t="str">
        <f>IF(Analyse!AR43="","",Analyse!AR43)</f>
        <v/>
      </c>
      <c r="P9" s="43" t="str">
        <f>IF(Analyse!AS43="","",Analyse!AS43)</f>
        <v/>
      </c>
      <c r="Q9" s="44" t="str">
        <f>IF(Analyse!AT43="","",Analyse!AT43)</f>
        <v/>
      </c>
      <c r="R9" s="44"/>
      <c r="S9" s="93" t="str">
        <f>IF(Analyse!AU43="","",Analyse!AU43)</f>
        <v/>
      </c>
      <c r="T9" s="43" t="str">
        <f>IF(Analyse!AV43="","",Analyse!AV43)</f>
        <v/>
      </c>
      <c r="U9" s="44" t="str">
        <f>IF(Analyse!AW43="","",Analyse!AW43)</f>
        <v/>
      </c>
    </row>
    <row r="10" spans="3:25">
      <c r="C10" s="43" t="str">
        <f>IF(Analyse!AI44="","",Analyse!AI44)</f>
        <v/>
      </c>
      <c r="D10" s="92" t="str">
        <f>IF(Analyse!AJ44="","",Analyse!AJ44)</f>
        <v/>
      </c>
      <c r="E10" s="43" t="str">
        <f>IF(Analyse!AK44="","",Analyse!AK44)</f>
        <v/>
      </c>
      <c r="F10" s="43"/>
      <c r="G10" s="92" t="str">
        <f>IF(Analyse!AL44="","",Analyse!AL44)</f>
        <v/>
      </c>
      <c r="H10" s="43" t="str">
        <f>IF(Analyse!AM44="","",Analyse!AM44)</f>
        <v/>
      </c>
      <c r="I10" s="44" t="str">
        <f>IF(Analyse!AN44="","",Analyse!AN44)</f>
        <v/>
      </c>
      <c r="J10" s="44"/>
      <c r="K10" s="43" t="str">
        <f>IF(Analyse!AO44="","",Analyse!AO44)</f>
        <v/>
      </c>
      <c r="L10" s="43" t="str">
        <f>IF(Analyse!AP44="","",Analyse!AP44)</f>
        <v/>
      </c>
      <c r="M10" s="44" t="str">
        <f>IF(Analyse!AQ44="","",Analyse!AQ44)</f>
        <v/>
      </c>
      <c r="N10" s="44"/>
      <c r="O10" s="92" t="str">
        <f>IF(Analyse!AR44="","",Analyse!AR44)</f>
        <v/>
      </c>
      <c r="P10" s="43" t="str">
        <f>IF(Analyse!AS44="","",Analyse!AS44)</f>
        <v/>
      </c>
      <c r="Q10" s="44" t="str">
        <f>IF(Analyse!AT44="","",Analyse!AT44)</f>
        <v/>
      </c>
      <c r="R10" s="44"/>
      <c r="S10" s="93" t="str">
        <f>IF(Analyse!AU44="","",Analyse!AU44)</f>
        <v/>
      </c>
      <c r="T10" s="43" t="str">
        <f>IF(Analyse!AV44="","",Analyse!AV44)</f>
        <v/>
      </c>
      <c r="U10" s="44" t="str">
        <f>IF(Analyse!AW44="","",Analyse!AW44)</f>
        <v/>
      </c>
    </row>
    <row r="11" spans="3:25">
      <c r="C11" s="43" t="str">
        <f>IF(Analyse!AI45="","",Analyse!AI45)</f>
        <v/>
      </c>
      <c r="D11" s="92" t="str">
        <f>IF(Analyse!AJ45="","",Analyse!AJ45)</f>
        <v/>
      </c>
      <c r="E11" s="43" t="str">
        <f>IF(Analyse!AK45="","",Analyse!AK45)</f>
        <v/>
      </c>
      <c r="F11" s="43"/>
      <c r="G11" s="92" t="str">
        <f>IF(Analyse!AL45="","",Analyse!AL45)</f>
        <v/>
      </c>
      <c r="H11" s="43" t="str">
        <f>IF(Analyse!AM45="","",Analyse!AM45)</f>
        <v/>
      </c>
      <c r="I11" s="44" t="str">
        <f>IF(Analyse!AN45="","",Analyse!AN45)</f>
        <v/>
      </c>
      <c r="J11" s="44"/>
      <c r="K11" s="43" t="str">
        <f>IF(Analyse!AO45="","",Analyse!AO45)</f>
        <v/>
      </c>
      <c r="L11" s="43" t="str">
        <f>IF(Analyse!AP45="","",Analyse!AP45)</f>
        <v/>
      </c>
      <c r="M11" s="44" t="str">
        <f>IF(Analyse!AQ45="","",Analyse!AQ45)</f>
        <v/>
      </c>
      <c r="N11" s="44"/>
      <c r="O11" s="92" t="str">
        <f>IF(Analyse!AR45="","",Analyse!AR45)</f>
        <v/>
      </c>
      <c r="P11" s="43" t="str">
        <f>IF(Analyse!AS45="","",Analyse!AS45)</f>
        <v/>
      </c>
      <c r="Q11" s="44" t="str">
        <f>IF(Analyse!AT45="","",Analyse!AT45)</f>
        <v/>
      </c>
      <c r="R11" s="44"/>
      <c r="S11" s="93" t="str">
        <f>IF(Analyse!AU45="","",Analyse!AU45)</f>
        <v/>
      </c>
      <c r="T11" s="43" t="str">
        <f>IF(Analyse!AV45="","",Analyse!AV45)</f>
        <v/>
      </c>
      <c r="U11" s="44" t="str">
        <f>IF(Analyse!AW45="","",Analyse!AW45)</f>
        <v/>
      </c>
    </row>
    <row r="12" spans="3:25">
      <c r="C12" s="45" t="str">
        <f>IF(Analyse!AI56="","",Analyse!AI56)</f>
        <v/>
      </c>
      <c r="D12" s="45" t="str">
        <f>IF(Analyse!AJ56="","",Analyse!AJ56)</f>
        <v/>
      </c>
      <c r="E12" s="45" t="str">
        <f>IF(Analyse!AK56="","",Analyse!AK56)</f>
        <v/>
      </c>
      <c r="F12" s="45"/>
      <c r="G12" s="45" t="str">
        <f>IF(Analyse!AL56="","",Analyse!AL56)</f>
        <v/>
      </c>
      <c r="H12" s="45" t="str">
        <f>IF(Analyse!AM56="","",Analyse!AM56)</f>
        <v/>
      </c>
      <c r="I12" s="45" t="str">
        <f>IF(Analyse!AN56="","",Analyse!AN56)</f>
        <v/>
      </c>
      <c r="J12" s="45"/>
      <c r="K12" s="45" t="str">
        <f>IF(Analyse!AO56="","",Analyse!AO56)</f>
        <v/>
      </c>
      <c r="L12" s="45" t="str">
        <f>IF(Analyse!AP56="","",Analyse!AP56)</f>
        <v/>
      </c>
      <c r="M12" s="45" t="str">
        <f>IF(Analyse!AQ56="","",Analyse!AQ56)</f>
        <v/>
      </c>
      <c r="N12" s="45"/>
      <c r="O12" s="45" t="str">
        <f>IF(Analyse!AR56="","",Analyse!AR56)</f>
        <v/>
      </c>
      <c r="P12" s="45" t="str">
        <f>IF(Analyse!AS56="","",Analyse!AS56)</f>
        <v/>
      </c>
      <c r="Q12" s="45" t="str">
        <f>IF(Analyse!AT56="","",Analyse!AT56)</f>
        <v/>
      </c>
      <c r="R12" s="45"/>
      <c r="S12" s="45" t="str">
        <f>IF(Analyse!AU56="","",Analyse!AU56)</f>
        <v/>
      </c>
      <c r="T12" s="45" t="str">
        <f>IF(Analyse!AV56="","",Analyse!AV56)</f>
        <v/>
      </c>
      <c r="U12" s="45" t="str">
        <f>IF(Analyse!AW56="","",Analyse!AW56)</f>
        <v/>
      </c>
    </row>
    <row r="13" spans="3:25">
      <c r="C13" s="45" t="str">
        <f>IF(Analyse!AI57="","",Analyse!AI57)</f>
        <v/>
      </c>
      <c r="D13" s="45" t="str">
        <f>IF(Analyse!AJ57="","",Analyse!AJ57)</f>
        <v/>
      </c>
      <c r="E13" s="45" t="str">
        <f>IF(Analyse!AK57="","",Analyse!AK57)</f>
        <v/>
      </c>
      <c r="F13" s="45"/>
      <c r="G13" s="45" t="str">
        <f>IF(Analyse!AL57="","",Analyse!AL57)</f>
        <v/>
      </c>
      <c r="H13" s="45" t="str">
        <f>IF(Analyse!AM57="","",Analyse!AM57)</f>
        <v/>
      </c>
      <c r="I13" s="45" t="str">
        <f>IF(Analyse!AN57="","",Analyse!AN57)</f>
        <v/>
      </c>
      <c r="J13" s="45"/>
      <c r="K13" s="45" t="str">
        <f>IF(Analyse!AO57="","",Analyse!AO57)</f>
        <v/>
      </c>
      <c r="L13" s="45" t="str">
        <f>IF(Analyse!AP57="","",Analyse!AP57)</f>
        <v/>
      </c>
      <c r="M13" s="45" t="str">
        <f>IF(Analyse!AQ57="","",Analyse!AQ57)</f>
        <v/>
      </c>
      <c r="N13" s="45"/>
      <c r="O13" s="45" t="str">
        <f>IF(Analyse!AR57="","",Analyse!AR57)</f>
        <v/>
      </c>
      <c r="P13" s="45" t="str">
        <f>IF(Analyse!AS57="","",Analyse!AS57)</f>
        <v/>
      </c>
      <c r="Q13" s="45" t="str">
        <f>IF(Analyse!AT57="","",Analyse!AT57)</f>
        <v/>
      </c>
      <c r="R13" s="45"/>
      <c r="S13" s="45" t="str">
        <f>IF(Analyse!AU57="","",Analyse!AU57)</f>
        <v/>
      </c>
      <c r="T13" s="45" t="str">
        <f>IF(Analyse!AV57="","",Analyse!AV57)</f>
        <v/>
      </c>
      <c r="U13" s="45" t="str">
        <f>IF(Analyse!AW57="","",Analyse!AW57)</f>
        <v/>
      </c>
    </row>
    <row r="14" spans="3:25">
      <c r="C14" s="22" t="str">
        <f>IF(Analyse!AI58="","",Analyse!AI58)</f>
        <v/>
      </c>
      <c r="D14" s="22" t="str">
        <f>IF(Analyse!AJ58="","",Analyse!AJ58)</f>
        <v/>
      </c>
      <c r="E14" s="22" t="str">
        <f>IF(Analyse!AK58="","",Analyse!AK58)</f>
        <v/>
      </c>
      <c r="F14" s="22"/>
      <c r="G14" s="22" t="str">
        <f>IF(Analyse!AL58="","",Analyse!AL58)</f>
        <v/>
      </c>
      <c r="H14" s="22" t="str">
        <f>IF(Analyse!AM58="","",Analyse!AM58)</f>
        <v/>
      </c>
      <c r="I14" s="22" t="str">
        <f>IF(Analyse!AN58="","",Analyse!AN58)</f>
        <v/>
      </c>
      <c r="J14" s="22"/>
      <c r="K14" s="22" t="str">
        <f>IF(Analyse!AO58="","",Analyse!AO58)</f>
        <v/>
      </c>
      <c r="L14" s="22" t="str">
        <f>IF(Analyse!AP58="","",Analyse!AP58)</f>
        <v/>
      </c>
      <c r="M14" s="22" t="str">
        <f>IF(Analyse!AQ58="","",Analyse!AQ58)</f>
        <v/>
      </c>
      <c r="N14" s="22"/>
      <c r="O14" s="22" t="str">
        <f>IF(Analyse!AR58="","",Analyse!AR58)</f>
        <v/>
      </c>
      <c r="P14" s="22" t="str">
        <f>IF(Analyse!AS58="","",Analyse!AS58)</f>
        <v/>
      </c>
      <c r="Q14" s="22" t="str">
        <f>IF(Analyse!AT58="","",Analyse!AT58)</f>
        <v/>
      </c>
      <c r="R14" s="22"/>
      <c r="S14" s="22" t="str">
        <f>IF(Analyse!AU58="","",Analyse!AU58)</f>
        <v/>
      </c>
      <c r="T14" s="22" t="str">
        <f>IF(Analyse!AV58="","",Analyse!AV58)</f>
        <v/>
      </c>
      <c r="U14" s="22" t="str">
        <f>IF(Analyse!AW58="","",Analyse!AW58)</f>
        <v/>
      </c>
    </row>
    <row r="15" spans="3:25">
      <c r="C15" s="22" t="str">
        <f>IF(Analyse!AI59="","",Analyse!AI59)</f>
        <v/>
      </c>
      <c r="D15" s="22" t="str">
        <f>IF(Analyse!AJ59="","",Analyse!AJ59)</f>
        <v/>
      </c>
      <c r="E15" s="22" t="str">
        <f>IF(Analyse!AK59="","",Analyse!AK59)</f>
        <v/>
      </c>
      <c r="F15" s="22"/>
      <c r="G15" s="22" t="str">
        <f>IF(Analyse!AL59="","",Analyse!AL59)</f>
        <v/>
      </c>
      <c r="H15" s="22" t="str">
        <f>IF(Analyse!AM59="","",Analyse!AM59)</f>
        <v/>
      </c>
      <c r="I15" s="22" t="str">
        <f>IF(Analyse!AN59="","",Analyse!AN59)</f>
        <v/>
      </c>
      <c r="J15" s="22"/>
      <c r="K15" s="22" t="str">
        <f>IF(Analyse!AO59="","",Analyse!AO59)</f>
        <v/>
      </c>
      <c r="L15" s="22" t="str">
        <f>IF(Analyse!AP59="","",Analyse!AP59)</f>
        <v/>
      </c>
      <c r="M15" s="22" t="str">
        <f>IF(Analyse!AQ59="","",Analyse!AQ59)</f>
        <v/>
      </c>
      <c r="N15" s="22"/>
      <c r="O15" s="22" t="str">
        <f>IF(Analyse!AR59="","",Analyse!AR59)</f>
        <v/>
      </c>
      <c r="P15" s="22" t="str">
        <f>IF(Analyse!AS59="","",Analyse!AS59)</f>
        <v/>
      </c>
      <c r="Q15" s="22" t="str">
        <f>IF(Analyse!AT59="","",Analyse!AT59)</f>
        <v/>
      </c>
      <c r="R15" s="22"/>
      <c r="S15" s="22" t="str">
        <f>IF(Analyse!AU59="","",Analyse!AU59)</f>
        <v/>
      </c>
      <c r="T15" s="22" t="str">
        <f>IF(Analyse!AV59="","",Analyse!AV59)</f>
        <v/>
      </c>
      <c r="U15" s="22" t="str">
        <f>IF(Analyse!AW59="","",Analyse!AW59)</f>
        <v/>
      </c>
    </row>
    <row r="16" spans="3:25">
      <c r="K16"/>
    </row>
  </sheetData>
  <sortState ref="H9:T14">
    <sortCondition descending="1" ref="H9"/>
  </sortState>
  <conditionalFormatting sqref="E9:F11 H9:H11 P9:P11 T9:T11">
    <cfRule type="dataBar" priority="71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{199BB4F9-190E-40B7-90EC-AC7F602717F3}</x14:id>
        </ext>
      </extLst>
    </cfRule>
  </conditionalFormatting>
  <conditionalFormatting sqref="L9:L11">
    <cfRule type="dataBar" priority="75">
      <dataBar showValue="0">
        <cfvo type="min"/>
        <cfvo type="max"/>
        <color theme="5"/>
      </dataBar>
      <extLst>
        <ext xmlns:x14="http://schemas.microsoft.com/office/spreadsheetml/2009/9/main" uri="{B025F937-C7B1-47D3-B67F-A62EFF666E3E}">
          <x14:id>{B019C539-48BD-456D-ACA6-F717FDB607EB}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99BB4F9-190E-40B7-90EC-AC7F602717F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E9:F11 H9:H11 P9:P11 T9:T11</xm:sqref>
        </x14:conditionalFormatting>
        <x14:conditionalFormatting xmlns:xm="http://schemas.microsoft.com/office/excel/2006/main">
          <x14:cfRule type="dataBar" id="{B019C539-48BD-456D-ACA6-F717FDB607E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L9:L11</xm:sqref>
        </x14:conditionalFormatting>
      </x14:conditionalFormatting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C6:Y23"/>
  <sheetViews>
    <sheetView showGridLines="0" showRowColHeaders="0" workbookViewId="0">
      <selection activeCell="M18" sqref="M18:M19"/>
    </sheetView>
  </sheetViews>
  <sheetFormatPr baseColWidth="10" defaultRowHeight="15"/>
  <cols>
    <col min="1" max="2" width="1.140625" customWidth="1"/>
    <col min="3" max="3" width="20.7109375" customWidth="1"/>
    <col min="5" max="5" width="11.7109375" customWidth="1"/>
    <col min="6" max="6" width="2.28515625" customWidth="1"/>
    <col min="7" max="8" width="11.7109375" customWidth="1"/>
    <col min="9" max="9" width="6.85546875" customWidth="1"/>
    <col min="10" max="10" width="2.28515625" customWidth="1"/>
    <col min="12" max="12" width="11.7109375" customWidth="1"/>
    <col min="13" max="13" width="6.85546875" customWidth="1"/>
    <col min="14" max="14" width="2.28515625" customWidth="1"/>
    <col min="16" max="16" width="11.7109375" customWidth="1"/>
    <col min="17" max="17" width="6.85546875" customWidth="1"/>
    <col min="18" max="18" width="2.28515625" customWidth="1"/>
    <col min="20" max="20" width="11.7109375" customWidth="1"/>
    <col min="21" max="21" width="6.85546875" customWidth="1"/>
    <col min="22" max="22" width="1.140625" customWidth="1"/>
    <col min="23" max="23" width="0.85546875" customWidth="1"/>
  </cols>
  <sheetData>
    <row r="6" spans="3:25" ht="19.5" thickBot="1">
      <c r="C6" s="39" t="s">
        <v>68</v>
      </c>
      <c r="D6" s="40"/>
      <c r="E6" s="28"/>
      <c r="F6" s="28"/>
      <c r="G6" s="28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46"/>
      <c r="W6" s="46"/>
      <c r="X6" s="46"/>
      <c r="Y6" s="46"/>
    </row>
    <row r="7" spans="3:25" ht="4.5" customHeight="1" thickTop="1"/>
    <row r="8" spans="3:25" ht="15.75" thickBot="1">
      <c r="D8" s="49" t="s">
        <v>54</v>
      </c>
      <c r="E8" s="49"/>
      <c r="F8" s="34"/>
      <c r="G8" s="50" t="s">
        <v>55</v>
      </c>
      <c r="H8" s="50"/>
      <c r="I8" s="51"/>
      <c r="J8" s="48"/>
      <c r="K8" s="101" t="s">
        <v>56</v>
      </c>
      <c r="L8" s="101"/>
      <c r="M8" s="51"/>
      <c r="N8" s="48"/>
      <c r="O8" s="49" t="s">
        <v>53</v>
      </c>
      <c r="P8" s="49"/>
      <c r="Q8" s="51"/>
      <c r="R8" s="48"/>
      <c r="S8" s="49" t="s">
        <v>57</v>
      </c>
      <c r="T8" s="49"/>
      <c r="U8" s="51"/>
    </row>
    <row r="9" spans="3:25" ht="15.75" thickTop="1">
      <c r="C9" s="33" t="str">
        <f>IF(Analyse!AZ8="","",Analyse!AZ8)</f>
        <v/>
      </c>
      <c r="D9" s="30" t="str">
        <f>IF(Analyse!BA8="","",Analyse!BA8)</f>
        <v/>
      </c>
      <c r="E9" s="32" t="str">
        <f>IF(Analyse!BB8="","",Analyse!BB8)</f>
        <v/>
      </c>
      <c r="F9" s="53"/>
      <c r="G9" s="30" t="str">
        <f>IF(Analyse!BC8="","",Analyse!BC8)</f>
        <v/>
      </c>
      <c r="H9" s="32" t="str">
        <f>IF(Analyse!BD8="","",Analyse!BD8)</f>
        <v/>
      </c>
      <c r="I9" s="31" t="str">
        <f>IF(Analyse!BE8="","",Analyse!BE8)</f>
        <v/>
      </c>
      <c r="J9" s="52"/>
      <c r="K9" s="32" t="str">
        <f>IF(Analyse!BF8="","",Analyse!BF8)</f>
        <v/>
      </c>
      <c r="L9" s="32" t="str">
        <f>IF(Analyse!BG8="","",Analyse!BG8)</f>
        <v/>
      </c>
      <c r="M9" s="31" t="str">
        <f>IF(Analyse!BH8="","",Analyse!BH8)</f>
        <v/>
      </c>
      <c r="N9" s="52"/>
      <c r="O9" s="30" t="str">
        <f>IF(Analyse!BI8="","",Analyse!BI8)</f>
        <v/>
      </c>
      <c r="P9" s="32" t="str">
        <f>IF(Analyse!BJ8="","",Analyse!BJ8)</f>
        <v/>
      </c>
      <c r="Q9" s="31" t="str">
        <f>IF(Analyse!BK8="","",Analyse!BK8)</f>
        <v/>
      </c>
      <c r="R9" s="52"/>
      <c r="S9" s="30" t="str">
        <f>IF(Analyse!BL8="","",Analyse!BL8)</f>
        <v/>
      </c>
      <c r="T9" s="32" t="str">
        <f>IF(Analyse!BM8="","",Analyse!BM8)</f>
        <v/>
      </c>
      <c r="U9" s="31" t="str">
        <f>IF(Analyse!BN8="","",Analyse!BN8)</f>
        <v/>
      </c>
    </row>
    <row r="10" spans="3:25">
      <c r="C10" s="33" t="str">
        <f>IF(Analyse!AZ9="","",Analyse!AZ9)</f>
        <v/>
      </c>
      <c r="D10" s="30" t="str">
        <f>IF(Analyse!BA9="","",Analyse!BA9)</f>
        <v/>
      </c>
      <c r="E10" s="32" t="str">
        <f>IF(Analyse!BB9="","",Analyse!BB9)</f>
        <v/>
      </c>
      <c r="F10" s="32"/>
      <c r="G10" s="30" t="str">
        <f>IF(Analyse!BC9="","",Analyse!BC9)</f>
        <v/>
      </c>
      <c r="H10" s="32" t="str">
        <f>IF(Analyse!BD9="","",Analyse!BD9)</f>
        <v/>
      </c>
      <c r="I10" s="31" t="str">
        <f>IF(Analyse!BE9="","",Analyse!BE9)</f>
        <v/>
      </c>
      <c r="J10" s="31"/>
      <c r="K10" s="32" t="str">
        <f>IF(Analyse!BF9="","",Analyse!BF9)</f>
        <v/>
      </c>
      <c r="L10" s="32" t="str">
        <f>IF(Analyse!BG9="","",Analyse!BG9)</f>
        <v/>
      </c>
      <c r="M10" s="31" t="str">
        <f>IF(Analyse!BH9="","",Analyse!BH9)</f>
        <v/>
      </c>
      <c r="N10" s="31"/>
      <c r="O10" s="30" t="str">
        <f>IF(Analyse!BI9="","",Analyse!BI9)</f>
        <v/>
      </c>
      <c r="P10" s="32" t="str">
        <f>IF(Analyse!BJ9="","",Analyse!BJ9)</f>
        <v/>
      </c>
      <c r="Q10" s="31" t="str">
        <f>IF(Analyse!BK9="","",Analyse!BK9)</f>
        <v/>
      </c>
      <c r="R10" s="31"/>
      <c r="S10" s="30" t="str">
        <f>IF(Analyse!BL9="","",Analyse!BL9)</f>
        <v/>
      </c>
      <c r="T10" s="32" t="str">
        <f>IF(Analyse!BM9="","",Analyse!BM9)</f>
        <v/>
      </c>
      <c r="U10" s="31" t="str">
        <f>IF(Analyse!BN9="","",Analyse!BN9)</f>
        <v/>
      </c>
    </row>
    <row r="11" spans="3:25">
      <c r="C11" s="33" t="str">
        <f>IF(Analyse!AZ10="","",Analyse!AZ10)</f>
        <v/>
      </c>
      <c r="D11" s="30" t="str">
        <f>IF(Analyse!BA10="","",Analyse!BA10)</f>
        <v/>
      </c>
      <c r="E11" s="32" t="str">
        <f>IF(Analyse!BB10="","",Analyse!BB10)</f>
        <v/>
      </c>
      <c r="F11" s="32"/>
      <c r="G11" s="30" t="str">
        <f>IF(Analyse!BC10="","",Analyse!BC10)</f>
        <v/>
      </c>
      <c r="H11" s="32" t="str">
        <f>IF(Analyse!BD10="","",Analyse!BD10)</f>
        <v/>
      </c>
      <c r="I11" s="31" t="str">
        <f>IF(Analyse!BE10="","",Analyse!BE10)</f>
        <v/>
      </c>
      <c r="J11" s="31"/>
      <c r="K11" s="32" t="str">
        <f>IF(Analyse!BF10="","",Analyse!BF10)</f>
        <v/>
      </c>
      <c r="L11" s="32" t="str">
        <f>IF(Analyse!BG10="","",Analyse!BG10)</f>
        <v/>
      </c>
      <c r="M11" s="31" t="str">
        <f>IF(Analyse!BH10="","",Analyse!BH10)</f>
        <v/>
      </c>
      <c r="N11" s="31"/>
      <c r="O11" s="30" t="str">
        <f>IF(Analyse!BI10="","",Analyse!BI10)</f>
        <v/>
      </c>
      <c r="P11" s="32" t="str">
        <f>IF(Analyse!BJ10="","",Analyse!BJ10)</f>
        <v/>
      </c>
      <c r="Q11" s="31" t="str">
        <f>IF(Analyse!BK10="","",Analyse!BK10)</f>
        <v/>
      </c>
      <c r="R11" s="31"/>
      <c r="S11" s="30" t="str">
        <f>IF(Analyse!BL10="","",Analyse!BL10)</f>
        <v/>
      </c>
      <c r="T11" s="32" t="str">
        <f>IF(Analyse!BM10="","",Analyse!BM10)</f>
        <v/>
      </c>
      <c r="U11" s="31" t="str">
        <f>IF(Analyse!BN10="","",Analyse!BN10)</f>
        <v/>
      </c>
    </row>
    <row r="12" spans="3:25">
      <c r="C12" s="33" t="str">
        <f>IF(Analyse!AZ11="","",Analyse!AZ11)</f>
        <v/>
      </c>
      <c r="D12" s="30" t="str">
        <f>IF(Analyse!BA11="","",Analyse!BA11)</f>
        <v/>
      </c>
      <c r="E12" s="32" t="str">
        <f>IF(Analyse!BB11="","",Analyse!BB11)</f>
        <v/>
      </c>
      <c r="F12" s="32"/>
      <c r="G12" s="30" t="str">
        <f>IF(Analyse!BC11="","",Analyse!BC11)</f>
        <v/>
      </c>
      <c r="H12" s="32" t="str">
        <f>IF(Analyse!BD11="","",Analyse!BD11)</f>
        <v/>
      </c>
      <c r="I12" s="31" t="str">
        <f>IF(Analyse!BE11="","",Analyse!BE11)</f>
        <v/>
      </c>
      <c r="J12" s="31"/>
      <c r="K12" s="32" t="str">
        <f>IF(Analyse!BF11="","",Analyse!BF11)</f>
        <v/>
      </c>
      <c r="L12" s="32" t="str">
        <f>IF(Analyse!BG11="","",Analyse!BG11)</f>
        <v/>
      </c>
      <c r="M12" s="31" t="str">
        <f>IF(Analyse!BH11="","",Analyse!BH11)</f>
        <v/>
      </c>
      <c r="N12" s="31"/>
      <c r="O12" s="30" t="str">
        <f>IF(Analyse!BI11="","",Analyse!BI11)</f>
        <v/>
      </c>
      <c r="P12" s="32" t="str">
        <f>IF(Analyse!BJ11="","",Analyse!BJ11)</f>
        <v/>
      </c>
      <c r="Q12" s="31" t="str">
        <f>IF(Analyse!BK11="","",Analyse!BK11)</f>
        <v/>
      </c>
      <c r="R12" s="31"/>
      <c r="S12" s="30" t="str">
        <f>IF(Analyse!BL11="","",Analyse!BL11)</f>
        <v/>
      </c>
      <c r="T12" s="32" t="str">
        <f>IF(Analyse!BM11="","",Analyse!BM11)</f>
        <v/>
      </c>
      <c r="U12" s="31" t="str">
        <f>IF(Analyse!BN11="","",Analyse!BN11)</f>
        <v/>
      </c>
    </row>
    <row r="13" spans="3:25">
      <c r="C13" t="str">
        <f>IF(Analyse!AZ12="","",Analyse!AZ12)</f>
        <v/>
      </c>
      <c r="D13" t="str">
        <f>IF(Analyse!BA12="","",Analyse!BA12)</f>
        <v/>
      </c>
      <c r="E13" t="str">
        <f>IF(Analyse!BB12="","",Analyse!BB12)</f>
        <v/>
      </c>
      <c r="G13" t="str">
        <f>IF(Analyse!BC12="","",Analyse!BC12)</f>
        <v/>
      </c>
      <c r="H13" t="str">
        <f>IF(Analyse!BD12="","",Analyse!BD12)</f>
        <v/>
      </c>
      <c r="I13" t="str">
        <f>IF(Analyse!BE12="","",Analyse!BE12)</f>
        <v/>
      </c>
      <c r="K13" t="str">
        <f>IF(Analyse!BF12="","",Analyse!BF12)</f>
        <v/>
      </c>
      <c r="L13" t="str">
        <f>IF(Analyse!BG12="","",Analyse!BG12)</f>
        <v/>
      </c>
      <c r="M13" t="str">
        <f>IF(Analyse!BH12="","",Analyse!BH12)</f>
        <v/>
      </c>
      <c r="O13" t="str">
        <f>IF(Analyse!BI12="","",Analyse!BI12)</f>
        <v/>
      </c>
      <c r="P13" t="str">
        <f>IF(Analyse!BJ12="","",Analyse!BJ12)</f>
        <v/>
      </c>
      <c r="Q13" t="str">
        <f>IF(Analyse!BK12="","",Analyse!BK12)</f>
        <v/>
      </c>
      <c r="S13" t="str">
        <f>IF(Analyse!BL12="","",Analyse!BL12)</f>
        <v/>
      </c>
      <c r="T13" t="str">
        <f>IF(Analyse!BM12="","",Analyse!BM12)</f>
        <v/>
      </c>
      <c r="U13" t="str">
        <f>IF(Analyse!BN12="","",Analyse!BN12)</f>
        <v/>
      </c>
    </row>
    <row r="14" spans="3:25">
      <c r="C14" t="str">
        <f>IF(Analyse!AZ13="","",Analyse!AZ13)</f>
        <v/>
      </c>
      <c r="D14" t="str">
        <f>IF(Analyse!BA13="","",Analyse!BA13)</f>
        <v/>
      </c>
      <c r="E14" t="str">
        <f>IF(Analyse!BB13="","",Analyse!BB13)</f>
        <v/>
      </c>
      <c r="G14" t="str">
        <f>IF(Analyse!BC13="","",Analyse!BC13)</f>
        <v/>
      </c>
      <c r="H14" t="str">
        <f>IF(Analyse!BD13="","",Analyse!BD13)</f>
        <v/>
      </c>
      <c r="I14" t="str">
        <f>IF(Analyse!BE13="","",Analyse!BE13)</f>
        <v/>
      </c>
      <c r="K14" t="str">
        <f>IF(Analyse!BF13="","",Analyse!BF13)</f>
        <v/>
      </c>
      <c r="L14" t="str">
        <f>IF(Analyse!BG13="","",Analyse!BG13)</f>
        <v/>
      </c>
      <c r="M14" t="str">
        <f>IF(Analyse!BH13="","",Analyse!BH13)</f>
        <v/>
      </c>
      <c r="O14" t="str">
        <f>IF(Analyse!BI13="","",Analyse!BI13)</f>
        <v/>
      </c>
      <c r="P14" t="str">
        <f>IF(Analyse!BJ13="","",Analyse!BJ13)</f>
        <v/>
      </c>
      <c r="Q14" t="str">
        <f>IF(Analyse!BK13="","",Analyse!BK13)</f>
        <v/>
      </c>
      <c r="S14" t="str">
        <f>IF(Analyse!BL13="","",Analyse!BL13)</f>
        <v/>
      </c>
      <c r="T14" t="str">
        <f>IF(Analyse!BM13="","",Analyse!BM13)</f>
        <v/>
      </c>
      <c r="U14" t="str">
        <f>IF(Analyse!BN13="","",Analyse!BN13)</f>
        <v/>
      </c>
    </row>
    <row r="16" spans="3:25">
      <c r="D16" s="46"/>
    </row>
    <row r="18" spans="8:20">
      <c r="S18" s="46"/>
      <c r="T18" s="46"/>
    </row>
    <row r="21" spans="8:20">
      <c r="H21" s="46"/>
      <c r="I21" s="46"/>
      <c r="J21" s="46"/>
      <c r="K21" s="46"/>
      <c r="L21" s="46"/>
      <c r="M21" s="46"/>
    </row>
    <row r="22" spans="8:20">
      <c r="H22" s="47"/>
      <c r="I22" s="47"/>
      <c r="J22" s="47"/>
      <c r="K22" s="47"/>
      <c r="L22" s="46"/>
      <c r="M22" s="46"/>
    </row>
    <row r="23" spans="8:20">
      <c r="H23" s="47"/>
      <c r="I23" s="47"/>
      <c r="J23" s="47"/>
      <c r="K23" s="47"/>
      <c r="L23" s="46"/>
      <c r="M23" s="46"/>
    </row>
  </sheetData>
  <mergeCells count="1">
    <mergeCell ref="K8:L8"/>
  </mergeCells>
  <conditionalFormatting sqref="E9:F12">
    <cfRule type="dataBar" priority="5">
      <dataBar showValue="0">
        <cfvo type="min"/>
        <cfvo type="max"/>
        <color theme="5" tint="-0.249977111117893"/>
      </dataBar>
      <extLst>
        <ext xmlns:x14="http://schemas.microsoft.com/office/spreadsheetml/2009/9/main" uri="{B025F937-C7B1-47D3-B67F-A62EFF666E3E}">
          <x14:id>{C057602F-199F-4853-874E-37D0196C18AF}</x14:id>
        </ext>
      </extLst>
    </cfRule>
  </conditionalFormatting>
  <conditionalFormatting sqref="H9:H12">
    <cfRule type="dataBar" priority="4">
      <dataBar showValue="0">
        <cfvo type="min"/>
        <cfvo type="max"/>
        <color theme="5" tint="-0.249977111117893"/>
      </dataBar>
      <extLst>
        <ext xmlns:x14="http://schemas.microsoft.com/office/spreadsheetml/2009/9/main" uri="{B025F937-C7B1-47D3-B67F-A62EFF666E3E}">
          <x14:id>{B2C755DA-EA5E-40A9-8CF2-7048DAA54B59}</x14:id>
        </ext>
      </extLst>
    </cfRule>
  </conditionalFormatting>
  <conditionalFormatting sqref="L9:L12">
    <cfRule type="dataBar" priority="3">
      <dataBar showValue="0">
        <cfvo type="min"/>
        <cfvo type="max"/>
        <color theme="5" tint="-0.249977111117893"/>
      </dataBar>
      <extLst>
        <ext xmlns:x14="http://schemas.microsoft.com/office/spreadsheetml/2009/9/main" uri="{B025F937-C7B1-47D3-B67F-A62EFF666E3E}">
          <x14:id>{755751A4-28AB-4E0C-8C7E-D493FB35F44F}</x14:id>
        </ext>
      </extLst>
    </cfRule>
  </conditionalFormatting>
  <conditionalFormatting sqref="P9:P12">
    <cfRule type="dataBar" priority="2">
      <dataBar showValue="0">
        <cfvo type="min"/>
        <cfvo type="max"/>
        <color theme="5" tint="-0.249977111117893"/>
      </dataBar>
      <extLst>
        <ext xmlns:x14="http://schemas.microsoft.com/office/spreadsheetml/2009/9/main" uri="{B025F937-C7B1-47D3-B67F-A62EFF666E3E}">
          <x14:id>{3CCE12E5-90A5-4986-A327-F74899DB94C2}</x14:id>
        </ext>
      </extLst>
    </cfRule>
  </conditionalFormatting>
  <conditionalFormatting sqref="T9:T12">
    <cfRule type="dataBar" priority="1">
      <dataBar showValue="0">
        <cfvo type="min"/>
        <cfvo type="max"/>
        <color theme="5" tint="-0.249977111117893"/>
      </dataBar>
      <extLst>
        <ext xmlns:x14="http://schemas.microsoft.com/office/spreadsheetml/2009/9/main" uri="{B025F937-C7B1-47D3-B67F-A62EFF666E3E}">
          <x14:id>{097562DB-9ED7-4D5C-AE8B-A6CC20B9851C}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057602F-199F-4853-874E-37D0196C18A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E9:F12</xm:sqref>
        </x14:conditionalFormatting>
        <x14:conditionalFormatting xmlns:xm="http://schemas.microsoft.com/office/excel/2006/main">
          <x14:cfRule type="dataBar" id="{B2C755DA-EA5E-40A9-8CF2-7048DAA54B5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H9:H12</xm:sqref>
        </x14:conditionalFormatting>
        <x14:conditionalFormatting xmlns:xm="http://schemas.microsoft.com/office/excel/2006/main">
          <x14:cfRule type="dataBar" id="{755751A4-28AB-4E0C-8C7E-D493FB35F44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L9:L12</xm:sqref>
        </x14:conditionalFormatting>
        <x14:conditionalFormatting xmlns:xm="http://schemas.microsoft.com/office/excel/2006/main">
          <x14:cfRule type="dataBar" id="{3CCE12E5-90A5-4986-A327-F74899DB94C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P9:P12</xm:sqref>
        </x14:conditionalFormatting>
        <x14:conditionalFormatting xmlns:xm="http://schemas.microsoft.com/office/excel/2006/main">
          <x14:cfRule type="dataBar" id="{097562DB-9ED7-4D5C-AE8B-A6CC20B9851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T9:T12</xm:sqref>
        </x14:conditionalFormatting>
      </x14:conditionalFormattings>
    </ext>
    <ext xmlns:x14="http://schemas.microsoft.com/office/spreadsheetml/2009/9/main" uri="{A8765BA9-456A-4dab-B4F3-ACF838C121DE}">
      <x14:slicerList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1</vt:i4>
      </vt:variant>
    </vt:vector>
  </HeadingPairs>
  <TitlesOfParts>
    <vt:vector size="21" baseType="lpstr">
      <vt:lpstr>ACCUEIL</vt:lpstr>
      <vt:lpstr>Analyse</vt:lpstr>
      <vt:lpstr>TdB RH</vt:lpstr>
      <vt:lpstr>Recap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Service </vt:lpstr>
      <vt:lpstr>Emplois</vt:lpstr>
      <vt:lpstr>Secteurs</vt:lpstr>
      <vt:lpstr>Département</vt:lpstr>
      <vt:lpstr>list_mois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Jean-Eric Pelouas</cp:lastModifiedBy>
  <dcterms:created xsi:type="dcterms:W3CDTF">2016-01-27T03:20:11Z</dcterms:created>
  <dcterms:modified xsi:type="dcterms:W3CDTF">2016-02-15T08:32:52Z</dcterms:modified>
</cp:coreProperties>
</file>