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workbookProtection workbookAlgorithmName="SHA-512" workbookHashValue="VpPyyBzbzAEPIeK7r3Yv6k57uMjzeGVngxuZEkV/9+mnOa3R1J2ejGlZr4GfqwdY+QaldJukHfDkO1yEaiIXHA==" workbookSaltValue="PPK0aRz8xWaaymE//FzyzQ==" workbookSpinCount="100000" lockStructure="1"/>
  <bookViews>
    <workbookView xWindow="0" yWindow="0" windowWidth="6750" windowHeight="5400" tabRatio="840" activeTab="2"/>
  </bookViews>
  <sheets>
    <sheet name="Programme" sheetId="1" r:id="rId1"/>
    <sheet name="Tableau Récapitulatif" sheetId="4" r:id="rId2"/>
    <sheet name="Stradonava" sheetId="3" r:id="rId3"/>
    <sheet name="Entreprise  (2)" sheetId="8" r:id="rId4"/>
    <sheet name="Entreprise (3)" sheetId="6" r:id="rId5"/>
    <sheet name="Entreprise  (4)" sheetId="7" r:id="rId6"/>
    <sheet name="Entreprise (5)" sheetId="9" r:id="rId7"/>
    <sheet name="Entreprise (6)" sheetId="5" r:id="rId8"/>
  </sheets>
  <definedNames>
    <definedName name="_xlnm._FilterDatabase" localSheetId="0" hidden="1">Programme!$A$7:$O$42</definedName>
    <definedName name="_xlnm.Print_Area" localSheetId="0">Programme!$A$1:$N$38</definedName>
  </definedNames>
  <calcPr calcId="145621"/>
</workbook>
</file>

<file path=xl/calcChain.xml><?xml version="1.0" encoding="utf-8"?>
<calcChain xmlns="http://schemas.openxmlformats.org/spreadsheetml/2006/main">
  <c r="E16" i="3" l="1"/>
  <c r="E17" i="3"/>
  <c r="E18" i="3"/>
  <c r="E19" i="3"/>
  <c r="E20" i="3"/>
  <c r="E21" i="3"/>
  <c r="E22" i="3"/>
  <c r="E23" i="3"/>
  <c r="E24" i="3"/>
  <c r="E25" i="3"/>
  <c r="E26" i="3"/>
  <c r="E27" i="3"/>
  <c r="E29" i="8"/>
  <c r="E5" i="1" l="1"/>
  <c r="E4" i="1"/>
  <c r="E3" i="1"/>
  <c r="E2" i="1"/>
  <c r="A27" i="5" l="1"/>
  <c r="A26" i="5"/>
  <c r="A25" i="5"/>
  <c r="A24" i="5"/>
  <c r="E24" i="5" s="1"/>
  <c r="A23" i="5"/>
  <c r="E23" i="5" s="1"/>
  <c r="A22" i="5"/>
  <c r="E22" i="5" s="1"/>
  <c r="A21" i="5"/>
  <c r="E21" i="5" s="1"/>
  <c r="A20" i="5"/>
  <c r="E20" i="5" s="1"/>
  <c r="A19" i="5"/>
  <c r="E19" i="5" s="1"/>
  <c r="A18" i="5"/>
  <c r="E18" i="5" s="1"/>
  <c r="A17" i="5"/>
  <c r="E17" i="5" s="1"/>
  <c r="A16" i="5"/>
  <c r="E16" i="5" s="1"/>
  <c r="E5" i="5"/>
  <c r="E4" i="5"/>
  <c r="E3" i="5"/>
  <c r="E2" i="5"/>
  <c r="A27" i="9"/>
  <c r="A26" i="9"/>
  <c r="A25" i="9"/>
  <c r="A24" i="9"/>
  <c r="E24" i="9" s="1"/>
  <c r="A23" i="9"/>
  <c r="E23" i="9" s="1"/>
  <c r="A22" i="9"/>
  <c r="E22" i="9" s="1"/>
  <c r="A21" i="9"/>
  <c r="E21" i="9" s="1"/>
  <c r="A20" i="9"/>
  <c r="E20" i="9" s="1"/>
  <c r="A19" i="9"/>
  <c r="E19" i="9" s="1"/>
  <c r="A18" i="9"/>
  <c r="E18" i="9" s="1"/>
  <c r="A17" i="9"/>
  <c r="E17" i="9" s="1"/>
  <c r="A16" i="9"/>
  <c r="E16" i="9" s="1"/>
  <c r="E5" i="9"/>
  <c r="E4" i="9"/>
  <c r="E3" i="9"/>
  <c r="E2" i="9"/>
  <c r="A27" i="7"/>
  <c r="A26" i="7"/>
  <c r="A25" i="7"/>
  <c r="A24" i="7"/>
  <c r="E24" i="7" s="1"/>
  <c r="A23" i="7"/>
  <c r="E23" i="7" s="1"/>
  <c r="A22" i="7"/>
  <c r="E22" i="7" s="1"/>
  <c r="A21" i="7"/>
  <c r="E21" i="7" s="1"/>
  <c r="A20" i="7"/>
  <c r="E20" i="7" s="1"/>
  <c r="A19" i="7"/>
  <c r="E19" i="7" s="1"/>
  <c r="A18" i="7"/>
  <c r="E18" i="7" s="1"/>
  <c r="A17" i="7"/>
  <c r="E17" i="7" s="1"/>
  <c r="A16" i="7"/>
  <c r="E16" i="7" s="1"/>
  <c r="E5" i="7"/>
  <c r="E4" i="7"/>
  <c r="E3" i="7"/>
  <c r="E2" i="7"/>
  <c r="A27" i="6"/>
  <c r="A26" i="6"/>
  <c r="A25" i="6"/>
  <c r="A24" i="6"/>
  <c r="E24" i="6" s="1"/>
  <c r="A23" i="6"/>
  <c r="E23" i="6" s="1"/>
  <c r="A22" i="6"/>
  <c r="E22" i="6" s="1"/>
  <c r="A21" i="6"/>
  <c r="E21" i="6" s="1"/>
  <c r="A20" i="6"/>
  <c r="E20" i="6" s="1"/>
  <c r="A19" i="6"/>
  <c r="E19" i="6" s="1"/>
  <c r="A18" i="6"/>
  <c r="E18" i="6" s="1"/>
  <c r="A17" i="6"/>
  <c r="E17" i="6" s="1"/>
  <c r="A16" i="6"/>
  <c r="E16" i="6" s="1"/>
  <c r="E5" i="6"/>
  <c r="E4" i="6"/>
  <c r="E3" i="6"/>
  <c r="E2" i="6"/>
  <c r="A27" i="8"/>
  <c r="A26" i="8"/>
  <c r="A25" i="8"/>
  <c r="A24" i="8"/>
  <c r="E24" i="8" s="1"/>
  <c r="A23" i="8"/>
  <c r="E23" i="8" s="1"/>
  <c r="A22" i="8"/>
  <c r="E22" i="8" s="1"/>
  <c r="A21" i="8"/>
  <c r="E21" i="8" s="1"/>
  <c r="A20" i="8"/>
  <c r="E20" i="8" s="1"/>
  <c r="A19" i="8"/>
  <c r="E19" i="8" s="1"/>
  <c r="A18" i="8"/>
  <c r="E18" i="8" s="1"/>
  <c r="A17" i="8"/>
  <c r="E17" i="8" s="1"/>
  <c r="A16" i="8"/>
  <c r="E16" i="8" s="1"/>
  <c r="E5" i="8"/>
  <c r="E4" i="8"/>
  <c r="E3" i="8"/>
  <c r="E2" i="8"/>
  <c r="M43" i="1"/>
  <c r="L43" i="1"/>
  <c r="E43" i="1"/>
  <c r="D35" i="4"/>
  <c r="O26" i="1"/>
  <c r="O40" i="1"/>
  <c r="O41" i="1"/>
  <c r="O42" i="1"/>
  <c r="E28" i="8" l="1"/>
  <c r="E30" i="8" s="1"/>
  <c r="E28" i="7"/>
  <c r="E29" i="7" s="1"/>
  <c r="E28" i="9"/>
  <c r="E29" i="9" s="1"/>
  <c r="E30" i="9" s="1"/>
  <c r="E28" i="5"/>
  <c r="E29" i="5" s="1"/>
  <c r="E31" i="5" s="1"/>
  <c r="E30" i="5"/>
  <c r="E30" i="7"/>
  <c r="E31" i="7"/>
  <c r="E28" i="6"/>
  <c r="E29" i="6" s="1"/>
  <c r="O8" i="1"/>
  <c r="O34" i="1"/>
  <c r="O35" i="1"/>
  <c r="O9" i="1"/>
  <c r="O10" i="1"/>
  <c r="O11" i="1"/>
  <c r="O12" i="1"/>
  <c r="O13" i="1"/>
  <c r="O25" i="1"/>
  <c r="O24" i="1"/>
  <c r="O14" i="1"/>
  <c r="O15" i="1"/>
  <c r="O16" i="1"/>
  <c r="O17" i="1"/>
  <c r="O27" i="1"/>
  <c r="O28" i="1"/>
  <c r="O29" i="1"/>
  <c r="O30" i="1"/>
  <c r="O18" i="1"/>
  <c r="O19" i="1"/>
  <c r="O20" i="1"/>
  <c r="O21" i="1"/>
  <c r="O22" i="1"/>
  <c r="O23" i="1"/>
  <c r="O31" i="1"/>
  <c r="O32" i="1"/>
  <c r="O33" i="1"/>
  <c r="O36" i="1"/>
  <c r="O39" i="1"/>
  <c r="O37" i="1"/>
  <c r="O38" i="1"/>
  <c r="A17" i="3"/>
  <c r="A18" i="3"/>
  <c r="A19" i="3"/>
  <c r="A20" i="3"/>
  <c r="A21" i="3"/>
  <c r="A22" i="3"/>
  <c r="A23" i="3"/>
  <c r="A24" i="3"/>
  <c r="A25" i="3"/>
  <c r="A26" i="3"/>
  <c r="A27" i="3"/>
  <c r="A16" i="3"/>
  <c r="E31" i="9" l="1"/>
  <c r="E34" i="9" s="1"/>
  <c r="E35" i="9" s="1"/>
  <c r="E36" i="9" s="1"/>
  <c r="E31" i="8"/>
  <c r="E34" i="7"/>
  <c r="E35" i="7" s="1"/>
  <c r="E36" i="7" s="1"/>
  <c r="E34" i="5"/>
  <c r="E35" i="5" s="1"/>
  <c r="E36" i="5" s="1"/>
  <c r="E34" i="8"/>
  <c r="E35" i="8" s="1"/>
  <c r="E36" i="8" s="1"/>
  <c r="E31" i="6"/>
  <c r="E30" i="6"/>
  <c r="E28" i="3"/>
  <c r="E34" i="6" l="1"/>
  <c r="E35" i="6" s="1"/>
  <c r="E36" i="6" s="1"/>
  <c r="E2" i="3"/>
  <c r="E3" i="3"/>
  <c r="E4" i="3"/>
  <c r="E5" i="3"/>
  <c r="E29" i="3" l="1"/>
  <c r="M38" i="1" l="1"/>
  <c r="E30" i="3" l="1"/>
  <c r="E31" i="3"/>
  <c r="E34" i="3" l="1"/>
  <c r="E35" i="3" s="1"/>
  <c r="E36" i="3" s="1"/>
</calcChain>
</file>

<file path=xl/sharedStrings.xml><?xml version="1.0" encoding="utf-8"?>
<sst xmlns="http://schemas.openxmlformats.org/spreadsheetml/2006/main" count="262" uniqueCount="72">
  <si>
    <t>ENTREPRISE</t>
  </si>
  <si>
    <t>DESIGNATION</t>
  </si>
  <si>
    <t>REMARQUES</t>
  </si>
  <si>
    <t>Date validation du MO</t>
  </si>
  <si>
    <t>Date d'envoi de l'OS</t>
  </si>
  <si>
    <t>Montant validé du TSHM</t>
  </si>
  <si>
    <t>STRADANOVA</t>
  </si>
  <si>
    <t>NUMERO DU DOCUMENT</t>
  </si>
  <si>
    <t>DATE DU DOC</t>
  </si>
  <si>
    <t>MONTANT</t>
  </si>
  <si>
    <t>Mt Validé du TS</t>
  </si>
  <si>
    <t>-</t>
  </si>
  <si>
    <t>Scarification sol pour les blocs de meulières</t>
  </si>
  <si>
    <t>DEVIS JAR 14-047</t>
  </si>
  <si>
    <t>LE JOSSEC</t>
  </si>
  <si>
    <t>Mise en place de 7 cabines de douches (Pb NFC 15-100)</t>
  </si>
  <si>
    <t>N°OS</t>
  </si>
  <si>
    <t>Type</t>
  </si>
  <si>
    <t>TS</t>
  </si>
  <si>
    <t>Facture n°JAR 14.01.07</t>
  </si>
  <si>
    <t>Clôture type autoroute sur parcelle</t>
  </si>
  <si>
    <t>DEVIS JAR 14-052</t>
  </si>
  <si>
    <t>D14-0401</t>
  </si>
  <si>
    <t>Vu avec le MO en RDV le 03/04/14 (17655€)</t>
  </si>
  <si>
    <t>clôture de chantier + portail (14235€)</t>
  </si>
  <si>
    <t>CFPB</t>
  </si>
  <si>
    <t>Béton sur porte d'entrée maisons</t>
  </si>
  <si>
    <t>Suppression cloture + portail du marché car déjà réglé sur facture avant signature du marché</t>
  </si>
  <si>
    <t>A faire avec le DGD</t>
  </si>
  <si>
    <t>Modification fondation lot 27</t>
  </si>
  <si>
    <t>Refusé - Le MO souhaite des cabines moins cher (4784,00€)</t>
  </si>
  <si>
    <t>"Le Hameau des Etangs"</t>
  </si>
  <si>
    <t>tranche 1</t>
  </si>
  <si>
    <r>
      <t>Entreprise</t>
    </r>
    <r>
      <rPr>
        <b/>
        <sz val="10"/>
        <rFont val="Arial"/>
        <family val="2"/>
      </rPr>
      <t xml:space="preserve"> :</t>
    </r>
  </si>
  <si>
    <t>DECOMPTE GENERAL DEFINITIF</t>
  </si>
  <si>
    <t>Total des OS + CIE</t>
  </si>
  <si>
    <t>Total des OS + CIE + Marché</t>
  </si>
  <si>
    <t>Prorata 2%</t>
  </si>
  <si>
    <t>Retenue de garantie 0%</t>
  </si>
  <si>
    <t>(caution bancaire : 15 100 € HT)</t>
  </si>
  <si>
    <t>Imputations compte inter entreprises</t>
  </si>
  <si>
    <t>TOTAL HT</t>
  </si>
  <si>
    <t>TVA 19,6%</t>
  </si>
  <si>
    <t>TOTAL TTC</t>
  </si>
  <si>
    <t>Lot:</t>
  </si>
  <si>
    <t xml:space="preserve">Icade Promotion </t>
  </si>
  <si>
    <t>Magny le Hongre</t>
  </si>
  <si>
    <t>Lot</t>
  </si>
  <si>
    <t>Marché de Base</t>
  </si>
  <si>
    <t>CB ou RG</t>
  </si>
  <si>
    <t>N°1</t>
  </si>
  <si>
    <t>AFFAIRE</t>
  </si>
  <si>
    <t>Marché de base</t>
  </si>
  <si>
    <t>Os n°</t>
  </si>
  <si>
    <t>De Sousa</t>
  </si>
  <si>
    <t>Entreprise &amp; OS</t>
  </si>
  <si>
    <t>Entreprise et OS</t>
  </si>
  <si>
    <t xml:space="preserve">STRADANOVA </t>
  </si>
  <si>
    <t>DE SOUSA</t>
  </si>
  <si>
    <t>Basile boli</t>
  </si>
  <si>
    <t>VRD</t>
  </si>
  <si>
    <t>TOTAL</t>
  </si>
  <si>
    <t>DELTA</t>
  </si>
  <si>
    <t>Cf reponse
 du 23/04/14 et envoi a l'entreprise</t>
  </si>
  <si>
    <t>X</t>
  </si>
  <si>
    <t>TMA</t>
  </si>
  <si>
    <t>Date de signature de l'OS</t>
  </si>
  <si>
    <t>Date d'envoi
au MO</t>
  </si>
  <si>
    <t>Promoteur</t>
  </si>
  <si>
    <t>Ville</t>
  </si>
  <si>
    <t>Nom du prg</t>
  </si>
  <si>
    <t>=SIERREUR(RECHERCHEV(A16;CHOISIR({1.2};Programme!O:O;Programme!E:E);2;FAUX);0)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</si>
</sst>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18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21"/>
      <name val="Arial"/>
      <family val="2"/>
    </font>
    <font>
      <b/>
      <sz val="11"/>
      <color indexed="21"/>
      <name val="Arial"/>
      <family val="2"/>
    </font>
    <font>
      <sz val="11"/>
      <name val="Arial"/>
      <family val="2"/>
    </font>
    <font>
      <b/>
      <u/>
      <sz val="10"/>
      <name val="Arial"/>
      <family val="2"/>
    </font>
    <font>
      <sz val="12"/>
      <color rgb="FF000000"/>
      <name val="Verdana"/>
      <family val="2"/>
    </font>
    <font>
      <b/>
      <sz val="11"/>
      <color theme="1"/>
      <name val="Calibri"/>
      <family val="2"/>
      <scheme val="minor"/>
    </font>
    <font>
      <b/>
      <sz val="10"/>
      <color theme="2" tint="-0.249977111117893"/>
      <name val="Arial"/>
      <family val="2"/>
    </font>
    <font>
      <b/>
      <sz val="12"/>
      <name val="Arial"/>
      <family val="2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4" fillId="0" borderId="0" applyFont="0" applyFill="0" applyBorder="0" applyAlignment="0" applyProtection="0"/>
  </cellStyleXfs>
  <cellXfs count="17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164" fontId="0" fillId="0" borderId="4" xfId="0" applyNumberFormat="1" applyBorder="1" applyAlignment="1">
      <alignment vertical="center"/>
    </xf>
    <xf numFmtId="14" fontId="0" fillId="0" borderId="4" xfId="0" applyNumberFormat="1" applyBorder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164" fontId="0" fillId="0" borderId="9" xfId="0" applyNumberFormat="1" applyBorder="1" applyAlignment="1">
      <alignment vertical="center"/>
    </xf>
    <xf numFmtId="0" fontId="0" fillId="0" borderId="11" xfId="0" applyBorder="1" applyAlignment="1">
      <alignment vertical="center" wrapText="1"/>
    </xf>
    <xf numFmtId="0" fontId="0" fillId="0" borderId="11" xfId="0" applyBorder="1" applyAlignment="1">
      <alignment horizontal="center" vertical="center" wrapText="1"/>
    </xf>
    <xf numFmtId="14" fontId="0" fillId="0" borderId="13" xfId="0" applyNumberFormat="1" applyBorder="1" applyAlignment="1">
      <alignment vertical="center"/>
    </xf>
    <xf numFmtId="14" fontId="0" fillId="0" borderId="10" xfId="0" applyNumberFormat="1" applyBorder="1" applyAlignment="1">
      <alignment horizontal="center" vertical="center"/>
    </xf>
    <xf numFmtId="164" fontId="0" fillId="0" borderId="17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center"/>
    </xf>
    <xf numFmtId="0" fontId="8" fillId="0" borderId="0" xfId="0" applyFont="1"/>
    <xf numFmtId="0" fontId="0" fillId="0" borderId="0" xfId="0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14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7" fillId="3" borderId="12" xfId="0" applyFont="1" applyFill="1" applyBorder="1" applyAlignment="1">
      <alignment horizontal="left" vertical="center" wrapText="1"/>
    </xf>
    <xf numFmtId="0" fontId="7" fillId="3" borderId="18" xfId="0" applyFont="1" applyFill="1" applyBorder="1" applyAlignment="1">
      <alignment horizontal="left" vertical="center" wrapText="1"/>
    </xf>
    <xf numFmtId="14" fontId="0" fillId="0" borderId="0" xfId="0" applyNumberFormat="1" applyAlignment="1">
      <alignment horizontal="center"/>
    </xf>
    <xf numFmtId="0" fontId="7" fillId="4" borderId="0" xfId="0" applyFont="1" applyFill="1" applyBorder="1" applyAlignment="1">
      <alignment horizontal="left" vertical="center" wrapText="1"/>
    </xf>
    <xf numFmtId="0" fontId="7" fillId="3" borderId="15" xfId="0" applyFont="1" applyFill="1" applyBorder="1" applyAlignment="1">
      <alignment horizontal="left" vertical="center" wrapText="1"/>
    </xf>
    <xf numFmtId="0" fontId="7" fillId="3" borderId="20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14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0" fillId="0" borderId="0" xfId="0" applyFill="1"/>
    <xf numFmtId="44" fontId="0" fillId="0" borderId="2" xfId="0" applyNumberFormat="1" applyFill="1" applyBorder="1" applyAlignment="1">
      <alignment horizontal="center" vertical="center"/>
    </xf>
    <xf numFmtId="164" fontId="0" fillId="0" borderId="2" xfId="0" applyNumberFormat="1" applyBorder="1" applyAlignment="1">
      <alignment horizontal="right" vertical="center"/>
    </xf>
    <xf numFmtId="164" fontId="9" fillId="0" borderId="2" xfId="0" applyNumberFormat="1" applyFont="1" applyBorder="1" applyAlignment="1">
      <alignment horizontal="right" vertical="center"/>
    </xf>
    <xf numFmtId="164" fontId="0" fillId="0" borderId="5" xfId="0" applyNumberFormat="1" applyBorder="1" applyAlignment="1">
      <alignment horizontal="right" vertical="center"/>
    </xf>
    <xf numFmtId="0" fontId="0" fillId="0" borderId="3" xfId="0" applyBorder="1" applyAlignment="1">
      <alignment horizontal="right"/>
    </xf>
    <xf numFmtId="0" fontId="0" fillId="5" borderId="2" xfId="0" applyFill="1" applyBorder="1" applyAlignment="1">
      <alignment horizontal="center" vertical="center" wrapText="1"/>
    </xf>
    <xf numFmtId="164" fontId="0" fillId="3" borderId="2" xfId="0" applyNumberForma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0" fillId="0" borderId="0" xfId="0" applyFont="1" applyBorder="1" applyAlignment="1">
      <alignment vertical="center"/>
    </xf>
    <xf numFmtId="0" fontId="0" fillId="5" borderId="3" xfId="0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3" fillId="0" borderId="0" xfId="0" applyFont="1"/>
    <xf numFmtId="0" fontId="0" fillId="0" borderId="7" xfId="0" applyBorder="1" applyAlignment="1">
      <alignment horizontal="center" vertical="center"/>
    </xf>
    <xf numFmtId="0" fontId="15" fillId="0" borderId="0" xfId="0" applyFont="1"/>
    <xf numFmtId="0" fontId="16" fillId="0" borderId="0" xfId="0" applyFont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5" fillId="0" borderId="0" xfId="0" applyFont="1" applyFill="1"/>
    <xf numFmtId="14" fontId="15" fillId="0" borderId="0" xfId="0" applyNumberFormat="1" applyFont="1" applyAlignment="1">
      <alignment horizontal="center"/>
    </xf>
    <xf numFmtId="0" fontId="0" fillId="0" borderId="3" xfId="0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3" xfId="0" applyBorder="1" applyAlignment="1">
      <alignment vertical="center" wrapText="1"/>
    </xf>
    <xf numFmtId="0" fontId="0" fillId="0" borderId="23" xfId="0" applyBorder="1" applyAlignment="1">
      <alignment horizontal="center" vertical="center" wrapText="1"/>
    </xf>
    <xf numFmtId="14" fontId="0" fillId="0" borderId="18" xfId="0" applyNumberFormat="1" applyBorder="1" applyAlignment="1">
      <alignment horizontal="center" vertical="center"/>
    </xf>
    <xf numFmtId="14" fontId="0" fillId="0" borderId="24" xfId="0" applyNumberFormat="1" applyBorder="1" applyAlignment="1">
      <alignment vertical="center"/>
    </xf>
    <xf numFmtId="14" fontId="0" fillId="0" borderId="22" xfId="0" applyNumberForma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64" fontId="0" fillId="0" borderId="27" xfId="0" applyNumberFormat="1" applyBorder="1" applyAlignment="1">
      <alignment vertical="center"/>
    </xf>
    <xf numFmtId="0" fontId="0" fillId="2" borderId="28" xfId="0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 wrapText="1"/>
    </xf>
    <xf numFmtId="0" fontId="0" fillId="2" borderId="30" xfId="0" applyFill="1" applyBorder="1" applyAlignment="1">
      <alignment horizontal="center" vertical="center" wrapText="1"/>
    </xf>
    <xf numFmtId="0" fontId="0" fillId="2" borderId="31" xfId="0" applyFill="1" applyBorder="1" applyAlignment="1">
      <alignment horizontal="center" vertical="center" wrapText="1"/>
    </xf>
    <xf numFmtId="0" fontId="0" fillId="2" borderId="32" xfId="0" applyFill="1" applyBorder="1" applyAlignment="1">
      <alignment horizontal="center" vertical="center" wrapText="1"/>
    </xf>
    <xf numFmtId="0" fontId="0" fillId="2" borderId="33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vertical="center" wrapText="1"/>
    </xf>
    <xf numFmtId="0" fontId="0" fillId="4" borderId="11" xfId="0" applyFill="1" applyBorder="1" applyAlignment="1">
      <alignment horizontal="center" vertical="center" wrapText="1"/>
    </xf>
    <xf numFmtId="14" fontId="0" fillId="4" borderId="12" xfId="0" applyNumberFormat="1" applyFill="1" applyBorder="1" applyAlignment="1">
      <alignment horizontal="center" vertical="center"/>
    </xf>
    <xf numFmtId="14" fontId="0" fillId="4" borderId="13" xfId="0" applyNumberFormat="1" applyFill="1" applyBorder="1" applyAlignment="1">
      <alignment vertical="center"/>
    </xf>
    <xf numFmtId="14" fontId="0" fillId="4" borderId="10" xfId="0" applyNumberFormat="1" applyFill="1" applyBorder="1" applyAlignment="1">
      <alignment horizontal="center" vertical="center"/>
    </xf>
    <xf numFmtId="164" fontId="0" fillId="4" borderId="17" xfId="0" applyNumberFormat="1" applyFill="1" applyBorder="1" applyAlignment="1">
      <alignment vertical="center"/>
    </xf>
    <xf numFmtId="164" fontId="0" fillId="4" borderId="17" xfId="0" applyNumberFormat="1" applyFill="1" applyBorder="1" applyAlignment="1">
      <alignment horizontal="right" vertical="center"/>
    </xf>
    <xf numFmtId="0" fontId="0" fillId="4" borderId="2" xfId="0" applyFill="1" applyBorder="1" applyAlignment="1">
      <alignment vertical="center" wrapText="1"/>
    </xf>
    <xf numFmtId="0" fontId="0" fillId="4" borderId="2" xfId="0" applyFill="1" applyBorder="1" applyAlignment="1">
      <alignment horizontal="center" vertical="center" wrapText="1"/>
    </xf>
    <xf numFmtId="14" fontId="0" fillId="4" borderId="2" xfId="0" applyNumberFormat="1" applyFill="1" applyBorder="1" applyAlignment="1">
      <alignment horizontal="center" vertical="center"/>
    </xf>
    <xf numFmtId="14" fontId="0" fillId="4" borderId="13" xfId="0" applyNumberFormat="1" applyFill="1" applyBorder="1" applyAlignment="1">
      <alignment vertical="center" wrapText="1"/>
    </xf>
    <xf numFmtId="44" fontId="0" fillId="0" borderId="3" xfId="1" applyFont="1" applyFill="1" applyBorder="1" applyAlignment="1">
      <alignment horizontal="center" vertical="center" wrapText="1"/>
    </xf>
    <xf numFmtId="44" fontId="0" fillId="0" borderId="0" xfId="0" applyNumberFormat="1" applyBorder="1" applyAlignment="1">
      <alignment vertical="center" wrapText="1"/>
    </xf>
    <xf numFmtId="0" fontId="0" fillId="3" borderId="31" xfId="0" applyFill="1" applyBorder="1" applyAlignment="1">
      <alignment horizontal="center" vertical="center" wrapText="1"/>
    </xf>
    <xf numFmtId="164" fontId="0" fillId="0" borderId="18" xfId="0" applyNumberFormat="1" applyBorder="1" applyAlignment="1">
      <alignment vertical="center"/>
    </xf>
    <xf numFmtId="164" fontId="0" fillId="0" borderId="3" xfId="0" applyNumberFormat="1" applyBorder="1" applyAlignment="1">
      <alignment vertical="center"/>
    </xf>
    <xf numFmtId="164" fontId="0" fillId="0" borderId="12" xfId="0" applyNumberFormat="1" applyBorder="1" applyAlignment="1">
      <alignment vertical="center"/>
    </xf>
    <xf numFmtId="164" fontId="0" fillId="4" borderId="12" xfId="0" applyNumberFormat="1" applyFill="1" applyBorder="1" applyAlignment="1">
      <alignment vertical="center"/>
    </xf>
    <xf numFmtId="164" fontId="0" fillId="4" borderId="12" xfId="0" applyNumberFormat="1" applyFill="1" applyBorder="1" applyAlignment="1">
      <alignment horizontal="right" vertical="center"/>
    </xf>
    <xf numFmtId="164" fontId="0" fillId="4" borderId="3" xfId="0" applyNumberFormat="1" applyFill="1" applyBorder="1" applyAlignment="1">
      <alignment vertical="center"/>
    </xf>
    <xf numFmtId="0" fontId="0" fillId="3" borderId="28" xfId="0" applyFill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/>
    </xf>
    <xf numFmtId="14" fontId="0" fillId="4" borderId="35" xfId="0" applyNumberFormat="1" applyFill="1" applyBorder="1" applyAlignment="1">
      <alignment horizontal="center" vertical="center"/>
    </xf>
    <xf numFmtId="14" fontId="0" fillId="4" borderId="36" xfId="0" applyNumberFormat="1" applyFill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37" xfId="0" applyBorder="1" applyAlignment="1">
      <alignment vertical="center" wrapText="1"/>
    </xf>
    <xf numFmtId="0" fontId="0" fillId="0" borderId="37" xfId="0" applyBorder="1" applyAlignment="1">
      <alignment horizontal="center" vertical="center" wrapText="1"/>
    </xf>
    <xf numFmtId="14" fontId="0" fillId="0" borderId="37" xfId="0" applyNumberFormat="1" applyBorder="1" applyAlignment="1">
      <alignment horizontal="center" vertical="center"/>
    </xf>
    <xf numFmtId="164" fontId="0" fillId="0" borderId="38" xfId="0" applyNumberFormat="1" applyBorder="1" applyAlignment="1">
      <alignment vertical="center"/>
    </xf>
    <xf numFmtId="0" fontId="0" fillId="0" borderId="25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39" xfId="0" applyNumberForma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40" xfId="0" applyNumberFormat="1" applyBorder="1" applyAlignment="1">
      <alignment horizontal="center" vertical="center"/>
    </xf>
    <xf numFmtId="0" fontId="0" fillId="4" borderId="40" xfId="0" applyNumberForma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0" fontId="0" fillId="4" borderId="4" xfId="0" applyNumberFormat="1" applyFill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14" fontId="0" fillId="0" borderId="35" xfId="0" applyNumberFormat="1" applyBorder="1" applyAlignment="1">
      <alignment horizontal="center" vertical="center"/>
    </xf>
    <xf numFmtId="0" fontId="0" fillId="0" borderId="36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4" borderId="40" xfId="0" applyFill="1" applyBorder="1" applyAlignment="1">
      <alignment horizontal="center" vertical="center"/>
    </xf>
    <xf numFmtId="14" fontId="0" fillId="4" borderId="40" xfId="0" applyNumberForma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164" fontId="0" fillId="4" borderId="4" xfId="0" applyNumberFormat="1" applyFill="1" applyBorder="1" applyAlignment="1">
      <alignment vertical="center"/>
    </xf>
    <xf numFmtId="164" fontId="0" fillId="0" borderId="36" xfId="0" applyNumberFormat="1" applyBorder="1" applyAlignment="1">
      <alignment vertical="center"/>
    </xf>
    <xf numFmtId="164" fontId="0" fillId="6" borderId="21" xfId="0" applyNumberFormat="1" applyFill="1" applyBorder="1" applyAlignment="1">
      <alignment vertical="center"/>
    </xf>
    <xf numFmtId="44" fontId="0" fillId="0" borderId="26" xfId="1" applyFont="1" applyBorder="1" applyAlignment="1">
      <alignment vertical="center"/>
    </xf>
    <xf numFmtId="44" fontId="0" fillId="0" borderId="8" xfId="1" applyFont="1" applyBorder="1" applyAlignment="1">
      <alignment vertical="center"/>
    </xf>
    <xf numFmtId="44" fontId="0" fillId="0" borderId="16" xfId="1" applyFont="1" applyBorder="1" applyAlignment="1">
      <alignment vertical="center"/>
    </xf>
    <xf numFmtId="44" fontId="0" fillId="4" borderId="16" xfId="1" applyFont="1" applyFill="1" applyBorder="1" applyAlignment="1">
      <alignment vertical="center"/>
    </xf>
    <xf numFmtId="44" fontId="0" fillId="4" borderId="1" xfId="1" applyFont="1" applyFill="1" applyBorder="1" applyAlignment="1">
      <alignment vertical="center"/>
    </xf>
    <xf numFmtId="44" fontId="0" fillId="0" borderId="1" xfId="1" applyFont="1" applyBorder="1" applyAlignment="1">
      <alignment vertical="center"/>
    </xf>
    <xf numFmtId="44" fontId="0" fillId="0" borderId="35" xfId="1" applyFont="1" applyBorder="1" applyAlignment="1">
      <alignment vertical="center"/>
    </xf>
    <xf numFmtId="44" fontId="0" fillId="6" borderId="21" xfId="1" applyFont="1" applyFill="1" applyBorder="1" applyAlignment="1">
      <alignment vertical="center"/>
    </xf>
    <xf numFmtId="0" fontId="0" fillId="2" borderId="21" xfId="0" applyFill="1" applyBorder="1" applyAlignment="1">
      <alignment horizontal="center" vertical="center" wrapText="1"/>
    </xf>
    <xf numFmtId="0" fontId="0" fillId="0" borderId="43" xfId="0" applyBorder="1" applyAlignment="1">
      <alignment vertical="center" wrapText="1"/>
    </xf>
    <xf numFmtId="0" fontId="0" fillId="0" borderId="44" xfId="0" applyBorder="1" applyAlignment="1">
      <alignment vertical="center" wrapText="1"/>
    </xf>
    <xf numFmtId="0" fontId="0" fillId="4" borderId="44" xfId="0" applyFill="1" applyBorder="1" applyAlignment="1">
      <alignment vertical="center" wrapText="1"/>
    </xf>
    <xf numFmtId="0" fontId="0" fillId="0" borderId="45" xfId="0" applyBorder="1" applyAlignment="1">
      <alignment vertical="center" wrapText="1"/>
    </xf>
    <xf numFmtId="0" fontId="13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0" fillId="3" borderId="41" xfId="0" applyFill="1" applyBorder="1" applyAlignment="1">
      <alignment horizontal="center" vertical="center"/>
    </xf>
    <xf numFmtId="0" fontId="0" fillId="3" borderId="42" xfId="0" applyFill="1" applyBorder="1" applyAlignment="1">
      <alignment horizontal="center" vertical="center"/>
    </xf>
    <xf numFmtId="0" fontId="0" fillId="3" borderId="3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0" borderId="6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left" vertical="center"/>
    </xf>
    <xf numFmtId="0" fontId="0" fillId="3" borderId="6" xfId="0" applyFill="1" applyBorder="1" applyAlignment="1">
      <alignment horizontal="left" vertical="center"/>
    </xf>
    <xf numFmtId="0" fontId="0" fillId="3" borderId="5" xfId="0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0" fontId="11" fillId="5" borderId="3" xfId="0" applyFont="1" applyFill="1" applyBorder="1" applyAlignment="1">
      <alignment horizontal="center" vertical="center"/>
    </xf>
    <xf numFmtId="0" fontId="11" fillId="5" borderId="6" xfId="0" applyFont="1" applyFill="1" applyBorder="1" applyAlignment="1">
      <alignment horizontal="center" vertical="center"/>
    </xf>
    <xf numFmtId="0" fontId="11" fillId="5" borderId="5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164" fontId="0" fillId="0" borderId="5" xfId="0" quotePrefix="1" applyNumberFormat="1" applyBorder="1" applyAlignment="1">
      <alignment horizontal="right" vertical="center"/>
    </xf>
    <xf numFmtId="164" fontId="17" fillId="0" borderId="0" xfId="0" quotePrefix="1" applyNumberFormat="1" applyFont="1" applyBorder="1" applyAlignment="1">
      <alignment horizontal="left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O44"/>
  <sheetViews>
    <sheetView topLeftCell="A7" zoomScale="70" zoomScaleNormal="70" workbookViewId="0">
      <selection activeCell="O36" sqref="O36:O38"/>
    </sheetView>
  </sheetViews>
  <sheetFormatPr baseColWidth="10" defaultRowHeight="15" outlineLevelCol="1" x14ac:dyDescent="0.25"/>
  <cols>
    <col min="1" max="1" width="21.28515625" style="48" bestFit="1" customWidth="1"/>
    <col min="2" max="2" width="44.140625" style="2" bestFit="1" customWidth="1"/>
    <col min="3" max="3" width="17.7109375" style="3" bestFit="1" customWidth="1"/>
    <col min="4" max="4" width="14.140625" style="2" bestFit="1" customWidth="1"/>
    <col min="5" max="5" width="12.42578125" style="2" customWidth="1"/>
    <col min="6" max="7" width="12.7109375" style="2" customWidth="1"/>
    <col min="8" max="8" width="7.42578125" style="2" customWidth="1"/>
    <col min="9" max="9" width="12" style="2" bestFit="1" customWidth="1"/>
    <col min="10" max="10" width="12.7109375" style="2" customWidth="1"/>
    <col min="11" max="11" width="14.42578125" style="2" customWidth="1"/>
    <col min="12" max="12" width="12.5703125" style="2" customWidth="1"/>
    <col min="13" max="13" width="16" style="2" bestFit="1" customWidth="1"/>
    <col min="14" max="14" width="22" style="3" customWidth="1"/>
    <col min="15" max="15" width="22" style="144" customWidth="1" outlineLevel="1"/>
    <col min="16" max="16384" width="11.42578125" style="2"/>
  </cols>
  <sheetData>
    <row r="1" spans="1:15" x14ac:dyDescent="0.25">
      <c r="E1" s="146" t="s">
        <v>51</v>
      </c>
      <c r="F1" s="146"/>
      <c r="G1" s="146"/>
      <c r="H1" s="53"/>
    </row>
    <row r="2" spans="1:15" ht="15" customHeight="1" x14ac:dyDescent="0.25">
      <c r="E2" s="150" t="str">
        <f>+'Tableau Récapitulatif'!J1</f>
        <v xml:space="preserve">Icade Promotion </v>
      </c>
      <c r="F2" s="150"/>
      <c r="G2" s="150"/>
      <c r="H2" s="27"/>
      <c r="I2" s="27"/>
      <c r="J2" s="27"/>
    </row>
    <row r="3" spans="1:15" ht="15" customHeight="1" x14ac:dyDescent="0.25">
      <c r="E3" s="150" t="str">
        <f>+'Tableau Récapitulatif'!J2</f>
        <v>Magny le Hongre</v>
      </c>
      <c r="F3" s="150"/>
      <c r="G3" s="150"/>
      <c r="H3" s="28"/>
      <c r="I3" s="28"/>
      <c r="J3" s="28"/>
    </row>
    <row r="4" spans="1:15" ht="15" customHeight="1" x14ac:dyDescent="0.25">
      <c r="E4" s="150" t="str">
        <f>+'Tableau Récapitulatif'!J3</f>
        <v>"Le Hameau des Etangs"</v>
      </c>
      <c r="F4" s="150"/>
      <c r="G4" s="150"/>
      <c r="H4" s="28"/>
      <c r="I4" s="28"/>
      <c r="J4" s="28"/>
    </row>
    <row r="5" spans="1:15" ht="15" customHeight="1" x14ac:dyDescent="0.25">
      <c r="E5" s="150" t="str">
        <f>+'Tableau Récapitulatif'!J4</f>
        <v>tranche 1</v>
      </c>
      <c r="F5" s="150"/>
      <c r="G5" s="150"/>
      <c r="H5" s="28"/>
      <c r="I5" s="28"/>
      <c r="J5" s="28"/>
    </row>
    <row r="6" spans="1:15" ht="55.5" customHeight="1" thickBot="1" x14ac:dyDescent="0.3"/>
    <row r="7" spans="1:15" s="1" customFormat="1" ht="45.75" thickBot="1" x14ac:dyDescent="0.3">
      <c r="A7" s="73" t="s">
        <v>0</v>
      </c>
      <c r="B7" s="74" t="s">
        <v>1</v>
      </c>
      <c r="C7" s="74" t="s">
        <v>7</v>
      </c>
      <c r="D7" s="75" t="s">
        <v>8</v>
      </c>
      <c r="E7" s="75" t="s">
        <v>9</v>
      </c>
      <c r="F7" s="100" t="s">
        <v>67</v>
      </c>
      <c r="G7" s="93" t="s">
        <v>3</v>
      </c>
      <c r="H7" s="73" t="s">
        <v>17</v>
      </c>
      <c r="I7" s="76" t="s">
        <v>16</v>
      </c>
      <c r="J7" s="100" t="s">
        <v>4</v>
      </c>
      <c r="K7" s="93" t="s">
        <v>66</v>
      </c>
      <c r="L7" s="77" t="s">
        <v>10</v>
      </c>
      <c r="M7" s="78" t="s">
        <v>5</v>
      </c>
      <c r="N7" s="139" t="s">
        <v>2</v>
      </c>
      <c r="O7" s="145" t="s">
        <v>55</v>
      </c>
    </row>
    <row r="8" spans="1:15" x14ac:dyDescent="0.25">
      <c r="A8" s="65"/>
      <c r="B8" s="66"/>
      <c r="C8" s="67"/>
      <c r="D8" s="68">
        <v>41654</v>
      </c>
      <c r="E8" s="94"/>
      <c r="F8" s="70"/>
      <c r="G8" s="69"/>
      <c r="H8" s="70"/>
      <c r="I8" s="110">
        <v>1</v>
      </c>
      <c r="J8" s="70"/>
      <c r="K8" s="71"/>
      <c r="L8" s="131"/>
      <c r="M8" s="72"/>
      <c r="N8" s="140"/>
      <c r="O8" s="144" t="str">
        <f t="shared" ref="O8:O42" si="0">A8&amp;I8</f>
        <v>1</v>
      </c>
    </row>
    <row r="9" spans="1:15" x14ac:dyDescent="0.25">
      <c r="A9" s="49" t="s">
        <v>57</v>
      </c>
      <c r="B9" s="4"/>
      <c r="C9" s="5"/>
      <c r="D9" s="68"/>
      <c r="E9" s="95"/>
      <c r="F9" s="8"/>
      <c r="G9" s="7"/>
      <c r="H9" s="8"/>
      <c r="I9" s="111"/>
      <c r="J9" s="8"/>
      <c r="K9" s="57"/>
      <c r="L9" s="132"/>
      <c r="M9" s="9"/>
      <c r="N9" s="141"/>
      <c r="O9" s="144" t="str">
        <f t="shared" si="0"/>
        <v xml:space="preserve">STRADANOVA </v>
      </c>
    </row>
    <row r="10" spans="1:15" x14ac:dyDescent="0.25">
      <c r="A10" s="49" t="s">
        <v>58</v>
      </c>
      <c r="B10" s="4"/>
      <c r="C10" s="5"/>
      <c r="D10" s="68"/>
      <c r="E10" s="95"/>
      <c r="F10" s="8"/>
      <c r="G10" s="7"/>
      <c r="H10" s="8"/>
      <c r="I10" s="111"/>
      <c r="J10" s="8"/>
      <c r="K10" s="57"/>
      <c r="L10" s="132"/>
      <c r="M10" s="9"/>
      <c r="N10" s="141"/>
      <c r="O10" s="144" t="str">
        <f t="shared" si="0"/>
        <v>DE SOUSA</v>
      </c>
    </row>
    <row r="11" spans="1:15" x14ac:dyDescent="0.25">
      <c r="A11" s="49" t="s">
        <v>25</v>
      </c>
      <c r="B11" s="4"/>
      <c r="C11" s="5"/>
      <c r="D11" s="68"/>
      <c r="E11" s="95"/>
      <c r="F11" s="8"/>
      <c r="G11" s="7"/>
      <c r="H11" s="8"/>
      <c r="I11" s="111"/>
      <c r="J11" s="8"/>
      <c r="K11" s="57"/>
      <c r="L11" s="132"/>
      <c r="M11" s="9"/>
      <c r="N11" s="141"/>
      <c r="O11" s="144" t="str">
        <f t="shared" si="0"/>
        <v>CFPB</v>
      </c>
    </row>
    <row r="12" spans="1:15" x14ac:dyDescent="0.25">
      <c r="A12" s="49" t="s">
        <v>59</v>
      </c>
      <c r="B12" s="4"/>
      <c r="C12" s="5"/>
      <c r="D12" s="68"/>
      <c r="E12" s="95"/>
      <c r="F12" s="8"/>
      <c r="G12" s="7"/>
      <c r="H12" s="8"/>
      <c r="I12" s="111"/>
      <c r="J12" s="8"/>
      <c r="K12" s="57"/>
      <c r="L12" s="132"/>
      <c r="M12" s="9"/>
      <c r="N12" s="141"/>
      <c r="O12" s="144" t="str">
        <f t="shared" si="0"/>
        <v>Basile boli</v>
      </c>
    </row>
    <row r="13" spans="1:15" x14ac:dyDescent="0.25">
      <c r="A13" s="49" t="s">
        <v>58</v>
      </c>
      <c r="B13" s="4"/>
      <c r="C13" s="5"/>
      <c r="D13" s="68"/>
      <c r="E13" s="95"/>
      <c r="F13" s="8"/>
      <c r="G13" s="7"/>
      <c r="H13" s="8"/>
      <c r="I13" s="111">
        <v>2</v>
      </c>
      <c r="J13" s="8"/>
      <c r="K13" s="57"/>
      <c r="L13" s="132"/>
      <c r="M13" s="9"/>
      <c r="N13" s="141"/>
      <c r="O13" s="144" t="str">
        <f t="shared" si="0"/>
        <v>DE SOUSA2</v>
      </c>
    </row>
    <row r="14" spans="1:15" x14ac:dyDescent="0.25">
      <c r="A14" s="49" t="s">
        <v>57</v>
      </c>
      <c r="B14" s="4"/>
      <c r="C14" s="5"/>
      <c r="D14" s="68"/>
      <c r="E14" s="95"/>
      <c r="F14" s="8"/>
      <c r="G14" s="7"/>
      <c r="H14" s="8"/>
      <c r="I14" s="111"/>
      <c r="J14" s="8"/>
      <c r="K14" s="57"/>
      <c r="L14" s="132"/>
      <c r="M14" s="9"/>
      <c r="N14" s="141"/>
      <c r="O14" s="144" t="str">
        <f t="shared" si="0"/>
        <v xml:space="preserve">STRADANOVA </v>
      </c>
    </row>
    <row r="15" spans="1:15" x14ac:dyDescent="0.25">
      <c r="A15" s="49" t="s">
        <v>57</v>
      </c>
      <c r="B15" s="4"/>
      <c r="C15" s="5"/>
      <c r="D15" s="68"/>
      <c r="E15" s="95"/>
      <c r="F15" s="8"/>
      <c r="G15" s="7"/>
      <c r="H15" s="8" t="s">
        <v>18</v>
      </c>
      <c r="I15" s="111"/>
      <c r="J15" s="8"/>
      <c r="K15" s="57"/>
      <c r="L15" s="132"/>
      <c r="M15" s="9"/>
      <c r="N15" s="141"/>
      <c r="O15" s="144" t="str">
        <f t="shared" si="0"/>
        <v xml:space="preserve">STRADANOVA </v>
      </c>
    </row>
    <row r="16" spans="1:15" x14ac:dyDescent="0.25">
      <c r="A16" s="49" t="s">
        <v>57</v>
      </c>
      <c r="B16" s="4"/>
      <c r="C16" s="5"/>
      <c r="D16" s="68"/>
      <c r="E16" s="95"/>
      <c r="F16" s="8"/>
      <c r="G16" s="7"/>
      <c r="H16" s="8"/>
      <c r="I16" s="111">
        <v>2</v>
      </c>
      <c r="J16" s="8"/>
      <c r="K16" s="57"/>
      <c r="L16" s="132"/>
      <c r="M16" s="9"/>
      <c r="N16" s="141"/>
      <c r="O16" s="144" t="str">
        <f t="shared" si="0"/>
        <v>STRADANOVA 2</v>
      </c>
    </row>
    <row r="17" spans="1:15" x14ac:dyDescent="0.25">
      <c r="A17" s="49"/>
      <c r="B17" s="4"/>
      <c r="C17" s="5"/>
      <c r="D17" s="68"/>
      <c r="E17" s="95"/>
      <c r="F17" s="8"/>
      <c r="G17" s="7"/>
      <c r="H17" s="8"/>
      <c r="I17" s="111">
        <v>5</v>
      </c>
      <c r="J17" s="8"/>
      <c r="K17" s="57"/>
      <c r="L17" s="132"/>
      <c r="M17" s="9"/>
      <c r="N17" s="141"/>
      <c r="O17" s="144" t="str">
        <f t="shared" si="0"/>
        <v>5</v>
      </c>
    </row>
    <row r="18" spans="1:15" x14ac:dyDescent="0.25">
      <c r="A18" s="49" t="s">
        <v>58</v>
      </c>
      <c r="B18" s="4"/>
      <c r="C18" s="5"/>
      <c r="D18" s="68"/>
      <c r="E18" s="95"/>
      <c r="F18" s="8"/>
      <c r="G18" s="7"/>
      <c r="H18" s="8"/>
      <c r="I18" s="111">
        <v>2</v>
      </c>
      <c r="J18" s="8"/>
      <c r="K18" s="57"/>
      <c r="L18" s="132"/>
      <c r="M18" s="9"/>
      <c r="N18" s="141"/>
      <c r="O18" s="144" t="str">
        <f t="shared" si="0"/>
        <v>DE SOUSA2</v>
      </c>
    </row>
    <row r="19" spans="1:15" x14ac:dyDescent="0.25">
      <c r="A19" s="49"/>
      <c r="B19" s="4"/>
      <c r="C19" s="5"/>
      <c r="D19" s="68"/>
      <c r="E19" s="95"/>
      <c r="F19" s="8"/>
      <c r="G19" s="7"/>
      <c r="H19" s="8"/>
      <c r="I19" s="111"/>
      <c r="J19" s="8"/>
      <c r="K19" s="57"/>
      <c r="L19" s="132"/>
      <c r="M19" s="9"/>
      <c r="N19" s="141"/>
      <c r="O19" s="144" t="str">
        <f t="shared" si="0"/>
        <v/>
      </c>
    </row>
    <row r="20" spans="1:15" x14ac:dyDescent="0.25">
      <c r="A20" s="49" t="s">
        <v>57</v>
      </c>
      <c r="B20" s="4"/>
      <c r="C20" s="5"/>
      <c r="D20" s="68"/>
      <c r="E20" s="95"/>
      <c r="F20" s="8"/>
      <c r="G20" s="7"/>
      <c r="H20" s="8"/>
      <c r="I20" s="111"/>
      <c r="J20" s="8"/>
      <c r="K20" s="57"/>
      <c r="L20" s="132"/>
      <c r="M20" s="9"/>
      <c r="N20" s="141"/>
      <c r="O20" s="144" t="str">
        <f t="shared" si="0"/>
        <v xml:space="preserve">STRADANOVA </v>
      </c>
    </row>
    <row r="21" spans="1:15" x14ac:dyDescent="0.25">
      <c r="A21" s="49"/>
      <c r="B21" s="4"/>
      <c r="C21" s="5"/>
      <c r="D21" s="68"/>
      <c r="E21" s="95"/>
      <c r="F21" s="8"/>
      <c r="G21" s="7"/>
      <c r="H21" s="8"/>
      <c r="I21" s="112"/>
      <c r="J21" s="8"/>
      <c r="K21" s="57"/>
      <c r="L21" s="132"/>
      <c r="M21" s="9"/>
      <c r="N21" s="141"/>
      <c r="O21" s="144" t="str">
        <f t="shared" si="0"/>
        <v/>
      </c>
    </row>
    <row r="22" spans="1:15" x14ac:dyDescent="0.25">
      <c r="A22" s="49" t="s">
        <v>59</v>
      </c>
      <c r="B22" s="4"/>
      <c r="C22" s="5"/>
      <c r="D22" s="68"/>
      <c r="E22" s="95"/>
      <c r="F22" s="8"/>
      <c r="G22" s="7"/>
      <c r="H22" s="8" t="s">
        <v>65</v>
      </c>
      <c r="I22" s="111"/>
      <c r="J22" s="8"/>
      <c r="K22" s="57"/>
      <c r="L22" s="132"/>
      <c r="M22" s="9"/>
      <c r="N22" s="141"/>
      <c r="O22" s="144" t="str">
        <f t="shared" si="0"/>
        <v>Basile boli</v>
      </c>
    </row>
    <row r="23" spans="1:15" x14ac:dyDescent="0.25">
      <c r="A23" s="49"/>
      <c r="B23" s="4"/>
      <c r="C23" s="5"/>
      <c r="D23" s="68"/>
      <c r="E23" s="95"/>
      <c r="F23" s="8"/>
      <c r="G23" s="7"/>
      <c r="H23" s="8"/>
      <c r="I23" s="111"/>
      <c r="J23" s="8"/>
      <c r="K23" s="57"/>
      <c r="L23" s="132"/>
      <c r="M23" s="9"/>
      <c r="N23" s="141"/>
      <c r="O23" s="144" t="str">
        <f t="shared" si="0"/>
        <v/>
      </c>
    </row>
    <row r="24" spans="1:15" x14ac:dyDescent="0.25">
      <c r="A24" s="49"/>
      <c r="B24" s="4"/>
      <c r="C24" s="5"/>
      <c r="D24" s="68"/>
      <c r="E24" s="95"/>
      <c r="F24" s="8"/>
      <c r="G24" s="7"/>
      <c r="H24" s="8"/>
      <c r="I24" s="111">
        <v>3</v>
      </c>
      <c r="J24" s="8"/>
      <c r="K24" s="57"/>
      <c r="L24" s="132"/>
      <c r="M24" s="9"/>
      <c r="N24" s="141"/>
      <c r="O24" s="144" t="str">
        <f t="shared" si="0"/>
        <v>3</v>
      </c>
    </row>
    <row r="25" spans="1:15" x14ac:dyDescent="0.25">
      <c r="A25" s="50" t="s">
        <v>6</v>
      </c>
      <c r="B25" s="4" t="s">
        <v>26</v>
      </c>
      <c r="C25" s="5"/>
      <c r="D25" s="68"/>
      <c r="E25" s="95">
        <v>100</v>
      </c>
      <c r="F25" s="8"/>
      <c r="G25" s="7"/>
      <c r="H25" s="8"/>
      <c r="I25" s="111">
        <v>4</v>
      </c>
      <c r="J25" s="8"/>
      <c r="K25" s="121"/>
      <c r="L25" s="132"/>
      <c r="M25" s="9"/>
      <c r="N25" s="141"/>
      <c r="O25" s="144" t="str">
        <f t="shared" si="0"/>
        <v>STRADANOVA4</v>
      </c>
    </row>
    <row r="26" spans="1:15" x14ac:dyDescent="0.25">
      <c r="A26" s="49" t="s">
        <v>25</v>
      </c>
      <c r="B26" s="4" t="s">
        <v>29</v>
      </c>
      <c r="C26" s="5"/>
      <c r="D26" s="68"/>
      <c r="E26" s="95"/>
      <c r="F26" s="101"/>
      <c r="G26" s="7"/>
      <c r="H26" s="8"/>
      <c r="I26" s="113"/>
      <c r="J26" s="8"/>
      <c r="K26" s="57"/>
      <c r="L26" s="132"/>
      <c r="M26" s="9"/>
      <c r="N26" s="141"/>
      <c r="O26" s="144" t="str">
        <f t="shared" si="0"/>
        <v>CFPB</v>
      </c>
    </row>
    <row r="27" spans="1:15" x14ac:dyDescent="0.25">
      <c r="A27" s="50" t="s">
        <v>54</v>
      </c>
      <c r="B27" s="10"/>
      <c r="C27" s="11"/>
      <c r="D27" s="68"/>
      <c r="E27" s="96"/>
      <c r="F27" s="13"/>
      <c r="G27" s="12"/>
      <c r="H27" s="13"/>
      <c r="I27" s="114"/>
      <c r="J27" s="13"/>
      <c r="K27" s="122"/>
      <c r="L27" s="133"/>
      <c r="M27" s="14"/>
      <c r="N27" s="141"/>
      <c r="O27" s="144" t="str">
        <f t="shared" si="0"/>
        <v>De Sousa</v>
      </c>
    </row>
    <row r="28" spans="1:15" x14ac:dyDescent="0.25">
      <c r="A28" s="50" t="s">
        <v>54</v>
      </c>
      <c r="B28" s="10"/>
      <c r="C28" s="11"/>
      <c r="D28" s="68"/>
      <c r="E28" s="96"/>
      <c r="F28" s="13"/>
      <c r="G28" s="12"/>
      <c r="H28" s="13"/>
      <c r="I28" s="114"/>
      <c r="J28" s="13"/>
      <c r="K28" s="122"/>
      <c r="L28" s="133"/>
      <c r="M28" s="14"/>
      <c r="N28" s="141"/>
      <c r="O28" s="144" t="str">
        <f t="shared" si="0"/>
        <v>De Sousa</v>
      </c>
    </row>
    <row r="29" spans="1:15" x14ac:dyDescent="0.25">
      <c r="A29" s="50" t="s">
        <v>54</v>
      </c>
      <c r="B29" s="10"/>
      <c r="C29" s="11"/>
      <c r="D29" s="68"/>
      <c r="E29" s="96"/>
      <c r="F29" s="13"/>
      <c r="G29" s="12"/>
      <c r="H29" s="13"/>
      <c r="I29" s="114"/>
      <c r="J29" s="13"/>
      <c r="K29" s="122"/>
      <c r="L29" s="133"/>
      <c r="M29" s="14"/>
      <c r="N29" s="141"/>
      <c r="O29" s="144" t="str">
        <f t="shared" si="0"/>
        <v>De Sousa</v>
      </c>
    </row>
    <row r="30" spans="1:15" x14ac:dyDescent="0.25">
      <c r="A30" s="50" t="s">
        <v>54</v>
      </c>
      <c r="B30" s="10"/>
      <c r="C30" s="11"/>
      <c r="D30" s="68"/>
      <c r="E30" s="96"/>
      <c r="F30" s="13"/>
      <c r="G30" s="12"/>
      <c r="H30" s="13"/>
      <c r="I30" s="114"/>
      <c r="J30" s="13"/>
      <c r="K30" s="122"/>
      <c r="L30" s="133"/>
      <c r="M30" s="14"/>
      <c r="N30" s="141"/>
      <c r="O30" s="144" t="str">
        <f t="shared" si="0"/>
        <v>De Sousa</v>
      </c>
    </row>
    <row r="31" spans="1:15" x14ac:dyDescent="0.25">
      <c r="A31" s="50" t="s">
        <v>54</v>
      </c>
      <c r="B31" s="10"/>
      <c r="C31" s="11"/>
      <c r="D31" s="68"/>
      <c r="E31" s="96"/>
      <c r="F31" s="13"/>
      <c r="G31" s="12"/>
      <c r="H31" s="13"/>
      <c r="I31" s="114"/>
      <c r="J31" s="13"/>
      <c r="K31" s="122"/>
      <c r="L31" s="133"/>
      <c r="M31" s="14"/>
      <c r="N31" s="141"/>
      <c r="O31" s="144" t="str">
        <f t="shared" si="0"/>
        <v>De Sousa</v>
      </c>
    </row>
    <row r="32" spans="1:15" x14ac:dyDescent="0.25">
      <c r="A32" s="50" t="s">
        <v>54</v>
      </c>
      <c r="B32" s="10"/>
      <c r="C32" s="11"/>
      <c r="D32" s="68"/>
      <c r="E32" s="96"/>
      <c r="F32" s="13"/>
      <c r="G32" s="12"/>
      <c r="H32" s="13"/>
      <c r="I32" s="114"/>
      <c r="J32" s="13"/>
      <c r="K32" s="122"/>
      <c r="L32" s="133"/>
      <c r="M32" s="14"/>
      <c r="N32" s="141"/>
      <c r="O32" s="144" t="str">
        <f t="shared" si="0"/>
        <v>De Sousa</v>
      </c>
    </row>
    <row r="33" spans="1:15" x14ac:dyDescent="0.25">
      <c r="A33" s="50" t="s">
        <v>54</v>
      </c>
      <c r="B33" s="10"/>
      <c r="C33" s="11"/>
      <c r="D33" s="68"/>
      <c r="E33" s="96"/>
      <c r="F33" s="13"/>
      <c r="G33" s="12"/>
      <c r="H33" s="13"/>
      <c r="I33" s="114"/>
      <c r="J33" s="13"/>
      <c r="K33" s="122"/>
      <c r="L33" s="133"/>
      <c r="M33" s="14"/>
      <c r="N33" s="141"/>
      <c r="O33" s="144" t="str">
        <f t="shared" si="0"/>
        <v>De Sousa</v>
      </c>
    </row>
    <row r="34" spans="1:15" ht="45" x14ac:dyDescent="0.25">
      <c r="A34" s="79" t="s">
        <v>14</v>
      </c>
      <c r="B34" s="80" t="s">
        <v>15</v>
      </c>
      <c r="C34" s="81" t="s">
        <v>22</v>
      </c>
      <c r="D34" s="82">
        <v>41746</v>
      </c>
      <c r="E34" s="97"/>
      <c r="F34" s="84">
        <v>41746</v>
      </c>
      <c r="G34" s="83"/>
      <c r="H34" s="84"/>
      <c r="I34" s="115"/>
      <c r="J34" s="84"/>
      <c r="K34" s="123"/>
      <c r="L34" s="134"/>
      <c r="M34" s="85"/>
      <c r="N34" s="142" t="s">
        <v>30</v>
      </c>
      <c r="O34" s="144" t="str">
        <f t="shared" si="0"/>
        <v>LE JOSSEC</v>
      </c>
    </row>
    <row r="35" spans="1:15" ht="30" x14ac:dyDescent="0.25">
      <c r="A35" s="79" t="s">
        <v>14</v>
      </c>
      <c r="B35" s="80" t="s">
        <v>15</v>
      </c>
      <c r="C35" s="81" t="s">
        <v>22</v>
      </c>
      <c r="D35" s="82">
        <v>41746</v>
      </c>
      <c r="E35" s="97">
        <v>3976</v>
      </c>
      <c r="F35" s="84">
        <v>41772</v>
      </c>
      <c r="G35" s="83"/>
      <c r="H35" s="84"/>
      <c r="I35" s="115"/>
      <c r="J35" s="84"/>
      <c r="K35" s="123"/>
      <c r="L35" s="134"/>
      <c r="M35" s="85"/>
      <c r="N35" s="142"/>
      <c r="O35" s="144" t="str">
        <f t="shared" si="0"/>
        <v>LE JOSSEC</v>
      </c>
    </row>
    <row r="36" spans="1:15" ht="60" x14ac:dyDescent="0.25">
      <c r="A36" s="79" t="s">
        <v>6</v>
      </c>
      <c r="B36" s="80" t="s">
        <v>12</v>
      </c>
      <c r="C36" s="81" t="s">
        <v>13</v>
      </c>
      <c r="D36" s="82">
        <v>41724</v>
      </c>
      <c r="E36" s="97"/>
      <c r="F36" s="84">
        <v>41744</v>
      </c>
      <c r="G36" s="90" t="s">
        <v>63</v>
      </c>
      <c r="H36" s="84"/>
      <c r="I36" s="115"/>
      <c r="J36" s="84"/>
      <c r="K36" s="123"/>
      <c r="L36" s="134"/>
      <c r="M36" s="85"/>
      <c r="N36" s="142" t="s">
        <v>23</v>
      </c>
      <c r="O36" s="144" t="str">
        <f t="shared" si="0"/>
        <v>STRADANOVA</v>
      </c>
    </row>
    <row r="37" spans="1:15" ht="30" x14ac:dyDescent="0.25">
      <c r="A37" s="79" t="s">
        <v>6</v>
      </c>
      <c r="B37" s="80" t="s">
        <v>27</v>
      </c>
      <c r="C37" s="81" t="s">
        <v>11</v>
      </c>
      <c r="D37" s="82" t="s">
        <v>11</v>
      </c>
      <c r="E37" s="97">
        <v>-14235</v>
      </c>
      <c r="F37" s="84"/>
      <c r="G37" s="83"/>
      <c r="H37" s="84"/>
      <c r="I37" s="115"/>
      <c r="J37" s="84"/>
      <c r="K37" s="123"/>
      <c r="L37" s="134"/>
      <c r="M37" s="85"/>
      <c r="N37" s="142" t="s">
        <v>28</v>
      </c>
      <c r="O37" s="144" t="str">
        <f t="shared" si="0"/>
        <v>STRADANOVA</v>
      </c>
    </row>
    <row r="38" spans="1:15" ht="30" x14ac:dyDescent="0.25">
      <c r="A38" s="79" t="s">
        <v>6</v>
      </c>
      <c r="B38" s="80" t="s">
        <v>24</v>
      </c>
      <c r="C38" s="81" t="s">
        <v>19</v>
      </c>
      <c r="D38" s="82" t="s">
        <v>11</v>
      </c>
      <c r="E38" s="98">
        <v>14235</v>
      </c>
      <c r="F38" s="84" t="s">
        <v>11</v>
      </c>
      <c r="G38" s="83">
        <v>41660</v>
      </c>
      <c r="H38" s="84" t="s">
        <v>18</v>
      </c>
      <c r="I38" s="115">
        <v>1</v>
      </c>
      <c r="J38" s="84">
        <v>41661</v>
      </c>
      <c r="K38" s="124">
        <v>41663</v>
      </c>
      <c r="L38" s="134"/>
      <c r="M38" s="86">
        <f>13035+1200</f>
        <v>14235</v>
      </c>
      <c r="N38" s="142"/>
      <c r="O38" s="144" t="str">
        <f t="shared" si="0"/>
        <v>STRADANOVA1</v>
      </c>
    </row>
    <row r="39" spans="1:15" x14ac:dyDescent="0.25">
      <c r="A39" s="79" t="s">
        <v>6</v>
      </c>
      <c r="B39" s="80" t="s">
        <v>20</v>
      </c>
      <c r="C39" s="81" t="s">
        <v>21</v>
      </c>
      <c r="D39" s="82">
        <v>41744</v>
      </c>
      <c r="E39" s="97">
        <v>3400</v>
      </c>
      <c r="F39" s="84">
        <v>41744</v>
      </c>
      <c r="G39" s="83">
        <v>41752</v>
      </c>
      <c r="H39" s="84" t="s">
        <v>18</v>
      </c>
      <c r="I39" s="115">
        <v>2</v>
      </c>
      <c r="J39" s="84"/>
      <c r="K39" s="123"/>
      <c r="L39" s="134"/>
      <c r="M39" s="85"/>
      <c r="N39" s="142"/>
      <c r="O39" s="144" t="str">
        <f t="shared" si="0"/>
        <v>STRADANOVA2</v>
      </c>
    </row>
    <row r="40" spans="1:15" x14ac:dyDescent="0.25">
      <c r="A40" s="104" t="s">
        <v>6</v>
      </c>
      <c r="B40" s="87"/>
      <c r="C40" s="88"/>
      <c r="D40" s="89"/>
      <c r="E40" s="99">
        <v>100</v>
      </c>
      <c r="F40" s="84"/>
      <c r="G40" s="83"/>
      <c r="H40" s="116"/>
      <c r="I40" s="117">
        <v>3</v>
      </c>
      <c r="J40" s="116"/>
      <c r="K40" s="125"/>
      <c r="L40" s="135"/>
      <c r="M40" s="128"/>
      <c r="N40" s="142"/>
      <c r="O40" s="144" t="str">
        <f t="shared" si="0"/>
        <v>STRADANOVA3</v>
      </c>
    </row>
    <row r="41" spans="1:15" x14ac:dyDescent="0.25">
      <c r="A41" s="49"/>
      <c r="B41" s="4"/>
      <c r="C41" s="5"/>
      <c r="D41" s="64"/>
      <c r="E41" s="95"/>
      <c r="F41" s="84"/>
      <c r="G41" s="83"/>
      <c r="H41" s="8"/>
      <c r="I41" s="118"/>
      <c r="J41" s="8"/>
      <c r="K41" s="126"/>
      <c r="L41" s="136"/>
      <c r="M41" s="6"/>
      <c r="N41" s="141"/>
      <c r="O41" s="144" t="str">
        <f t="shared" si="0"/>
        <v/>
      </c>
    </row>
    <row r="42" spans="1:15" ht="15.75" thickBot="1" x14ac:dyDescent="0.3">
      <c r="A42" s="105"/>
      <c r="B42" s="106"/>
      <c r="C42" s="107"/>
      <c r="D42" s="108"/>
      <c r="E42" s="109"/>
      <c r="F42" s="102"/>
      <c r="G42" s="103"/>
      <c r="H42" s="119"/>
      <c r="I42" s="120"/>
      <c r="J42" s="119"/>
      <c r="K42" s="127"/>
      <c r="L42" s="137"/>
      <c r="M42" s="129"/>
      <c r="N42" s="143"/>
      <c r="O42" s="144" t="str">
        <f t="shared" si="0"/>
        <v/>
      </c>
    </row>
    <row r="43" spans="1:15" ht="15.75" thickBot="1" x14ac:dyDescent="0.3">
      <c r="A43" s="147" t="s">
        <v>61</v>
      </c>
      <c r="B43" s="148"/>
      <c r="C43" s="148"/>
      <c r="D43" s="149"/>
      <c r="E43" s="130">
        <f>SUM(E8:E42)</f>
        <v>7576</v>
      </c>
      <c r="L43" s="138">
        <f>SUM(L8:L42)</f>
        <v>0</v>
      </c>
      <c r="M43" s="138">
        <f>SUM(M8:M42)</f>
        <v>14235</v>
      </c>
    </row>
    <row r="44" spans="1:15" x14ac:dyDescent="0.25">
      <c r="B44" s="2" t="s">
        <v>62</v>
      </c>
    </row>
  </sheetData>
  <mergeCells count="6">
    <mergeCell ref="E1:G1"/>
    <mergeCell ref="A43:D43"/>
    <mergeCell ref="E2:G2"/>
    <mergeCell ref="E3:G3"/>
    <mergeCell ref="E4:G4"/>
    <mergeCell ref="E5:G5"/>
  </mergeCells>
  <phoneticPr fontId="1" type="noConversion"/>
  <dataValidations count="2">
    <dataValidation type="list" allowBlank="1" showInputMessage="1" showErrorMessage="1" promptTitle="n° de l'OS" prompt="N° de l'OS_x000a_" sqref="I8:I42">
      <formula1>"1,2,3,4,5,6,7,8,9,10,11,12,13,14"</formula1>
    </dataValidation>
    <dataValidation type="list" allowBlank="1" showInputMessage="1" showErrorMessage="1" sqref="H8:H42">
      <formula1>"TS,TMA"</formula1>
    </dataValidation>
  </dataValidations>
  <printOptions horizontalCentered="1"/>
  <pageMargins left="0.39370078740157483" right="0.35433070866141736" top="0.27559055118110237" bottom="0.74803149606299213" header="0.31496062992125984" footer="0.31496062992125984"/>
  <pageSetup paperSize="9" scale="62" orientation="landscape" r:id="rId1"/>
  <headerFooter>
    <oddHeader>&amp;L
&amp;G&amp;R&amp;D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'Tableau Récapitulatif'!$A:$A</xm:f>
          </x14:formula1>
          <xm:sqref>A8:A42</xm:sqref>
        </x14:dataValidation>
        <x14:dataValidation type="list" allowBlank="1" showInputMessage="1" showErrorMessage="1">
          <x14:formula1>
            <xm:f>'Tableau Récapitulatif'!$A:$A</xm:f>
          </x14:formula1>
          <xm:sqref>A44:A217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37"/>
  <sheetViews>
    <sheetView zoomScale="80" zoomScaleNormal="80" workbookViewId="0">
      <selection activeCell="D2" sqref="D2"/>
    </sheetView>
  </sheetViews>
  <sheetFormatPr baseColWidth="10" defaultRowHeight="15" x14ac:dyDescent="0.25"/>
  <cols>
    <col min="1" max="1" width="26.42578125" style="2" customWidth="1"/>
    <col min="2" max="2" width="18.85546875" style="2" customWidth="1"/>
    <col min="3" max="3" width="8" style="3" customWidth="1"/>
    <col min="4" max="4" width="23.5703125" style="3" customWidth="1"/>
    <col min="5" max="5" width="5.42578125" style="2" customWidth="1"/>
    <col min="6" max="6" width="0.28515625" style="2" customWidth="1"/>
    <col min="7" max="8" width="11.42578125" style="2"/>
    <col min="9" max="9" width="12.28515625" style="2" bestFit="1" customWidth="1"/>
    <col min="10" max="10" width="38" style="2" customWidth="1"/>
    <col min="11" max="16384" width="11.42578125" style="2"/>
  </cols>
  <sheetData>
    <row r="1" spans="1:10" s="15" customFormat="1" ht="15.75" x14ac:dyDescent="0.25">
      <c r="A1" s="54" t="s">
        <v>0</v>
      </c>
      <c r="B1" s="153" t="s">
        <v>47</v>
      </c>
      <c r="C1" s="154"/>
      <c r="D1" s="46" t="s">
        <v>48</v>
      </c>
      <c r="E1" s="153" t="s">
        <v>49</v>
      </c>
      <c r="F1" s="154"/>
      <c r="I1" s="2" t="s">
        <v>68</v>
      </c>
      <c r="J1" s="51" t="s">
        <v>45</v>
      </c>
    </row>
    <row r="2" spans="1:10" ht="15.75" x14ac:dyDescent="0.25">
      <c r="A2" s="63" t="s">
        <v>57</v>
      </c>
      <c r="B2" s="151" t="s">
        <v>60</v>
      </c>
      <c r="C2" s="152"/>
      <c r="D2" s="91">
        <v>500000</v>
      </c>
      <c r="E2" s="151" t="s">
        <v>64</v>
      </c>
      <c r="F2" s="152"/>
      <c r="I2" s="2" t="s">
        <v>69</v>
      </c>
      <c r="J2" s="52" t="s">
        <v>46</v>
      </c>
    </row>
    <row r="3" spans="1:10" ht="15.75" x14ac:dyDescent="0.25">
      <c r="A3" s="63" t="s">
        <v>58</v>
      </c>
      <c r="B3" s="151"/>
      <c r="C3" s="152"/>
      <c r="D3" s="91"/>
      <c r="E3" s="151"/>
      <c r="F3" s="152"/>
      <c r="I3" s="2" t="s">
        <v>70</v>
      </c>
      <c r="J3" s="52" t="s">
        <v>31</v>
      </c>
    </row>
    <row r="4" spans="1:10" ht="15.75" x14ac:dyDescent="0.25">
      <c r="A4" s="63" t="s">
        <v>25</v>
      </c>
      <c r="B4" s="151"/>
      <c r="C4" s="152"/>
      <c r="D4" s="91"/>
      <c r="E4" s="151"/>
      <c r="F4" s="152"/>
      <c r="J4" s="52" t="s">
        <v>32</v>
      </c>
    </row>
    <row r="5" spans="1:10" x14ac:dyDescent="0.25">
      <c r="A5" s="63"/>
      <c r="B5" s="151"/>
      <c r="C5" s="152"/>
      <c r="D5" s="91"/>
      <c r="E5" s="151"/>
      <c r="F5" s="152"/>
    </row>
    <row r="6" spans="1:10" x14ac:dyDescent="0.25">
      <c r="A6" s="63"/>
      <c r="B6" s="151"/>
      <c r="C6" s="152"/>
      <c r="D6" s="91"/>
      <c r="E6" s="151"/>
      <c r="F6" s="152"/>
    </row>
    <row r="7" spans="1:10" x14ac:dyDescent="0.25">
      <c r="A7" s="63"/>
      <c r="B7" s="151"/>
      <c r="C7" s="152"/>
      <c r="D7" s="91"/>
      <c r="E7" s="151" t="s">
        <v>64</v>
      </c>
      <c r="F7" s="152"/>
    </row>
    <row r="8" spans="1:10" x14ac:dyDescent="0.25">
      <c r="A8" s="63"/>
      <c r="B8" s="151"/>
      <c r="C8" s="152"/>
      <c r="D8" s="91"/>
      <c r="E8" s="151"/>
      <c r="F8" s="152"/>
    </row>
    <row r="9" spans="1:10" x14ac:dyDescent="0.25">
      <c r="A9" s="63"/>
      <c r="B9" s="151"/>
      <c r="C9" s="152"/>
      <c r="D9" s="91"/>
      <c r="E9" s="151"/>
      <c r="F9" s="152"/>
    </row>
    <row r="10" spans="1:10" x14ac:dyDescent="0.25">
      <c r="A10" s="63"/>
      <c r="B10" s="151"/>
      <c r="C10" s="152"/>
      <c r="D10" s="91"/>
      <c r="E10" s="151"/>
      <c r="F10" s="152"/>
    </row>
    <row r="11" spans="1:10" x14ac:dyDescent="0.25">
      <c r="A11" s="63"/>
      <c r="B11" s="151"/>
      <c r="C11" s="152"/>
      <c r="D11" s="91"/>
      <c r="E11" s="151"/>
      <c r="F11" s="152"/>
    </row>
    <row r="12" spans="1:10" x14ac:dyDescent="0.25">
      <c r="A12" s="63"/>
      <c r="B12" s="151"/>
      <c r="C12" s="152"/>
      <c r="D12" s="91"/>
      <c r="E12" s="151"/>
      <c r="F12" s="152"/>
    </row>
    <row r="13" spans="1:10" x14ac:dyDescent="0.25">
      <c r="A13" s="63"/>
      <c r="B13" s="151"/>
      <c r="C13" s="152"/>
      <c r="D13" s="91"/>
      <c r="E13" s="151"/>
      <c r="F13" s="152"/>
    </row>
    <row r="14" spans="1:10" x14ac:dyDescent="0.25">
      <c r="A14" s="63"/>
      <c r="B14" s="151"/>
      <c r="C14" s="152"/>
      <c r="D14" s="91"/>
      <c r="E14" s="151"/>
      <c r="F14" s="152"/>
    </row>
    <row r="15" spans="1:10" x14ac:dyDescent="0.25">
      <c r="A15" s="63"/>
      <c r="B15" s="151"/>
      <c r="C15" s="152"/>
      <c r="D15" s="91"/>
      <c r="E15" s="151"/>
      <c r="F15" s="152"/>
    </row>
    <row r="16" spans="1:10" x14ac:dyDescent="0.25">
      <c r="A16" s="63"/>
      <c r="B16" s="151"/>
      <c r="C16" s="152"/>
      <c r="D16" s="91"/>
      <c r="E16" s="151"/>
      <c r="F16" s="152"/>
    </row>
    <row r="17" spans="1:6" x14ac:dyDescent="0.25">
      <c r="A17" s="63"/>
      <c r="B17" s="151"/>
      <c r="C17" s="152"/>
      <c r="D17" s="91"/>
      <c r="E17" s="151"/>
      <c r="F17" s="152"/>
    </row>
    <row r="18" spans="1:6" x14ac:dyDescent="0.25">
      <c r="A18" s="63"/>
      <c r="B18" s="151"/>
      <c r="C18" s="152"/>
      <c r="D18" s="91"/>
      <c r="E18" s="151"/>
      <c r="F18" s="152"/>
    </row>
    <row r="19" spans="1:6" x14ac:dyDescent="0.25">
      <c r="A19" s="63"/>
      <c r="B19" s="151"/>
      <c r="C19" s="152"/>
      <c r="D19" s="91"/>
      <c r="E19" s="151"/>
      <c r="F19" s="152"/>
    </row>
    <row r="20" spans="1:6" x14ac:dyDescent="0.25">
      <c r="A20" s="63"/>
      <c r="B20" s="151"/>
      <c r="C20" s="152"/>
      <c r="D20" s="91"/>
      <c r="E20" s="151"/>
      <c r="F20" s="152"/>
    </row>
    <row r="21" spans="1:6" x14ac:dyDescent="0.25">
      <c r="A21" s="63"/>
      <c r="B21" s="151"/>
      <c r="C21" s="152"/>
      <c r="D21" s="91"/>
      <c r="E21" s="151"/>
      <c r="F21" s="152"/>
    </row>
    <row r="22" spans="1:6" x14ac:dyDescent="0.25">
      <c r="A22" s="63"/>
      <c r="B22" s="151"/>
      <c r="C22" s="152"/>
      <c r="D22" s="91"/>
      <c r="E22" s="151"/>
      <c r="F22" s="152"/>
    </row>
    <row r="23" spans="1:6" x14ac:dyDescent="0.25">
      <c r="A23" s="63"/>
      <c r="B23" s="151"/>
      <c r="C23" s="152"/>
      <c r="D23" s="91"/>
      <c r="E23" s="151"/>
      <c r="F23" s="152"/>
    </row>
    <row r="24" spans="1:6" x14ac:dyDescent="0.25">
      <c r="A24" s="63"/>
      <c r="B24" s="151"/>
      <c r="C24" s="152"/>
      <c r="D24" s="91"/>
      <c r="E24" s="151"/>
      <c r="F24" s="152"/>
    </row>
    <row r="25" spans="1:6" x14ac:dyDescent="0.25">
      <c r="A25" s="63"/>
      <c r="B25" s="151"/>
      <c r="C25" s="152"/>
      <c r="D25" s="91"/>
      <c r="E25" s="151"/>
      <c r="F25" s="152"/>
    </row>
    <row r="26" spans="1:6" x14ac:dyDescent="0.25">
      <c r="A26" s="63"/>
      <c r="B26" s="151"/>
      <c r="C26" s="152"/>
      <c r="D26" s="91"/>
      <c r="E26" s="151"/>
      <c r="F26" s="152"/>
    </row>
    <row r="27" spans="1:6" x14ac:dyDescent="0.25">
      <c r="A27" s="63"/>
      <c r="B27" s="151"/>
      <c r="C27" s="152"/>
      <c r="D27" s="91"/>
      <c r="E27" s="151"/>
      <c r="F27" s="152"/>
    </row>
    <row r="28" spans="1:6" x14ac:dyDescent="0.25">
      <c r="A28" s="63"/>
      <c r="B28" s="151"/>
      <c r="C28" s="152"/>
      <c r="D28" s="91"/>
      <c r="E28" s="151"/>
      <c r="F28" s="152"/>
    </row>
    <row r="29" spans="1:6" x14ac:dyDescent="0.25">
      <c r="A29" s="63"/>
      <c r="B29" s="151"/>
      <c r="C29" s="152"/>
      <c r="D29" s="91"/>
      <c r="E29" s="151"/>
      <c r="F29" s="152"/>
    </row>
    <row r="30" spans="1:6" x14ac:dyDescent="0.25">
      <c r="A30" s="63"/>
      <c r="B30" s="151"/>
      <c r="C30" s="152"/>
      <c r="D30" s="91"/>
      <c r="E30" s="151"/>
      <c r="F30" s="152"/>
    </row>
    <row r="31" spans="1:6" x14ac:dyDescent="0.25">
      <c r="A31" s="63"/>
      <c r="B31" s="151"/>
      <c r="C31" s="152"/>
      <c r="D31" s="91"/>
      <c r="E31" s="151"/>
      <c r="F31" s="152"/>
    </row>
    <row r="32" spans="1:6" x14ac:dyDescent="0.25">
      <c r="A32" s="63"/>
      <c r="B32" s="151"/>
      <c r="C32" s="152"/>
      <c r="D32" s="91"/>
      <c r="E32" s="151"/>
      <c r="F32" s="152"/>
    </row>
    <row r="33" spans="1:6" x14ac:dyDescent="0.25">
      <c r="A33" s="63"/>
      <c r="B33" s="151"/>
      <c r="C33" s="152"/>
      <c r="D33" s="91"/>
      <c r="E33" s="151"/>
      <c r="F33" s="152"/>
    </row>
    <row r="34" spans="1:6" x14ac:dyDescent="0.25">
      <c r="A34" s="63"/>
      <c r="B34" s="151"/>
      <c r="C34" s="152"/>
      <c r="D34" s="91"/>
      <c r="E34" s="151"/>
      <c r="F34" s="152"/>
    </row>
    <row r="35" spans="1:6" x14ac:dyDescent="0.25">
      <c r="B35" s="22"/>
      <c r="C35" s="25"/>
      <c r="D35" s="92">
        <f>SUM(D2:D34)</f>
        <v>500000</v>
      </c>
    </row>
    <row r="37" spans="1:6" x14ac:dyDescent="0.2">
      <c r="B37" s="24"/>
    </row>
  </sheetData>
  <mergeCells count="68">
    <mergeCell ref="E24:F24"/>
    <mergeCell ref="E25:F25"/>
    <mergeCell ref="E26:F26"/>
    <mergeCell ref="E27:F27"/>
    <mergeCell ref="E33:F33"/>
    <mergeCell ref="E34:F34"/>
    <mergeCell ref="E28:F28"/>
    <mergeCell ref="E29:F29"/>
    <mergeCell ref="E30:F30"/>
    <mergeCell ref="E31:F31"/>
    <mergeCell ref="E32:F32"/>
    <mergeCell ref="E1:F1"/>
    <mergeCell ref="E2:F2"/>
    <mergeCell ref="E3:F3"/>
    <mergeCell ref="E4:F4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B1:C1"/>
    <mergeCell ref="B2:C2"/>
    <mergeCell ref="B3:C3"/>
    <mergeCell ref="B4:C4"/>
    <mergeCell ref="B5:C5"/>
    <mergeCell ref="B11:C11"/>
    <mergeCell ref="B12:C12"/>
    <mergeCell ref="B13:C13"/>
    <mergeCell ref="B14:C14"/>
    <mergeCell ref="B15:C15"/>
    <mergeCell ref="B6:C6"/>
    <mergeCell ref="B7:C7"/>
    <mergeCell ref="B8:C8"/>
    <mergeCell ref="B9:C9"/>
    <mergeCell ref="B10:C10"/>
    <mergeCell ref="B31:C31"/>
    <mergeCell ref="B32:C32"/>
    <mergeCell ref="B33:C33"/>
    <mergeCell ref="B21:C21"/>
    <mergeCell ref="B22:C22"/>
    <mergeCell ref="B23:C23"/>
    <mergeCell ref="B24:C24"/>
    <mergeCell ref="B25:C25"/>
    <mergeCell ref="B16:C16"/>
    <mergeCell ref="B17:C17"/>
    <mergeCell ref="B18:C18"/>
    <mergeCell ref="B19:C19"/>
    <mergeCell ref="B20:C20"/>
    <mergeCell ref="B34:C34"/>
    <mergeCell ref="B26:C26"/>
    <mergeCell ref="B27:C27"/>
    <mergeCell ref="B28:C28"/>
    <mergeCell ref="B29:C29"/>
    <mergeCell ref="B30:C30"/>
  </mergeCells>
  <dataValidations count="1">
    <dataValidation type="list" allowBlank="1" showInputMessage="1" showErrorMessage="1" sqref="E2:F34">
      <formula1>"X, ,"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
Maître d'Oeuvre
&amp;G
Cabinet MGS
2, rue de la Marre à Tissier
91280 St-Pierre-du-Perray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42"/>
  <sheetViews>
    <sheetView tabSelected="1" topLeftCell="A7" zoomScaleNormal="100" workbookViewId="0">
      <selection activeCell="E16" sqref="E16"/>
    </sheetView>
  </sheetViews>
  <sheetFormatPr baseColWidth="10" defaultRowHeight="15" x14ac:dyDescent="0.25"/>
  <cols>
    <col min="1" max="1" width="15.42578125" style="58" bestFit="1" customWidth="1"/>
    <col min="2" max="2" width="5.7109375" customWidth="1"/>
    <col min="3" max="3" width="17.7109375" customWidth="1"/>
    <col min="4" max="4" width="19.85546875" customWidth="1"/>
    <col min="5" max="5" width="15.5703125" customWidth="1"/>
    <col min="6" max="6" width="14.7109375" customWidth="1"/>
    <col min="258" max="258" width="11.7109375" customWidth="1"/>
    <col min="259" max="259" width="29" customWidth="1"/>
    <col min="260" max="260" width="6" customWidth="1"/>
    <col min="261" max="261" width="23.5703125" customWidth="1"/>
    <col min="262" max="262" width="11.85546875" customWidth="1"/>
    <col min="514" max="514" width="11.7109375" customWidth="1"/>
    <col min="515" max="515" width="29" customWidth="1"/>
    <col min="516" max="516" width="6" customWidth="1"/>
    <col min="517" max="517" width="23.5703125" customWidth="1"/>
    <col min="518" max="518" width="11.85546875" customWidth="1"/>
    <col min="770" max="770" width="11.7109375" customWidth="1"/>
    <col min="771" max="771" width="29" customWidth="1"/>
    <col min="772" max="772" width="6" customWidth="1"/>
    <col min="773" max="773" width="23.5703125" customWidth="1"/>
    <col min="774" max="774" width="11.85546875" customWidth="1"/>
    <col min="1026" max="1026" width="11.7109375" customWidth="1"/>
    <col min="1027" max="1027" width="29" customWidth="1"/>
    <col min="1028" max="1028" width="6" customWidth="1"/>
    <col min="1029" max="1029" width="23.5703125" customWidth="1"/>
    <col min="1030" max="1030" width="11.85546875" customWidth="1"/>
    <col min="1282" max="1282" width="11.7109375" customWidth="1"/>
    <col min="1283" max="1283" width="29" customWidth="1"/>
    <col min="1284" max="1284" width="6" customWidth="1"/>
    <col min="1285" max="1285" width="23.5703125" customWidth="1"/>
    <col min="1286" max="1286" width="11.85546875" customWidth="1"/>
    <col min="1538" max="1538" width="11.7109375" customWidth="1"/>
    <col min="1539" max="1539" width="29" customWidth="1"/>
    <col min="1540" max="1540" width="6" customWidth="1"/>
    <col min="1541" max="1541" width="23.5703125" customWidth="1"/>
    <col min="1542" max="1542" width="11.85546875" customWidth="1"/>
    <col min="1794" max="1794" width="11.7109375" customWidth="1"/>
    <col min="1795" max="1795" width="29" customWidth="1"/>
    <col min="1796" max="1796" width="6" customWidth="1"/>
    <col min="1797" max="1797" width="23.5703125" customWidth="1"/>
    <col min="1798" max="1798" width="11.85546875" customWidth="1"/>
    <col min="2050" max="2050" width="11.7109375" customWidth="1"/>
    <col min="2051" max="2051" width="29" customWidth="1"/>
    <col min="2052" max="2052" width="6" customWidth="1"/>
    <col min="2053" max="2053" width="23.5703125" customWidth="1"/>
    <col min="2054" max="2054" width="11.85546875" customWidth="1"/>
    <col min="2306" max="2306" width="11.7109375" customWidth="1"/>
    <col min="2307" max="2307" width="29" customWidth="1"/>
    <col min="2308" max="2308" width="6" customWidth="1"/>
    <col min="2309" max="2309" width="23.5703125" customWidth="1"/>
    <col min="2310" max="2310" width="11.85546875" customWidth="1"/>
    <col min="2562" max="2562" width="11.7109375" customWidth="1"/>
    <col min="2563" max="2563" width="29" customWidth="1"/>
    <col min="2564" max="2564" width="6" customWidth="1"/>
    <col min="2565" max="2565" width="23.5703125" customWidth="1"/>
    <col min="2566" max="2566" width="11.85546875" customWidth="1"/>
    <col min="2818" max="2818" width="11.7109375" customWidth="1"/>
    <col min="2819" max="2819" width="29" customWidth="1"/>
    <col min="2820" max="2820" width="6" customWidth="1"/>
    <col min="2821" max="2821" width="23.5703125" customWidth="1"/>
    <col min="2822" max="2822" width="11.85546875" customWidth="1"/>
    <col min="3074" max="3074" width="11.7109375" customWidth="1"/>
    <col min="3075" max="3075" width="29" customWidth="1"/>
    <col min="3076" max="3076" width="6" customWidth="1"/>
    <col min="3077" max="3077" width="23.5703125" customWidth="1"/>
    <col min="3078" max="3078" width="11.85546875" customWidth="1"/>
    <col min="3330" max="3330" width="11.7109375" customWidth="1"/>
    <col min="3331" max="3331" width="29" customWidth="1"/>
    <col min="3332" max="3332" width="6" customWidth="1"/>
    <col min="3333" max="3333" width="23.5703125" customWidth="1"/>
    <col min="3334" max="3334" width="11.85546875" customWidth="1"/>
    <col min="3586" max="3586" width="11.7109375" customWidth="1"/>
    <col min="3587" max="3587" width="29" customWidth="1"/>
    <col min="3588" max="3588" width="6" customWidth="1"/>
    <col min="3589" max="3589" width="23.5703125" customWidth="1"/>
    <col min="3590" max="3590" width="11.85546875" customWidth="1"/>
    <col min="3842" max="3842" width="11.7109375" customWidth="1"/>
    <col min="3843" max="3843" width="29" customWidth="1"/>
    <col min="3844" max="3844" width="6" customWidth="1"/>
    <col min="3845" max="3845" width="23.5703125" customWidth="1"/>
    <col min="3846" max="3846" width="11.85546875" customWidth="1"/>
    <col min="4098" max="4098" width="11.7109375" customWidth="1"/>
    <col min="4099" max="4099" width="29" customWidth="1"/>
    <col min="4100" max="4100" width="6" customWidth="1"/>
    <col min="4101" max="4101" width="23.5703125" customWidth="1"/>
    <col min="4102" max="4102" width="11.85546875" customWidth="1"/>
    <col min="4354" max="4354" width="11.7109375" customWidth="1"/>
    <col min="4355" max="4355" width="29" customWidth="1"/>
    <col min="4356" max="4356" width="6" customWidth="1"/>
    <col min="4357" max="4357" width="23.5703125" customWidth="1"/>
    <col min="4358" max="4358" width="11.85546875" customWidth="1"/>
    <col min="4610" max="4610" width="11.7109375" customWidth="1"/>
    <col min="4611" max="4611" width="29" customWidth="1"/>
    <col min="4612" max="4612" width="6" customWidth="1"/>
    <col min="4613" max="4613" width="23.5703125" customWidth="1"/>
    <col min="4614" max="4614" width="11.85546875" customWidth="1"/>
    <col min="4866" max="4866" width="11.7109375" customWidth="1"/>
    <col min="4867" max="4867" width="29" customWidth="1"/>
    <col min="4868" max="4868" width="6" customWidth="1"/>
    <col min="4869" max="4869" width="23.5703125" customWidth="1"/>
    <col min="4870" max="4870" width="11.85546875" customWidth="1"/>
    <col min="5122" max="5122" width="11.7109375" customWidth="1"/>
    <col min="5123" max="5123" width="29" customWidth="1"/>
    <col min="5124" max="5124" width="6" customWidth="1"/>
    <col min="5125" max="5125" width="23.5703125" customWidth="1"/>
    <col min="5126" max="5126" width="11.85546875" customWidth="1"/>
    <col min="5378" max="5378" width="11.7109375" customWidth="1"/>
    <col min="5379" max="5379" width="29" customWidth="1"/>
    <col min="5380" max="5380" width="6" customWidth="1"/>
    <col min="5381" max="5381" width="23.5703125" customWidth="1"/>
    <col min="5382" max="5382" width="11.85546875" customWidth="1"/>
    <col min="5634" max="5634" width="11.7109375" customWidth="1"/>
    <col min="5635" max="5635" width="29" customWidth="1"/>
    <col min="5636" max="5636" width="6" customWidth="1"/>
    <col min="5637" max="5637" width="23.5703125" customWidth="1"/>
    <col min="5638" max="5638" width="11.85546875" customWidth="1"/>
    <col min="5890" max="5890" width="11.7109375" customWidth="1"/>
    <col min="5891" max="5891" width="29" customWidth="1"/>
    <col min="5892" max="5892" width="6" customWidth="1"/>
    <col min="5893" max="5893" width="23.5703125" customWidth="1"/>
    <col min="5894" max="5894" width="11.85546875" customWidth="1"/>
    <col min="6146" max="6146" width="11.7109375" customWidth="1"/>
    <col min="6147" max="6147" width="29" customWidth="1"/>
    <col min="6148" max="6148" width="6" customWidth="1"/>
    <col min="6149" max="6149" width="23.5703125" customWidth="1"/>
    <col min="6150" max="6150" width="11.85546875" customWidth="1"/>
    <col min="6402" max="6402" width="11.7109375" customWidth="1"/>
    <col min="6403" max="6403" width="29" customWidth="1"/>
    <col min="6404" max="6404" width="6" customWidth="1"/>
    <col min="6405" max="6405" width="23.5703125" customWidth="1"/>
    <col min="6406" max="6406" width="11.85546875" customWidth="1"/>
    <col min="6658" max="6658" width="11.7109375" customWidth="1"/>
    <col min="6659" max="6659" width="29" customWidth="1"/>
    <col min="6660" max="6660" width="6" customWidth="1"/>
    <col min="6661" max="6661" width="23.5703125" customWidth="1"/>
    <col min="6662" max="6662" width="11.85546875" customWidth="1"/>
    <col min="6914" max="6914" width="11.7109375" customWidth="1"/>
    <col min="6915" max="6915" width="29" customWidth="1"/>
    <col min="6916" max="6916" width="6" customWidth="1"/>
    <col min="6917" max="6917" width="23.5703125" customWidth="1"/>
    <col min="6918" max="6918" width="11.85546875" customWidth="1"/>
    <col min="7170" max="7170" width="11.7109375" customWidth="1"/>
    <col min="7171" max="7171" width="29" customWidth="1"/>
    <col min="7172" max="7172" width="6" customWidth="1"/>
    <col min="7173" max="7173" width="23.5703125" customWidth="1"/>
    <col min="7174" max="7174" width="11.85546875" customWidth="1"/>
    <col min="7426" max="7426" width="11.7109375" customWidth="1"/>
    <col min="7427" max="7427" width="29" customWidth="1"/>
    <col min="7428" max="7428" width="6" customWidth="1"/>
    <col min="7429" max="7429" width="23.5703125" customWidth="1"/>
    <col min="7430" max="7430" width="11.85546875" customWidth="1"/>
    <col min="7682" max="7682" width="11.7109375" customWidth="1"/>
    <col min="7683" max="7683" width="29" customWidth="1"/>
    <col min="7684" max="7684" width="6" customWidth="1"/>
    <col min="7685" max="7685" width="23.5703125" customWidth="1"/>
    <col min="7686" max="7686" width="11.85546875" customWidth="1"/>
    <col min="7938" max="7938" width="11.7109375" customWidth="1"/>
    <col min="7939" max="7939" width="29" customWidth="1"/>
    <col min="7940" max="7940" width="6" customWidth="1"/>
    <col min="7941" max="7941" width="23.5703125" customWidth="1"/>
    <col min="7942" max="7942" width="11.85546875" customWidth="1"/>
    <col min="8194" max="8194" width="11.7109375" customWidth="1"/>
    <col min="8195" max="8195" width="29" customWidth="1"/>
    <col min="8196" max="8196" width="6" customWidth="1"/>
    <col min="8197" max="8197" width="23.5703125" customWidth="1"/>
    <col min="8198" max="8198" width="11.85546875" customWidth="1"/>
    <col min="8450" max="8450" width="11.7109375" customWidth="1"/>
    <col min="8451" max="8451" width="29" customWidth="1"/>
    <col min="8452" max="8452" width="6" customWidth="1"/>
    <col min="8453" max="8453" width="23.5703125" customWidth="1"/>
    <col min="8454" max="8454" width="11.85546875" customWidth="1"/>
    <col min="8706" max="8706" width="11.7109375" customWidth="1"/>
    <col min="8707" max="8707" width="29" customWidth="1"/>
    <col min="8708" max="8708" width="6" customWidth="1"/>
    <col min="8709" max="8709" width="23.5703125" customWidth="1"/>
    <col min="8710" max="8710" width="11.85546875" customWidth="1"/>
    <col min="8962" max="8962" width="11.7109375" customWidth="1"/>
    <col min="8963" max="8963" width="29" customWidth="1"/>
    <col min="8964" max="8964" width="6" customWidth="1"/>
    <col min="8965" max="8965" width="23.5703125" customWidth="1"/>
    <col min="8966" max="8966" width="11.85546875" customWidth="1"/>
    <col min="9218" max="9218" width="11.7109375" customWidth="1"/>
    <col min="9219" max="9219" width="29" customWidth="1"/>
    <col min="9220" max="9220" width="6" customWidth="1"/>
    <col min="9221" max="9221" width="23.5703125" customWidth="1"/>
    <col min="9222" max="9222" width="11.85546875" customWidth="1"/>
    <col min="9474" max="9474" width="11.7109375" customWidth="1"/>
    <col min="9475" max="9475" width="29" customWidth="1"/>
    <col min="9476" max="9476" width="6" customWidth="1"/>
    <col min="9477" max="9477" width="23.5703125" customWidth="1"/>
    <col min="9478" max="9478" width="11.85546875" customWidth="1"/>
    <col min="9730" max="9730" width="11.7109375" customWidth="1"/>
    <col min="9731" max="9731" width="29" customWidth="1"/>
    <col min="9732" max="9732" width="6" customWidth="1"/>
    <col min="9733" max="9733" width="23.5703125" customWidth="1"/>
    <col min="9734" max="9734" width="11.85546875" customWidth="1"/>
    <col min="9986" max="9986" width="11.7109375" customWidth="1"/>
    <col min="9987" max="9987" width="29" customWidth="1"/>
    <col min="9988" max="9988" width="6" customWidth="1"/>
    <col min="9989" max="9989" width="23.5703125" customWidth="1"/>
    <col min="9990" max="9990" width="11.85546875" customWidth="1"/>
    <col min="10242" max="10242" width="11.7109375" customWidth="1"/>
    <col min="10243" max="10243" width="29" customWidth="1"/>
    <col min="10244" max="10244" width="6" customWidth="1"/>
    <col min="10245" max="10245" width="23.5703125" customWidth="1"/>
    <col min="10246" max="10246" width="11.85546875" customWidth="1"/>
    <col min="10498" max="10498" width="11.7109375" customWidth="1"/>
    <col min="10499" max="10499" width="29" customWidth="1"/>
    <col min="10500" max="10500" width="6" customWidth="1"/>
    <col min="10501" max="10501" width="23.5703125" customWidth="1"/>
    <col min="10502" max="10502" width="11.85546875" customWidth="1"/>
    <col min="10754" max="10754" width="11.7109375" customWidth="1"/>
    <col min="10755" max="10755" width="29" customWidth="1"/>
    <col min="10756" max="10756" width="6" customWidth="1"/>
    <col min="10757" max="10757" width="23.5703125" customWidth="1"/>
    <col min="10758" max="10758" width="11.85546875" customWidth="1"/>
    <col min="11010" max="11010" width="11.7109375" customWidth="1"/>
    <col min="11011" max="11011" width="29" customWidth="1"/>
    <col min="11012" max="11012" width="6" customWidth="1"/>
    <col min="11013" max="11013" width="23.5703125" customWidth="1"/>
    <col min="11014" max="11014" width="11.85546875" customWidth="1"/>
    <col min="11266" max="11266" width="11.7109375" customWidth="1"/>
    <col min="11267" max="11267" width="29" customWidth="1"/>
    <col min="11268" max="11268" width="6" customWidth="1"/>
    <col min="11269" max="11269" width="23.5703125" customWidth="1"/>
    <col min="11270" max="11270" width="11.85546875" customWidth="1"/>
    <col min="11522" max="11522" width="11.7109375" customWidth="1"/>
    <col min="11523" max="11523" width="29" customWidth="1"/>
    <col min="11524" max="11524" width="6" customWidth="1"/>
    <col min="11525" max="11525" width="23.5703125" customWidth="1"/>
    <col min="11526" max="11526" width="11.85546875" customWidth="1"/>
    <col min="11778" max="11778" width="11.7109375" customWidth="1"/>
    <col min="11779" max="11779" width="29" customWidth="1"/>
    <col min="11780" max="11780" width="6" customWidth="1"/>
    <col min="11781" max="11781" width="23.5703125" customWidth="1"/>
    <col min="11782" max="11782" width="11.85546875" customWidth="1"/>
    <col min="12034" max="12034" width="11.7109375" customWidth="1"/>
    <col min="12035" max="12035" width="29" customWidth="1"/>
    <col min="12036" max="12036" width="6" customWidth="1"/>
    <col min="12037" max="12037" width="23.5703125" customWidth="1"/>
    <col min="12038" max="12038" width="11.85546875" customWidth="1"/>
    <col min="12290" max="12290" width="11.7109375" customWidth="1"/>
    <col min="12291" max="12291" width="29" customWidth="1"/>
    <col min="12292" max="12292" width="6" customWidth="1"/>
    <col min="12293" max="12293" width="23.5703125" customWidth="1"/>
    <col min="12294" max="12294" width="11.85546875" customWidth="1"/>
    <col min="12546" max="12546" width="11.7109375" customWidth="1"/>
    <col min="12547" max="12547" width="29" customWidth="1"/>
    <col min="12548" max="12548" width="6" customWidth="1"/>
    <col min="12549" max="12549" width="23.5703125" customWidth="1"/>
    <col min="12550" max="12550" width="11.85546875" customWidth="1"/>
    <col min="12802" max="12802" width="11.7109375" customWidth="1"/>
    <col min="12803" max="12803" width="29" customWidth="1"/>
    <col min="12804" max="12804" width="6" customWidth="1"/>
    <col min="12805" max="12805" width="23.5703125" customWidth="1"/>
    <col min="12806" max="12806" width="11.85546875" customWidth="1"/>
    <col min="13058" max="13058" width="11.7109375" customWidth="1"/>
    <col min="13059" max="13059" width="29" customWidth="1"/>
    <col min="13060" max="13060" width="6" customWidth="1"/>
    <col min="13061" max="13061" width="23.5703125" customWidth="1"/>
    <col min="13062" max="13062" width="11.85546875" customWidth="1"/>
    <col min="13314" max="13314" width="11.7109375" customWidth="1"/>
    <col min="13315" max="13315" width="29" customWidth="1"/>
    <col min="13316" max="13316" width="6" customWidth="1"/>
    <col min="13317" max="13317" width="23.5703125" customWidth="1"/>
    <col min="13318" max="13318" width="11.85546875" customWidth="1"/>
    <col min="13570" max="13570" width="11.7109375" customWidth="1"/>
    <col min="13571" max="13571" width="29" customWidth="1"/>
    <col min="13572" max="13572" width="6" customWidth="1"/>
    <col min="13573" max="13573" width="23.5703125" customWidth="1"/>
    <col min="13574" max="13574" width="11.85546875" customWidth="1"/>
    <col min="13826" max="13826" width="11.7109375" customWidth="1"/>
    <col min="13827" max="13827" width="29" customWidth="1"/>
    <col min="13828" max="13828" width="6" customWidth="1"/>
    <col min="13829" max="13829" width="23.5703125" customWidth="1"/>
    <col min="13830" max="13830" width="11.85546875" customWidth="1"/>
    <col min="14082" max="14082" width="11.7109375" customWidth="1"/>
    <col min="14083" max="14083" width="29" customWidth="1"/>
    <col min="14084" max="14084" width="6" customWidth="1"/>
    <col min="14085" max="14085" width="23.5703125" customWidth="1"/>
    <col min="14086" max="14086" width="11.85546875" customWidth="1"/>
    <col min="14338" max="14338" width="11.7109375" customWidth="1"/>
    <col min="14339" max="14339" width="29" customWidth="1"/>
    <col min="14340" max="14340" width="6" customWidth="1"/>
    <col min="14341" max="14341" width="23.5703125" customWidth="1"/>
    <col min="14342" max="14342" width="11.85546875" customWidth="1"/>
    <col min="14594" max="14594" width="11.7109375" customWidth="1"/>
    <col min="14595" max="14595" width="29" customWidth="1"/>
    <col min="14596" max="14596" width="6" customWidth="1"/>
    <col min="14597" max="14597" width="23.5703125" customWidth="1"/>
    <col min="14598" max="14598" width="11.85546875" customWidth="1"/>
    <col min="14850" max="14850" width="11.7109375" customWidth="1"/>
    <col min="14851" max="14851" width="29" customWidth="1"/>
    <col min="14852" max="14852" width="6" customWidth="1"/>
    <col min="14853" max="14853" width="23.5703125" customWidth="1"/>
    <col min="14854" max="14854" width="11.85546875" customWidth="1"/>
    <col min="15106" max="15106" width="11.7109375" customWidth="1"/>
    <col min="15107" max="15107" width="29" customWidth="1"/>
    <col min="15108" max="15108" width="6" customWidth="1"/>
    <col min="15109" max="15109" width="23.5703125" customWidth="1"/>
    <col min="15110" max="15110" width="11.85546875" customWidth="1"/>
    <col min="15362" max="15362" width="11.7109375" customWidth="1"/>
    <col min="15363" max="15363" width="29" customWidth="1"/>
    <col min="15364" max="15364" width="6" customWidth="1"/>
    <col min="15365" max="15365" width="23.5703125" customWidth="1"/>
    <col min="15366" max="15366" width="11.85546875" customWidth="1"/>
    <col min="15618" max="15618" width="11.7109375" customWidth="1"/>
    <col min="15619" max="15619" width="29" customWidth="1"/>
    <col min="15620" max="15620" width="6" customWidth="1"/>
    <col min="15621" max="15621" width="23.5703125" customWidth="1"/>
    <col min="15622" max="15622" width="11.85546875" customWidth="1"/>
    <col min="15874" max="15874" width="11.7109375" customWidth="1"/>
    <col min="15875" max="15875" width="29" customWidth="1"/>
    <col min="15876" max="15876" width="6" customWidth="1"/>
    <col min="15877" max="15877" width="23.5703125" customWidth="1"/>
    <col min="15878" max="15878" width="11.85546875" customWidth="1"/>
    <col min="16130" max="16130" width="11.7109375" customWidth="1"/>
    <col min="16131" max="16131" width="29" customWidth="1"/>
    <col min="16132" max="16132" width="6" customWidth="1"/>
    <col min="16133" max="16133" width="23.5703125" customWidth="1"/>
    <col min="16134" max="16134" width="11.85546875" customWidth="1"/>
  </cols>
  <sheetData>
    <row r="1" spans="1:7" ht="23.25" customHeight="1" x14ac:dyDescent="0.25">
      <c r="A1" s="167"/>
      <c r="B1" s="167"/>
      <c r="C1" s="167"/>
      <c r="E1" s="146" t="s">
        <v>51</v>
      </c>
      <c r="F1" s="146"/>
    </row>
    <row r="2" spans="1:7" ht="18" customHeight="1" x14ac:dyDescent="0.25">
      <c r="A2" s="168"/>
      <c r="B2" s="168"/>
      <c r="C2" s="168"/>
      <c r="E2" s="175" t="str">
        <f>+'Tableau Récapitulatif'!J1</f>
        <v xml:space="preserve">Icade Promotion </v>
      </c>
      <c r="F2" s="175"/>
    </row>
    <row r="3" spans="1:7" ht="18" customHeight="1" x14ac:dyDescent="0.25">
      <c r="A3" s="170"/>
      <c r="B3" s="170"/>
      <c r="C3" s="170"/>
      <c r="E3" s="176" t="str">
        <f>+'Tableau Récapitulatif'!J2</f>
        <v>Magny le Hongre</v>
      </c>
      <c r="F3" s="176"/>
    </row>
    <row r="4" spans="1:7" ht="18" customHeight="1" x14ac:dyDescent="0.25">
      <c r="A4" s="169"/>
      <c r="B4" s="169"/>
      <c r="C4" s="169"/>
      <c r="E4" s="176" t="str">
        <f>+'Tableau Récapitulatif'!J3</f>
        <v>"Le Hameau des Etangs"</v>
      </c>
      <c r="F4" s="176"/>
    </row>
    <row r="5" spans="1:7" ht="18" customHeight="1" x14ac:dyDescent="0.25">
      <c r="A5" s="169"/>
      <c r="B5" s="169"/>
      <c r="C5" s="169"/>
      <c r="E5" s="175" t="str">
        <f>+'Tableau Récapitulatif'!J4</f>
        <v>tranche 1</v>
      </c>
      <c r="F5" s="175"/>
    </row>
    <row r="6" spans="1:7" ht="11.25" customHeight="1" x14ac:dyDescent="0.25">
      <c r="A6" s="169"/>
      <c r="B6" s="169"/>
      <c r="C6" s="169"/>
      <c r="D6" s="26"/>
      <c r="E6" s="26"/>
      <c r="F6" s="16"/>
    </row>
    <row r="7" spans="1:7" ht="7.5" customHeight="1" x14ac:dyDescent="0.25">
      <c r="A7" s="55"/>
      <c r="B7" s="26"/>
      <c r="C7" s="26"/>
      <c r="D7" s="26"/>
      <c r="E7" s="26"/>
      <c r="F7" s="16"/>
    </row>
    <row r="8" spans="1:7" ht="54.75" customHeight="1" x14ac:dyDescent="0.25">
      <c r="A8" s="59"/>
      <c r="B8" s="17"/>
      <c r="C8" s="17"/>
      <c r="D8" s="17"/>
      <c r="E8" s="17"/>
      <c r="F8" s="18"/>
    </row>
    <row r="9" spans="1:7" x14ac:dyDescent="0.25">
      <c r="A9" s="31" t="s">
        <v>33</v>
      </c>
      <c r="B9" s="35"/>
      <c r="C9" s="29" t="s">
        <v>6</v>
      </c>
      <c r="D9" s="21"/>
      <c r="E9" s="39"/>
      <c r="F9" s="38"/>
    </row>
    <row r="10" spans="1:7" x14ac:dyDescent="0.25">
      <c r="A10" s="32" t="s">
        <v>44</v>
      </c>
      <c r="B10" s="36"/>
      <c r="C10" s="30" t="s">
        <v>50</v>
      </c>
      <c r="D10" s="19"/>
      <c r="E10" s="19"/>
      <c r="F10" s="20"/>
    </row>
    <row r="11" spans="1:7" x14ac:dyDescent="0.25">
      <c r="A11" s="34"/>
      <c r="B11" s="34"/>
      <c r="C11" s="20"/>
      <c r="D11" s="19"/>
      <c r="E11" s="19"/>
      <c r="F11" s="20"/>
    </row>
    <row r="12" spans="1:7" ht="24" customHeight="1" x14ac:dyDescent="0.25">
      <c r="A12" s="60"/>
      <c r="B12" s="2"/>
      <c r="C12" s="2"/>
      <c r="D12" s="2"/>
      <c r="E12" s="2"/>
      <c r="F12" s="2"/>
    </row>
    <row r="13" spans="1:7" ht="15.75" x14ac:dyDescent="0.25">
      <c r="A13" s="171" t="s">
        <v>34</v>
      </c>
      <c r="B13" s="172"/>
      <c r="C13" s="172"/>
      <c r="D13" s="172"/>
      <c r="E13" s="172"/>
      <c r="F13" s="173"/>
    </row>
    <row r="14" spans="1:7" ht="39" customHeight="1" x14ac:dyDescent="0.25">
      <c r="A14" s="150"/>
      <c r="B14" s="150"/>
      <c r="C14" s="150"/>
      <c r="D14" s="150"/>
      <c r="E14" s="150"/>
      <c r="F14" s="150"/>
    </row>
    <row r="15" spans="1:7" x14ac:dyDescent="0.25">
      <c r="A15" s="56" t="s">
        <v>56</v>
      </c>
      <c r="B15" s="174" t="s">
        <v>52</v>
      </c>
      <c r="C15" s="174"/>
      <c r="D15" s="174"/>
      <c r="E15" s="41">
        <v>200000</v>
      </c>
    </row>
    <row r="16" spans="1:7" x14ac:dyDescent="0.25">
      <c r="A16" s="56" t="str">
        <f>$C$9&amp;C16</f>
        <v>STRADANOVA1</v>
      </c>
      <c r="B16" s="45" t="s">
        <v>53</v>
      </c>
      <c r="C16" s="155">
        <v>1</v>
      </c>
      <c r="D16" s="156"/>
      <c r="E16" s="177">
        <f>IFERROR(VLOOKUP(A16,CHOOSE({1,2},Programme!O:O,Programme!E:E),2,FALSE),0)</f>
        <v>14235</v>
      </c>
      <c r="G16" s="178" t="s">
        <v>71</v>
      </c>
    </row>
    <row r="17" spans="1:8" x14ac:dyDescent="0.25">
      <c r="A17" s="56" t="str">
        <f t="shared" ref="A17:A27" si="0">$C$9&amp;C17</f>
        <v>STRADANOVA2</v>
      </c>
      <c r="B17" s="45" t="s">
        <v>53</v>
      </c>
      <c r="C17" s="155">
        <v>2</v>
      </c>
      <c r="D17" s="156"/>
      <c r="E17" s="44">
        <f>IFERROR(VLOOKUP(A17,CHOOSE({1,2},Programme!O:O,Programme!E:E),2,FALSE),0)</f>
        <v>3400</v>
      </c>
      <c r="H17" s="22"/>
    </row>
    <row r="18" spans="1:8" x14ac:dyDescent="0.25">
      <c r="A18" s="56" t="str">
        <f t="shared" si="0"/>
        <v>STRADANOVA3</v>
      </c>
      <c r="B18" s="45" t="s">
        <v>53</v>
      </c>
      <c r="C18" s="155">
        <v>3</v>
      </c>
      <c r="D18" s="156"/>
      <c r="E18" s="44">
        <f>IFERROR(VLOOKUP(A18,CHOOSE({1,2},Programme!O:O,Programme!E:E),2,FALSE),0)</f>
        <v>100</v>
      </c>
      <c r="H18" s="22"/>
    </row>
    <row r="19" spans="1:8" x14ac:dyDescent="0.25">
      <c r="A19" s="56" t="str">
        <f t="shared" si="0"/>
        <v>STRADANOVA4</v>
      </c>
      <c r="B19" s="45" t="s">
        <v>53</v>
      </c>
      <c r="C19" s="155">
        <v>4</v>
      </c>
      <c r="D19" s="156"/>
      <c r="E19" s="44">
        <f>IFERROR(VLOOKUP(A19,CHOOSE({1,2},Programme!O:O,Programme!E:E),2,FALSE),0)</f>
        <v>100</v>
      </c>
      <c r="H19" s="22"/>
    </row>
    <row r="20" spans="1:8" x14ac:dyDescent="0.25">
      <c r="A20" s="56" t="str">
        <f t="shared" si="0"/>
        <v>STRADANOVA5</v>
      </c>
      <c r="B20" s="45" t="s">
        <v>53</v>
      </c>
      <c r="C20" s="155">
        <v>5</v>
      </c>
      <c r="D20" s="156"/>
      <c r="E20" s="44">
        <f>IFERROR(VLOOKUP(A20,CHOOSE({1,2},Programme!O:O,Programme!E:E),2,FALSE),0)</f>
        <v>0</v>
      </c>
      <c r="H20" s="22"/>
    </row>
    <row r="21" spans="1:8" x14ac:dyDescent="0.25">
      <c r="A21" s="56" t="str">
        <f t="shared" si="0"/>
        <v>STRADANOVA6</v>
      </c>
      <c r="B21" s="45" t="s">
        <v>53</v>
      </c>
      <c r="C21" s="155">
        <v>6</v>
      </c>
      <c r="D21" s="156"/>
      <c r="E21" s="44">
        <f>IFERROR(VLOOKUP(A21,CHOOSE({1,2},Programme!O:O,Programme!E:E),2,FALSE),0)</f>
        <v>0</v>
      </c>
      <c r="H21" s="22"/>
    </row>
    <row r="22" spans="1:8" x14ac:dyDescent="0.25">
      <c r="A22" s="56" t="str">
        <f t="shared" si="0"/>
        <v>STRADANOVA7</v>
      </c>
      <c r="B22" s="45" t="s">
        <v>53</v>
      </c>
      <c r="C22" s="155">
        <v>7</v>
      </c>
      <c r="D22" s="156"/>
      <c r="E22" s="44">
        <f>IFERROR(VLOOKUP(A22,CHOOSE({1,2},Programme!O:O,Programme!E:E),2,FALSE),0)</f>
        <v>0</v>
      </c>
      <c r="H22" s="22"/>
    </row>
    <row r="23" spans="1:8" x14ac:dyDescent="0.25">
      <c r="A23" s="56" t="str">
        <f t="shared" si="0"/>
        <v>STRADANOVA8</v>
      </c>
      <c r="B23" s="45" t="s">
        <v>53</v>
      </c>
      <c r="C23" s="155">
        <v>8</v>
      </c>
      <c r="D23" s="156"/>
      <c r="E23" s="44">
        <f>IFERROR(VLOOKUP(A23,CHOOSE({1,2},Programme!O:O,Programme!E:E),2,FALSE),0)</f>
        <v>0</v>
      </c>
      <c r="H23" s="22"/>
    </row>
    <row r="24" spans="1:8" x14ac:dyDescent="0.25">
      <c r="A24" s="56" t="str">
        <f t="shared" si="0"/>
        <v>STRADANOVA9</v>
      </c>
      <c r="B24" s="45" t="s">
        <v>53</v>
      </c>
      <c r="C24" s="155">
        <v>9</v>
      </c>
      <c r="D24" s="156"/>
      <c r="E24" s="44">
        <f>IFERROR(VLOOKUP(A24,CHOOSE({1,2},Programme!O:O,Programme!E:E),2,FALSE),0)</f>
        <v>0</v>
      </c>
      <c r="H24" s="22"/>
    </row>
    <row r="25" spans="1:8" x14ac:dyDescent="0.25">
      <c r="A25" s="56" t="str">
        <f t="shared" si="0"/>
        <v>STRADANOVA10</v>
      </c>
      <c r="B25" s="45" t="s">
        <v>53</v>
      </c>
      <c r="C25" s="155">
        <v>10</v>
      </c>
      <c r="D25" s="156"/>
      <c r="E25" s="44">
        <f>IFERROR(VLOOKUP(A25,CHOOSE({1,2},Programme!O:O,Programme!E:E),2,FALSE),0)</f>
        <v>0</v>
      </c>
      <c r="H25" s="22"/>
    </row>
    <row r="26" spans="1:8" x14ac:dyDescent="0.25">
      <c r="A26" s="56" t="str">
        <f t="shared" si="0"/>
        <v>STRADANOVA11</v>
      </c>
      <c r="B26" s="45" t="s">
        <v>53</v>
      </c>
      <c r="C26" s="155">
        <v>11</v>
      </c>
      <c r="D26" s="156"/>
      <c r="E26" s="44">
        <f>IFERROR(VLOOKUP(A26,CHOOSE({1,2},Programme!O:O,Programme!E:E),2,FALSE),0)</f>
        <v>0</v>
      </c>
      <c r="H26" s="22"/>
    </row>
    <row r="27" spans="1:8" x14ac:dyDescent="0.25">
      <c r="A27" s="56" t="str">
        <f t="shared" si="0"/>
        <v>STRADANOVA12</v>
      </c>
      <c r="B27" s="45" t="s">
        <v>53</v>
      </c>
      <c r="C27" s="155">
        <v>12</v>
      </c>
      <c r="D27" s="156"/>
      <c r="E27" s="44">
        <f>IFERROR(VLOOKUP(A27,CHOOSE({1,2},Programme!O:O,Programme!E:E),2,FALSE),0)</f>
        <v>0</v>
      </c>
      <c r="H27" s="22"/>
    </row>
    <row r="28" spans="1:8" x14ac:dyDescent="0.25">
      <c r="A28" s="56"/>
      <c r="B28" s="164" t="s">
        <v>35</v>
      </c>
      <c r="C28" s="165"/>
      <c r="D28" s="166"/>
      <c r="E28" s="47">
        <f>SUM(E15:E27)</f>
        <v>217835</v>
      </c>
      <c r="H28" s="22"/>
    </row>
    <row r="29" spans="1:8" x14ac:dyDescent="0.25">
      <c r="B29" s="157" t="s">
        <v>36</v>
      </c>
      <c r="C29" s="155"/>
      <c r="D29" s="156"/>
      <c r="E29" s="43">
        <f>E28+E15</f>
        <v>417835</v>
      </c>
      <c r="H29" s="22"/>
    </row>
    <row r="30" spans="1:8" x14ac:dyDescent="0.25">
      <c r="B30" s="157" t="s">
        <v>37</v>
      </c>
      <c r="C30" s="155"/>
      <c r="D30" s="156"/>
      <c r="E30" s="42">
        <f>E29*2/100</f>
        <v>8356.7000000000007</v>
      </c>
      <c r="H30" s="22"/>
    </row>
    <row r="31" spans="1:8" x14ac:dyDescent="0.25">
      <c r="B31" s="157" t="s">
        <v>38</v>
      </c>
      <c r="C31" s="155"/>
      <c r="D31" s="156"/>
      <c r="E31" s="42">
        <f>E29*5/100-15100</f>
        <v>5791.75</v>
      </c>
      <c r="H31" s="22"/>
    </row>
    <row r="32" spans="1:8" x14ac:dyDescent="0.25">
      <c r="B32" s="157" t="s">
        <v>39</v>
      </c>
      <c r="C32" s="155"/>
      <c r="D32" s="156"/>
      <c r="E32" s="42"/>
      <c r="H32" s="22"/>
    </row>
    <row r="33" spans="1:8" x14ac:dyDescent="0.25">
      <c r="B33" s="157" t="s">
        <v>40</v>
      </c>
      <c r="C33" s="155"/>
      <c r="D33" s="156"/>
      <c r="E33" s="42">
        <v>1440.31</v>
      </c>
      <c r="H33" s="22"/>
    </row>
    <row r="34" spans="1:8" x14ac:dyDescent="0.25">
      <c r="B34" s="158" t="s">
        <v>41</v>
      </c>
      <c r="C34" s="159"/>
      <c r="D34" s="160"/>
      <c r="E34" s="42">
        <f>E29-E30-E31-E33</f>
        <v>402246.24</v>
      </c>
      <c r="H34" s="22"/>
    </row>
    <row r="35" spans="1:8" x14ac:dyDescent="0.25">
      <c r="B35" s="158" t="s">
        <v>42</v>
      </c>
      <c r="C35" s="159"/>
      <c r="D35" s="160"/>
      <c r="E35" s="42">
        <f>E34*19.6/100</f>
        <v>78840.263040000005</v>
      </c>
      <c r="H35" s="22"/>
    </row>
    <row r="36" spans="1:8" x14ac:dyDescent="0.25">
      <c r="B36" s="161" t="s">
        <v>43</v>
      </c>
      <c r="C36" s="162"/>
      <c r="D36" s="163"/>
      <c r="E36" s="43">
        <f>E34+E35</f>
        <v>481086.50303999998</v>
      </c>
    </row>
    <row r="40" spans="1:8" x14ac:dyDescent="0.25">
      <c r="A40" s="61"/>
      <c r="B40" s="40"/>
      <c r="C40" s="40"/>
      <c r="D40" s="23"/>
      <c r="E40" s="23"/>
    </row>
    <row r="41" spans="1:8" x14ac:dyDescent="0.25">
      <c r="A41" s="61"/>
      <c r="B41" s="40"/>
      <c r="C41" s="40"/>
    </row>
    <row r="42" spans="1:8" x14ac:dyDescent="0.25">
      <c r="A42" s="62"/>
      <c r="B42" s="33"/>
    </row>
  </sheetData>
  <mergeCells count="35">
    <mergeCell ref="A1:C1"/>
    <mergeCell ref="A2:C2"/>
    <mergeCell ref="A4:C4"/>
    <mergeCell ref="A3:C3"/>
    <mergeCell ref="C17:D17"/>
    <mergeCell ref="A6:C6"/>
    <mergeCell ref="A5:C5"/>
    <mergeCell ref="A14:F14"/>
    <mergeCell ref="A13:F13"/>
    <mergeCell ref="B15:D15"/>
    <mergeCell ref="E5:F5"/>
    <mergeCell ref="E1:F1"/>
    <mergeCell ref="E2:F2"/>
    <mergeCell ref="E3:F3"/>
    <mergeCell ref="E4:F4"/>
    <mergeCell ref="C16:D16"/>
    <mergeCell ref="B33:D33"/>
    <mergeCell ref="B34:D34"/>
    <mergeCell ref="B35:D35"/>
    <mergeCell ref="B36:D36"/>
    <mergeCell ref="B28:D28"/>
    <mergeCell ref="B29:D29"/>
    <mergeCell ref="B30:D30"/>
    <mergeCell ref="B31:D31"/>
    <mergeCell ref="B32:D32"/>
    <mergeCell ref="C24:D24"/>
    <mergeCell ref="C25:D25"/>
    <mergeCell ref="C26:D26"/>
    <mergeCell ref="C27:D27"/>
    <mergeCell ref="C18:D18"/>
    <mergeCell ref="C19:D19"/>
    <mergeCell ref="C20:D20"/>
    <mergeCell ref="C21:D21"/>
    <mergeCell ref="C22:D22"/>
    <mergeCell ref="C23:D23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
Maître d'Oeuvre
&amp;G
Cabinet MGS
2, rue de la Marre à Tissier
91280 St-Pierre-du-Perray</oddHeader>
    <oddFooter xml:space="preserve">&amp;LLe maître d'Oeuvre
à St Pierre du Perray
&amp;D
&amp;CLe Maître d'Ouvrage
&amp;RL'Entreprise
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42"/>
  <sheetViews>
    <sheetView topLeftCell="A7" workbookViewId="0">
      <selection activeCell="E30" sqref="E30"/>
    </sheetView>
  </sheetViews>
  <sheetFormatPr baseColWidth="10" defaultRowHeight="15" x14ac:dyDescent="0.25"/>
  <cols>
    <col min="1" max="1" width="15.42578125" style="58" bestFit="1" customWidth="1"/>
    <col min="2" max="2" width="5.7109375" customWidth="1"/>
    <col min="3" max="3" width="17.7109375" customWidth="1"/>
    <col min="4" max="4" width="19.85546875" customWidth="1"/>
    <col min="5" max="5" width="15.5703125" customWidth="1"/>
    <col min="6" max="6" width="14.7109375" customWidth="1"/>
    <col min="258" max="258" width="11.7109375" customWidth="1"/>
    <col min="259" max="259" width="29" customWidth="1"/>
    <col min="260" max="260" width="6" customWidth="1"/>
    <col min="261" max="261" width="23.5703125" customWidth="1"/>
    <col min="262" max="262" width="11.85546875" customWidth="1"/>
    <col min="514" max="514" width="11.7109375" customWidth="1"/>
    <col min="515" max="515" width="29" customWidth="1"/>
    <col min="516" max="516" width="6" customWidth="1"/>
    <col min="517" max="517" width="23.5703125" customWidth="1"/>
    <col min="518" max="518" width="11.85546875" customWidth="1"/>
    <col min="770" max="770" width="11.7109375" customWidth="1"/>
    <col min="771" max="771" width="29" customWidth="1"/>
    <col min="772" max="772" width="6" customWidth="1"/>
    <col min="773" max="773" width="23.5703125" customWidth="1"/>
    <col min="774" max="774" width="11.85546875" customWidth="1"/>
    <col min="1026" max="1026" width="11.7109375" customWidth="1"/>
    <col min="1027" max="1027" width="29" customWidth="1"/>
    <col min="1028" max="1028" width="6" customWidth="1"/>
    <col min="1029" max="1029" width="23.5703125" customWidth="1"/>
    <col min="1030" max="1030" width="11.85546875" customWidth="1"/>
    <col min="1282" max="1282" width="11.7109375" customWidth="1"/>
    <col min="1283" max="1283" width="29" customWidth="1"/>
    <col min="1284" max="1284" width="6" customWidth="1"/>
    <col min="1285" max="1285" width="23.5703125" customWidth="1"/>
    <col min="1286" max="1286" width="11.85546875" customWidth="1"/>
    <col min="1538" max="1538" width="11.7109375" customWidth="1"/>
    <col min="1539" max="1539" width="29" customWidth="1"/>
    <col min="1540" max="1540" width="6" customWidth="1"/>
    <col min="1541" max="1541" width="23.5703125" customWidth="1"/>
    <col min="1542" max="1542" width="11.85546875" customWidth="1"/>
    <col min="1794" max="1794" width="11.7109375" customWidth="1"/>
    <col min="1795" max="1795" width="29" customWidth="1"/>
    <col min="1796" max="1796" width="6" customWidth="1"/>
    <col min="1797" max="1797" width="23.5703125" customWidth="1"/>
    <col min="1798" max="1798" width="11.85546875" customWidth="1"/>
    <col min="2050" max="2050" width="11.7109375" customWidth="1"/>
    <col min="2051" max="2051" width="29" customWidth="1"/>
    <col min="2052" max="2052" width="6" customWidth="1"/>
    <col min="2053" max="2053" width="23.5703125" customWidth="1"/>
    <col min="2054" max="2054" width="11.85546875" customWidth="1"/>
    <col min="2306" max="2306" width="11.7109375" customWidth="1"/>
    <col min="2307" max="2307" width="29" customWidth="1"/>
    <col min="2308" max="2308" width="6" customWidth="1"/>
    <col min="2309" max="2309" width="23.5703125" customWidth="1"/>
    <col min="2310" max="2310" width="11.85546875" customWidth="1"/>
    <col min="2562" max="2562" width="11.7109375" customWidth="1"/>
    <col min="2563" max="2563" width="29" customWidth="1"/>
    <col min="2564" max="2564" width="6" customWidth="1"/>
    <col min="2565" max="2565" width="23.5703125" customWidth="1"/>
    <col min="2566" max="2566" width="11.85546875" customWidth="1"/>
    <col min="2818" max="2818" width="11.7109375" customWidth="1"/>
    <col min="2819" max="2819" width="29" customWidth="1"/>
    <col min="2820" max="2820" width="6" customWidth="1"/>
    <col min="2821" max="2821" width="23.5703125" customWidth="1"/>
    <col min="2822" max="2822" width="11.85546875" customWidth="1"/>
    <col min="3074" max="3074" width="11.7109375" customWidth="1"/>
    <col min="3075" max="3075" width="29" customWidth="1"/>
    <col min="3076" max="3076" width="6" customWidth="1"/>
    <col min="3077" max="3077" width="23.5703125" customWidth="1"/>
    <col min="3078" max="3078" width="11.85546875" customWidth="1"/>
    <col min="3330" max="3330" width="11.7109375" customWidth="1"/>
    <col min="3331" max="3331" width="29" customWidth="1"/>
    <col min="3332" max="3332" width="6" customWidth="1"/>
    <col min="3333" max="3333" width="23.5703125" customWidth="1"/>
    <col min="3334" max="3334" width="11.85546875" customWidth="1"/>
    <col min="3586" max="3586" width="11.7109375" customWidth="1"/>
    <col min="3587" max="3587" width="29" customWidth="1"/>
    <col min="3588" max="3588" width="6" customWidth="1"/>
    <col min="3589" max="3589" width="23.5703125" customWidth="1"/>
    <col min="3590" max="3590" width="11.85546875" customWidth="1"/>
    <col min="3842" max="3842" width="11.7109375" customWidth="1"/>
    <col min="3843" max="3843" width="29" customWidth="1"/>
    <col min="3844" max="3844" width="6" customWidth="1"/>
    <col min="3845" max="3845" width="23.5703125" customWidth="1"/>
    <col min="3846" max="3846" width="11.85546875" customWidth="1"/>
    <col min="4098" max="4098" width="11.7109375" customWidth="1"/>
    <col min="4099" max="4099" width="29" customWidth="1"/>
    <col min="4100" max="4100" width="6" customWidth="1"/>
    <col min="4101" max="4101" width="23.5703125" customWidth="1"/>
    <col min="4102" max="4102" width="11.85546875" customWidth="1"/>
    <col min="4354" max="4354" width="11.7109375" customWidth="1"/>
    <col min="4355" max="4355" width="29" customWidth="1"/>
    <col min="4356" max="4356" width="6" customWidth="1"/>
    <col min="4357" max="4357" width="23.5703125" customWidth="1"/>
    <col min="4358" max="4358" width="11.85546875" customWidth="1"/>
    <col min="4610" max="4610" width="11.7109375" customWidth="1"/>
    <col min="4611" max="4611" width="29" customWidth="1"/>
    <col min="4612" max="4612" width="6" customWidth="1"/>
    <col min="4613" max="4613" width="23.5703125" customWidth="1"/>
    <col min="4614" max="4614" width="11.85546875" customWidth="1"/>
    <col min="4866" max="4866" width="11.7109375" customWidth="1"/>
    <col min="4867" max="4867" width="29" customWidth="1"/>
    <col min="4868" max="4868" width="6" customWidth="1"/>
    <col min="4869" max="4869" width="23.5703125" customWidth="1"/>
    <col min="4870" max="4870" width="11.85546875" customWidth="1"/>
    <col min="5122" max="5122" width="11.7109375" customWidth="1"/>
    <col min="5123" max="5123" width="29" customWidth="1"/>
    <col min="5124" max="5124" width="6" customWidth="1"/>
    <col min="5125" max="5125" width="23.5703125" customWidth="1"/>
    <col min="5126" max="5126" width="11.85546875" customWidth="1"/>
    <col min="5378" max="5378" width="11.7109375" customWidth="1"/>
    <col min="5379" max="5379" width="29" customWidth="1"/>
    <col min="5380" max="5380" width="6" customWidth="1"/>
    <col min="5381" max="5381" width="23.5703125" customWidth="1"/>
    <col min="5382" max="5382" width="11.85546875" customWidth="1"/>
    <col min="5634" max="5634" width="11.7109375" customWidth="1"/>
    <col min="5635" max="5635" width="29" customWidth="1"/>
    <col min="5636" max="5636" width="6" customWidth="1"/>
    <col min="5637" max="5637" width="23.5703125" customWidth="1"/>
    <col min="5638" max="5638" width="11.85546875" customWidth="1"/>
    <col min="5890" max="5890" width="11.7109375" customWidth="1"/>
    <col min="5891" max="5891" width="29" customWidth="1"/>
    <col min="5892" max="5892" width="6" customWidth="1"/>
    <col min="5893" max="5893" width="23.5703125" customWidth="1"/>
    <col min="5894" max="5894" width="11.85546875" customWidth="1"/>
    <col min="6146" max="6146" width="11.7109375" customWidth="1"/>
    <col min="6147" max="6147" width="29" customWidth="1"/>
    <col min="6148" max="6148" width="6" customWidth="1"/>
    <col min="6149" max="6149" width="23.5703125" customWidth="1"/>
    <col min="6150" max="6150" width="11.85546875" customWidth="1"/>
    <col min="6402" max="6402" width="11.7109375" customWidth="1"/>
    <col min="6403" max="6403" width="29" customWidth="1"/>
    <col min="6404" max="6404" width="6" customWidth="1"/>
    <col min="6405" max="6405" width="23.5703125" customWidth="1"/>
    <col min="6406" max="6406" width="11.85546875" customWidth="1"/>
    <col min="6658" max="6658" width="11.7109375" customWidth="1"/>
    <col min="6659" max="6659" width="29" customWidth="1"/>
    <col min="6660" max="6660" width="6" customWidth="1"/>
    <col min="6661" max="6661" width="23.5703125" customWidth="1"/>
    <col min="6662" max="6662" width="11.85546875" customWidth="1"/>
    <col min="6914" max="6914" width="11.7109375" customWidth="1"/>
    <col min="6915" max="6915" width="29" customWidth="1"/>
    <col min="6916" max="6916" width="6" customWidth="1"/>
    <col min="6917" max="6917" width="23.5703125" customWidth="1"/>
    <col min="6918" max="6918" width="11.85546875" customWidth="1"/>
    <col min="7170" max="7170" width="11.7109375" customWidth="1"/>
    <col min="7171" max="7171" width="29" customWidth="1"/>
    <col min="7172" max="7172" width="6" customWidth="1"/>
    <col min="7173" max="7173" width="23.5703125" customWidth="1"/>
    <col min="7174" max="7174" width="11.85546875" customWidth="1"/>
    <col min="7426" max="7426" width="11.7109375" customWidth="1"/>
    <col min="7427" max="7427" width="29" customWidth="1"/>
    <col min="7428" max="7428" width="6" customWidth="1"/>
    <col min="7429" max="7429" width="23.5703125" customWidth="1"/>
    <col min="7430" max="7430" width="11.85546875" customWidth="1"/>
    <col min="7682" max="7682" width="11.7109375" customWidth="1"/>
    <col min="7683" max="7683" width="29" customWidth="1"/>
    <col min="7684" max="7684" width="6" customWidth="1"/>
    <col min="7685" max="7685" width="23.5703125" customWidth="1"/>
    <col min="7686" max="7686" width="11.85546875" customWidth="1"/>
    <col min="7938" max="7938" width="11.7109375" customWidth="1"/>
    <col min="7939" max="7939" width="29" customWidth="1"/>
    <col min="7940" max="7940" width="6" customWidth="1"/>
    <col min="7941" max="7941" width="23.5703125" customWidth="1"/>
    <col min="7942" max="7942" width="11.85546875" customWidth="1"/>
    <col min="8194" max="8194" width="11.7109375" customWidth="1"/>
    <col min="8195" max="8195" width="29" customWidth="1"/>
    <col min="8196" max="8196" width="6" customWidth="1"/>
    <col min="8197" max="8197" width="23.5703125" customWidth="1"/>
    <col min="8198" max="8198" width="11.85546875" customWidth="1"/>
    <col min="8450" max="8450" width="11.7109375" customWidth="1"/>
    <col min="8451" max="8451" width="29" customWidth="1"/>
    <col min="8452" max="8452" width="6" customWidth="1"/>
    <col min="8453" max="8453" width="23.5703125" customWidth="1"/>
    <col min="8454" max="8454" width="11.85546875" customWidth="1"/>
    <col min="8706" max="8706" width="11.7109375" customWidth="1"/>
    <col min="8707" max="8707" width="29" customWidth="1"/>
    <col min="8708" max="8708" width="6" customWidth="1"/>
    <col min="8709" max="8709" width="23.5703125" customWidth="1"/>
    <col min="8710" max="8710" width="11.85546875" customWidth="1"/>
    <col min="8962" max="8962" width="11.7109375" customWidth="1"/>
    <col min="8963" max="8963" width="29" customWidth="1"/>
    <col min="8964" max="8964" width="6" customWidth="1"/>
    <col min="8965" max="8965" width="23.5703125" customWidth="1"/>
    <col min="8966" max="8966" width="11.85546875" customWidth="1"/>
    <col min="9218" max="9218" width="11.7109375" customWidth="1"/>
    <col min="9219" max="9219" width="29" customWidth="1"/>
    <col min="9220" max="9220" width="6" customWidth="1"/>
    <col min="9221" max="9221" width="23.5703125" customWidth="1"/>
    <col min="9222" max="9222" width="11.85546875" customWidth="1"/>
    <col min="9474" max="9474" width="11.7109375" customWidth="1"/>
    <col min="9475" max="9475" width="29" customWidth="1"/>
    <col min="9476" max="9476" width="6" customWidth="1"/>
    <col min="9477" max="9477" width="23.5703125" customWidth="1"/>
    <col min="9478" max="9478" width="11.85546875" customWidth="1"/>
    <col min="9730" max="9730" width="11.7109375" customWidth="1"/>
    <col min="9731" max="9731" width="29" customWidth="1"/>
    <col min="9732" max="9732" width="6" customWidth="1"/>
    <col min="9733" max="9733" width="23.5703125" customWidth="1"/>
    <col min="9734" max="9734" width="11.85546875" customWidth="1"/>
    <col min="9986" max="9986" width="11.7109375" customWidth="1"/>
    <col min="9987" max="9987" width="29" customWidth="1"/>
    <col min="9988" max="9988" width="6" customWidth="1"/>
    <col min="9989" max="9989" width="23.5703125" customWidth="1"/>
    <col min="9990" max="9990" width="11.85546875" customWidth="1"/>
    <col min="10242" max="10242" width="11.7109375" customWidth="1"/>
    <col min="10243" max="10243" width="29" customWidth="1"/>
    <col min="10244" max="10244" width="6" customWidth="1"/>
    <col min="10245" max="10245" width="23.5703125" customWidth="1"/>
    <col min="10246" max="10246" width="11.85546875" customWidth="1"/>
    <col min="10498" max="10498" width="11.7109375" customWidth="1"/>
    <col min="10499" max="10499" width="29" customWidth="1"/>
    <col min="10500" max="10500" width="6" customWidth="1"/>
    <col min="10501" max="10501" width="23.5703125" customWidth="1"/>
    <col min="10502" max="10502" width="11.85546875" customWidth="1"/>
    <col min="10754" max="10754" width="11.7109375" customWidth="1"/>
    <col min="10755" max="10755" width="29" customWidth="1"/>
    <col min="10756" max="10756" width="6" customWidth="1"/>
    <col min="10757" max="10757" width="23.5703125" customWidth="1"/>
    <col min="10758" max="10758" width="11.85546875" customWidth="1"/>
    <col min="11010" max="11010" width="11.7109375" customWidth="1"/>
    <col min="11011" max="11011" width="29" customWidth="1"/>
    <col min="11012" max="11012" width="6" customWidth="1"/>
    <col min="11013" max="11013" width="23.5703125" customWidth="1"/>
    <col min="11014" max="11014" width="11.85546875" customWidth="1"/>
    <col min="11266" max="11266" width="11.7109375" customWidth="1"/>
    <col min="11267" max="11267" width="29" customWidth="1"/>
    <col min="11268" max="11268" width="6" customWidth="1"/>
    <col min="11269" max="11269" width="23.5703125" customWidth="1"/>
    <col min="11270" max="11270" width="11.85546875" customWidth="1"/>
    <col min="11522" max="11522" width="11.7109375" customWidth="1"/>
    <col min="11523" max="11523" width="29" customWidth="1"/>
    <col min="11524" max="11524" width="6" customWidth="1"/>
    <col min="11525" max="11525" width="23.5703125" customWidth="1"/>
    <col min="11526" max="11526" width="11.85546875" customWidth="1"/>
    <col min="11778" max="11778" width="11.7109375" customWidth="1"/>
    <col min="11779" max="11779" width="29" customWidth="1"/>
    <col min="11780" max="11780" width="6" customWidth="1"/>
    <col min="11781" max="11781" width="23.5703125" customWidth="1"/>
    <col min="11782" max="11782" width="11.85546875" customWidth="1"/>
    <col min="12034" max="12034" width="11.7109375" customWidth="1"/>
    <col min="12035" max="12035" width="29" customWidth="1"/>
    <col min="12036" max="12036" width="6" customWidth="1"/>
    <col min="12037" max="12037" width="23.5703125" customWidth="1"/>
    <col min="12038" max="12038" width="11.85546875" customWidth="1"/>
    <col min="12290" max="12290" width="11.7109375" customWidth="1"/>
    <col min="12291" max="12291" width="29" customWidth="1"/>
    <col min="12292" max="12292" width="6" customWidth="1"/>
    <col min="12293" max="12293" width="23.5703125" customWidth="1"/>
    <col min="12294" max="12294" width="11.85546875" customWidth="1"/>
    <col min="12546" max="12546" width="11.7109375" customWidth="1"/>
    <col min="12547" max="12547" width="29" customWidth="1"/>
    <col min="12548" max="12548" width="6" customWidth="1"/>
    <col min="12549" max="12549" width="23.5703125" customWidth="1"/>
    <col min="12550" max="12550" width="11.85546875" customWidth="1"/>
    <col min="12802" max="12802" width="11.7109375" customWidth="1"/>
    <col min="12803" max="12803" width="29" customWidth="1"/>
    <col min="12804" max="12804" width="6" customWidth="1"/>
    <col min="12805" max="12805" width="23.5703125" customWidth="1"/>
    <col min="12806" max="12806" width="11.85546875" customWidth="1"/>
    <col min="13058" max="13058" width="11.7109375" customWidth="1"/>
    <col min="13059" max="13059" width="29" customWidth="1"/>
    <col min="13060" max="13060" width="6" customWidth="1"/>
    <col min="13061" max="13061" width="23.5703125" customWidth="1"/>
    <col min="13062" max="13062" width="11.85546875" customWidth="1"/>
    <col min="13314" max="13314" width="11.7109375" customWidth="1"/>
    <col min="13315" max="13315" width="29" customWidth="1"/>
    <col min="13316" max="13316" width="6" customWidth="1"/>
    <col min="13317" max="13317" width="23.5703125" customWidth="1"/>
    <col min="13318" max="13318" width="11.85546875" customWidth="1"/>
    <col min="13570" max="13570" width="11.7109375" customWidth="1"/>
    <col min="13571" max="13571" width="29" customWidth="1"/>
    <col min="13572" max="13572" width="6" customWidth="1"/>
    <col min="13573" max="13573" width="23.5703125" customWidth="1"/>
    <col min="13574" max="13574" width="11.85546875" customWidth="1"/>
    <col min="13826" max="13826" width="11.7109375" customWidth="1"/>
    <col min="13827" max="13827" width="29" customWidth="1"/>
    <col min="13828" max="13828" width="6" customWidth="1"/>
    <col min="13829" max="13829" width="23.5703125" customWidth="1"/>
    <col min="13830" max="13830" width="11.85546875" customWidth="1"/>
    <col min="14082" max="14082" width="11.7109375" customWidth="1"/>
    <col min="14083" max="14083" width="29" customWidth="1"/>
    <col min="14084" max="14084" width="6" customWidth="1"/>
    <col min="14085" max="14085" width="23.5703125" customWidth="1"/>
    <col min="14086" max="14086" width="11.85546875" customWidth="1"/>
    <col min="14338" max="14338" width="11.7109375" customWidth="1"/>
    <col min="14339" max="14339" width="29" customWidth="1"/>
    <col min="14340" max="14340" width="6" customWidth="1"/>
    <col min="14341" max="14341" width="23.5703125" customWidth="1"/>
    <col min="14342" max="14342" width="11.85546875" customWidth="1"/>
    <col min="14594" max="14594" width="11.7109375" customWidth="1"/>
    <col min="14595" max="14595" width="29" customWidth="1"/>
    <col min="14596" max="14596" width="6" customWidth="1"/>
    <col min="14597" max="14597" width="23.5703125" customWidth="1"/>
    <col min="14598" max="14598" width="11.85546875" customWidth="1"/>
    <col min="14850" max="14850" width="11.7109375" customWidth="1"/>
    <col min="14851" max="14851" width="29" customWidth="1"/>
    <col min="14852" max="14852" width="6" customWidth="1"/>
    <col min="14853" max="14853" width="23.5703125" customWidth="1"/>
    <col min="14854" max="14854" width="11.85546875" customWidth="1"/>
    <col min="15106" max="15106" width="11.7109375" customWidth="1"/>
    <col min="15107" max="15107" width="29" customWidth="1"/>
    <col min="15108" max="15108" width="6" customWidth="1"/>
    <col min="15109" max="15109" width="23.5703125" customWidth="1"/>
    <col min="15110" max="15110" width="11.85546875" customWidth="1"/>
    <col min="15362" max="15362" width="11.7109375" customWidth="1"/>
    <col min="15363" max="15363" width="29" customWidth="1"/>
    <col min="15364" max="15364" width="6" customWidth="1"/>
    <col min="15365" max="15365" width="23.5703125" customWidth="1"/>
    <col min="15366" max="15366" width="11.85546875" customWidth="1"/>
    <col min="15618" max="15618" width="11.7109375" customWidth="1"/>
    <col min="15619" max="15619" width="29" customWidth="1"/>
    <col min="15620" max="15620" width="6" customWidth="1"/>
    <col min="15621" max="15621" width="23.5703125" customWidth="1"/>
    <col min="15622" max="15622" width="11.85546875" customWidth="1"/>
    <col min="15874" max="15874" width="11.7109375" customWidth="1"/>
    <col min="15875" max="15875" width="29" customWidth="1"/>
    <col min="15876" max="15876" width="6" customWidth="1"/>
    <col min="15877" max="15877" width="23.5703125" customWidth="1"/>
    <col min="15878" max="15878" width="11.85546875" customWidth="1"/>
    <col min="16130" max="16130" width="11.7109375" customWidth="1"/>
    <col min="16131" max="16131" width="29" customWidth="1"/>
    <col min="16132" max="16132" width="6" customWidth="1"/>
    <col min="16133" max="16133" width="23.5703125" customWidth="1"/>
    <col min="16134" max="16134" width="11.85546875" customWidth="1"/>
  </cols>
  <sheetData>
    <row r="1" spans="1:6" ht="23.25" customHeight="1" x14ac:dyDescent="0.25">
      <c r="A1" s="167"/>
      <c r="B1" s="167"/>
      <c r="C1" s="167"/>
      <c r="E1" s="146" t="s">
        <v>51</v>
      </c>
      <c r="F1" s="146"/>
    </row>
    <row r="2" spans="1:6" ht="18" customHeight="1" x14ac:dyDescent="0.25">
      <c r="A2" s="168"/>
      <c r="B2" s="168"/>
      <c r="C2" s="168"/>
      <c r="E2" s="175" t="str">
        <f>+'Tableau Récapitulatif'!J1</f>
        <v xml:space="preserve">Icade Promotion </v>
      </c>
      <c r="F2" s="175"/>
    </row>
    <row r="3" spans="1:6" ht="18" customHeight="1" x14ac:dyDescent="0.25">
      <c r="A3" s="170"/>
      <c r="B3" s="170"/>
      <c r="C3" s="170"/>
      <c r="E3" s="176" t="str">
        <f>+'Tableau Récapitulatif'!J2</f>
        <v>Magny le Hongre</v>
      </c>
      <c r="F3" s="176"/>
    </row>
    <row r="4" spans="1:6" ht="18" customHeight="1" x14ac:dyDescent="0.25">
      <c r="A4" s="169"/>
      <c r="B4" s="169"/>
      <c r="C4" s="169"/>
      <c r="E4" s="176" t="str">
        <f>+'Tableau Récapitulatif'!J3</f>
        <v>"Le Hameau des Etangs"</v>
      </c>
      <c r="F4" s="176"/>
    </row>
    <row r="5" spans="1:6" ht="18" customHeight="1" x14ac:dyDescent="0.25">
      <c r="A5" s="169"/>
      <c r="B5" s="169"/>
      <c r="C5" s="169"/>
      <c r="E5" s="175" t="str">
        <f>+'Tableau Récapitulatif'!J4</f>
        <v>tranche 1</v>
      </c>
      <c r="F5" s="175"/>
    </row>
    <row r="6" spans="1:6" ht="11.25" customHeight="1" x14ac:dyDescent="0.25">
      <c r="A6" s="169"/>
      <c r="B6" s="169"/>
      <c r="C6" s="169"/>
      <c r="D6" s="26"/>
      <c r="E6" s="26"/>
      <c r="F6" s="37"/>
    </row>
    <row r="7" spans="1:6" ht="7.5" customHeight="1" x14ac:dyDescent="0.25">
      <c r="A7" s="55"/>
      <c r="B7" s="26"/>
      <c r="C7" s="26"/>
      <c r="D7" s="26"/>
      <c r="E7" s="26"/>
      <c r="F7" s="37"/>
    </row>
    <row r="8" spans="1:6" ht="54.75" customHeight="1" x14ac:dyDescent="0.25">
      <c r="A8" s="59"/>
      <c r="B8" s="17"/>
      <c r="C8" s="17"/>
      <c r="D8" s="17"/>
      <c r="E8" s="17"/>
      <c r="F8" s="18"/>
    </row>
    <row r="9" spans="1:6" x14ac:dyDescent="0.25">
      <c r="A9" s="31" t="s">
        <v>33</v>
      </c>
      <c r="B9" s="35"/>
      <c r="C9" s="29" t="s">
        <v>6</v>
      </c>
      <c r="D9" s="21"/>
      <c r="E9" s="39"/>
      <c r="F9" s="38"/>
    </row>
    <row r="10" spans="1:6" x14ac:dyDescent="0.25">
      <c r="A10" s="32" t="s">
        <v>44</v>
      </c>
      <c r="B10" s="36"/>
      <c r="C10" s="30" t="s">
        <v>50</v>
      </c>
      <c r="D10" s="19"/>
      <c r="E10" s="19"/>
      <c r="F10" s="20"/>
    </row>
    <row r="11" spans="1:6" x14ac:dyDescent="0.25">
      <c r="A11" s="34"/>
      <c r="B11" s="34"/>
      <c r="C11" s="20"/>
      <c r="D11" s="19"/>
      <c r="E11" s="19"/>
      <c r="F11" s="20"/>
    </row>
    <row r="12" spans="1:6" ht="24" customHeight="1" x14ac:dyDescent="0.25">
      <c r="A12" s="60"/>
      <c r="B12" s="2"/>
      <c r="C12" s="2"/>
      <c r="D12" s="2"/>
      <c r="E12" s="2"/>
      <c r="F12" s="2"/>
    </row>
    <row r="13" spans="1:6" ht="15.75" x14ac:dyDescent="0.25">
      <c r="A13" s="171" t="s">
        <v>34</v>
      </c>
      <c r="B13" s="172"/>
      <c r="C13" s="172"/>
      <c r="D13" s="172"/>
      <c r="E13" s="172"/>
      <c r="F13" s="173"/>
    </row>
    <row r="14" spans="1:6" ht="39" customHeight="1" x14ac:dyDescent="0.25">
      <c r="A14" s="150"/>
      <c r="B14" s="150"/>
      <c r="C14" s="150"/>
      <c r="D14" s="150"/>
      <c r="E14" s="150"/>
      <c r="F14" s="150"/>
    </row>
    <row r="15" spans="1:6" x14ac:dyDescent="0.25">
      <c r="A15" s="56" t="s">
        <v>56</v>
      </c>
      <c r="B15" s="174" t="s">
        <v>52</v>
      </c>
      <c r="C15" s="174"/>
      <c r="D15" s="174"/>
      <c r="E15" s="41">
        <v>200000</v>
      </c>
    </row>
    <row r="16" spans="1:6" x14ac:dyDescent="0.25">
      <c r="A16" s="56" t="str">
        <f>$C$9&amp;C16</f>
        <v>STRADANOVA1</v>
      </c>
      <c r="B16" s="45" t="s">
        <v>53</v>
      </c>
      <c r="C16" s="155">
        <v>1</v>
      </c>
      <c r="D16" s="156"/>
      <c r="E16" s="44">
        <f>LOOKUP(A16,Programme!O:O,Programme!E:E)</f>
        <v>14235</v>
      </c>
    </row>
    <row r="17" spans="1:8" x14ac:dyDescent="0.25">
      <c r="A17" s="56" t="str">
        <f t="shared" ref="A17:A27" si="0">$C$9&amp;C17</f>
        <v>STRADANOVA2</v>
      </c>
      <c r="B17" s="45" t="s">
        <v>53</v>
      </c>
      <c r="C17" s="155">
        <v>2</v>
      </c>
      <c r="D17" s="156"/>
      <c r="E17" s="44">
        <f>LOOKUP(A17,Programme!O:O,Programme!E:E)</f>
        <v>3400</v>
      </c>
      <c r="H17" s="22"/>
    </row>
    <row r="18" spans="1:8" x14ac:dyDescent="0.25">
      <c r="A18" s="56" t="str">
        <f t="shared" si="0"/>
        <v>STRADANOVA3</v>
      </c>
      <c r="B18" s="45" t="s">
        <v>53</v>
      </c>
      <c r="C18" s="155">
        <v>3</v>
      </c>
      <c r="D18" s="156"/>
      <c r="E18" s="44">
        <f>LOOKUP(A18,Programme!O:O,Programme!E:E)</f>
        <v>100</v>
      </c>
      <c r="H18" s="22"/>
    </row>
    <row r="19" spans="1:8" x14ac:dyDescent="0.25">
      <c r="A19" s="56" t="str">
        <f t="shared" si="0"/>
        <v>STRADANOVA4</v>
      </c>
      <c r="B19" s="45" t="s">
        <v>53</v>
      </c>
      <c r="C19" s="155">
        <v>4</v>
      </c>
      <c r="D19" s="156"/>
      <c r="E19" s="44">
        <f>LOOKUP(A19,Programme!O:O,Programme!E:E)</f>
        <v>0</v>
      </c>
      <c r="H19" s="22"/>
    </row>
    <row r="20" spans="1:8" x14ac:dyDescent="0.25">
      <c r="A20" s="56" t="str">
        <f t="shared" si="0"/>
        <v>STRADANOVA5</v>
      </c>
      <c r="B20" s="45" t="s">
        <v>53</v>
      </c>
      <c r="C20" s="155">
        <v>5</v>
      </c>
      <c r="D20" s="156"/>
      <c r="E20" s="44">
        <f>LOOKUP(A20,Programme!O:O,Programme!E:E)</f>
        <v>0</v>
      </c>
      <c r="H20" s="22"/>
    </row>
    <row r="21" spans="1:8" x14ac:dyDescent="0.25">
      <c r="A21" s="56" t="str">
        <f t="shared" si="0"/>
        <v>STRADANOVA6</v>
      </c>
      <c r="B21" s="45" t="s">
        <v>53</v>
      </c>
      <c r="C21" s="155">
        <v>6</v>
      </c>
      <c r="D21" s="156"/>
      <c r="E21" s="44">
        <f>LOOKUP(A21,Programme!O:O,Programme!E:E)</f>
        <v>0</v>
      </c>
      <c r="H21" s="22"/>
    </row>
    <row r="22" spans="1:8" x14ac:dyDescent="0.25">
      <c r="A22" s="56" t="str">
        <f t="shared" si="0"/>
        <v>STRADANOVA7</v>
      </c>
      <c r="B22" s="45" t="s">
        <v>53</v>
      </c>
      <c r="C22" s="155">
        <v>7</v>
      </c>
      <c r="D22" s="156"/>
      <c r="E22" s="44">
        <f>LOOKUP(A22,Programme!O:O,Programme!E:E)</f>
        <v>0</v>
      </c>
      <c r="H22" s="22"/>
    </row>
    <row r="23" spans="1:8" x14ac:dyDescent="0.25">
      <c r="A23" s="56" t="str">
        <f t="shared" si="0"/>
        <v>STRADANOVA8</v>
      </c>
      <c r="B23" s="45" t="s">
        <v>53</v>
      </c>
      <c r="C23" s="155">
        <v>8</v>
      </c>
      <c r="D23" s="156"/>
      <c r="E23" s="44">
        <f>LOOKUP(A23,Programme!O:O,Programme!E:E)</f>
        <v>0</v>
      </c>
      <c r="H23" s="22"/>
    </row>
    <row r="24" spans="1:8" x14ac:dyDescent="0.25">
      <c r="A24" s="56" t="str">
        <f t="shared" si="0"/>
        <v>STRADANOVA9</v>
      </c>
      <c r="B24" s="45" t="s">
        <v>53</v>
      </c>
      <c r="C24" s="155">
        <v>9</v>
      </c>
      <c r="D24" s="156"/>
      <c r="E24" s="44">
        <f>LOOKUP(A24,Programme!O:O,Programme!E:E)</f>
        <v>0</v>
      </c>
      <c r="H24" s="22"/>
    </row>
    <row r="25" spans="1:8" x14ac:dyDescent="0.25">
      <c r="A25" s="56" t="str">
        <f t="shared" si="0"/>
        <v>STRADANOVA10</v>
      </c>
      <c r="B25" s="45" t="s">
        <v>53</v>
      </c>
      <c r="C25" s="155">
        <v>10</v>
      </c>
      <c r="D25" s="156"/>
      <c r="E25" s="44"/>
      <c r="H25" s="22"/>
    </row>
    <row r="26" spans="1:8" x14ac:dyDescent="0.25">
      <c r="A26" s="56" t="str">
        <f t="shared" si="0"/>
        <v>STRADANOVA11</v>
      </c>
      <c r="B26" s="45" t="s">
        <v>53</v>
      </c>
      <c r="C26" s="155">
        <v>11</v>
      </c>
      <c r="D26" s="156"/>
      <c r="E26" s="44"/>
      <c r="H26" s="22"/>
    </row>
    <row r="27" spans="1:8" x14ac:dyDescent="0.25">
      <c r="A27" s="56" t="str">
        <f t="shared" si="0"/>
        <v>STRADANOVA12</v>
      </c>
      <c r="B27" s="45" t="s">
        <v>53</v>
      </c>
      <c r="C27" s="155">
        <v>12</v>
      </c>
      <c r="D27" s="156"/>
      <c r="E27" s="44"/>
      <c r="H27" s="22"/>
    </row>
    <row r="28" spans="1:8" x14ac:dyDescent="0.25">
      <c r="A28" s="56"/>
      <c r="B28" s="164" t="s">
        <v>35</v>
      </c>
      <c r="C28" s="165"/>
      <c r="D28" s="166"/>
      <c r="E28" s="47">
        <f>SUM(E15:E27)</f>
        <v>217735</v>
      </c>
      <c r="H28" s="22"/>
    </row>
    <row r="29" spans="1:8" x14ac:dyDescent="0.25">
      <c r="B29" s="157" t="s">
        <v>36</v>
      </c>
      <c r="C29" s="155"/>
      <c r="D29" s="156"/>
      <c r="E29" s="43">
        <f>E28+E15</f>
        <v>417735</v>
      </c>
      <c r="H29" s="22"/>
    </row>
    <row r="30" spans="1:8" x14ac:dyDescent="0.25">
      <c r="B30" s="157" t="s">
        <v>37</v>
      </c>
      <c r="C30" s="155"/>
      <c r="D30" s="156"/>
      <c r="E30" s="42">
        <f>E29*2/100</f>
        <v>8354.7000000000007</v>
      </c>
      <c r="H30" s="22"/>
    </row>
    <row r="31" spans="1:8" x14ac:dyDescent="0.25">
      <c r="B31" s="157" t="s">
        <v>38</v>
      </c>
      <c r="C31" s="155"/>
      <c r="D31" s="156"/>
      <c r="E31" s="42">
        <f>E29*5/100-15100</f>
        <v>5786.75</v>
      </c>
      <c r="H31" s="22"/>
    </row>
    <row r="32" spans="1:8" x14ac:dyDescent="0.25">
      <c r="B32" s="157" t="s">
        <v>39</v>
      </c>
      <c r="C32" s="155"/>
      <c r="D32" s="156"/>
      <c r="E32" s="42"/>
      <c r="H32" s="22"/>
    </row>
    <row r="33" spans="1:8" x14ac:dyDescent="0.25">
      <c r="B33" s="157" t="s">
        <v>40</v>
      </c>
      <c r="C33" s="155"/>
      <c r="D33" s="156"/>
      <c r="E33" s="42">
        <v>1440.31</v>
      </c>
      <c r="H33" s="22"/>
    </row>
    <row r="34" spans="1:8" x14ac:dyDescent="0.25">
      <c r="B34" s="158" t="s">
        <v>41</v>
      </c>
      <c r="C34" s="159"/>
      <c r="D34" s="160"/>
      <c r="E34" s="42">
        <f>E29-E30-E31-E33</f>
        <v>402153.24</v>
      </c>
      <c r="H34" s="22"/>
    </row>
    <row r="35" spans="1:8" x14ac:dyDescent="0.25">
      <c r="B35" s="158" t="s">
        <v>42</v>
      </c>
      <c r="C35" s="159"/>
      <c r="D35" s="160"/>
      <c r="E35" s="42">
        <f>E34*19.6/100</f>
        <v>78822.035040000002</v>
      </c>
      <c r="H35" s="22"/>
    </row>
    <row r="36" spans="1:8" x14ac:dyDescent="0.25">
      <c r="B36" s="161" t="s">
        <v>43</v>
      </c>
      <c r="C36" s="162"/>
      <c r="D36" s="163"/>
      <c r="E36" s="43">
        <f>E34+E35</f>
        <v>480975.27503999998</v>
      </c>
    </row>
    <row r="40" spans="1:8" x14ac:dyDescent="0.25">
      <c r="A40" s="61"/>
      <c r="B40" s="40"/>
      <c r="C40" s="40"/>
      <c r="D40" s="23"/>
      <c r="E40" s="23"/>
    </row>
    <row r="41" spans="1:8" x14ac:dyDescent="0.25">
      <c r="A41" s="61"/>
      <c r="B41" s="40"/>
      <c r="C41" s="40"/>
    </row>
    <row r="42" spans="1:8" x14ac:dyDescent="0.25">
      <c r="A42" s="62"/>
      <c r="B42" s="33"/>
    </row>
  </sheetData>
  <mergeCells count="35">
    <mergeCell ref="B32:D32"/>
    <mergeCell ref="B33:D33"/>
    <mergeCell ref="B34:D34"/>
    <mergeCell ref="B35:D35"/>
    <mergeCell ref="B36:D36"/>
    <mergeCell ref="B31:D31"/>
    <mergeCell ref="C20:D20"/>
    <mergeCell ref="C21:D21"/>
    <mergeCell ref="C22:D22"/>
    <mergeCell ref="C23:D23"/>
    <mergeCell ref="C24:D24"/>
    <mergeCell ref="C25:D25"/>
    <mergeCell ref="C26:D26"/>
    <mergeCell ref="C27:D27"/>
    <mergeCell ref="B28:D28"/>
    <mergeCell ref="B29:D29"/>
    <mergeCell ref="B30:D30"/>
    <mergeCell ref="C19:D19"/>
    <mergeCell ref="A4:C4"/>
    <mergeCell ref="E4:F4"/>
    <mergeCell ref="A5:C5"/>
    <mergeCell ref="E5:F5"/>
    <mergeCell ref="A6:C6"/>
    <mergeCell ref="A13:F13"/>
    <mergeCell ref="A14:F14"/>
    <mergeCell ref="B15:D15"/>
    <mergeCell ref="C16:D16"/>
    <mergeCell ref="C17:D17"/>
    <mergeCell ref="C18:D18"/>
    <mergeCell ref="A1:C1"/>
    <mergeCell ref="E1:F1"/>
    <mergeCell ref="A2:C2"/>
    <mergeCell ref="E2:F2"/>
    <mergeCell ref="A3:C3"/>
    <mergeCell ref="E3:F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42"/>
  <sheetViews>
    <sheetView topLeftCell="A19" workbookViewId="0">
      <selection sqref="A1:XFD1048576"/>
    </sheetView>
  </sheetViews>
  <sheetFormatPr baseColWidth="10" defaultRowHeight="15" x14ac:dyDescent="0.25"/>
  <cols>
    <col min="1" max="1" width="15.42578125" style="58" bestFit="1" customWidth="1"/>
    <col min="2" max="2" width="5.7109375" customWidth="1"/>
    <col min="3" max="3" width="17.7109375" customWidth="1"/>
    <col min="4" max="4" width="19.85546875" customWidth="1"/>
    <col min="5" max="5" width="15.5703125" customWidth="1"/>
    <col min="6" max="6" width="14.7109375" customWidth="1"/>
    <col min="258" max="258" width="11.7109375" customWidth="1"/>
    <col min="259" max="259" width="29" customWidth="1"/>
    <col min="260" max="260" width="6" customWidth="1"/>
    <col min="261" max="261" width="23.5703125" customWidth="1"/>
    <col min="262" max="262" width="11.85546875" customWidth="1"/>
    <col min="514" max="514" width="11.7109375" customWidth="1"/>
    <col min="515" max="515" width="29" customWidth="1"/>
    <col min="516" max="516" width="6" customWidth="1"/>
    <col min="517" max="517" width="23.5703125" customWidth="1"/>
    <col min="518" max="518" width="11.85546875" customWidth="1"/>
    <col min="770" max="770" width="11.7109375" customWidth="1"/>
    <col min="771" max="771" width="29" customWidth="1"/>
    <col min="772" max="772" width="6" customWidth="1"/>
    <col min="773" max="773" width="23.5703125" customWidth="1"/>
    <col min="774" max="774" width="11.85546875" customWidth="1"/>
    <col min="1026" max="1026" width="11.7109375" customWidth="1"/>
    <col min="1027" max="1027" width="29" customWidth="1"/>
    <col min="1028" max="1028" width="6" customWidth="1"/>
    <col min="1029" max="1029" width="23.5703125" customWidth="1"/>
    <col min="1030" max="1030" width="11.85546875" customWidth="1"/>
    <col min="1282" max="1282" width="11.7109375" customWidth="1"/>
    <col min="1283" max="1283" width="29" customWidth="1"/>
    <col min="1284" max="1284" width="6" customWidth="1"/>
    <col min="1285" max="1285" width="23.5703125" customWidth="1"/>
    <col min="1286" max="1286" width="11.85546875" customWidth="1"/>
    <col min="1538" max="1538" width="11.7109375" customWidth="1"/>
    <col min="1539" max="1539" width="29" customWidth="1"/>
    <col min="1540" max="1540" width="6" customWidth="1"/>
    <col min="1541" max="1541" width="23.5703125" customWidth="1"/>
    <col min="1542" max="1542" width="11.85546875" customWidth="1"/>
    <col min="1794" max="1794" width="11.7109375" customWidth="1"/>
    <col min="1795" max="1795" width="29" customWidth="1"/>
    <col min="1796" max="1796" width="6" customWidth="1"/>
    <col min="1797" max="1797" width="23.5703125" customWidth="1"/>
    <col min="1798" max="1798" width="11.85546875" customWidth="1"/>
    <col min="2050" max="2050" width="11.7109375" customWidth="1"/>
    <col min="2051" max="2051" width="29" customWidth="1"/>
    <col min="2052" max="2052" width="6" customWidth="1"/>
    <col min="2053" max="2053" width="23.5703125" customWidth="1"/>
    <col min="2054" max="2054" width="11.85546875" customWidth="1"/>
    <col min="2306" max="2306" width="11.7109375" customWidth="1"/>
    <col min="2307" max="2307" width="29" customWidth="1"/>
    <col min="2308" max="2308" width="6" customWidth="1"/>
    <col min="2309" max="2309" width="23.5703125" customWidth="1"/>
    <col min="2310" max="2310" width="11.85546875" customWidth="1"/>
    <col min="2562" max="2562" width="11.7109375" customWidth="1"/>
    <col min="2563" max="2563" width="29" customWidth="1"/>
    <col min="2564" max="2564" width="6" customWidth="1"/>
    <col min="2565" max="2565" width="23.5703125" customWidth="1"/>
    <col min="2566" max="2566" width="11.85546875" customWidth="1"/>
    <col min="2818" max="2818" width="11.7109375" customWidth="1"/>
    <col min="2819" max="2819" width="29" customWidth="1"/>
    <col min="2820" max="2820" width="6" customWidth="1"/>
    <col min="2821" max="2821" width="23.5703125" customWidth="1"/>
    <col min="2822" max="2822" width="11.85546875" customWidth="1"/>
    <col min="3074" max="3074" width="11.7109375" customWidth="1"/>
    <col min="3075" max="3075" width="29" customWidth="1"/>
    <col min="3076" max="3076" width="6" customWidth="1"/>
    <col min="3077" max="3077" width="23.5703125" customWidth="1"/>
    <col min="3078" max="3078" width="11.85546875" customWidth="1"/>
    <col min="3330" max="3330" width="11.7109375" customWidth="1"/>
    <col min="3331" max="3331" width="29" customWidth="1"/>
    <col min="3332" max="3332" width="6" customWidth="1"/>
    <col min="3333" max="3333" width="23.5703125" customWidth="1"/>
    <col min="3334" max="3334" width="11.85546875" customWidth="1"/>
    <col min="3586" max="3586" width="11.7109375" customWidth="1"/>
    <col min="3587" max="3587" width="29" customWidth="1"/>
    <col min="3588" max="3588" width="6" customWidth="1"/>
    <col min="3589" max="3589" width="23.5703125" customWidth="1"/>
    <col min="3590" max="3590" width="11.85546875" customWidth="1"/>
    <col min="3842" max="3842" width="11.7109375" customWidth="1"/>
    <col min="3843" max="3843" width="29" customWidth="1"/>
    <col min="3844" max="3844" width="6" customWidth="1"/>
    <col min="3845" max="3845" width="23.5703125" customWidth="1"/>
    <col min="3846" max="3846" width="11.85546875" customWidth="1"/>
    <col min="4098" max="4098" width="11.7109375" customWidth="1"/>
    <col min="4099" max="4099" width="29" customWidth="1"/>
    <col min="4100" max="4100" width="6" customWidth="1"/>
    <col min="4101" max="4101" width="23.5703125" customWidth="1"/>
    <col min="4102" max="4102" width="11.85546875" customWidth="1"/>
    <col min="4354" max="4354" width="11.7109375" customWidth="1"/>
    <col min="4355" max="4355" width="29" customWidth="1"/>
    <col min="4356" max="4356" width="6" customWidth="1"/>
    <col min="4357" max="4357" width="23.5703125" customWidth="1"/>
    <col min="4358" max="4358" width="11.85546875" customWidth="1"/>
    <col min="4610" max="4610" width="11.7109375" customWidth="1"/>
    <col min="4611" max="4611" width="29" customWidth="1"/>
    <col min="4612" max="4612" width="6" customWidth="1"/>
    <col min="4613" max="4613" width="23.5703125" customWidth="1"/>
    <col min="4614" max="4614" width="11.85546875" customWidth="1"/>
    <col min="4866" max="4866" width="11.7109375" customWidth="1"/>
    <col min="4867" max="4867" width="29" customWidth="1"/>
    <col min="4868" max="4868" width="6" customWidth="1"/>
    <col min="4869" max="4869" width="23.5703125" customWidth="1"/>
    <col min="4870" max="4870" width="11.85546875" customWidth="1"/>
    <col min="5122" max="5122" width="11.7109375" customWidth="1"/>
    <col min="5123" max="5123" width="29" customWidth="1"/>
    <col min="5124" max="5124" width="6" customWidth="1"/>
    <col min="5125" max="5125" width="23.5703125" customWidth="1"/>
    <col min="5126" max="5126" width="11.85546875" customWidth="1"/>
    <col min="5378" max="5378" width="11.7109375" customWidth="1"/>
    <col min="5379" max="5379" width="29" customWidth="1"/>
    <col min="5380" max="5380" width="6" customWidth="1"/>
    <col min="5381" max="5381" width="23.5703125" customWidth="1"/>
    <col min="5382" max="5382" width="11.85546875" customWidth="1"/>
    <col min="5634" max="5634" width="11.7109375" customWidth="1"/>
    <col min="5635" max="5635" width="29" customWidth="1"/>
    <col min="5636" max="5636" width="6" customWidth="1"/>
    <col min="5637" max="5637" width="23.5703125" customWidth="1"/>
    <col min="5638" max="5638" width="11.85546875" customWidth="1"/>
    <col min="5890" max="5890" width="11.7109375" customWidth="1"/>
    <col min="5891" max="5891" width="29" customWidth="1"/>
    <col min="5892" max="5892" width="6" customWidth="1"/>
    <col min="5893" max="5893" width="23.5703125" customWidth="1"/>
    <col min="5894" max="5894" width="11.85546875" customWidth="1"/>
    <col min="6146" max="6146" width="11.7109375" customWidth="1"/>
    <col min="6147" max="6147" width="29" customWidth="1"/>
    <col min="6148" max="6148" width="6" customWidth="1"/>
    <col min="6149" max="6149" width="23.5703125" customWidth="1"/>
    <col min="6150" max="6150" width="11.85546875" customWidth="1"/>
    <col min="6402" max="6402" width="11.7109375" customWidth="1"/>
    <col min="6403" max="6403" width="29" customWidth="1"/>
    <col min="6404" max="6404" width="6" customWidth="1"/>
    <col min="6405" max="6405" width="23.5703125" customWidth="1"/>
    <col min="6406" max="6406" width="11.85546875" customWidth="1"/>
    <col min="6658" max="6658" width="11.7109375" customWidth="1"/>
    <col min="6659" max="6659" width="29" customWidth="1"/>
    <col min="6660" max="6660" width="6" customWidth="1"/>
    <col min="6661" max="6661" width="23.5703125" customWidth="1"/>
    <col min="6662" max="6662" width="11.85546875" customWidth="1"/>
    <col min="6914" max="6914" width="11.7109375" customWidth="1"/>
    <col min="6915" max="6915" width="29" customWidth="1"/>
    <col min="6916" max="6916" width="6" customWidth="1"/>
    <col min="6917" max="6917" width="23.5703125" customWidth="1"/>
    <col min="6918" max="6918" width="11.85546875" customWidth="1"/>
    <col min="7170" max="7170" width="11.7109375" customWidth="1"/>
    <col min="7171" max="7171" width="29" customWidth="1"/>
    <col min="7172" max="7172" width="6" customWidth="1"/>
    <col min="7173" max="7173" width="23.5703125" customWidth="1"/>
    <col min="7174" max="7174" width="11.85546875" customWidth="1"/>
    <col min="7426" max="7426" width="11.7109375" customWidth="1"/>
    <col min="7427" max="7427" width="29" customWidth="1"/>
    <col min="7428" max="7428" width="6" customWidth="1"/>
    <col min="7429" max="7429" width="23.5703125" customWidth="1"/>
    <col min="7430" max="7430" width="11.85546875" customWidth="1"/>
    <col min="7682" max="7682" width="11.7109375" customWidth="1"/>
    <col min="7683" max="7683" width="29" customWidth="1"/>
    <col min="7684" max="7684" width="6" customWidth="1"/>
    <col min="7685" max="7685" width="23.5703125" customWidth="1"/>
    <col min="7686" max="7686" width="11.85546875" customWidth="1"/>
    <col min="7938" max="7938" width="11.7109375" customWidth="1"/>
    <col min="7939" max="7939" width="29" customWidth="1"/>
    <col min="7940" max="7940" width="6" customWidth="1"/>
    <col min="7941" max="7941" width="23.5703125" customWidth="1"/>
    <col min="7942" max="7942" width="11.85546875" customWidth="1"/>
    <col min="8194" max="8194" width="11.7109375" customWidth="1"/>
    <col min="8195" max="8195" width="29" customWidth="1"/>
    <col min="8196" max="8196" width="6" customWidth="1"/>
    <col min="8197" max="8197" width="23.5703125" customWidth="1"/>
    <col min="8198" max="8198" width="11.85546875" customWidth="1"/>
    <col min="8450" max="8450" width="11.7109375" customWidth="1"/>
    <col min="8451" max="8451" width="29" customWidth="1"/>
    <col min="8452" max="8452" width="6" customWidth="1"/>
    <col min="8453" max="8453" width="23.5703125" customWidth="1"/>
    <col min="8454" max="8454" width="11.85546875" customWidth="1"/>
    <col min="8706" max="8706" width="11.7109375" customWidth="1"/>
    <col min="8707" max="8707" width="29" customWidth="1"/>
    <col min="8708" max="8708" width="6" customWidth="1"/>
    <col min="8709" max="8709" width="23.5703125" customWidth="1"/>
    <col min="8710" max="8710" width="11.85546875" customWidth="1"/>
    <col min="8962" max="8962" width="11.7109375" customWidth="1"/>
    <col min="8963" max="8963" width="29" customWidth="1"/>
    <col min="8964" max="8964" width="6" customWidth="1"/>
    <col min="8965" max="8965" width="23.5703125" customWidth="1"/>
    <col min="8966" max="8966" width="11.85546875" customWidth="1"/>
    <col min="9218" max="9218" width="11.7109375" customWidth="1"/>
    <col min="9219" max="9219" width="29" customWidth="1"/>
    <col min="9220" max="9220" width="6" customWidth="1"/>
    <col min="9221" max="9221" width="23.5703125" customWidth="1"/>
    <col min="9222" max="9222" width="11.85546875" customWidth="1"/>
    <col min="9474" max="9474" width="11.7109375" customWidth="1"/>
    <col min="9475" max="9475" width="29" customWidth="1"/>
    <col min="9476" max="9476" width="6" customWidth="1"/>
    <col min="9477" max="9477" width="23.5703125" customWidth="1"/>
    <col min="9478" max="9478" width="11.85546875" customWidth="1"/>
    <col min="9730" max="9730" width="11.7109375" customWidth="1"/>
    <col min="9731" max="9731" width="29" customWidth="1"/>
    <col min="9732" max="9732" width="6" customWidth="1"/>
    <col min="9733" max="9733" width="23.5703125" customWidth="1"/>
    <col min="9734" max="9734" width="11.85546875" customWidth="1"/>
    <col min="9986" max="9986" width="11.7109375" customWidth="1"/>
    <col min="9987" max="9987" width="29" customWidth="1"/>
    <col min="9988" max="9988" width="6" customWidth="1"/>
    <col min="9989" max="9989" width="23.5703125" customWidth="1"/>
    <col min="9990" max="9990" width="11.85546875" customWidth="1"/>
    <col min="10242" max="10242" width="11.7109375" customWidth="1"/>
    <col min="10243" max="10243" width="29" customWidth="1"/>
    <col min="10244" max="10244" width="6" customWidth="1"/>
    <col min="10245" max="10245" width="23.5703125" customWidth="1"/>
    <col min="10246" max="10246" width="11.85546875" customWidth="1"/>
    <col min="10498" max="10498" width="11.7109375" customWidth="1"/>
    <col min="10499" max="10499" width="29" customWidth="1"/>
    <col min="10500" max="10500" width="6" customWidth="1"/>
    <col min="10501" max="10501" width="23.5703125" customWidth="1"/>
    <col min="10502" max="10502" width="11.85546875" customWidth="1"/>
    <col min="10754" max="10754" width="11.7109375" customWidth="1"/>
    <col min="10755" max="10755" width="29" customWidth="1"/>
    <col min="10756" max="10756" width="6" customWidth="1"/>
    <col min="10757" max="10757" width="23.5703125" customWidth="1"/>
    <col min="10758" max="10758" width="11.85546875" customWidth="1"/>
    <col min="11010" max="11010" width="11.7109375" customWidth="1"/>
    <col min="11011" max="11011" width="29" customWidth="1"/>
    <col min="11012" max="11012" width="6" customWidth="1"/>
    <col min="11013" max="11013" width="23.5703125" customWidth="1"/>
    <col min="11014" max="11014" width="11.85546875" customWidth="1"/>
    <col min="11266" max="11266" width="11.7109375" customWidth="1"/>
    <col min="11267" max="11267" width="29" customWidth="1"/>
    <col min="11268" max="11268" width="6" customWidth="1"/>
    <col min="11269" max="11269" width="23.5703125" customWidth="1"/>
    <col min="11270" max="11270" width="11.85546875" customWidth="1"/>
    <col min="11522" max="11522" width="11.7109375" customWidth="1"/>
    <col min="11523" max="11523" width="29" customWidth="1"/>
    <col min="11524" max="11524" width="6" customWidth="1"/>
    <col min="11525" max="11525" width="23.5703125" customWidth="1"/>
    <col min="11526" max="11526" width="11.85546875" customWidth="1"/>
    <col min="11778" max="11778" width="11.7109375" customWidth="1"/>
    <col min="11779" max="11779" width="29" customWidth="1"/>
    <col min="11780" max="11780" width="6" customWidth="1"/>
    <col min="11781" max="11781" width="23.5703125" customWidth="1"/>
    <col min="11782" max="11782" width="11.85546875" customWidth="1"/>
    <col min="12034" max="12034" width="11.7109375" customWidth="1"/>
    <col min="12035" max="12035" width="29" customWidth="1"/>
    <col min="12036" max="12036" width="6" customWidth="1"/>
    <col min="12037" max="12037" width="23.5703125" customWidth="1"/>
    <col min="12038" max="12038" width="11.85546875" customWidth="1"/>
    <col min="12290" max="12290" width="11.7109375" customWidth="1"/>
    <col min="12291" max="12291" width="29" customWidth="1"/>
    <col min="12292" max="12292" width="6" customWidth="1"/>
    <col min="12293" max="12293" width="23.5703125" customWidth="1"/>
    <col min="12294" max="12294" width="11.85546875" customWidth="1"/>
    <col min="12546" max="12546" width="11.7109375" customWidth="1"/>
    <col min="12547" max="12547" width="29" customWidth="1"/>
    <col min="12548" max="12548" width="6" customWidth="1"/>
    <col min="12549" max="12549" width="23.5703125" customWidth="1"/>
    <col min="12550" max="12550" width="11.85546875" customWidth="1"/>
    <col min="12802" max="12802" width="11.7109375" customWidth="1"/>
    <col min="12803" max="12803" width="29" customWidth="1"/>
    <col min="12804" max="12804" width="6" customWidth="1"/>
    <col min="12805" max="12805" width="23.5703125" customWidth="1"/>
    <col min="12806" max="12806" width="11.85546875" customWidth="1"/>
    <col min="13058" max="13058" width="11.7109375" customWidth="1"/>
    <col min="13059" max="13059" width="29" customWidth="1"/>
    <col min="13060" max="13060" width="6" customWidth="1"/>
    <col min="13061" max="13061" width="23.5703125" customWidth="1"/>
    <col min="13062" max="13062" width="11.85546875" customWidth="1"/>
    <col min="13314" max="13314" width="11.7109375" customWidth="1"/>
    <col min="13315" max="13315" width="29" customWidth="1"/>
    <col min="13316" max="13316" width="6" customWidth="1"/>
    <col min="13317" max="13317" width="23.5703125" customWidth="1"/>
    <col min="13318" max="13318" width="11.85546875" customWidth="1"/>
    <col min="13570" max="13570" width="11.7109375" customWidth="1"/>
    <col min="13571" max="13571" width="29" customWidth="1"/>
    <col min="13572" max="13572" width="6" customWidth="1"/>
    <col min="13573" max="13573" width="23.5703125" customWidth="1"/>
    <col min="13574" max="13574" width="11.85546875" customWidth="1"/>
    <col min="13826" max="13826" width="11.7109375" customWidth="1"/>
    <col min="13827" max="13827" width="29" customWidth="1"/>
    <col min="13828" max="13828" width="6" customWidth="1"/>
    <col min="13829" max="13829" width="23.5703125" customWidth="1"/>
    <col min="13830" max="13830" width="11.85546875" customWidth="1"/>
    <col min="14082" max="14082" width="11.7109375" customWidth="1"/>
    <col min="14083" max="14083" width="29" customWidth="1"/>
    <col min="14084" max="14084" width="6" customWidth="1"/>
    <col min="14085" max="14085" width="23.5703125" customWidth="1"/>
    <col min="14086" max="14086" width="11.85546875" customWidth="1"/>
    <col min="14338" max="14338" width="11.7109375" customWidth="1"/>
    <col min="14339" max="14339" width="29" customWidth="1"/>
    <col min="14340" max="14340" width="6" customWidth="1"/>
    <col min="14341" max="14341" width="23.5703125" customWidth="1"/>
    <col min="14342" max="14342" width="11.85546875" customWidth="1"/>
    <col min="14594" max="14594" width="11.7109375" customWidth="1"/>
    <col min="14595" max="14595" width="29" customWidth="1"/>
    <col min="14596" max="14596" width="6" customWidth="1"/>
    <col min="14597" max="14597" width="23.5703125" customWidth="1"/>
    <col min="14598" max="14598" width="11.85546875" customWidth="1"/>
    <col min="14850" max="14850" width="11.7109375" customWidth="1"/>
    <col min="14851" max="14851" width="29" customWidth="1"/>
    <col min="14852" max="14852" width="6" customWidth="1"/>
    <col min="14853" max="14853" width="23.5703125" customWidth="1"/>
    <col min="14854" max="14854" width="11.85546875" customWidth="1"/>
    <col min="15106" max="15106" width="11.7109375" customWidth="1"/>
    <col min="15107" max="15107" width="29" customWidth="1"/>
    <col min="15108" max="15108" width="6" customWidth="1"/>
    <col min="15109" max="15109" width="23.5703125" customWidth="1"/>
    <col min="15110" max="15110" width="11.85546875" customWidth="1"/>
    <col min="15362" max="15362" width="11.7109375" customWidth="1"/>
    <col min="15363" max="15363" width="29" customWidth="1"/>
    <col min="15364" max="15364" width="6" customWidth="1"/>
    <col min="15365" max="15365" width="23.5703125" customWidth="1"/>
    <col min="15366" max="15366" width="11.85546875" customWidth="1"/>
    <col min="15618" max="15618" width="11.7109375" customWidth="1"/>
    <col min="15619" max="15619" width="29" customWidth="1"/>
    <col min="15620" max="15620" width="6" customWidth="1"/>
    <col min="15621" max="15621" width="23.5703125" customWidth="1"/>
    <col min="15622" max="15622" width="11.85546875" customWidth="1"/>
    <col min="15874" max="15874" width="11.7109375" customWidth="1"/>
    <col min="15875" max="15875" width="29" customWidth="1"/>
    <col min="15876" max="15876" width="6" customWidth="1"/>
    <col min="15877" max="15877" width="23.5703125" customWidth="1"/>
    <col min="15878" max="15878" width="11.85546875" customWidth="1"/>
    <col min="16130" max="16130" width="11.7109375" customWidth="1"/>
    <col min="16131" max="16131" width="29" customWidth="1"/>
    <col min="16132" max="16132" width="6" customWidth="1"/>
    <col min="16133" max="16133" width="23.5703125" customWidth="1"/>
    <col min="16134" max="16134" width="11.85546875" customWidth="1"/>
  </cols>
  <sheetData>
    <row r="1" spans="1:6" ht="23.25" customHeight="1" x14ac:dyDescent="0.25">
      <c r="A1" s="167"/>
      <c r="B1" s="167"/>
      <c r="C1" s="167"/>
      <c r="E1" s="146" t="s">
        <v>51</v>
      </c>
      <c r="F1" s="146"/>
    </row>
    <row r="2" spans="1:6" ht="18" customHeight="1" x14ac:dyDescent="0.25">
      <c r="A2" s="168"/>
      <c r="B2" s="168"/>
      <c r="C2" s="168"/>
      <c r="E2" s="175" t="str">
        <f>+'Tableau Récapitulatif'!J1</f>
        <v xml:space="preserve">Icade Promotion </v>
      </c>
      <c r="F2" s="175"/>
    </row>
    <row r="3" spans="1:6" ht="18" customHeight="1" x14ac:dyDescent="0.25">
      <c r="A3" s="170"/>
      <c r="B3" s="170"/>
      <c r="C3" s="170"/>
      <c r="E3" s="176" t="str">
        <f>+'Tableau Récapitulatif'!J2</f>
        <v>Magny le Hongre</v>
      </c>
      <c r="F3" s="176"/>
    </row>
    <row r="4" spans="1:6" ht="18" customHeight="1" x14ac:dyDescent="0.25">
      <c r="A4" s="169"/>
      <c r="B4" s="169"/>
      <c r="C4" s="169"/>
      <c r="E4" s="176" t="str">
        <f>+'Tableau Récapitulatif'!J3</f>
        <v>"Le Hameau des Etangs"</v>
      </c>
      <c r="F4" s="176"/>
    </row>
    <row r="5" spans="1:6" ht="18" customHeight="1" x14ac:dyDescent="0.25">
      <c r="A5" s="169"/>
      <c r="B5" s="169"/>
      <c r="C5" s="169"/>
      <c r="E5" s="175" t="str">
        <f>+'Tableau Récapitulatif'!J4</f>
        <v>tranche 1</v>
      </c>
      <c r="F5" s="175"/>
    </row>
    <row r="6" spans="1:6" ht="11.25" customHeight="1" x14ac:dyDescent="0.25">
      <c r="A6" s="169"/>
      <c r="B6" s="169"/>
      <c r="C6" s="169"/>
      <c r="D6" s="26"/>
      <c r="E6" s="26"/>
      <c r="F6" s="37"/>
    </row>
    <row r="7" spans="1:6" ht="7.5" customHeight="1" x14ac:dyDescent="0.25">
      <c r="A7" s="55"/>
      <c r="B7" s="26"/>
      <c r="C7" s="26"/>
      <c r="D7" s="26"/>
      <c r="E7" s="26"/>
      <c r="F7" s="37"/>
    </row>
    <row r="8" spans="1:6" ht="54.75" customHeight="1" x14ac:dyDescent="0.25">
      <c r="A8" s="59"/>
      <c r="B8" s="17"/>
      <c r="C8" s="17"/>
      <c r="D8" s="17"/>
      <c r="E8" s="17"/>
      <c r="F8" s="18"/>
    </row>
    <row r="9" spans="1:6" x14ac:dyDescent="0.25">
      <c r="A9" s="31" t="s">
        <v>33</v>
      </c>
      <c r="B9" s="35"/>
      <c r="C9" s="29" t="s">
        <v>6</v>
      </c>
      <c r="D9" s="21"/>
      <c r="E9" s="39"/>
      <c r="F9" s="38"/>
    </row>
    <row r="10" spans="1:6" x14ac:dyDescent="0.25">
      <c r="A10" s="32" t="s">
        <v>44</v>
      </c>
      <c r="B10" s="36"/>
      <c r="C10" s="30" t="s">
        <v>50</v>
      </c>
      <c r="D10" s="19"/>
      <c r="E10" s="19"/>
      <c r="F10" s="20"/>
    </row>
    <row r="11" spans="1:6" x14ac:dyDescent="0.25">
      <c r="A11" s="34"/>
      <c r="B11" s="34"/>
      <c r="C11" s="20"/>
      <c r="D11" s="19"/>
      <c r="E11" s="19"/>
      <c r="F11" s="20"/>
    </row>
    <row r="12" spans="1:6" ht="24" customHeight="1" x14ac:dyDescent="0.25">
      <c r="A12" s="60"/>
      <c r="B12" s="2"/>
      <c r="C12" s="2"/>
      <c r="D12" s="2"/>
      <c r="E12" s="2"/>
      <c r="F12" s="2"/>
    </row>
    <row r="13" spans="1:6" ht="15.75" x14ac:dyDescent="0.25">
      <c r="A13" s="171" t="s">
        <v>34</v>
      </c>
      <c r="B13" s="172"/>
      <c r="C13" s="172"/>
      <c r="D13" s="172"/>
      <c r="E13" s="172"/>
      <c r="F13" s="173"/>
    </row>
    <row r="14" spans="1:6" ht="39" customHeight="1" x14ac:dyDescent="0.25">
      <c r="A14" s="150"/>
      <c r="B14" s="150"/>
      <c r="C14" s="150"/>
      <c r="D14" s="150"/>
      <c r="E14" s="150"/>
      <c r="F14" s="150"/>
    </row>
    <row r="15" spans="1:6" x14ac:dyDescent="0.25">
      <c r="A15" s="56" t="s">
        <v>56</v>
      </c>
      <c r="B15" s="174" t="s">
        <v>52</v>
      </c>
      <c r="C15" s="174"/>
      <c r="D15" s="174"/>
      <c r="E15" s="41">
        <v>200000</v>
      </c>
    </row>
    <row r="16" spans="1:6" x14ac:dyDescent="0.25">
      <c r="A16" s="56" t="str">
        <f>$C$9&amp;C16</f>
        <v>STRADANOVA1</v>
      </c>
      <c r="B16" s="45" t="s">
        <v>53</v>
      </c>
      <c r="C16" s="155">
        <v>1</v>
      </c>
      <c r="D16" s="156"/>
      <c r="E16" s="44">
        <f>LOOKUP(A16,Programme!O:O,Programme!E:E)</f>
        <v>14235</v>
      </c>
    </row>
    <row r="17" spans="1:8" x14ac:dyDescent="0.25">
      <c r="A17" s="56" t="str">
        <f t="shared" ref="A17:A27" si="0">$C$9&amp;C17</f>
        <v>STRADANOVA2</v>
      </c>
      <c r="B17" s="45" t="s">
        <v>53</v>
      </c>
      <c r="C17" s="155">
        <v>2</v>
      </c>
      <c r="D17" s="156"/>
      <c r="E17" s="44">
        <f>LOOKUP(A17,Programme!O:O,Programme!E:E)</f>
        <v>3400</v>
      </c>
      <c r="H17" s="22"/>
    </row>
    <row r="18" spans="1:8" x14ac:dyDescent="0.25">
      <c r="A18" s="56" t="str">
        <f t="shared" si="0"/>
        <v>STRADANOVA3</v>
      </c>
      <c r="B18" s="45" t="s">
        <v>53</v>
      </c>
      <c r="C18" s="155">
        <v>3</v>
      </c>
      <c r="D18" s="156"/>
      <c r="E18" s="44">
        <f>LOOKUP(A18,Programme!O:O,Programme!E:E)</f>
        <v>100</v>
      </c>
      <c r="H18" s="22"/>
    </row>
    <row r="19" spans="1:8" x14ac:dyDescent="0.25">
      <c r="A19" s="56" t="str">
        <f t="shared" si="0"/>
        <v>STRADANOVA4</v>
      </c>
      <c r="B19" s="45" t="s">
        <v>53</v>
      </c>
      <c r="C19" s="155">
        <v>4</v>
      </c>
      <c r="D19" s="156"/>
      <c r="E19" s="44">
        <f>LOOKUP(A19,Programme!O:O,Programme!E:E)</f>
        <v>0</v>
      </c>
      <c r="H19" s="22"/>
    </row>
    <row r="20" spans="1:8" x14ac:dyDescent="0.25">
      <c r="A20" s="56" t="str">
        <f t="shared" si="0"/>
        <v>STRADANOVA5</v>
      </c>
      <c r="B20" s="45" t="s">
        <v>53</v>
      </c>
      <c r="C20" s="155">
        <v>5</v>
      </c>
      <c r="D20" s="156"/>
      <c r="E20" s="44">
        <f>LOOKUP(A20,Programme!O:O,Programme!E:E)</f>
        <v>0</v>
      </c>
      <c r="H20" s="22"/>
    </row>
    <row r="21" spans="1:8" x14ac:dyDescent="0.25">
      <c r="A21" s="56" t="str">
        <f t="shared" si="0"/>
        <v>STRADANOVA6</v>
      </c>
      <c r="B21" s="45" t="s">
        <v>53</v>
      </c>
      <c r="C21" s="155">
        <v>6</v>
      </c>
      <c r="D21" s="156"/>
      <c r="E21" s="44">
        <f>LOOKUP(A21,Programme!O:O,Programme!E:E)</f>
        <v>0</v>
      </c>
      <c r="H21" s="22"/>
    </row>
    <row r="22" spans="1:8" x14ac:dyDescent="0.25">
      <c r="A22" s="56" t="str">
        <f t="shared" si="0"/>
        <v>STRADANOVA7</v>
      </c>
      <c r="B22" s="45" t="s">
        <v>53</v>
      </c>
      <c r="C22" s="155">
        <v>7</v>
      </c>
      <c r="D22" s="156"/>
      <c r="E22" s="44">
        <f>LOOKUP(A22,Programme!O:O,Programme!E:E)</f>
        <v>0</v>
      </c>
      <c r="H22" s="22"/>
    </row>
    <row r="23" spans="1:8" x14ac:dyDescent="0.25">
      <c r="A23" s="56" t="str">
        <f t="shared" si="0"/>
        <v>STRADANOVA8</v>
      </c>
      <c r="B23" s="45" t="s">
        <v>53</v>
      </c>
      <c r="C23" s="155">
        <v>8</v>
      </c>
      <c r="D23" s="156"/>
      <c r="E23" s="44">
        <f>LOOKUP(A23,Programme!O:O,Programme!E:E)</f>
        <v>0</v>
      </c>
      <c r="H23" s="22"/>
    </row>
    <row r="24" spans="1:8" x14ac:dyDescent="0.25">
      <c r="A24" s="56" t="str">
        <f t="shared" si="0"/>
        <v>STRADANOVA9</v>
      </c>
      <c r="B24" s="45" t="s">
        <v>53</v>
      </c>
      <c r="C24" s="155">
        <v>9</v>
      </c>
      <c r="D24" s="156"/>
      <c r="E24" s="44">
        <f>LOOKUP(A24,Programme!O:O,Programme!E:E)</f>
        <v>0</v>
      </c>
      <c r="H24" s="22"/>
    </row>
    <row r="25" spans="1:8" x14ac:dyDescent="0.25">
      <c r="A25" s="56" t="str">
        <f t="shared" si="0"/>
        <v>STRADANOVA10</v>
      </c>
      <c r="B25" s="45" t="s">
        <v>53</v>
      </c>
      <c r="C25" s="155">
        <v>10</v>
      </c>
      <c r="D25" s="156"/>
      <c r="E25" s="44"/>
      <c r="H25" s="22"/>
    </row>
    <row r="26" spans="1:8" x14ac:dyDescent="0.25">
      <c r="A26" s="56" t="str">
        <f t="shared" si="0"/>
        <v>STRADANOVA11</v>
      </c>
      <c r="B26" s="45" t="s">
        <v>53</v>
      </c>
      <c r="C26" s="155">
        <v>11</v>
      </c>
      <c r="D26" s="156"/>
      <c r="E26" s="44"/>
      <c r="H26" s="22"/>
    </row>
    <row r="27" spans="1:8" x14ac:dyDescent="0.25">
      <c r="A27" s="56" t="str">
        <f t="shared" si="0"/>
        <v>STRADANOVA12</v>
      </c>
      <c r="B27" s="45" t="s">
        <v>53</v>
      </c>
      <c r="C27" s="155">
        <v>12</v>
      </c>
      <c r="D27" s="156"/>
      <c r="E27" s="44"/>
      <c r="H27" s="22"/>
    </row>
    <row r="28" spans="1:8" x14ac:dyDescent="0.25">
      <c r="A28" s="56"/>
      <c r="B28" s="164" t="s">
        <v>35</v>
      </c>
      <c r="C28" s="165"/>
      <c r="D28" s="166"/>
      <c r="E28" s="47">
        <f>SUM(E15:E27)</f>
        <v>217735</v>
      </c>
      <c r="H28" s="22"/>
    </row>
    <row r="29" spans="1:8" x14ac:dyDescent="0.25">
      <c r="B29" s="157" t="s">
        <v>36</v>
      </c>
      <c r="C29" s="155"/>
      <c r="D29" s="156"/>
      <c r="E29" s="43">
        <f>E28+E15</f>
        <v>417735</v>
      </c>
      <c r="H29" s="22"/>
    </row>
    <row r="30" spans="1:8" x14ac:dyDescent="0.25">
      <c r="B30" s="157" t="s">
        <v>37</v>
      </c>
      <c r="C30" s="155"/>
      <c r="D30" s="156"/>
      <c r="E30" s="42">
        <f>E29*2/100</f>
        <v>8354.7000000000007</v>
      </c>
      <c r="H30" s="22"/>
    </row>
    <row r="31" spans="1:8" x14ac:dyDescent="0.25">
      <c r="B31" s="157" t="s">
        <v>38</v>
      </c>
      <c r="C31" s="155"/>
      <c r="D31" s="156"/>
      <c r="E31" s="42">
        <f>E29*5/100-15100</f>
        <v>5786.75</v>
      </c>
      <c r="H31" s="22"/>
    </row>
    <row r="32" spans="1:8" x14ac:dyDescent="0.25">
      <c r="B32" s="157" t="s">
        <v>39</v>
      </c>
      <c r="C32" s="155"/>
      <c r="D32" s="156"/>
      <c r="E32" s="42"/>
      <c r="H32" s="22"/>
    </row>
    <row r="33" spans="1:8" x14ac:dyDescent="0.25">
      <c r="B33" s="157" t="s">
        <v>40</v>
      </c>
      <c r="C33" s="155"/>
      <c r="D33" s="156"/>
      <c r="E33" s="42">
        <v>1440.31</v>
      </c>
      <c r="H33" s="22"/>
    </row>
    <row r="34" spans="1:8" x14ac:dyDescent="0.25">
      <c r="B34" s="158" t="s">
        <v>41</v>
      </c>
      <c r="C34" s="159"/>
      <c r="D34" s="160"/>
      <c r="E34" s="42">
        <f>E29-E30-E31-E33</f>
        <v>402153.24</v>
      </c>
      <c r="H34" s="22"/>
    </row>
    <row r="35" spans="1:8" x14ac:dyDescent="0.25">
      <c r="B35" s="158" t="s">
        <v>42</v>
      </c>
      <c r="C35" s="159"/>
      <c r="D35" s="160"/>
      <c r="E35" s="42">
        <f>E34*19.6/100</f>
        <v>78822.035040000002</v>
      </c>
      <c r="H35" s="22"/>
    </row>
    <row r="36" spans="1:8" x14ac:dyDescent="0.25">
      <c r="B36" s="161" t="s">
        <v>43</v>
      </c>
      <c r="C36" s="162"/>
      <c r="D36" s="163"/>
      <c r="E36" s="43">
        <f>E34+E35</f>
        <v>480975.27503999998</v>
      </c>
    </row>
    <row r="40" spans="1:8" x14ac:dyDescent="0.25">
      <c r="A40" s="61"/>
      <c r="B40" s="40"/>
      <c r="C40" s="40"/>
      <c r="D40" s="23"/>
      <c r="E40" s="23"/>
    </row>
    <row r="41" spans="1:8" x14ac:dyDescent="0.25">
      <c r="A41" s="61"/>
      <c r="B41" s="40"/>
      <c r="C41" s="40"/>
    </row>
    <row r="42" spans="1:8" x14ac:dyDescent="0.25">
      <c r="A42" s="62"/>
      <c r="B42" s="33"/>
    </row>
  </sheetData>
  <mergeCells count="35">
    <mergeCell ref="B32:D32"/>
    <mergeCell ref="B33:D33"/>
    <mergeCell ref="B34:D34"/>
    <mergeCell ref="B35:D35"/>
    <mergeCell ref="B36:D36"/>
    <mergeCell ref="B31:D31"/>
    <mergeCell ref="C20:D20"/>
    <mergeCell ref="C21:D21"/>
    <mergeCell ref="C22:D22"/>
    <mergeCell ref="C23:D23"/>
    <mergeCell ref="C24:D24"/>
    <mergeCell ref="C25:D25"/>
    <mergeCell ref="C26:D26"/>
    <mergeCell ref="C27:D27"/>
    <mergeCell ref="B28:D28"/>
    <mergeCell ref="B29:D29"/>
    <mergeCell ref="B30:D30"/>
    <mergeCell ref="C19:D19"/>
    <mergeCell ref="A4:C4"/>
    <mergeCell ref="E4:F4"/>
    <mergeCell ref="A5:C5"/>
    <mergeCell ref="E5:F5"/>
    <mergeCell ref="A6:C6"/>
    <mergeCell ref="A13:F13"/>
    <mergeCell ref="A14:F14"/>
    <mergeCell ref="B15:D15"/>
    <mergeCell ref="C16:D16"/>
    <mergeCell ref="C17:D17"/>
    <mergeCell ref="C18:D18"/>
    <mergeCell ref="A1:C1"/>
    <mergeCell ref="E1:F1"/>
    <mergeCell ref="A2:C2"/>
    <mergeCell ref="E2:F2"/>
    <mergeCell ref="A3:C3"/>
    <mergeCell ref="E3:F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42"/>
  <sheetViews>
    <sheetView workbookViewId="0">
      <selection activeCell="G24" sqref="G24"/>
    </sheetView>
  </sheetViews>
  <sheetFormatPr baseColWidth="10" defaultRowHeight="15" x14ac:dyDescent="0.25"/>
  <cols>
    <col min="1" max="1" width="15.42578125" style="58" bestFit="1" customWidth="1"/>
    <col min="2" max="2" width="5.7109375" customWidth="1"/>
    <col min="3" max="3" width="17.7109375" customWidth="1"/>
    <col min="4" max="4" width="19.85546875" customWidth="1"/>
    <col min="5" max="5" width="15.5703125" customWidth="1"/>
    <col min="6" max="6" width="14.7109375" customWidth="1"/>
    <col min="258" max="258" width="11.7109375" customWidth="1"/>
    <col min="259" max="259" width="29" customWidth="1"/>
    <col min="260" max="260" width="6" customWidth="1"/>
    <col min="261" max="261" width="23.5703125" customWidth="1"/>
    <col min="262" max="262" width="11.85546875" customWidth="1"/>
    <col min="514" max="514" width="11.7109375" customWidth="1"/>
    <col min="515" max="515" width="29" customWidth="1"/>
    <col min="516" max="516" width="6" customWidth="1"/>
    <col min="517" max="517" width="23.5703125" customWidth="1"/>
    <col min="518" max="518" width="11.85546875" customWidth="1"/>
    <col min="770" max="770" width="11.7109375" customWidth="1"/>
    <col min="771" max="771" width="29" customWidth="1"/>
    <col min="772" max="772" width="6" customWidth="1"/>
    <col min="773" max="773" width="23.5703125" customWidth="1"/>
    <col min="774" max="774" width="11.85546875" customWidth="1"/>
    <col min="1026" max="1026" width="11.7109375" customWidth="1"/>
    <col min="1027" max="1027" width="29" customWidth="1"/>
    <col min="1028" max="1028" width="6" customWidth="1"/>
    <col min="1029" max="1029" width="23.5703125" customWidth="1"/>
    <col min="1030" max="1030" width="11.85546875" customWidth="1"/>
    <col min="1282" max="1282" width="11.7109375" customWidth="1"/>
    <col min="1283" max="1283" width="29" customWidth="1"/>
    <col min="1284" max="1284" width="6" customWidth="1"/>
    <col min="1285" max="1285" width="23.5703125" customWidth="1"/>
    <col min="1286" max="1286" width="11.85546875" customWidth="1"/>
    <col min="1538" max="1538" width="11.7109375" customWidth="1"/>
    <col min="1539" max="1539" width="29" customWidth="1"/>
    <col min="1540" max="1540" width="6" customWidth="1"/>
    <col min="1541" max="1541" width="23.5703125" customWidth="1"/>
    <col min="1542" max="1542" width="11.85546875" customWidth="1"/>
    <col min="1794" max="1794" width="11.7109375" customWidth="1"/>
    <col min="1795" max="1795" width="29" customWidth="1"/>
    <col min="1796" max="1796" width="6" customWidth="1"/>
    <col min="1797" max="1797" width="23.5703125" customWidth="1"/>
    <col min="1798" max="1798" width="11.85546875" customWidth="1"/>
    <col min="2050" max="2050" width="11.7109375" customWidth="1"/>
    <col min="2051" max="2051" width="29" customWidth="1"/>
    <col min="2052" max="2052" width="6" customWidth="1"/>
    <col min="2053" max="2053" width="23.5703125" customWidth="1"/>
    <col min="2054" max="2054" width="11.85546875" customWidth="1"/>
    <col min="2306" max="2306" width="11.7109375" customWidth="1"/>
    <col min="2307" max="2307" width="29" customWidth="1"/>
    <col min="2308" max="2308" width="6" customWidth="1"/>
    <col min="2309" max="2309" width="23.5703125" customWidth="1"/>
    <col min="2310" max="2310" width="11.85546875" customWidth="1"/>
    <col min="2562" max="2562" width="11.7109375" customWidth="1"/>
    <col min="2563" max="2563" width="29" customWidth="1"/>
    <col min="2564" max="2564" width="6" customWidth="1"/>
    <col min="2565" max="2565" width="23.5703125" customWidth="1"/>
    <col min="2566" max="2566" width="11.85546875" customWidth="1"/>
    <col min="2818" max="2818" width="11.7109375" customWidth="1"/>
    <col min="2819" max="2819" width="29" customWidth="1"/>
    <col min="2820" max="2820" width="6" customWidth="1"/>
    <col min="2821" max="2821" width="23.5703125" customWidth="1"/>
    <col min="2822" max="2822" width="11.85546875" customWidth="1"/>
    <col min="3074" max="3074" width="11.7109375" customWidth="1"/>
    <col min="3075" max="3075" width="29" customWidth="1"/>
    <col min="3076" max="3076" width="6" customWidth="1"/>
    <col min="3077" max="3077" width="23.5703125" customWidth="1"/>
    <col min="3078" max="3078" width="11.85546875" customWidth="1"/>
    <col min="3330" max="3330" width="11.7109375" customWidth="1"/>
    <col min="3331" max="3331" width="29" customWidth="1"/>
    <col min="3332" max="3332" width="6" customWidth="1"/>
    <col min="3333" max="3333" width="23.5703125" customWidth="1"/>
    <col min="3334" max="3334" width="11.85546875" customWidth="1"/>
    <col min="3586" max="3586" width="11.7109375" customWidth="1"/>
    <col min="3587" max="3587" width="29" customWidth="1"/>
    <col min="3588" max="3588" width="6" customWidth="1"/>
    <col min="3589" max="3589" width="23.5703125" customWidth="1"/>
    <col min="3590" max="3590" width="11.85546875" customWidth="1"/>
    <col min="3842" max="3842" width="11.7109375" customWidth="1"/>
    <col min="3843" max="3843" width="29" customWidth="1"/>
    <col min="3844" max="3844" width="6" customWidth="1"/>
    <col min="3845" max="3845" width="23.5703125" customWidth="1"/>
    <col min="3846" max="3846" width="11.85546875" customWidth="1"/>
    <col min="4098" max="4098" width="11.7109375" customWidth="1"/>
    <col min="4099" max="4099" width="29" customWidth="1"/>
    <col min="4100" max="4100" width="6" customWidth="1"/>
    <col min="4101" max="4101" width="23.5703125" customWidth="1"/>
    <col min="4102" max="4102" width="11.85546875" customWidth="1"/>
    <col min="4354" max="4354" width="11.7109375" customWidth="1"/>
    <col min="4355" max="4355" width="29" customWidth="1"/>
    <col min="4356" max="4356" width="6" customWidth="1"/>
    <col min="4357" max="4357" width="23.5703125" customWidth="1"/>
    <col min="4358" max="4358" width="11.85546875" customWidth="1"/>
    <col min="4610" max="4610" width="11.7109375" customWidth="1"/>
    <col min="4611" max="4611" width="29" customWidth="1"/>
    <col min="4612" max="4612" width="6" customWidth="1"/>
    <col min="4613" max="4613" width="23.5703125" customWidth="1"/>
    <col min="4614" max="4614" width="11.85546875" customWidth="1"/>
    <col min="4866" max="4866" width="11.7109375" customWidth="1"/>
    <col min="4867" max="4867" width="29" customWidth="1"/>
    <col min="4868" max="4868" width="6" customWidth="1"/>
    <col min="4869" max="4869" width="23.5703125" customWidth="1"/>
    <col min="4870" max="4870" width="11.85546875" customWidth="1"/>
    <col min="5122" max="5122" width="11.7109375" customWidth="1"/>
    <col min="5123" max="5123" width="29" customWidth="1"/>
    <col min="5124" max="5124" width="6" customWidth="1"/>
    <col min="5125" max="5125" width="23.5703125" customWidth="1"/>
    <col min="5126" max="5126" width="11.85546875" customWidth="1"/>
    <col min="5378" max="5378" width="11.7109375" customWidth="1"/>
    <col min="5379" max="5379" width="29" customWidth="1"/>
    <col min="5380" max="5380" width="6" customWidth="1"/>
    <col min="5381" max="5381" width="23.5703125" customWidth="1"/>
    <col min="5382" max="5382" width="11.85546875" customWidth="1"/>
    <col min="5634" max="5634" width="11.7109375" customWidth="1"/>
    <col min="5635" max="5635" width="29" customWidth="1"/>
    <col min="5636" max="5636" width="6" customWidth="1"/>
    <col min="5637" max="5637" width="23.5703125" customWidth="1"/>
    <col min="5638" max="5638" width="11.85546875" customWidth="1"/>
    <col min="5890" max="5890" width="11.7109375" customWidth="1"/>
    <col min="5891" max="5891" width="29" customWidth="1"/>
    <col min="5892" max="5892" width="6" customWidth="1"/>
    <col min="5893" max="5893" width="23.5703125" customWidth="1"/>
    <col min="5894" max="5894" width="11.85546875" customWidth="1"/>
    <col min="6146" max="6146" width="11.7109375" customWidth="1"/>
    <col min="6147" max="6147" width="29" customWidth="1"/>
    <col min="6148" max="6148" width="6" customWidth="1"/>
    <col min="6149" max="6149" width="23.5703125" customWidth="1"/>
    <col min="6150" max="6150" width="11.85546875" customWidth="1"/>
    <col min="6402" max="6402" width="11.7109375" customWidth="1"/>
    <col min="6403" max="6403" width="29" customWidth="1"/>
    <col min="6404" max="6404" width="6" customWidth="1"/>
    <col min="6405" max="6405" width="23.5703125" customWidth="1"/>
    <col min="6406" max="6406" width="11.85546875" customWidth="1"/>
    <col min="6658" max="6658" width="11.7109375" customWidth="1"/>
    <col min="6659" max="6659" width="29" customWidth="1"/>
    <col min="6660" max="6660" width="6" customWidth="1"/>
    <col min="6661" max="6661" width="23.5703125" customWidth="1"/>
    <col min="6662" max="6662" width="11.85546875" customWidth="1"/>
    <col min="6914" max="6914" width="11.7109375" customWidth="1"/>
    <col min="6915" max="6915" width="29" customWidth="1"/>
    <col min="6916" max="6916" width="6" customWidth="1"/>
    <col min="6917" max="6917" width="23.5703125" customWidth="1"/>
    <col min="6918" max="6918" width="11.85546875" customWidth="1"/>
    <col min="7170" max="7170" width="11.7109375" customWidth="1"/>
    <col min="7171" max="7171" width="29" customWidth="1"/>
    <col min="7172" max="7172" width="6" customWidth="1"/>
    <col min="7173" max="7173" width="23.5703125" customWidth="1"/>
    <col min="7174" max="7174" width="11.85546875" customWidth="1"/>
    <col min="7426" max="7426" width="11.7109375" customWidth="1"/>
    <col min="7427" max="7427" width="29" customWidth="1"/>
    <col min="7428" max="7428" width="6" customWidth="1"/>
    <col min="7429" max="7429" width="23.5703125" customWidth="1"/>
    <col min="7430" max="7430" width="11.85546875" customWidth="1"/>
    <col min="7682" max="7682" width="11.7109375" customWidth="1"/>
    <col min="7683" max="7683" width="29" customWidth="1"/>
    <col min="7684" max="7684" width="6" customWidth="1"/>
    <col min="7685" max="7685" width="23.5703125" customWidth="1"/>
    <col min="7686" max="7686" width="11.85546875" customWidth="1"/>
    <col min="7938" max="7938" width="11.7109375" customWidth="1"/>
    <col min="7939" max="7939" width="29" customWidth="1"/>
    <col min="7940" max="7940" width="6" customWidth="1"/>
    <col min="7941" max="7941" width="23.5703125" customWidth="1"/>
    <col min="7942" max="7942" width="11.85546875" customWidth="1"/>
    <col min="8194" max="8194" width="11.7109375" customWidth="1"/>
    <col min="8195" max="8195" width="29" customWidth="1"/>
    <col min="8196" max="8196" width="6" customWidth="1"/>
    <col min="8197" max="8197" width="23.5703125" customWidth="1"/>
    <col min="8198" max="8198" width="11.85546875" customWidth="1"/>
    <col min="8450" max="8450" width="11.7109375" customWidth="1"/>
    <col min="8451" max="8451" width="29" customWidth="1"/>
    <col min="8452" max="8452" width="6" customWidth="1"/>
    <col min="8453" max="8453" width="23.5703125" customWidth="1"/>
    <col min="8454" max="8454" width="11.85546875" customWidth="1"/>
    <col min="8706" max="8706" width="11.7109375" customWidth="1"/>
    <col min="8707" max="8707" width="29" customWidth="1"/>
    <col min="8708" max="8708" width="6" customWidth="1"/>
    <col min="8709" max="8709" width="23.5703125" customWidth="1"/>
    <col min="8710" max="8710" width="11.85546875" customWidth="1"/>
    <col min="8962" max="8962" width="11.7109375" customWidth="1"/>
    <col min="8963" max="8963" width="29" customWidth="1"/>
    <col min="8964" max="8964" width="6" customWidth="1"/>
    <col min="8965" max="8965" width="23.5703125" customWidth="1"/>
    <col min="8966" max="8966" width="11.85546875" customWidth="1"/>
    <col min="9218" max="9218" width="11.7109375" customWidth="1"/>
    <col min="9219" max="9219" width="29" customWidth="1"/>
    <col min="9220" max="9220" width="6" customWidth="1"/>
    <col min="9221" max="9221" width="23.5703125" customWidth="1"/>
    <col min="9222" max="9222" width="11.85546875" customWidth="1"/>
    <col min="9474" max="9474" width="11.7109375" customWidth="1"/>
    <col min="9475" max="9475" width="29" customWidth="1"/>
    <col min="9476" max="9476" width="6" customWidth="1"/>
    <col min="9477" max="9477" width="23.5703125" customWidth="1"/>
    <col min="9478" max="9478" width="11.85546875" customWidth="1"/>
    <col min="9730" max="9730" width="11.7109375" customWidth="1"/>
    <col min="9731" max="9731" width="29" customWidth="1"/>
    <col min="9732" max="9732" width="6" customWidth="1"/>
    <col min="9733" max="9733" width="23.5703125" customWidth="1"/>
    <col min="9734" max="9734" width="11.85546875" customWidth="1"/>
    <col min="9986" max="9986" width="11.7109375" customWidth="1"/>
    <col min="9987" max="9987" width="29" customWidth="1"/>
    <col min="9988" max="9988" width="6" customWidth="1"/>
    <col min="9989" max="9989" width="23.5703125" customWidth="1"/>
    <col min="9990" max="9990" width="11.85546875" customWidth="1"/>
    <col min="10242" max="10242" width="11.7109375" customWidth="1"/>
    <col min="10243" max="10243" width="29" customWidth="1"/>
    <col min="10244" max="10244" width="6" customWidth="1"/>
    <col min="10245" max="10245" width="23.5703125" customWidth="1"/>
    <col min="10246" max="10246" width="11.85546875" customWidth="1"/>
    <col min="10498" max="10498" width="11.7109375" customWidth="1"/>
    <col min="10499" max="10499" width="29" customWidth="1"/>
    <col min="10500" max="10500" width="6" customWidth="1"/>
    <col min="10501" max="10501" width="23.5703125" customWidth="1"/>
    <col min="10502" max="10502" width="11.85546875" customWidth="1"/>
    <col min="10754" max="10754" width="11.7109375" customWidth="1"/>
    <col min="10755" max="10755" width="29" customWidth="1"/>
    <col min="10756" max="10756" width="6" customWidth="1"/>
    <col min="10757" max="10757" width="23.5703125" customWidth="1"/>
    <col min="10758" max="10758" width="11.85546875" customWidth="1"/>
    <col min="11010" max="11010" width="11.7109375" customWidth="1"/>
    <col min="11011" max="11011" width="29" customWidth="1"/>
    <col min="11012" max="11012" width="6" customWidth="1"/>
    <col min="11013" max="11013" width="23.5703125" customWidth="1"/>
    <col min="11014" max="11014" width="11.85546875" customWidth="1"/>
    <col min="11266" max="11266" width="11.7109375" customWidth="1"/>
    <col min="11267" max="11267" width="29" customWidth="1"/>
    <col min="11268" max="11268" width="6" customWidth="1"/>
    <col min="11269" max="11269" width="23.5703125" customWidth="1"/>
    <col min="11270" max="11270" width="11.85546875" customWidth="1"/>
    <col min="11522" max="11522" width="11.7109375" customWidth="1"/>
    <col min="11523" max="11523" width="29" customWidth="1"/>
    <col min="11524" max="11524" width="6" customWidth="1"/>
    <col min="11525" max="11525" width="23.5703125" customWidth="1"/>
    <col min="11526" max="11526" width="11.85546875" customWidth="1"/>
    <col min="11778" max="11778" width="11.7109375" customWidth="1"/>
    <col min="11779" max="11779" width="29" customWidth="1"/>
    <col min="11780" max="11780" width="6" customWidth="1"/>
    <col min="11781" max="11781" width="23.5703125" customWidth="1"/>
    <col min="11782" max="11782" width="11.85546875" customWidth="1"/>
    <col min="12034" max="12034" width="11.7109375" customWidth="1"/>
    <col min="12035" max="12035" width="29" customWidth="1"/>
    <col min="12036" max="12036" width="6" customWidth="1"/>
    <col min="12037" max="12037" width="23.5703125" customWidth="1"/>
    <col min="12038" max="12038" width="11.85546875" customWidth="1"/>
    <col min="12290" max="12290" width="11.7109375" customWidth="1"/>
    <col min="12291" max="12291" width="29" customWidth="1"/>
    <col min="12292" max="12292" width="6" customWidth="1"/>
    <col min="12293" max="12293" width="23.5703125" customWidth="1"/>
    <col min="12294" max="12294" width="11.85546875" customWidth="1"/>
    <col min="12546" max="12546" width="11.7109375" customWidth="1"/>
    <col min="12547" max="12547" width="29" customWidth="1"/>
    <col min="12548" max="12548" width="6" customWidth="1"/>
    <col min="12549" max="12549" width="23.5703125" customWidth="1"/>
    <col min="12550" max="12550" width="11.85546875" customWidth="1"/>
    <col min="12802" max="12802" width="11.7109375" customWidth="1"/>
    <col min="12803" max="12803" width="29" customWidth="1"/>
    <col min="12804" max="12804" width="6" customWidth="1"/>
    <col min="12805" max="12805" width="23.5703125" customWidth="1"/>
    <col min="12806" max="12806" width="11.85546875" customWidth="1"/>
    <col min="13058" max="13058" width="11.7109375" customWidth="1"/>
    <col min="13059" max="13059" width="29" customWidth="1"/>
    <col min="13060" max="13060" width="6" customWidth="1"/>
    <col min="13061" max="13061" width="23.5703125" customWidth="1"/>
    <col min="13062" max="13062" width="11.85546875" customWidth="1"/>
    <col min="13314" max="13314" width="11.7109375" customWidth="1"/>
    <col min="13315" max="13315" width="29" customWidth="1"/>
    <col min="13316" max="13316" width="6" customWidth="1"/>
    <col min="13317" max="13317" width="23.5703125" customWidth="1"/>
    <col min="13318" max="13318" width="11.85546875" customWidth="1"/>
    <col min="13570" max="13570" width="11.7109375" customWidth="1"/>
    <col min="13571" max="13571" width="29" customWidth="1"/>
    <col min="13572" max="13572" width="6" customWidth="1"/>
    <col min="13573" max="13573" width="23.5703125" customWidth="1"/>
    <col min="13574" max="13574" width="11.85546875" customWidth="1"/>
    <col min="13826" max="13826" width="11.7109375" customWidth="1"/>
    <col min="13827" max="13827" width="29" customWidth="1"/>
    <col min="13828" max="13828" width="6" customWidth="1"/>
    <col min="13829" max="13829" width="23.5703125" customWidth="1"/>
    <col min="13830" max="13830" width="11.85546875" customWidth="1"/>
    <col min="14082" max="14082" width="11.7109375" customWidth="1"/>
    <col min="14083" max="14083" width="29" customWidth="1"/>
    <col min="14084" max="14084" width="6" customWidth="1"/>
    <col min="14085" max="14085" width="23.5703125" customWidth="1"/>
    <col min="14086" max="14086" width="11.85546875" customWidth="1"/>
    <col min="14338" max="14338" width="11.7109375" customWidth="1"/>
    <col min="14339" max="14339" width="29" customWidth="1"/>
    <col min="14340" max="14340" width="6" customWidth="1"/>
    <col min="14341" max="14341" width="23.5703125" customWidth="1"/>
    <col min="14342" max="14342" width="11.85546875" customWidth="1"/>
    <col min="14594" max="14594" width="11.7109375" customWidth="1"/>
    <col min="14595" max="14595" width="29" customWidth="1"/>
    <col min="14596" max="14596" width="6" customWidth="1"/>
    <col min="14597" max="14597" width="23.5703125" customWidth="1"/>
    <col min="14598" max="14598" width="11.85546875" customWidth="1"/>
    <col min="14850" max="14850" width="11.7109375" customWidth="1"/>
    <col min="14851" max="14851" width="29" customWidth="1"/>
    <col min="14852" max="14852" width="6" customWidth="1"/>
    <col min="14853" max="14853" width="23.5703125" customWidth="1"/>
    <col min="14854" max="14854" width="11.85546875" customWidth="1"/>
    <col min="15106" max="15106" width="11.7109375" customWidth="1"/>
    <col min="15107" max="15107" width="29" customWidth="1"/>
    <col min="15108" max="15108" width="6" customWidth="1"/>
    <col min="15109" max="15109" width="23.5703125" customWidth="1"/>
    <col min="15110" max="15110" width="11.85546875" customWidth="1"/>
    <col min="15362" max="15362" width="11.7109375" customWidth="1"/>
    <col min="15363" max="15363" width="29" customWidth="1"/>
    <col min="15364" max="15364" width="6" customWidth="1"/>
    <col min="15365" max="15365" width="23.5703125" customWidth="1"/>
    <col min="15366" max="15366" width="11.85546875" customWidth="1"/>
    <col min="15618" max="15618" width="11.7109375" customWidth="1"/>
    <col min="15619" max="15619" width="29" customWidth="1"/>
    <col min="15620" max="15620" width="6" customWidth="1"/>
    <col min="15621" max="15621" width="23.5703125" customWidth="1"/>
    <col min="15622" max="15622" width="11.85546875" customWidth="1"/>
    <col min="15874" max="15874" width="11.7109375" customWidth="1"/>
    <col min="15875" max="15875" width="29" customWidth="1"/>
    <col min="15876" max="15876" width="6" customWidth="1"/>
    <col min="15877" max="15877" width="23.5703125" customWidth="1"/>
    <col min="15878" max="15878" width="11.85546875" customWidth="1"/>
    <col min="16130" max="16130" width="11.7109375" customWidth="1"/>
    <col min="16131" max="16131" width="29" customWidth="1"/>
    <col min="16132" max="16132" width="6" customWidth="1"/>
    <col min="16133" max="16133" width="23.5703125" customWidth="1"/>
    <col min="16134" max="16134" width="11.85546875" customWidth="1"/>
  </cols>
  <sheetData>
    <row r="1" spans="1:6" ht="23.25" customHeight="1" x14ac:dyDescent="0.25">
      <c r="A1" s="167"/>
      <c r="B1" s="167"/>
      <c r="C1" s="167"/>
      <c r="E1" s="146" t="s">
        <v>51</v>
      </c>
      <c r="F1" s="146"/>
    </row>
    <row r="2" spans="1:6" ht="18" customHeight="1" x14ac:dyDescent="0.25">
      <c r="A2" s="168"/>
      <c r="B2" s="168"/>
      <c r="C2" s="168"/>
      <c r="E2" s="175" t="str">
        <f>+'Tableau Récapitulatif'!J1</f>
        <v xml:space="preserve">Icade Promotion </v>
      </c>
      <c r="F2" s="175"/>
    </row>
    <row r="3" spans="1:6" ht="18" customHeight="1" x14ac:dyDescent="0.25">
      <c r="A3" s="170"/>
      <c r="B3" s="170"/>
      <c r="C3" s="170"/>
      <c r="E3" s="176" t="str">
        <f>+'Tableau Récapitulatif'!J2</f>
        <v>Magny le Hongre</v>
      </c>
      <c r="F3" s="176"/>
    </row>
    <row r="4" spans="1:6" ht="18" customHeight="1" x14ac:dyDescent="0.25">
      <c r="A4" s="169"/>
      <c r="B4" s="169"/>
      <c r="C4" s="169"/>
      <c r="E4" s="176" t="str">
        <f>+'Tableau Récapitulatif'!J3</f>
        <v>"Le Hameau des Etangs"</v>
      </c>
      <c r="F4" s="176"/>
    </row>
    <row r="5" spans="1:6" ht="18" customHeight="1" x14ac:dyDescent="0.25">
      <c r="A5" s="169"/>
      <c r="B5" s="169"/>
      <c r="C5" s="169"/>
      <c r="E5" s="175" t="str">
        <f>+'Tableau Récapitulatif'!J4</f>
        <v>tranche 1</v>
      </c>
      <c r="F5" s="175"/>
    </row>
    <row r="6" spans="1:6" ht="11.25" customHeight="1" x14ac:dyDescent="0.25">
      <c r="A6" s="169"/>
      <c r="B6" s="169"/>
      <c r="C6" s="169"/>
      <c r="D6" s="26"/>
      <c r="E6" s="26"/>
      <c r="F6" s="37"/>
    </row>
    <row r="7" spans="1:6" ht="7.5" customHeight="1" x14ac:dyDescent="0.25">
      <c r="A7" s="55"/>
      <c r="B7" s="26"/>
      <c r="C7" s="26"/>
      <c r="D7" s="26"/>
      <c r="E7" s="26"/>
      <c r="F7" s="37"/>
    </row>
    <row r="8" spans="1:6" ht="54.75" customHeight="1" x14ac:dyDescent="0.25">
      <c r="A8" s="59"/>
      <c r="B8" s="17"/>
      <c r="C8" s="17"/>
      <c r="D8" s="17"/>
      <c r="E8" s="17"/>
      <c r="F8" s="18"/>
    </row>
    <row r="9" spans="1:6" x14ac:dyDescent="0.25">
      <c r="A9" s="31" t="s">
        <v>33</v>
      </c>
      <c r="B9" s="35"/>
      <c r="C9" s="29" t="s">
        <v>6</v>
      </c>
      <c r="D9" s="21"/>
      <c r="E9" s="39"/>
      <c r="F9" s="38"/>
    </row>
    <row r="10" spans="1:6" x14ac:dyDescent="0.25">
      <c r="A10" s="32" t="s">
        <v>44</v>
      </c>
      <c r="B10" s="36"/>
      <c r="C10" s="30" t="s">
        <v>50</v>
      </c>
      <c r="D10" s="19"/>
      <c r="E10" s="19"/>
      <c r="F10" s="20"/>
    </row>
    <row r="11" spans="1:6" x14ac:dyDescent="0.25">
      <c r="A11" s="34"/>
      <c r="B11" s="34"/>
      <c r="C11" s="20"/>
      <c r="D11" s="19"/>
      <c r="E11" s="19"/>
      <c r="F11" s="20"/>
    </row>
    <row r="12" spans="1:6" ht="24" customHeight="1" x14ac:dyDescent="0.25">
      <c r="A12" s="60"/>
      <c r="B12" s="2"/>
      <c r="C12" s="2"/>
      <c r="D12" s="2"/>
      <c r="E12" s="2"/>
      <c r="F12" s="2"/>
    </row>
    <row r="13" spans="1:6" ht="15.75" x14ac:dyDescent="0.25">
      <c r="A13" s="171" t="s">
        <v>34</v>
      </c>
      <c r="B13" s="172"/>
      <c r="C13" s="172"/>
      <c r="D13" s="172"/>
      <c r="E13" s="172"/>
      <c r="F13" s="173"/>
    </row>
    <row r="14" spans="1:6" ht="39" customHeight="1" x14ac:dyDescent="0.25">
      <c r="A14" s="150"/>
      <c r="B14" s="150"/>
      <c r="C14" s="150"/>
      <c r="D14" s="150"/>
      <c r="E14" s="150"/>
      <c r="F14" s="150"/>
    </row>
    <row r="15" spans="1:6" x14ac:dyDescent="0.25">
      <c r="A15" s="56" t="s">
        <v>56</v>
      </c>
      <c r="B15" s="174" t="s">
        <v>52</v>
      </c>
      <c r="C15" s="174"/>
      <c r="D15" s="174"/>
      <c r="E15" s="41">
        <v>200000</v>
      </c>
    </row>
    <row r="16" spans="1:6" x14ac:dyDescent="0.25">
      <c r="A16" s="56" t="str">
        <f>$C$9&amp;C16</f>
        <v>STRADANOVA1</v>
      </c>
      <c r="B16" s="45" t="s">
        <v>53</v>
      </c>
      <c r="C16" s="155">
        <v>1</v>
      </c>
      <c r="D16" s="156"/>
      <c r="E16" s="44">
        <f>LOOKUP(A16,Programme!O:O,Programme!E:E)</f>
        <v>14235</v>
      </c>
    </row>
    <row r="17" spans="1:8" x14ac:dyDescent="0.25">
      <c r="A17" s="56" t="str">
        <f t="shared" ref="A17:A27" si="0">$C$9&amp;C17</f>
        <v>STRADANOVA2</v>
      </c>
      <c r="B17" s="45" t="s">
        <v>53</v>
      </c>
      <c r="C17" s="155">
        <v>2</v>
      </c>
      <c r="D17" s="156"/>
      <c r="E17" s="44">
        <f>LOOKUP(A17,Programme!O:O,Programme!E:E)</f>
        <v>3400</v>
      </c>
      <c r="H17" s="22"/>
    </row>
    <row r="18" spans="1:8" x14ac:dyDescent="0.25">
      <c r="A18" s="56" t="str">
        <f t="shared" si="0"/>
        <v>STRADANOVA3</v>
      </c>
      <c r="B18" s="45" t="s">
        <v>53</v>
      </c>
      <c r="C18" s="155">
        <v>3</v>
      </c>
      <c r="D18" s="156"/>
      <c r="E18" s="44">
        <f>LOOKUP(A18,Programme!O:O,Programme!E:E)</f>
        <v>100</v>
      </c>
      <c r="H18" s="22"/>
    </row>
    <row r="19" spans="1:8" x14ac:dyDescent="0.25">
      <c r="A19" s="56" t="str">
        <f t="shared" si="0"/>
        <v>STRADANOVA4</v>
      </c>
      <c r="B19" s="45" t="s">
        <v>53</v>
      </c>
      <c r="C19" s="155">
        <v>4</v>
      </c>
      <c r="D19" s="156"/>
      <c r="E19" s="44">
        <f>LOOKUP(A19,Programme!O:O,Programme!E:E)</f>
        <v>0</v>
      </c>
      <c r="H19" s="22"/>
    </row>
    <row r="20" spans="1:8" x14ac:dyDescent="0.25">
      <c r="A20" s="56" t="str">
        <f t="shared" si="0"/>
        <v>STRADANOVA5</v>
      </c>
      <c r="B20" s="45" t="s">
        <v>53</v>
      </c>
      <c r="C20" s="155">
        <v>5</v>
      </c>
      <c r="D20" s="156"/>
      <c r="E20" s="44">
        <f>LOOKUP(A20,Programme!O:O,Programme!E:E)</f>
        <v>0</v>
      </c>
      <c r="H20" s="22"/>
    </row>
    <row r="21" spans="1:8" x14ac:dyDescent="0.25">
      <c r="A21" s="56" t="str">
        <f t="shared" si="0"/>
        <v>STRADANOVA6</v>
      </c>
      <c r="B21" s="45" t="s">
        <v>53</v>
      </c>
      <c r="C21" s="155">
        <v>6</v>
      </c>
      <c r="D21" s="156"/>
      <c r="E21" s="44">
        <f>LOOKUP(A21,Programme!O:O,Programme!E:E)</f>
        <v>0</v>
      </c>
      <c r="H21" s="22"/>
    </row>
    <row r="22" spans="1:8" x14ac:dyDescent="0.25">
      <c r="A22" s="56" t="str">
        <f t="shared" si="0"/>
        <v>STRADANOVA7</v>
      </c>
      <c r="B22" s="45" t="s">
        <v>53</v>
      </c>
      <c r="C22" s="155">
        <v>7</v>
      </c>
      <c r="D22" s="156"/>
      <c r="E22" s="44">
        <f>LOOKUP(A22,Programme!O:O,Programme!E:E)</f>
        <v>0</v>
      </c>
      <c r="H22" s="22"/>
    </row>
    <row r="23" spans="1:8" x14ac:dyDescent="0.25">
      <c r="A23" s="56" t="str">
        <f t="shared" si="0"/>
        <v>STRADANOVA8</v>
      </c>
      <c r="B23" s="45" t="s">
        <v>53</v>
      </c>
      <c r="C23" s="155">
        <v>8</v>
      </c>
      <c r="D23" s="156"/>
      <c r="E23" s="44">
        <f>LOOKUP(A23,Programme!O:O,Programme!E:E)</f>
        <v>0</v>
      </c>
      <c r="H23" s="22"/>
    </row>
    <row r="24" spans="1:8" x14ac:dyDescent="0.25">
      <c r="A24" s="56" t="str">
        <f t="shared" si="0"/>
        <v>STRADANOVA9</v>
      </c>
      <c r="B24" s="45" t="s">
        <v>53</v>
      </c>
      <c r="C24" s="155">
        <v>9</v>
      </c>
      <c r="D24" s="156"/>
      <c r="E24" s="44">
        <f>LOOKUP(A24,Programme!O:O,Programme!E:E)</f>
        <v>0</v>
      </c>
      <c r="H24" s="22"/>
    </row>
    <row r="25" spans="1:8" x14ac:dyDescent="0.25">
      <c r="A25" s="56" t="str">
        <f t="shared" si="0"/>
        <v>STRADANOVA10</v>
      </c>
      <c r="B25" s="45" t="s">
        <v>53</v>
      </c>
      <c r="C25" s="155">
        <v>10</v>
      </c>
      <c r="D25" s="156"/>
      <c r="E25" s="44"/>
      <c r="H25" s="22"/>
    </row>
    <row r="26" spans="1:8" x14ac:dyDescent="0.25">
      <c r="A26" s="56" t="str">
        <f t="shared" si="0"/>
        <v>STRADANOVA11</v>
      </c>
      <c r="B26" s="45" t="s">
        <v>53</v>
      </c>
      <c r="C26" s="155">
        <v>11</v>
      </c>
      <c r="D26" s="156"/>
      <c r="E26" s="44"/>
      <c r="H26" s="22"/>
    </row>
    <row r="27" spans="1:8" x14ac:dyDescent="0.25">
      <c r="A27" s="56" t="str">
        <f t="shared" si="0"/>
        <v>STRADANOVA12</v>
      </c>
      <c r="B27" s="45" t="s">
        <v>53</v>
      </c>
      <c r="C27" s="155">
        <v>12</v>
      </c>
      <c r="D27" s="156"/>
      <c r="E27" s="44"/>
      <c r="H27" s="22"/>
    </row>
    <row r="28" spans="1:8" x14ac:dyDescent="0.25">
      <c r="A28" s="56"/>
      <c r="B28" s="164" t="s">
        <v>35</v>
      </c>
      <c r="C28" s="165"/>
      <c r="D28" s="166"/>
      <c r="E28" s="47">
        <f>SUM(E15:E27)</f>
        <v>217735</v>
      </c>
      <c r="H28" s="22"/>
    </row>
    <row r="29" spans="1:8" x14ac:dyDescent="0.25">
      <c r="B29" s="157" t="s">
        <v>36</v>
      </c>
      <c r="C29" s="155"/>
      <c r="D29" s="156"/>
      <c r="E29" s="43">
        <f>E28+E15</f>
        <v>417735</v>
      </c>
      <c r="H29" s="22"/>
    </row>
    <row r="30" spans="1:8" x14ac:dyDescent="0.25">
      <c r="B30" s="157" t="s">
        <v>37</v>
      </c>
      <c r="C30" s="155"/>
      <c r="D30" s="156"/>
      <c r="E30" s="42">
        <f>E29*2/100</f>
        <v>8354.7000000000007</v>
      </c>
      <c r="H30" s="22"/>
    </row>
    <row r="31" spans="1:8" x14ac:dyDescent="0.25">
      <c r="B31" s="157" t="s">
        <v>38</v>
      </c>
      <c r="C31" s="155"/>
      <c r="D31" s="156"/>
      <c r="E31" s="42">
        <f>E29*5/100-15100</f>
        <v>5786.75</v>
      </c>
      <c r="H31" s="22"/>
    </row>
    <row r="32" spans="1:8" x14ac:dyDescent="0.25">
      <c r="B32" s="157" t="s">
        <v>39</v>
      </c>
      <c r="C32" s="155"/>
      <c r="D32" s="156"/>
      <c r="E32" s="42"/>
      <c r="H32" s="22"/>
    </row>
    <row r="33" spans="1:8" x14ac:dyDescent="0.25">
      <c r="B33" s="157" t="s">
        <v>40</v>
      </c>
      <c r="C33" s="155"/>
      <c r="D33" s="156"/>
      <c r="E33" s="42">
        <v>1440.31</v>
      </c>
      <c r="H33" s="22"/>
    </row>
    <row r="34" spans="1:8" x14ac:dyDescent="0.25">
      <c r="B34" s="158" t="s">
        <v>41</v>
      </c>
      <c r="C34" s="159"/>
      <c r="D34" s="160"/>
      <c r="E34" s="42">
        <f>E29-E30-E31-E33</f>
        <v>402153.24</v>
      </c>
      <c r="H34" s="22"/>
    </row>
    <row r="35" spans="1:8" x14ac:dyDescent="0.25">
      <c r="B35" s="158" t="s">
        <v>42</v>
      </c>
      <c r="C35" s="159"/>
      <c r="D35" s="160"/>
      <c r="E35" s="42">
        <f>E34*19.6/100</f>
        <v>78822.035040000002</v>
      </c>
      <c r="H35" s="22"/>
    </row>
    <row r="36" spans="1:8" x14ac:dyDescent="0.25">
      <c r="B36" s="161" t="s">
        <v>43</v>
      </c>
      <c r="C36" s="162"/>
      <c r="D36" s="163"/>
      <c r="E36" s="43">
        <f>E34+E35</f>
        <v>480975.27503999998</v>
      </c>
    </row>
    <row r="40" spans="1:8" x14ac:dyDescent="0.25">
      <c r="A40" s="61"/>
      <c r="B40" s="40"/>
      <c r="C40" s="40"/>
      <c r="D40" s="23"/>
      <c r="E40" s="23"/>
    </row>
    <row r="41" spans="1:8" x14ac:dyDescent="0.25">
      <c r="A41" s="61"/>
      <c r="B41" s="40"/>
      <c r="C41" s="40"/>
    </row>
    <row r="42" spans="1:8" x14ac:dyDescent="0.25">
      <c r="A42" s="62"/>
      <c r="B42" s="33"/>
    </row>
  </sheetData>
  <mergeCells count="35">
    <mergeCell ref="B32:D32"/>
    <mergeCell ref="B33:D33"/>
    <mergeCell ref="B34:D34"/>
    <mergeCell ref="B35:D35"/>
    <mergeCell ref="B36:D36"/>
    <mergeCell ref="B31:D31"/>
    <mergeCell ref="C20:D20"/>
    <mergeCell ref="C21:D21"/>
    <mergeCell ref="C22:D22"/>
    <mergeCell ref="C23:D23"/>
    <mergeCell ref="C24:D24"/>
    <mergeCell ref="C25:D25"/>
    <mergeCell ref="C26:D26"/>
    <mergeCell ref="C27:D27"/>
    <mergeCell ref="B28:D28"/>
    <mergeCell ref="B29:D29"/>
    <mergeCell ref="B30:D30"/>
    <mergeCell ref="C19:D19"/>
    <mergeCell ref="A4:C4"/>
    <mergeCell ref="E4:F4"/>
    <mergeCell ref="A5:C5"/>
    <mergeCell ref="E5:F5"/>
    <mergeCell ref="A6:C6"/>
    <mergeCell ref="A13:F13"/>
    <mergeCell ref="A14:F14"/>
    <mergeCell ref="B15:D15"/>
    <mergeCell ref="C16:D16"/>
    <mergeCell ref="C17:D17"/>
    <mergeCell ref="C18:D18"/>
    <mergeCell ref="A1:C1"/>
    <mergeCell ref="E1:F1"/>
    <mergeCell ref="A2:C2"/>
    <mergeCell ref="E2:F2"/>
    <mergeCell ref="A3:C3"/>
    <mergeCell ref="E3:F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42"/>
  <sheetViews>
    <sheetView workbookViewId="0">
      <selection sqref="A1:XFD1048576"/>
    </sheetView>
  </sheetViews>
  <sheetFormatPr baseColWidth="10" defaultRowHeight="15" x14ac:dyDescent="0.25"/>
  <cols>
    <col min="1" max="1" width="15.42578125" style="58" bestFit="1" customWidth="1"/>
    <col min="2" max="2" width="5.7109375" customWidth="1"/>
    <col min="3" max="3" width="17.7109375" customWidth="1"/>
    <col min="4" max="4" width="19.85546875" customWidth="1"/>
    <col min="5" max="5" width="15.5703125" customWidth="1"/>
    <col min="6" max="6" width="14.7109375" customWidth="1"/>
    <col min="258" max="258" width="11.7109375" customWidth="1"/>
    <col min="259" max="259" width="29" customWidth="1"/>
    <col min="260" max="260" width="6" customWidth="1"/>
    <col min="261" max="261" width="23.5703125" customWidth="1"/>
    <col min="262" max="262" width="11.85546875" customWidth="1"/>
    <col min="514" max="514" width="11.7109375" customWidth="1"/>
    <col min="515" max="515" width="29" customWidth="1"/>
    <col min="516" max="516" width="6" customWidth="1"/>
    <col min="517" max="517" width="23.5703125" customWidth="1"/>
    <col min="518" max="518" width="11.85546875" customWidth="1"/>
    <col min="770" max="770" width="11.7109375" customWidth="1"/>
    <col min="771" max="771" width="29" customWidth="1"/>
    <col min="772" max="772" width="6" customWidth="1"/>
    <col min="773" max="773" width="23.5703125" customWidth="1"/>
    <col min="774" max="774" width="11.85546875" customWidth="1"/>
    <col min="1026" max="1026" width="11.7109375" customWidth="1"/>
    <col min="1027" max="1027" width="29" customWidth="1"/>
    <col min="1028" max="1028" width="6" customWidth="1"/>
    <col min="1029" max="1029" width="23.5703125" customWidth="1"/>
    <col min="1030" max="1030" width="11.85546875" customWidth="1"/>
    <col min="1282" max="1282" width="11.7109375" customWidth="1"/>
    <col min="1283" max="1283" width="29" customWidth="1"/>
    <col min="1284" max="1284" width="6" customWidth="1"/>
    <col min="1285" max="1285" width="23.5703125" customWidth="1"/>
    <col min="1286" max="1286" width="11.85546875" customWidth="1"/>
    <col min="1538" max="1538" width="11.7109375" customWidth="1"/>
    <col min="1539" max="1539" width="29" customWidth="1"/>
    <col min="1540" max="1540" width="6" customWidth="1"/>
    <col min="1541" max="1541" width="23.5703125" customWidth="1"/>
    <col min="1542" max="1542" width="11.85546875" customWidth="1"/>
    <col min="1794" max="1794" width="11.7109375" customWidth="1"/>
    <col min="1795" max="1795" width="29" customWidth="1"/>
    <col min="1796" max="1796" width="6" customWidth="1"/>
    <col min="1797" max="1797" width="23.5703125" customWidth="1"/>
    <col min="1798" max="1798" width="11.85546875" customWidth="1"/>
    <col min="2050" max="2050" width="11.7109375" customWidth="1"/>
    <col min="2051" max="2051" width="29" customWidth="1"/>
    <col min="2052" max="2052" width="6" customWidth="1"/>
    <col min="2053" max="2053" width="23.5703125" customWidth="1"/>
    <col min="2054" max="2054" width="11.85546875" customWidth="1"/>
    <col min="2306" max="2306" width="11.7109375" customWidth="1"/>
    <col min="2307" max="2307" width="29" customWidth="1"/>
    <col min="2308" max="2308" width="6" customWidth="1"/>
    <col min="2309" max="2309" width="23.5703125" customWidth="1"/>
    <col min="2310" max="2310" width="11.85546875" customWidth="1"/>
    <col min="2562" max="2562" width="11.7109375" customWidth="1"/>
    <col min="2563" max="2563" width="29" customWidth="1"/>
    <col min="2564" max="2564" width="6" customWidth="1"/>
    <col min="2565" max="2565" width="23.5703125" customWidth="1"/>
    <col min="2566" max="2566" width="11.85546875" customWidth="1"/>
    <col min="2818" max="2818" width="11.7109375" customWidth="1"/>
    <col min="2819" max="2819" width="29" customWidth="1"/>
    <col min="2820" max="2820" width="6" customWidth="1"/>
    <col min="2821" max="2821" width="23.5703125" customWidth="1"/>
    <col min="2822" max="2822" width="11.85546875" customWidth="1"/>
    <col min="3074" max="3074" width="11.7109375" customWidth="1"/>
    <col min="3075" max="3075" width="29" customWidth="1"/>
    <col min="3076" max="3076" width="6" customWidth="1"/>
    <col min="3077" max="3077" width="23.5703125" customWidth="1"/>
    <col min="3078" max="3078" width="11.85546875" customWidth="1"/>
    <col min="3330" max="3330" width="11.7109375" customWidth="1"/>
    <col min="3331" max="3331" width="29" customWidth="1"/>
    <col min="3332" max="3332" width="6" customWidth="1"/>
    <col min="3333" max="3333" width="23.5703125" customWidth="1"/>
    <col min="3334" max="3334" width="11.85546875" customWidth="1"/>
    <col min="3586" max="3586" width="11.7109375" customWidth="1"/>
    <col min="3587" max="3587" width="29" customWidth="1"/>
    <col min="3588" max="3588" width="6" customWidth="1"/>
    <col min="3589" max="3589" width="23.5703125" customWidth="1"/>
    <col min="3590" max="3590" width="11.85546875" customWidth="1"/>
    <col min="3842" max="3842" width="11.7109375" customWidth="1"/>
    <col min="3843" max="3843" width="29" customWidth="1"/>
    <col min="3844" max="3844" width="6" customWidth="1"/>
    <col min="3845" max="3845" width="23.5703125" customWidth="1"/>
    <col min="3846" max="3846" width="11.85546875" customWidth="1"/>
    <col min="4098" max="4098" width="11.7109375" customWidth="1"/>
    <col min="4099" max="4099" width="29" customWidth="1"/>
    <col min="4100" max="4100" width="6" customWidth="1"/>
    <col min="4101" max="4101" width="23.5703125" customWidth="1"/>
    <col min="4102" max="4102" width="11.85546875" customWidth="1"/>
    <col min="4354" max="4354" width="11.7109375" customWidth="1"/>
    <col min="4355" max="4355" width="29" customWidth="1"/>
    <col min="4356" max="4356" width="6" customWidth="1"/>
    <col min="4357" max="4357" width="23.5703125" customWidth="1"/>
    <col min="4358" max="4358" width="11.85546875" customWidth="1"/>
    <col min="4610" max="4610" width="11.7109375" customWidth="1"/>
    <col min="4611" max="4611" width="29" customWidth="1"/>
    <col min="4612" max="4612" width="6" customWidth="1"/>
    <col min="4613" max="4613" width="23.5703125" customWidth="1"/>
    <col min="4614" max="4614" width="11.85546875" customWidth="1"/>
    <col min="4866" max="4866" width="11.7109375" customWidth="1"/>
    <col min="4867" max="4867" width="29" customWidth="1"/>
    <col min="4868" max="4868" width="6" customWidth="1"/>
    <col min="4869" max="4869" width="23.5703125" customWidth="1"/>
    <col min="4870" max="4870" width="11.85546875" customWidth="1"/>
    <col min="5122" max="5122" width="11.7109375" customWidth="1"/>
    <col min="5123" max="5123" width="29" customWidth="1"/>
    <col min="5124" max="5124" width="6" customWidth="1"/>
    <col min="5125" max="5125" width="23.5703125" customWidth="1"/>
    <col min="5126" max="5126" width="11.85546875" customWidth="1"/>
    <col min="5378" max="5378" width="11.7109375" customWidth="1"/>
    <col min="5379" max="5379" width="29" customWidth="1"/>
    <col min="5380" max="5380" width="6" customWidth="1"/>
    <col min="5381" max="5381" width="23.5703125" customWidth="1"/>
    <col min="5382" max="5382" width="11.85546875" customWidth="1"/>
    <col min="5634" max="5634" width="11.7109375" customWidth="1"/>
    <col min="5635" max="5635" width="29" customWidth="1"/>
    <col min="5636" max="5636" width="6" customWidth="1"/>
    <col min="5637" max="5637" width="23.5703125" customWidth="1"/>
    <col min="5638" max="5638" width="11.85546875" customWidth="1"/>
    <col min="5890" max="5890" width="11.7109375" customWidth="1"/>
    <col min="5891" max="5891" width="29" customWidth="1"/>
    <col min="5892" max="5892" width="6" customWidth="1"/>
    <col min="5893" max="5893" width="23.5703125" customWidth="1"/>
    <col min="5894" max="5894" width="11.85546875" customWidth="1"/>
    <col min="6146" max="6146" width="11.7109375" customWidth="1"/>
    <col min="6147" max="6147" width="29" customWidth="1"/>
    <col min="6148" max="6148" width="6" customWidth="1"/>
    <col min="6149" max="6149" width="23.5703125" customWidth="1"/>
    <col min="6150" max="6150" width="11.85546875" customWidth="1"/>
    <col min="6402" max="6402" width="11.7109375" customWidth="1"/>
    <col min="6403" max="6403" width="29" customWidth="1"/>
    <col min="6404" max="6404" width="6" customWidth="1"/>
    <col min="6405" max="6405" width="23.5703125" customWidth="1"/>
    <col min="6406" max="6406" width="11.85546875" customWidth="1"/>
    <col min="6658" max="6658" width="11.7109375" customWidth="1"/>
    <col min="6659" max="6659" width="29" customWidth="1"/>
    <col min="6660" max="6660" width="6" customWidth="1"/>
    <col min="6661" max="6661" width="23.5703125" customWidth="1"/>
    <col min="6662" max="6662" width="11.85546875" customWidth="1"/>
    <col min="6914" max="6914" width="11.7109375" customWidth="1"/>
    <col min="6915" max="6915" width="29" customWidth="1"/>
    <col min="6916" max="6916" width="6" customWidth="1"/>
    <col min="6917" max="6917" width="23.5703125" customWidth="1"/>
    <col min="6918" max="6918" width="11.85546875" customWidth="1"/>
    <col min="7170" max="7170" width="11.7109375" customWidth="1"/>
    <col min="7171" max="7171" width="29" customWidth="1"/>
    <col min="7172" max="7172" width="6" customWidth="1"/>
    <col min="7173" max="7173" width="23.5703125" customWidth="1"/>
    <col min="7174" max="7174" width="11.85546875" customWidth="1"/>
    <col min="7426" max="7426" width="11.7109375" customWidth="1"/>
    <col min="7427" max="7427" width="29" customWidth="1"/>
    <col min="7428" max="7428" width="6" customWidth="1"/>
    <col min="7429" max="7429" width="23.5703125" customWidth="1"/>
    <col min="7430" max="7430" width="11.85546875" customWidth="1"/>
    <col min="7682" max="7682" width="11.7109375" customWidth="1"/>
    <col min="7683" max="7683" width="29" customWidth="1"/>
    <col min="7684" max="7684" width="6" customWidth="1"/>
    <col min="7685" max="7685" width="23.5703125" customWidth="1"/>
    <col min="7686" max="7686" width="11.85546875" customWidth="1"/>
    <col min="7938" max="7938" width="11.7109375" customWidth="1"/>
    <col min="7939" max="7939" width="29" customWidth="1"/>
    <col min="7940" max="7940" width="6" customWidth="1"/>
    <col min="7941" max="7941" width="23.5703125" customWidth="1"/>
    <col min="7942" max="7942" width="11.85546875" customWidth="1"/>
    <col min="8194" max="8194" width="11.7109375" customWidth="1"/>
    <col min="8195" max="8195" width="29" customWidth="1"/>
    <col min="8196" max="8196" width="6" customWidth="1"/>
    <col min="8197" max="8197" width="23.5703125" customWidth="1"/>
    <col min="8198" max="8198" width="11.85546875" customWidth="1"/>
    <col min="8450" max="8450" width="11.7109375" customWidth="1"/>
    <col min="8451" max="8451" width="29" customWidth="1"/>
    <col min="8452" max="8452" width="6" customWidth="1"/>
    <col min="8453" max="8453" width="23.5703125" customWidth="1"/>
    <col min="8454" max="8454" width="11.85546875" customWidth="1"/>
    <col min="8706" max="8706" width="11.7109375" customWidth="1"/>
    <col min="8707" max="8707" width="29" customWidth="1"/>
    <col min="8708" max="8708" width="6" customWidth="1"/>
    <col min="8709" max="8709" width="23.5703125" customWidth="1"/>
    <col min="8710" max="8710" width="11.85546875" customWidth="1"/>
    <col min="8962" max="8962" width="11.7109375" customWidth="1"/>
    <col min="8963" max="8963" width="29" customWidth="1"/>
    <col min="8964" max="8964" width="6" customWidth="1"/>
    <col min="8965" max="8965" width="23.5703125" customWidth="1"/>
    <col min="8966" max="8966" width="11.85546875" customWidth="1"/>
    <col min="9218" max="9218" width="11.7109375" customWidth="1"/>
    <col min="9219" max="9219" width="29" customWidth="1"/>
    <col min="9220" max="9220" width="6" customWidth="1"/>
    <col min="9221" max="9221" width="23.5703125" customWidth="1"/>
    <col min="9222" max="9222" width="11.85546875" customWidth="1"/>
    <col min="9474" max="9474" width="11.7109375" customWidth="1"/>
    <col min="9475" max="9475" width="29" customWidth="1"/>
    <col min="9476" max="9476" width="6" customWidth="1"/>
    <col min="9477" max="9477" width="23.5703125" customWidth="1"/>
    <col min="9478" max="9478" width="11.85546875" customWidth="1"/>
    <col min="9730" max="9730" width="11.7109375" customWidth="1"/>
    <col min="9731" max="9731" width="29" customWidth="1"/>
    <col min="9732" max="9732" width="6" customWidth="1"/>
    <col min="9733" max="9733" width="23.5703125" customWidth="1"/>
    <col min="9734" max="9734" width="11.85546875" customWidth="1"/>
    <col min="9986" max="9986" width="11.7109375" customWidth="1"/>
    <col min="9987" max="9987" width="29" customWidth="1"/>
    <col min="9988" max="9988" width="6" customWidth="1"/>
    <col min="9989" max="9989" width="23.5703125" customWidth="1"/>
    <col min="9990" max="9990" width="11.85546875" customWidth="1"/>
    <col min="10242" max="10242" width="11.7109375" customWidth="1"/>
    <col min="10243" max="10243" width="29" customWidth="1"/>
    <col min="10244" max="10244" width="6" customWidth="1"/>
    <col min="10245" max="10245" width="23.5703125" customWidth="1"/>
    <col min="10246" max="10246" width="11.85546875" customWidth="1"/>
    <col min="10498" max="10498" width="11.7109375" customWidth="1"/>
    <col min="10499" max="10499" width="29" customWidth="1"/>
    <col min="10500" max="10500" width="6" customWidth="1"/>
    <col min="10501" max="10501" width="23.5703125" customWidth="1"/>
    <col min="10502" max="10502" width="11.85546875" customWidth="1"/>
    <col min="10754" max="10754" width="11.7109375" customWidth="1"/>
    <col min="10755" max="10755" width="29" customWidth="1"/>
    <col min="10756" max="10756" width="6" customWidth="1"/>
    <col min="10757" max="10757" width="23.5703125" customWidth="1"/>
    <col min="10758" max="10758" width="11.85546875" customWidth="1"/>
    <col min="11010" max="11010" width="11.7109375" customWidth="1"/>
    <col min="11011" max="11011" width="29" customWidth="1"/>
    <col min="11012" max="11012" width="6" customWidth="1"/>
    <col min="11013" max="11013" width="23.5703125" customWidth="1"/>
    <col min="11014" max="11014" width="11.85546875" customWidth="1"/>
    <col min="11266" max="11266" width="11.7109375" customWidth="1"/>
    <col min="11267" max="11267" width="29" customWidth="1"/>
    <col min="11268" max="11268" width="6" customWidth="1"/>
    <col min="11269" max="11269" width="23.5703125" customWidth="1"/>
    <col min="11270" max="11270" width="11.85546875" customWidth="1"/>
    <col min="11522" max="11522" width="11.7109375" customWidth="1"/>
    <col min="11523" max="11523" width="29" customWidth="1"/>
    <col min="11524" max="11524" width="6" customWidth="1"/>
    <col min="11525" max="11525" width="23.5703125" customWidth="1"/>
    <col min="11526" max="11526" width="11.85546875" customWidth="1"/>
    <col min="11778" max="11778" width="11.7109375" customWidth="1"/>
    <col min="11779" max="11779" width="29" customWidth="1"/>
    <col min="11780" max="11780" width="6" customWidth="1"/>
    <col min="11781" max="11781" width="23.5703125" customWidth="1"/>
    <col min="11782" max="11782" width="11.85546875" customWidth="1"/>
    <col min="12034" max="12034" width="11.7109375" customWidth="1"/>
    <col min="12035" max="12035" width="29" customWidth="1"/>
    <col min="12036" max="12036" width="6" customWidth="1"/>
    <col min="12037" max="12037" width="23.5703125" customWidth="1"/>
    <col min="12038" max="12038" width="11.85546875" customWidth="1"/>
    <col min="12290" max="12290" width="11.7109375" customWidth="1"/>
    <col min="12291" max="12291" width="29" customWidth="1"/>
    <col min="12292" max="12292" width="6" customWidth="1"/>
    <col min="12293" max="12293" width="23.5703125" customWidth="1"/>
    <col min="12294" max="12294" width="11.85546875" customWidth="1"/>
    <col min="12546" max="12546" width="11.7109375" customWidth="1"/>
    <col min="12547" max="12547" width="29" customWidth="1"/>
    <col min="12548" max="12548" width="6" customWidth="1"/>
    <col min="12549" max="12549" width="23.5703125" customWidth="1"/>
    <col min="12550" max="12550" width="11.85546875" customWidth="1"/>
    <col min="12802" max="12802" width="11.7109375" customWidth="1"/>
    <col min="12803" max="12803" width="29" customWidth="1"/>
    <col min="12804" max="12804" width="6" customWidth="1"/>
    <col min="12805" max="12805" width="23.5703125" customWidth="1"/>
    <col min="12806" max="12806" width="11.85546875" customWidth="1"/>
    <col min="13058" max="13058" width="11.7109375" customWidth="1"/>
    <col min="13059" max="13059" width="29" customWidth="1"/>
    <col min="13060" max="13060" width="6" customWidth="1"/>
    <col min="13061" max="13061" width="23.5703125" customWidth="1"/>
    <col min="13062" max="13062" width="11.85546875" customWidth="1"/>
    <col min="13314" max="13314" width="11.7109375" customWidth="1"/>
    <col min="13315" max="13315" width="29" customWidth="1"/>
    <col min="13316" max="13316" width="6" customWidth="1"/>
    <col min="13317" max="13317" width="23.5703125" customWidth="1"/>
    <col min="13318" max="13318" width="11.85546875" customWidth="1"/>
    <col min="13570" max="13570" width="11.7109375" customWidth="1"/>
    <col min="13571" max="13571" width="29" customWidth="1"/>
    <col min="13572" max="13572" width="6" customWidth="1"/>
    <col min="13573" max="13573" width="23.5703125" customWidth="1"/>
    <col min="13574" max="13574" width="11.85546875" customWidth="1"/>
    <col min="13826" max="13826" width="11.7109375" customWidth="1"/>
    <col min="13827" max="13827" width="29" customWidth="1"/>
    <col min="13828" max="13828" width="6" customWidth="1"/>
    <col min="13829" max="13829" width="23.5703125" customWidth="1"/>
    <col min="13830" max="13830" width="11.85546875" customWidth="1"/>
    <col min="14082" max="14082" width="11.7109375" customWidth="1"/>
    <col min="14083" max="14083" width="29" customWidth="1"/>
    <col min="14084" max="14084" width="6" customWidth="1"/>
    <col min="14085" max="14085" width="23.5703125" customWidth="1"/>
    <col min="14086" max="14086" width="11.85546875" customWidth="1"/>
    <col min="14338" max="14338" width="11.7109375" customWidth="1"/>
    <col min="14339" max="14339" width="29" customWidth="1"/>
    <col min="14340" max="14340" width="6" customWidth="1"/>
    <col min="14341" max="14341" width="23.5703125" customWidth="1"/>
    <col min="14342" max="14342" width="11.85546875" customWidth="1"/>
    <col min="14594" max="14594" width="11.7109375" customWidth="1"/>
    <col min="14595" max="14595" width="29" customWidth="1"/>
    <col min="14596" max="14596" width="6" customWidth="1"/>
    <col min="14597" max="14597" width="23.5703125" customWidth="1"/>
    <col min="14598" max="14598" width="11.85546875" customWidth="1"/>
    <col min="14850" max="14850" width="11.7109375" customWidth="1"/>
    <col min="14851" max="14851" width="29" customWidth="1"/>
    <col min="14852" max="14852" width="6" customWidth="1"/>
    <col min="14853" max="14853" width="23.5703125" customWidth="1"/>
    <col min="14854" max="14854" width="11.85546875" customWidth="1"/>
    <col min="15106" max="15106" width="11.7109375" customWidth="1"/>
    <col min="15107" max="15107" width="29" customWidth="1"/>
    <col min="15108" max="15108" width="6" customWidth="1"/>
    <col min="15109" max="15109" width="23.5703125" customWidth="1"/>
    <col min="15110" max="15110" width="11.85546875" customWidth="1"/>
    <col min="15362" max="15362" width="11.7109375" customWidth="1"/>
    <col min="15363" max="15363" width="29" customWidth="1"/>
    <col min="15364" max="15364" width="6" customWidth="1"/>
    <col min="15365" max="15365" width="23.5703125" customWidth="1"/>
    <col min="15366" max="15366" width="11.85546875" customWidth="1"/>
    <col min="15618" max="15618" width="11.7109375" customWidth="1"/>
    <col min="15619" max="15619" width="29" customWidth="1"/>
    <col min="15620" max="15620" width="6" customWidth="1"/>
    <col min="15621" max="15621" width="23.5703125" customWidth="1"/>
    <col min="15622" max="15622" width="11.85546875" customWidth="1"/>
    <col min="15874" max="15874" width="11.7109375" customWidth="1"/>
    <col min="15875" max="15875" width="29" customWidth="1"/>
    <col min="15876" max="15876" width="6" customWidth="1"/>
    <col min="15877" max="15877" width="23.5703125" customWidth="1"/>
    <col min="15878" max="15878" width="11.85546875" customWidth="1"/>
    <col min="16130" max="16130" width="11.7109375" customWidth="1"/>
    <col min="16131" max="16131" width="29" customWidth="1"/>
    <col min="16132" max="16132" width="6" customWidth="1"/>
    <col min="16133" max="16133" width="23.5703125" customWidth="1"/>
    <col min="16134" max="16134" width="11.85546875" customWidth="1"/>
  </cols>
  <sheetData>
    <row r="1" spans="1:6" ht="23.25" customHeight="1" x14ac:dyDescent="0.25">
      <c r="A1" s="167"/>
      <c r="B1" s="167"/>
      <c r="C1" s="167"/>
      <c r="E1" s="146" t="s">
        <v>51</v>
      </c>
      <c r="F1" s="146"/>
    </row>
    <row r="2" spans="1:6" ht="18" customHeight="1" x14ac:dyDescent="0.25">
      <c r="A2" s="168"/>
      <c r="B2" s="168"/>
      <c r="C2" s="168"/>
      <c r="E2" s="175" t="str">
        <f>+'Tableau Récapitulatif'!J1</f>
        <v xml:space="preserve">Icade Promotion </v>
      </c>
      <c r="F2" s="175"/>
    </row>
    <row r="3" spans="1:6" ht="18" customHeight="1" x14ac:dyDescent="0.25">
      <c r="A3" s="170"/>
      <c r="B3" s="170"/>
      <c r="C3" s="170"/>
      <c r="E3" s="176" t="str">
        <f>+'Tableau Récapitulatif'!J2</f>
        <v>Magny le Hongre</v>
      </c>
      <c r="F3" s="176"/>
    </row>
    <row r="4" spans="1:6" ht="18" customHeight="1" x14ac:dyDescent="0.25">
      <c r="A4" s="169"/>
      <c r="B4" s="169"/>
      <c r="C4" s="169"/>
      <c r="E4" s="176" t="str">
        <f>+'Tableau Récapitulatif'!J3</f>
        <v>"Le Hameau des Etangs"</v>
      </c>
      <c r="F4" s="176"/>
    </row>
    <row r="5" spans="1:6" ht="18" customHeight="1" x14ac:dyDescent="0.25">
      <c r="A5" s="169"/>
      <c r="B5" s="169"/>
      <c r="C5" s="169"/>
      <c r="E5" s="175" t="str">
        <f>+'Tableau Récapitulatif'!J4</f>
        <v>tranche 1</v>
      </c>
      <c r="F5" s="175"/>
    </row>
    <row r="6" spans="1:6" ht="11.25" customHeight="1" x14ac:dyDescent="0.25">
      <c r="A6" s="169"/>
      <c r="B6" s="169"/>
      <c r="C6" s="169"/>
      <c r="D6" s="26"/>
      <c r="E6" s="26"/>
      <c r="F6" s="37"/>
    </row>
    <row r="7" spans="1:6" ht="7.5" customHeight="1" x14ac:dyDescent="0.25">
      <c r="A7" s="55"/>
      <c r="B7" s="26"/>
      <c r="C7" s="26"/>
      <c r="D7" s="26"/>
      <c r="E7" s="26"/>
      <c r="F7" s="37"/>
    </row>
    <row r="8" spans="1:6" ht="54.75" customHeight="1" x14ac:dyDescent="0.25">
      <c r="A8" s="59"/>
      <c r="B8" s="17"/>
      <c r="C8" s="17"/>
      <c r="D8" s="17"/>
      <c r="E8" s="17"/>
      <c r="F8" s="18"/>
    </row>
    <row r="9" spans="1:6" x14ac:dyDescent="0.25">
      <c r="A9" s="31" t="s">
        <v>33</v>
      </c>
      <c r="B9" s="35"/>
      <c r="C9" s="29" t="s">
        <v>6</v>
      </c>
      <c r="D9" s="21"/>
      <c r="E9" s="39"/>
      <c r="F9" s="38"/>
    </row>
    <row r="10" spans="1:6" x14ac:dyDescent="0.25">
      <c r="A10" s="32" t="s">
        <v>44</v>
      </c>
      <c r="B10" s="36"/>
      <c r="C10" s="30" t="s">
        <v>50</v>
      </c>
      <c r="D10" s="19"/>
      <c r="E10" s="19"/>
      <c r="F10" s="20"/>
    </row>
    <row r="11" spans="1:6" x14ac:dyDescent="0.25">
      <c r="A11" s="34"/>
      <c r="B11" s="34"/>
      <c r="C11" s="20"/>
      <c r="D11" s="19"/>
      <c r="E11" s="19"/>
      <c r="F11" s="20"/>
    </row>
    <row r="12" spans="1:6" ht="24" customHeight="1" x14ac:dyDescent="0.25">
      <c r="A12" s="60"/>
      <c r="B12" s="2"/>
      <c r="C12" s="2"/>
      <c r="D12" s="2"/>
      <c r="E12" s="2"/>
      <c r="F12" s="2"/>
    </row>
    <row r="13" spans="1:6" ht="15.75" x14ac:dyDescent="0.25">
      <c r="A13" s="171" t="s">
        <v>34</v>
      </c>
      <c r="B13" s="172"/>
      <c r="C13" s="172"/>
      <c r="D13" s="172"/>
      <c r="E13" s="172"/>
      <c r="F13" s="173"/>
    </row>
    <row r="14" spans="1:6" ht="39" customHeight="1" x14ac:dyDescent="0.25">
      <c r="A14" s="150"/>
      <c r="B14" s="150"/>
      <c r="C14" s="150"/>
      <c r="D14" s="150"/>
      <c r="E14" s="150"/>
      <c r="F14" s="150"/>
    </row>
    <row r="15" spans="1:6" x14ac:dyDescent="0.25">
      <c r="A15" s="56" t="s">
        <v>56</v>
      </c>
      <c r="B15" s="174" t="s">
        <v>52</v>
      </c>
      <c r="C15" s="174"/>
      <c r="D15" s="174"/>
      <c r="E15" s="41">
        <v>200000</v>
      </c>
    </row>
    <row r="16" spans="1:6" x14ac:dyDescent="0.25">
      <c r="A16" s="56" t="str">
        <f>$C$9&amp;C16</f>
        <v>STRADANOVA1</v>
      </c>
      <c r="B16" s="45" t="s">
        <v>53</v>
      </c>
      <c r="C16" s="155">
        <v>1</v>
      </c>
      <c r="D16" s="156"/>
      <c r="E16" s="44">
        <f>LOOKUP(A16,Programme!O:O,Programme!E:E)</f>
        <v>14235</v>
      </c>
    </row>
    <row r="17" spans="1:8" x14ac:dyDescent="0.25">
      <c r="A17" s="56" t="str">
        <f t="shared" ref="A17:A27" si="0">$C$9&amp;C17</f>
        <v>STRADANOVA2</v>
      </c>
      <c r="B17" s="45" t="s">
        <v>53</v>
      </c>
      <c r="C17" s="155">
        <v>2</v>
      </c>
      <c r="D17" s="156"/>
      <c r="E17" s="44">
        <f>LOOKUP(A17,Programme!O:O,Programme!E:E)</f>
        <v>3400</v>
      </c>
      <c r="H17" s="22"/>
    </row>
    <row r="18" spans="1:8" x14ac:dyDescent="0.25">
      <c r="A18" s="56" t="str">
        <f t="shared" si="0"/>
        <v>STRADANOVA3</v>
      </c>
      <c r="B18" s="45" t="s">
        <v>53</v>
      </c>
      <c r="C18" s="155">
        <v>3</v>
      </c>
      <c r="D18" s="156"/>
      <c r="E18" s="44">
        <f>LOOKUP(A18,Programme!O:O,Programme!E:E)</f>
        <v>100</v>
      </c>
      <c r="H18" s="22"/>
    </row>
    <row r="19" spans="1:8" x14ac:dyDescent="0.25">
      <c r="A19" s="56" t="str">
        <f t="shared" si="0"/>
        <v>STRADANOVA4</v>
      </c>
      <c r="B19" s="45" t="s">
        <v>53</v>
      </c>
      <c r="C19" s="155">
        <v>4</v>
      </c>
      <c r="D19" s="156"/>
      <c r="E19" s="44">
        <f>LOOKUP(A19,Programme!O:O,Programme!E:E)</f>
        <v>0</v>
      </c>
      <c r="H19" s="22"/>
    </row>
    <row r="20" spans="1:8" x14ac:dyDescent="0.25">
      <c r="A20" s="56" t="str">
        <f t="shared" si="0"/>
        <v>STRADANOVA5</v>
      </c>
      <c r="B20" s="45" t="s">
        <v>53</v>
      </c>
      <c r="C20" s="155">
        <v>5</v>
      </c>
      <c r="D20" s="156"/>
      <c r="E20" s="44">
        <f>LOOKUP(A20,Programme!O:O,Programme!E:E)</f>
        <v>0</v>
      </c>
      <c r="H20" s="22"/>
    </row>
    <row r="21" spans="1:8" x14ac:dyDescent="0.25">
      <c r="A21" s="56" t="str">
        <f t="shared" si="0"/>
        <v>STRADANOVA6</v>
      </c>
      <c r="B21" s="45" t="s">
        <v>53</v>
      </c>
      <c r="C21" s="155">
        <v>6</v>
      </c>
      <c r="D21" s="156"/>
      <c r="E21" s="44">
        <f>LOOKUP(A21,Programme!O:O,Programme!E:E)</f>
        <v>0</v>
      </c>
      <c r="H21" s="22"/>
    </row>
    <row r="22" spans="1:8" x14ac:dyDescent="0.25">
      <c r="A22" s="56" t="str">
        <f t="shared" si="0"/>
        <v>STRADANOVA7</v>
      </c>
      <c r="B22" s="45" t="s">
        <v>53</v>
      </c>
      <c r="C22" s="155">
        <v>7</v>
      </c>
      <c r="D22" s="156"/>
      <c r="E22" s="44">
        <f>LOOKUP(A22,Programme!O:O,Programme!E:E)</f>
        <v>0</v>
      </c>
      <c r="H22" s="22"/>
    </row>
    <row r="23" spans="1:8" x14ac:dyDescent="0.25">
      <c r="A23" s="56" t="str">
        <f t="shared" si="0"/>
        <v>STRADANOVA8</v>
      </c>
      <c r="B23" s="45" t="s">
        <v>53</v>
      </c>
      <c r="C23" s="155">
        <v>8</v>
      </c>
      <c r="D23" s="156"/>
      <c r="E23" s="44">
        <f>LOOKUP(A23,Programme!O:O,Programme!E:E)</f>
        <v>0</v>
      </c>
      <c r="H23" s="22"/>
    </row>
    <row r="24" spans="1:8" x14ac:dyDescent="0.25">
      <c r="A24" s="56" t="str">
        <f t="shared" si="0"/>
        <v>STRADANOVA9</v>
      </c>
      <c r="B24" s="45" t="s">
        <v>53</v>
      </c>
      <c r="C24" s="155">
        <v>9</v>
      </c>
      <c r="D24" s="156"/>
      <c r="E24" s="44">
        <f>LOOKUP(A24,Programme!O:O,Programme!E:E)</f>
        <v>0</v>
      </c>
      <c r="H24" s="22"/>
    </row>
    <row r="25" spans="1:8" x14ac:dyDescent="0.25">
      <c r="A25" s="56" t="str">
        <f t="shared" si="0"/>
        <v>STRADANOVA10</v>
      </c>
      <c r="B25" s="45" t="s">
        <v>53</v>
      </c>
      <c r="C25" s="155">
        <v>10</v>
      </c>
      <c r="D25" s="156"/>
      <c r="E25" s="44"/>
      <c r="H25" s="22"/>
    </row>
    <row r="26" spans="1:8" x14ac:dyDescent="0.25">
      <c r="A26" s="56" t="str">
        <f t="shared" si="0"/>
        <v>STRADANOVA11</v>
      </c>
      <c r="B26" s="45" t="s">
        <v>53</v>
      </c>
      <c r="C26" s="155">
        <v>11</v>
      </c>
      <c r="D26" s="156"/>
      <c r="E26" s="44"/>
      <c r="H26" s="22"/>
    </row>
    <row r="27" spans="1:8" x14ac:dyDescent="0.25">
      <c r="A27" s="56" t="str">
        <f t="shared" si="0"/>
        <v>STRADANOVA12</v>
      </c>
      <c r="B27" s="45" t="s">
        <v>53</v>
      </c>
      <c r="C27" s="155">
        <v>12</v>
      </c>
      <c r="D27" s="156"/>
      <c r="E27" s="44"/>
      <c r="H27" s="22"/>
    </row>
    <row r="28" spans="1:8" x14ac:dyDescent="0.25">
      <c r="A28" s="56"/>
      <c r="B28" s="164" t="s">
        <v>35</v>
      </c>
      <c r="C28" s="165"/>
      <c r="D28" s="166"/>
      <c r="E28" s="47">
        <f>SUM(E15:E27)</f>
        <v>217735</v>
      </c>
      <c r="H28" s="22"/>
    </row>
    <row r="29" spans="1:8" x14ac:dyDescent="0.25">
      <c r="B29" s="157" t="s">
        <v>36</v>
      </c>
      <c r="C29" s="155"/>
      <c r="D29" s="156"/>
      <c r="E29" s="43">
        <f>E28+E15</f>
        <v>417735</v>
      </c>
      <c r="H29" s="22"/>
    </row>
    <row r="30" spans="1:8" x14ac:dyDescent="0.25">
      <c r="B30" s="157" t="s">
        <v>37</v>
      </c>
      <c r="C30" s="155"/>
      <c r="D30" s="156"/>
      <c r="E30" s="42">
        <f>E29*2/100</f>
        <v>8354.7000000000007</v>
      </c>
      <c r="H30" s="22"/>
    </row>
    <row r="31" spans="1:8" x14ac:dyDescent="0.25">
      <c r="B31" s="157" t="s">
        <v>38</v>
      </c>
      <c r="C31" s="155"/>
      <c r="D31" s="156"/>
      <c r="E31" s="42">
        <f>E29*5/100-15100</f>
        <v>5786.75</v>
      </c>
      <c r="H31" s="22"/>
    </row>
    <row r="32" spans="1:8" x14ac:dyDescent="0.25">
      <c r="B32" s="157" t="s">
        <v>39</v>
      </c>
      <c r="C32" s="155"/>
      <c r="D32" s="156"/>
      <c r="E32" s="42"/>
      <c r="H32" s="22"/>
    </row>
    <row r="33" spans="1:8" x14ac:dyDescent="0.25">
      <c r="B33" s="157" t="s">
        <v>40</v>
      </c>
      <c r="C33" s="155"/>
      <c r="D33" s="156"/>
      <c r="E33" s="42">
        <v>1440.31</v>
      </c>
      <c r="H33" s="22"/>
    </row>
    <row r="34" spans="1:8" x14ac:dyDescent="0.25">
      <c r="B34" s="158" t="s">
        <v>41</v>
      </c>
      <c r="C34" s="159"/>
      <c r="D34" s="160"/>
      <c r="E34" s="42">
        <f>E29-E30-E31-E33</f>
        <v>402153.24</v>
      </c>
      <c r="H34" s="22"/>
    </row>
    <row r="35" spans="1:8" x14ac:dyDescent="0.25">
      <c r="B35" s="158" t="s">
        <v>42</v>
      </c>
      <c r="C35" s="159"/>
      <c r="D35" s="160"/>
      <c r="E35" s="42">
        <f>E34*19.6/100</f>
        <v>78822.035040000002</v>
      </c>
      <c r="H35" s="22"/>
    </row>
    <row r="36" spans="1:8" x14ac:dyDescent="0.25">
      <c r="B36" s="161" t="s">
        <v>43</v>
      </c>
      <c r="C36" s="162"/>
      <c r="D36" s="163"/>
      <c r="E36" s="43">
        <f>E34+E35</f>
        <v>480975.27503999998</v>
      </c>
    </row>
    <row r="40" spans="1:8" x14ac:dyDescent="0.25">
      <c r="A40" s="61"/>
      <c r="B40" s="40"/>
      <c r="C40" s="40"/>
      <c r="D40" s="23"/>
      <c r="E40" s="23"/>
    </row>
    <row r="41" spans="1:8" x14ac:dyDescent="0.25">
      <c r="A41" s="61"/>
      <c r="B41" s="40"/>
      <c r="C41" s="40"/>
    </row>
    <row r="42" spans="1:8" x14ac:dyDescent="0.25">
      <c r="A42" s="62"/>
      <c r="B42" s="33"/>
    </row>
  </sheetData>
  <mergeCells count="35">
    <mergeCell ref="B32:D32"/>
    <mergeCell ref="B33:D33"/>
    <mergeCell ref="B34:D34"/>
    <mergeCell ref="B35:D35"/>
    <mergeCell ref="B36:D36"/>
    <mergeCell ref="B31:D31"/>
    <mergeCell ref="C20:D20"/>
    <mergeCell ref="C21:D21"/>
    <mergeCell ref="C22:D22"/>
    <mergeCell ref="C23:D23"/>
    <mergeCell ref="C24:D24"/>
    <mergeCell ref="C25:D25"/>
    <mergeCell ref="C26:D26"/>
    <mergeCell ref="C27:D27"/>
    <mergeCell ref="B28:D28"/>
    <mergeCell ref="B29:D29"/>
    <mergeCell ref="B30:D30"/>
    <mergeCell ref="C19:D19"/>
    <mergeCell ref="A4:C4"/>
    <mergeCell ref="E4:F4"/>
    <mergeCell ref="A5:C5"/>
    <mergeCell ref="E5:F5"/>
    <mergeCell ref="A6:C6"/>
    <mergeCell ref="A13:F13"/>
    <mergeCell ref="A14:F14"/>
    <mergeCell ref="B15:D15"/>
    <mergeCell ref="C16:D16"/>
    <mergeCell ref="C17:D17"/>
    <mergeCell ref="C18:D18"/>
    <mergeCell ref="A1:C1"/>
    <mergeCell ref="E1:F1"/>
    <mergeCell ref="A2:C2"/>
    <mergeCell ref="E2:F2"/>
    <mergeCell ref="A3:C3"/>
    <mergeCell ref="E3:F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42"/>
  <sheetViews>
    <sheetView workbookViewId="0">
      <selection activeCell="H22" sqref="H22"/>
    </sheetView>
  </sheetViews>
  <sheetFormatPr baseColWidth="10" defaultRowHeight="15" x14ac:dyDescent="0.25"/>
  <cols>
    <col min="1" max="1" width="15.42578125" style="58" bestFit="1" customWidth="1"/>
    <col min="2" max="2" width="5.7109375" customWidth="1"/>
    <col min="3" max="3" width="17.7109375" customWidth="1"/>
    <col min="4" max="4" width="19.85546875" customWidth="1"/>
    <col min="5" max="5" width="15.5703125" customWidth="1"/>
    <col min="6" max="6" width="14.7109375" customWidth="1"/>
    <col min="258" max="258" width="11.7109375" customWidth="1"/>
    <col min="259" max="259" width="29" customWidth="1"/>
    <col min="260" max="260" width="6" customWidth="1"/>
    <col min="261" max="261" width="23.5703125" customWidth="1"/>
    <col min="262" max="262" width="11.85546875" customWidth="1"/>
    <col min="514" max="514" width="11.7109375" customWidth="1"/>
    <col min="515" max="515" width="29" customWidth="1"/>
    <col min="516" max="516" width="6" customWidth="1"/>
    <col min="517" max="517" width="23.5703125" customWidth="1"/>
    <col min="518" max="518" width="11.85546875" customWidth="1"/>
    <col min="770" max="770" width="11.7109375" customWidth="1"/>
    <col min="771" max="771" width="29" customWidth="1"/>
    <col min="772" max="772" width="6" customWidth="1"/>
    <col min="773" max="773" width="23.5703125" customWidth="1"/>
    <col min="774" max="774" width="11.85546875" customWidth="1"/>
    <col min="1026" max="1026" width="11.7109375" customWidth="1"/>
    <col min="1027" max="1027" width="29" customWidth="1"/>
    <col min="1028" max="1028" width="6" customWidth="1"/>
    <col min="1029" max="1029" width="23.5703125" customWidth="1"/>
    <col min="1030" max="1030" width="11.85546875" customWidth="1"/>
    <col min="1282" max="1282" width="11.7109375" customWidth="1"/>
    <col min="1283" max="1283" width="29" customWidth="1"/>
    <col min="1284" max="1284" width="6" customWidth="1"/>
    <col min="1285" max="1285" width="23.5703125" customWidth="1"/>
    <col min="1286" max="1286" width="11.85546875" customWidth="1"/>
    <col min="1538" max="1538" width="11.7109375" customWidth="1"/>
    <col min="1539" max="1539" width="29" customWidth="1"/>
    <col min="1540" max="1540" width="6" customWidth="1"/>
    <col min="1541" max="1541" width="23.5703125" customWidth="1"/>
    <col min="1542" max="1542" width="11.85546875" customWidth="1"/>
    <col min="1794" max="1794" width="11.7109375" customWidth="1"/>
    <col min="1795" max="1795" width="29" customWidth="1"/>
    <col min="1796" max="1796" width="6" customWidth="1"/>
    <col min="1797" max="1797" width="23.5703125" customWidth="1"/>
    <col min="1798" max="1798" width="11.85546875" customWidth="1"/>
    <col min="2050" max="2050" width="11.7109375" customWidth="1"/>
    <col min="2051" max="2051" width="29" customWidth="1"/>
    <col min="2052" max="2052" width="6" customWidth="1"/>
    <col min="2053" max="2053" width="23.5703125" customWidth="1"/>
    <col min="2054" max="2054" width="11.85546875" customWidth="1"/>
    <col min="2306" max="2306" width="11.7109375" customWidth="1"/>
    <col min="2307" max="2307" width="29" customWidth="1"/>
    <col min="2308" max="2308" width="6" customWidth="1"/>
    <col min="2309" max="2309" width="23.5703125" customWidth="1"/>
    <col min="2310" max="2310" width="11.85546875" customWidth="1"/>
    <col min="2562" max="2562" width="11.7109375" customWidth="1"/>
    <col min="2563" max="2563" width="29" customWidth="1"/>
    <col min="2564" max="2564" width="6" customWidth="1"/>
    <col min="2565" max="2565" width="23.5703125" customWidth="1"/>
    <col min="2566" max="2566" width="11.85546875" customWidth="1"/>
    <col min="2818" max="2818" width="11.7109375" customWidth="1"/>
    <col min="2819" max="2819" width="29" customWidth="1"/>
    <col min="2820" max="2820" width="6" customWidth="1"/>
    <col min="2821" max="2821" width="23.5703125" customWidth="1"/>
    <col min="2822" max="2822" width="11.85546875" customWidth="1"/>
    <col min="3074" max="3074" width="11.7109375" customWidth="1"/>
    <col min="3075" max="3075" width="29" customWidth="1"/>
    <col min="3076" max="3076" width="6" customWidth="1"/>
    <col min="3077" max="3077" width="23.5703125" customWidth="1"/>
    <col min="3078" max="3078" width="11.85546875" customWidth="1"/>
    <col min="3330" max="3330" width="11.7109375" customWidth="1"/>
    <col min="3331" max="3331" width="29" customWidth="1"/>
    <col min="3332" max="3332" width="6" customWidth="1"/>
    <col min="3333" max="3333" width="23.5703125" customWidth="1"/>
    <col min="3334" max="3334" width="11.85546875" customWidth="1"/>
    <col min="3586" max="3586" width="11.7109375" customWidth="1"/>
    <col min="3587" max="3587" width="29" customWidth="1"/>
    <col min="3588" max="3588" width="6" customWidth="1"/>
    <col min="3589" max="3589" width="23.5703125" customWidth="1"/>
    <col min="3590" max="3590" width="11.85546875" customWidth="1"/>
    <col min="3842" max="3842" width="11.7109375" customWidth="1"/>
    <col min="3843" max="3843" width="29" customWidth="1"/>
    <col min="3844" max="3844" width="6" customWidth="1"/>
    <col min="3845" max="3845" width="23.5703125" customWidth="1"/>
    <col min="3846" max="3846" width="11.85546875" customWidth="1"/>
    <col min="4098" max="4098" width="11.7109375" customWidth="1"/>
    <col min="4099" max="4099" width="29" customWidth="1"/>
    <col min="4100" max="4100" width="6" customWidth="1"/>
    <col min="4101" max="4101" width="23.5703125" customWidth="1"/>
    <col min="4102" max="4102" width="11.85546875" customWidth="1"/>
    <col min="4354" max="4354" width="11.7109375" customWidth="1"/>
    <col min="4355" max="4355" width="29" customWidth="1"/>
    <col min="4356" max="4356" width="6" customWidth="1"/>
    <col min="4357" max="4357" width="23.5703125" customWidth="1"/>
    <col min="4358" max="4358" width="11.85546875" customWidth="1"/>
    <col min="4610" max="4610" width="11.7109375" customWidth="1"/>
    <col min="4611" max="4611" width="29" customWidth="1"/>
    <col min="4612" max="4612" width="6" customWidth="1"/>
    <col min="4613" max="4613" width="23.5703125" customWidth="1"/>
    <col min="4614" max="4614" width="11.85546875" customWidth="1"/>
    <col min="4866" max="4866" width="11.7109375" customWidth="1"/>
    <col min="4867" max="4867" width="29" customWidth="1"/>
    <col min="4868" max="4868" width="6" customWidth="1"/>
    <col min="4869" max="4869" width="23.5703125" customWidth="1"/>
    <col min="4870" max="4870" width="11.85546875" customWidth="1"/>
    <col min="5122" max="5122" width="11.7109375" customWidth="1"/>
    <col min="5123" max="5123" width="29" customWidth="1"/>
    <col min="5124" max="5124" width="6" customWidth="1"/>
    <col min="5125" max="5125" width="23.5703125" customWidth="1"/>
    <col min="5126" max="5126" width="11.85546875" customWidth="1"/>
    <col min="5378" max="5378" width="11.7109375" customWidth="1"/>
    <col min="5379" max="5379" width="29" customWidth="1"/>
    <col min="5380" max="5380" width="6" customWidth="1"/>
    <col min="5381" max="5381" width="23.5703125" customWidth="1"/>
    <col min="5382" max="5382" width="11.85546875" customWidth="1"/>
    <col min="5634" max="5634" width="11.7109375" customWidth="1"/>
    <col min="5635" max="5635" width="29" customWidth="1"/>
    <col min="5636" max="5636" width="6" customWidth="1"/>
    <col min="5637" max="5637" width="23.5703125" customWidth="1"/>
    <col min="5638" max="5638" width="11.85546875" customWidth="1"/>
    <col min="5890" max="5890" width="11.7109375" customWidth="1"/>
    <col min="5891" max="5891" width="29" customWidth="1"/>
    <col min="5892" max="5892" width="6" customWidth="1"/>
    <col min="5893" max="5893" width="23.5703125" customWidth="1"/>
    <col min="5894" max="5894" width="11.85546875" customWidth="1"/>
    <col min="6146" max="6146" width="11.7109375" customWidth="1"/>
    <col min="6147" max="6147" width="29" customWidth="1"/>
    <col min="6148" max="6148" width="6" customWidth="1"/>
    <col min="6149" max="6149" width="23.5703125" customWidth="1"/>
    <col min="6150" max="6150" width="11.85546875" customWidth="1"/>
    <col min="6402" max="6402" width="11.7109375" customWidth="1"/>
    <col min="6403" max="6403" width="29" customWidth="1"/>
    <col min="6404" max="6404" width="6" customWidth="1"/>
    <col min="6405" max="6405" width="23.5703125" customWidth="1"/>
    <col min="6406" max="6406" width="11.85546875" customWidth="1"/>
    <col min="6658" max="6658" width="11.7109375" customWidth="1"/>
    <col min="6659" max="6659" width="29" customWidth="1"/>
    <col min="6660" max="6660" width="6" customWidth="1"/>
    <col min="6661" max="6661" width="23.5703125" customWidth="1"/>
    <col min="6662" max="6662" width="11.85546875" customWidth="1"/>
    <col min="6914" max="6914" width="11.7109375" customWidth="1"/>
    <col min="6915" max="6915" width="29" customWidth="1"/>
    <col min="6916" max="6916" width="6" customWidth="1"/>
    <col min="6917" max="6917" width="23.5703125" customWidth="1"/>
    <col min="6918" max="6918" width="11.85546875" customWidth="1"/>
    <col min="7170" max="7170" width="11.7109375" customWidth="1"/>
    <col min="7171" max="7171" width="29" customWidth="1"/>
    <col min="7172" max="7172" width="6" customWidth="1"/>
    <col min="7173" max="7173" width="23.5703125" customWidth="1"/>
    <col min="7174" max="7174" width="11.85546875" customWidth="1"/>
    <col min="7426" max="7426" width="11.7109375" customWidth="1"/>
    <col min="7427" max="7427" width="29" customWidth="1"/>
    <col min="7428" max="7428" width="6" customWidth="1"/>
    <col min="7429" max="7429" width="23.5703125" customWidth="1"/>
    <col min="7430" max="7430" width="11.85546875" customWidth="1"/>
    <col min="7682" max="7682" width="11.7109375" customWidth="1"/>
    <col min="7683" max="7683" width="29" customWidth="1"/>
    <col min="7684" max="7684" width="6" customWidth="1"/>
    <col min="7685" max="7685" width="23.5703125" customWidth="1"/>
    <col min="7686" max="7686" width="11.85546875" customWidth="1"/>
    <col min="7938" max="7938" width="11.7109375" customWidth="1"/>
    <col min="7939" max="7939" width="29" customWidth="1"/>
    <col min="7940" max="7940" width="6" customWidth="1"/>
    <col min="7941" max="7941" width="23.5703125" customWidth="1"/>
    <col min="7942" max="7942" width="11.85546875" customWidth="1"/>
    <col min="8194" max="8194" width="11.7109375" customWidth="1"/>
    <col min="8195" max="8195" width="29" customWidth="1"/>
    <col min="8196" max="8196" width="6" customWidth="1"/>
    <col min="8197" max="8197" width="23.5703125" customWidth="1"/>
    <col min="8198" max="8198" width="11.85546875" customWidth="1"/>
    <col min="8450" max="8450" width="11.7109375" customWidth="1"/>
    <col min="8451" max="8451" width="29" customWidth="1"/>
    <col min="8452" max="8452" width="6" customWidth="1"/>
    <col min="8453" max="8453" width="23.5703125" customWidth="1"/>
    <col min="8454" max="8454" width="11.85546875" customWidth="1"/>
    <col min="8706" max="8706" width="11.7109375" customWidth="1"/>
    <col min="8707" max="8707" width="29" customWidth="1"/>
    <col min="8708" max="8708" width="6" customWidth="1"/>
    <col min="8709" max="8709" width="23.5703125" customWidth="1"/>
    <col min="8710" max="8710" width="11.85546875" customWidth="1"/>
    <col min="8962" max="8962" width="11.7109375" customWidth="1"/>
    <col min="8963" max="8963" width="29" customWidth="1"/>
    <col min="8964" max="8964" width="6" customWidth="1"/>
    <col min="8965" max="8965" width="23.5703125" customWidth="1"/>
    <col min="8966" max="8966" width="11.85546875" customWidth="1"/>
    <col min="9218" max="9218" width="11.7109375" customWidth="1"/>
    <col min="9219" max="9219" width="29" customWidth="1"/>
    <col min="9220" max="9220" width="6" customWidth="1"/>
    <col min="9221" max="9221" width="23.5703125" customWidth="1"/>
    <col min="9222" max="9222" width="11.85546875" customWidth="1"/>
    <col min="9474" max="9474" width="11.7109375" customWidth="1"/>
    <col min="9475" max="9475" width="29" customWidth="1"/>
    <col min="9476" max="9476" width="6" customWidth="1"/>
    <col min="9477" max="9477" width="23.5703125" customWidth="1"/>
    <col min="9478" max="9478" width="11.85546875" customWidth="1"/>
    <col min="9730" max="9730" width="11.7109375" customWidth="1"/>
    <col min="9731" max="9731" width="29" customWidth="1"/>
    <col min="9732" max="9732" width="6" customWidth="1"/>
    <col min="9733" max="9733" width="23.5703125" customWidth="1"/>
    <col min="9734" max="9734" width="11.85546875" customWidth="1"/>
    <col min="9986" max="9986" width="11.7109375" customWidth="1"/>
    <col min="9987" max="9987" width="29" customWidth="1"/>
    <col min="9988" max="9988" width="6" customWidth="1"/>
    <col min="9989" max="9989" width="23.5703125" customWidth="1"/>
    <col min="9990" max="9990" width="11.85546875" customWidth="1"/>
    <col min="10242" max="10242" width="11.7109375" customWidth="1"/>
    <col min="10243" max="10243" width="29" customWidth="1"/>
    <col min="10244" max="10244" width="6" customWidth="1"/>
    <col min="10245" max="10245" width="23.5703125" customWidth="1"/>
    <col min="10246" max="10246" width="11.85546875" customWidth="1"/>
    <col min="10498" max="10498" width="11.7109375" customWidth="1"/>
    <col min="10499" max="10499" width="29" customWidth="1"/>
    <col min="10500" max="10500" width="6" customWidth="1"/>
    <col min="10501" max="10501" width="23.5703125" customWidth="1"/>
    <col min="10502" max="10502" width="11.85546875" customWidth="1"/>
    <col min="10754" max="10754" width="11.7109375" customWidth="1"/>
    <col min="10755" max="10755" width="29" customWidth="1"/>
    <col min="10756" max="10756" width="6" customWidth="1"/>
    <col min="10757" max="10757" width="23.5703125" customWidth="1"/>
    <col min="10758" max="10758" width="11.85546875" customWidth="1"/>
    <col min="11010" max="11010" width="11.7109375" customWidth="1"/>
    <col min="11011" max="11011" width="29" customWidth="1"/>
    <col min="11012" max="11012" width="6" customWidth="1"/>
    <col min="11013" max="11013" width="23.5703125" customWidth="1"/>
    <col min="11014" max="11014" width="11.85546875" customWidth="1"/>
    <col min="11266" max="11266" width="11.7109375" customWidth="1"/>
    <col min="11267" max="11267" width="29" customWidth="1"/>
    <col min="11268" max="11268" width="6" customWidth="1"/>
    <col min="11269" max="11269" width="23.5703125" customWidth="1"/>
    <col min="11270" max="11270" width="11.85546875" customWidth="1"/>
    <col min="11522" max="11522" width="11.7109375" customWidth="1"/>
    <col min="11523" max="11523" width="29" customWidth="1"/>
    <col min="11524" max="11524" width="6" customWidth="1"/>
    <col min="11525" max="11525" width="23.5703125" customWidth="1"/>
    <col min="11526" max="11526" width="11.85546875" customWidth="1"/>
    <col min="11778" max="11778" width="11.7109375" customWidth="1"/>
    <col min="11779" max="11779" width="29" customWidth="1"/>
    <col min="11780" max="11780" width="6" customWidth="1"/>
    <col min="11781" max="11781" width="23.5703125" customWidth="1"/>
    <col min="11782" max="11782" width="11.85546875" customWidth="1"/>
    <col min="12034" max="12034" width="11.7109375" customWidth="1"/>
    <col min="12035" max="12035" width="29" customWidth="1"/>
    <col min="12036" max="12036" width="6" customWidth="1"/>
    <col min="12037" max="12037" width="23.5703125" customWidth="1"/>
    <col min="12038" max="12038" width="11.85546875" customWidth="1"/>
    <col min="12290" max="12290" width="11.7109375" customWidth="1"/>
    <col min="12291" max="12291" width="29" customWidth="1"/>
    <col min="12292" max="12292" width="6" customWidth="1"/>
    <col min="12293" max="12293" width="23.5703125" customWidth="1"/>
    <col min="12294" max="12294" width="11.85546875" customWidth="1"/>
    <col min="12546" max="12546" width="11.7109375" customWidth="1"/>
    <col min="12547" max="12547" width="29" customWidth="1"/>
    <col min="12548" max="12548" width="6" customWidth="1"/>
    <col min="12549" max="12549" width="23.5703125" customWidth="1"/>
    <col min="12550" max="12550" width="11.85546875" customWidth="1"/>
    <col min="12802" max="12802" width="11.7109375" customWidth="1"/>
    <col min="12803" max="12803" width="29" customWidth="1"/>
    <col min="12804" max="12804" width="6" customWidth="1"/>
    <col min="12805" max="12805" width="23.5703125" customWidth="1"/>
    <col min="12806" max="12806" width="11.85546875" customWidth="1"/>
    <col min="13058" max="13058" width="11.7109375" customWidth="1"/>
    <col min="13059" max="13059" width="29" customWidth="1"/>
    <col min="13060" max="13060" width="6" customWidth="1"/>
    <col min="13061" max="13061" width="23.5703125" customWidth="1"/>
    <col min="13062" max="13062" width="11.85546875" customWidth="1"/>
    <col min="13314" max="13314" width="11.7109375" customWidth="1"/>
    <col min="13315" max="13315" width="29" customWidth="1"/>
    <col min="13316" max="13316" width="6" customWidth="1"/>
    <col min="13317" max="13317" width="23.5703125" customWidth="1"/>
    <col min="13318" max="13318" width="11.85546875" customWidth="1"/>
    <col min="13570" max="13570" width="11.7109375" customWidth="1"/>
    <col min="13571" max="13571" width="29" customWidth="1"/>
    <col min="13572" max="13572" width="6" customWidth="1"/>
    <col min="13573" max="13573" width="23.5703125" customWidth="1"/>
    <col min="13574" max="13574" width="11.85546875" customWidth="1"/>
    <col min="13826" max="13826" width="11.7109375" customWidth="1"/>
    <col min="13827" max="13827" width="29" customWidth="1"/>
    <col min="13828" max="13828" width="6" customWidth="1"/>
    <col min="13829" max="13829" width="23.5703125" customWidth="1"/>
    <col min="13830" max="13830" width="11.85546875" customWidth="1"/>
    <col min="14082" max="14082" width="11.7109375" customWidth="1"/>
    <col min="14083" max="14083" width="29" customWidth="1"/>
    <col min="14084" max="14084" width="6" customWidth="1"/>
    <col min="14085" max="14085" width="23.5703125" customWidth="1"/>
    <col min="14086" max="14086" width="11.85546875" customWidth="1"/>
    <col min="14338" max="14338" width="11.7109375" customWidth="1"/>
    <col min="14339" max="14339" width="29" customWidth="1"/>
    <col min="14340" max="14340" width="6" customWidth="1"/>
    <col min="14341" max="14341" width="23.5703125" customWidth="1"/>
    <col min="14342" max="14342" width="11.85546875" customWidth="1"/>
    <col min="14594" max="14594" width="11.7109375" customWidth="1"/>
    <col min="14595" max="14595" width="29" customWidth="1"/>
    <col min="14596" max="14596" width="6" customWidth="1"/>
    <col min="14597" max="14597" width="23.5703125" customWidth="1"/>
    <col min="14598" max="14598" width="11.85546875" customWidth="1"/>
    <col min="14850" max="14850" width="11.7109375" customWidth="1"/>
    <col min="14851" max="14851" width="29" customWidth="1"/>
    <col min="14852" max="14852" width="6" customWidth="1"/>
    <col min="14853" max="14853" width="23.5703125" customWidth="1"/>
    <col min="14854" max="14854" width="11.85546875" customWidth="1"/>
    <col min="15106" max="15106" width="11.7109375" customWidth="1"/>
    <col min="15107" max="15107" width="29" customWidth="1"/>
    <col min="15108" max="15108" width="6" customWidth="1"/>
    <col min="15109" max="15109" width="23.5703125" customWidth="1"/>
    <col min="15110" max="15110" width="11.85546875" customWidth="1"/>
    <col min="15362" max="15362" width="11.7109375" customWidth="1"/>
    <col min="15363" max="15363" width="29" customWidth="1"/>
    <col min="15364" max="15364" width="6" customWidth="1"/>
    <col min="15365" max="15365" width="23.5703125" customWidth="1"/>
    <col min="15366" max="15366" width="11.85546875" customWidth="1"/>
    <col min="15618" max="15618" width="11.7109375" customWidth="1"/>
    <col min="15619" max="15619" width="29" customWidth="1"/>
    <col min="15620" max="15620" width="6" customWidth="1"/>
    <col min="15621" max="15621" width="23.5703125" customWidth="1"/>
    <col min="15622" max="15622" width="11.85546875" customWidth="1"/>
    <col min="15874" max="15874" width="11.7109375" customWidth="1"/>
    <col min="15875" max="15875" width="29" customWidth="1"/>
    <col min="15876" max="15876" width="6" customWidth="1"/>
    <col min="15877" max="15877" width="23.5703125" customWidth="1"/>
    <col min="15878" max="15878" width="11.85546875" customWidth="1"/>
    <col min="16130" max="16130" width="11.7109375" customWidth="1"/>
    <col min="16131" max="16131" width="29" customWidth="1"/>
    <col min="16132" max="16132" width="6" customWidth="1"/>
    <col min="16133" max="16133" width="23.5703125" customWidth="1"/>
    <col min="16134" max="16134" width="11.85546875" customWidth="1"/>
  </cols>
  <sheetData>
    <row r="1" spans="1:6" ht="23.25" customHeight="1" x14ac:dyDescent="0.25">
      <c r="A1" s="167"/>
      <c r="B1" s="167"/>
      <c r="C1" s="167"/>
      <c r="E1" s="146" t="s">
        <v>51</v>
      </c>
      <c r="F1" s="146"/>
    </row>
    <row r="2" spans="1:6" ht="18" customHeight="1" x14ac:dyDescent="0.25">
      <c r="A2" s="168"/>
      <c r="B2" s="168"/>
      <c r="C2" s="168"/>
      <c r="E2" s="175" t="str">
        <f>+'Tableau Récapitulatif'!J1</f>
        <v xml:space="preserve">Icade Promotion </v>
      </c>
      <c r="F2" s="175"/>
    </row>
    <row r="3" spans="1:6" ht="18" customHeight="1" x14ac:dyDescent="0.25">
      <c r="A3" s="170"/>
      <c r="B3" s="170"/>
      <c r="C3" s="170"/>
      <c r="E3" s="176" t="str">
        <f>+'Tableau Récapitulatif'!J2</f>
        <v>Magny le Hongre</v>
      </c>
      <c r="F3" s="176"/>
    </row>
    <row r="4" spans="1:6" ht="18" customHeight="1" x14ac:dyDescent="0.25">
      <c r="A4" s="169"/>
      <c r="B4" s="169"/>
      <c r="C4" s="169"/>
      <c r="E4" s="176" t="str">
        <f>+'Tableau Récapitulatif'!J3</f>
        <v>"Le Hameau des Etangs"</v>
      </c>
      <c r="F4" s="176"/>
    </row>
    <row r="5" spans="1:6" ht="18" customHeight="1" x14ac:dyDescent="0.25">
      <c r="A5" s="169"/>
      <c r="B5" s="169"/>
      <c r="C5" s="169"/>
      <c r="E5" s="175" t="str">
        <f>+'Tableau Récapitulatif'!J4</f>
        <v>tranche 1</v>
      </c>
      <c r="F5" s="175"/>
    </row>
    <row r="6" spans="1:6" ht="11.25" customHeight="1" x14ac:dyDescent="0.25">
      <c r="A6" s="169"/>
      <c r="B6" s="169"/>
      <c r="C6" s="169"/>
      <c r="D6" s="26"/>
      <c r="E6" s="26"/>
      <c r="F6" s="37"/>
    </row>
    <row r="7" spans="1:6" ht="7.5" customHeight="1" x14ac:dyDescent="0.25">
      <c r="A7" s="55"/>
      <c r="B7" s="26"/>
      <c r="C7" s="26"/>
      <c r="D7" s="26"/>
      <c r="E7" s="26"/>
      <c r="F7" s="37"/>
    </row>
    <row r="8" spans="1:6" ht="54.75" customHeight="1" x14ac:dyDescent="0.25">
      <c r="A8" s="59"/>
      <c r="B8" s="17"/>
      <c r="C8" s="17"/>
      <c r="D8" s="17"/>
      <c r="E8" s="17"/>
      <c r="F8" s="18"/>
    </row>
    <row r="9" spans="1:6" x14ac:dyDescent="0.25">
      <c r="A9" s="31" t="s">
        <v>33</v>
      </c>
      <c r="B9" s="35"/>
      <c r="C9" s="29" t="s">
        <v>6</v>
      </c>
      <c r="D9" s="21"/>
      <c r="E9" s="39"/>
      <c r="F9" s="38"/>
    </row>
    <row r="10" spans="1:6" x14ac:dyDescent="0.25">
      <c r="A10" s="32" t="s">
        <v>44</v>
      </c>
      <c r="B10" s="36"/>
      <c r="C10" s="30" t="s">
        <v>50</v>
      </c>
      <c r="D10" s="19"/>
      <c r="E10" s="19"/>
      <c r="F10" s="20"/>
    </row>
    <row r="11" spans="1:6" x14ac:dyDescent="0.25">
      <c r="A11" s="34"/>
      <c r="B11" s="34"/>
      <c r="C11" s="20"/>
      <c r="D11" s="19"/>
      <c r="E11" s="19"/>
      <c r="F11" s="20"/>
    </row>
    <row r="12" spans="1:6" ht="24" customHeight="1" x14ac:dyDescent="0.25">
      <c r="A12" s="60"/>
      <c r="B12" s="2"/>
      <c r="C12" s="2"/>
      <c r="D12" s="2"/>
      <c r="E12" s="2"/>
      <c r="F12" s="2"/>
    </row>
    <row r="13" spans="1:6" ht="15.75" x14ac:dyDescent="0.25">
      <c r="A13" s="171" t="s">
        <v>34</v>
      </c>
      <c r="B13" s="172"/>
      <c r="C13" s="172"/>
      <c r="D13" s="172"/>
      <c r="E13" s="172"/>
      <c r="F13" s="173"/>
    </row>
    <row r="14" spans="1:6" ht="39" customHeight="1" x14ac:dyDescent="0.25">
      <c r="A14" s="150"/>
      <c r="B14" s="150"/>
      <c r="C14" s="150"/>
      <c r="D14" s="150"/>
      <c r="E14" s="150"/>
      <c r="F14" s="150"/>
    </row>
    <row r="15" spans="1:6" x14ac:dyDescent="0.25">
      <c r="A15" s="56" t="s">
        <v>56</v>
      </c>
      <c r="B15" s="174" t="s">
        <v>52</v>
      </c>
      <c r="C15" s="174"/>
      <c r="D15" s="174"/>
      <c r="E15" s="41">
        <v>200000</v>
      </c>
    </row>
    <row r="16" spans="1:6" x14ac:dyDescent="0.25">
      <c r="A16" s="56" t="str">
        <f>$C$9&amp;C16</f>
        <v>STRADANOVA1</v>
      </c>
      <c r="B16" s="45" t="s">
        <v>53</v>
      </c>
      <c r="C16" s="155">
        <v>1</v>
      </c>
      <c r="D16" s="156"/>
      <c r="E16" s="44">
        <f>LOOKUP(A16,Programme!O:O,Programme!E:E)</f>
        <v>14235</v>
      </c>
    </row>
    <row r="17" spans="1:8" x14ac:dyDescent="0.25">
      <c r="A17" s="56" t="str">
        <f t="shared" ref="A17:A27" si="0">$C$9&amp;C17</f>
        <v>STRADANOVA2</v>
      </c>
      <c r="B17" s="45" t="s">
        <v>53</v>
      </c>
      <c r="C17" s="155">
        <v>2</v>
      </c>
      <c r="D17" s="156"/>
      <c r="E17" s="44">
        <f>LOOKUP(A17,Programme!O:O,Programme!E:E)</f>
        <v>3400</v>
      </c>
      <c r="H17" s="22"/>
    </row>
    <row r="18" spans="1:8" x14ac:dyDescent="0.25">
      <c r="A18" s="56" t="str">
        <f t="shared" si="0"/>
        <v>STRADANOVA3</v>
      </c>
      <c r="B18" s="45" t="s">
        <v>53</v>
      </c>
      <c r="C18" s="155">
        <v>3</v>
      </c>
      <c r="D18" s="156"/>
      <c r="E18" s="44">
        <f>LOOKUP(A18,Programme!O:O,Programme!E:E)</f>
        <v>100</v>
      </c>
      <c r="H18" s="22"/>
    </row>
    <row r="19" spans="1:8" x14ac:dyDescent="0.25">
      <c r="A19" s="56" t="str">
        <f t="shared" si="0"/>
        <v>STRADANOVA4</v>
      </c>
      <c r="B19" s="45" t="s">
        <v>53</v>
      </c>
      <c r="C19" s="155">
        <v>4</v>
      </c>
      <c r="D19" s="156"/>
      <c r="E19" s="44">
        <f>LOOKUP(A19,Programme!O:O,Programme!E:E)</f>
        <v>0</v>
      </c>
      <c r="H19" s="22"/>
    </row>
    <row r="20" spans="1:8" x14ac:dyDescent="0.25">
      <c r="A20" s="56" t="str">
        <f t="shared" si="0"/>
        <v>STRADANOVA5</v>
      </c>
      <c r="B20" s="45" t="s">
        <v>53</v>
      </c>
      <c r="C20" s="155">
        <v>5</v>
      </c>
      <c r="D20" s="156"/>
      <c r="E20" s="44">
        <f>LOOKUP(A20,Programme!O:O,Programme!E:E)</f>
        <v>0</v>
      </c>
      <c r="H20" s="22"/>
    </row>
    <row r="21" spans="1:8" x14ac:dyDescent="0.25">
      <c r="A21" s="56" t="str">
        <f t="shared" si="0"/>
        <v>STRADANOVA6</v>
      </c>
      <c r="B21" s="45" t="s">
        <v>53</v>
      </c>
      <c r="C21" s="155">
        <v>6</v>
      </c>
      <c r="D21" s="156"/>
      <c r="E21" s="44">
        <f>LOOKUP(A21,Programme!O:O,Programme!E:E)</f>
        <v>0</v>
      </c>
      <c r="H21" s="22"/>
    </row>
    <row r="22" spans="1:8" x14ac:dyDescent="0.25">
      <c r="A22" s="56" t="str">
        <f t="shared" si="0"/>
        <v>STRADANOVA7</v>
      </c>
      <c r="B22" s="45" t="s">
        <v>53</v>
      </c>
      <c r="C22" s="155">
        <v>7</v>
      </c>
      <c r="D22" s="156"/>
      <c r="E22" s="44">
        <f>LOOKUP(A22,Programme!O:O,Programme!E:E)</f>
        <v>0</v>
      </c>
      <c r="H22" s="22"/>
    </row>
    <row r="23" spans="1:8" x14ac:dyDescent="0.25">
      <c r="A23" s="56" t="str">
        <f t="shared" si="0"/>
        <v>STRADANOVA8</v>
      </c>
      <c r="B23" s="45" t="s">
        <v>53</v>
      </c>
      <c r="C23" s="155">
        <v>8</v>
      </c>
      <c r="D23" s="156"/>
      <c r="E23" s="44">
        <f>LOOKUP(A23,Programme!O:O,Programme!E:E)</f>
        <v>0</v>
      </c>
      <c r="H23" s="22"/>
    </row>
    <row r="24" spans="1:8" x14ac:dyDescent="0.25">
      <c r="A24" s="56" t="str">
        <f t="shared" si="0"/>
        <v>STRADANOVA9</v>
      </c>
      <c r="B24" s="45" t="s">
        <v>53</v>
      </c>
      <c r="C24" s="155">
        <v>9</v>
      </c>
      <c r="D24" s="156"/>
      <c r="E24" s="44">
        <f>LOOKUP(A24,Programme!O:O,Programme!E:E)</f>
        <v>0</v>
      </c>
      <c r="H24" s="22"/>
    </row>
    <row r="25" spans="1:8" x14ac:dyDescent="0.25">
      <c r="A25" s="56" t="str">
        <f t="shared" si="0"/>
        <v>STRADANOVA10</v>
      </c>
      <c r="B25" s="45" t="s">
        <v>53</v>
      </c>
      <c r="C25" s="155">
        <v>10</v>
      </c>
      <c r="D25" s="156"/>
      <c r="E25" s="44"/>
      <c r="H25" s="22"/>
    </row>
    <row r="26" spans="1:8" x14ac:dyDescent="0.25">
      <c r="A26" s="56" t="str">
        <f t="shared" si="0"/>
        <v>STRADANOVA11</v>
      </c>
      <c r="B26" s="45" t="s">
        <v>53</v>
      </c>
      <c r="C26" s="155">
        <v>11</v>
      </c>
      <c r="D26" s="156"/>
      <c r="E26" s="44"/>
      <c r="H26" s="22"/>
    </row>
    <row r="27" spans="1:8" x14ac:dyDescent="0.25">
      <c r="A27" s="56" t="str">
        <f t="shared" si="0"/>
        <v>STRADANOVA12</v>
      </c>
      <c r="B27" s="45" t="s">
        <v>53</v>
      </c>
      <c r="C27" s="155">
        <v>12</v>
      </c>
      <c r="D27" s="156"/>
      <c r="E27" s="44"/>
      <c r="H27" s="22"/>
    </row>
    <row r="28" spans="1:8" x14ac:dyDescent="0.25">
      <c r="A28" s="56"/>
      <c r="B28" s="164" t="s">
        <v>35</v>
      </c>
      <c r="C28" s="165"/>
      <c r="D28" s="166"/>
      <c r="E28" s="47">
        <f>SUM(E15:E27)</f>
        <v>217735</v>
      </c>
      <c r="H28" s="22"/>
    </row>
    <row r="29" spans="1:8" x14ac:dyDescent="0.25">
      <c r="B29" s="157" t="s">
        <v>36</v>
      </c>
      <c r="C29" s="155"/>
      <c r="D29" s="156"/>
      <c r="E29" s="43">
        <f>E28+E15</f>
        <v>417735</v>
      </c>
      <c r="H29" s="22"/>
    </row>
    <row r="30" spans="1:8" x14ac:dyDescent="0.25">
      <c r="B30" s="157" t="s">
        <v>37</v>
      </c>
      <c r="C30" s="155"/>
      <c r="D30" s="156"/>
      <c r="E30" s="42">
        <f>E29*2/100</f>
        <v>8354.7000000000007</v>
      </c>
      <c r="H30" s="22"/>
    </row>
    <row r="31" spans="1:8" x14ac:dyDescent="0.25">
      <c r="B31" s="157" t="s">
        <v>38</v>
      </c>
      <c r="C31" s="155"/>
      <c r="D31" s="156"/>
      <c r="E31" s="42">
        <f>E29*5/100-15100</f>
        <v>5786.75</v>
      </c>
      <c r="H31" s="22"/>
    </row>
    <row r="32" spans="1:8" x14ac:dyDescent="0.25">
      <c r="B32" s="157" t="s">
        <v>39</v>
      </c>
      <c r="C32" s="155"/>
      <c r="D32" s="156"/>
      <c r="E32" s="42"/>
      <c r="H32" s="22"/>
    </row>
    <row r="33" spans="1:8" x14ac:dyDescent="0.25">
      <c r="B33" s="157" t="s">
        <v>40</v>
      </c>
      <c r="C33" s="155"/>
      <c r="D33" s="156"/>
      <c r="E33" s="42">
        <v>1440.31</v>
      </c>
      <c r="H33" s="22"/>
    </row>
    <row r="34" spans="1:8" x14ac:dyDescent="0.25">
      <c r="B34" s="158" t="s">
        <v>41</v>
      </c>
      <c r="C34" s="159"/>
      <c r="D34" s="160"/>
      <c r="E34" s="42">
        <f>E29-E30-E31-E33</f>
        <v>402153.24</v>
      </c>
      <c r="H34" s="22"/>
    </row>
    <row r="35" spans="1:8" x14ac:dyDescent="0.25">
      <c r="B35" s="158" t="s">
        <v>42</v>
      </c>
      <c r="C35" s="159"/>
      <c r="D35" s="160"/>
      <c r="E35" s="42">
        <f>E34*19.6/100</f>
        <v>78822.035040000002</v>
      </c>
      <c r="H35" s="22"/>
    </row>
    <row r="36" spans="1:8" x14ac:dyDescent="0.25">
      <c r="B36" s="161" t="s">
        <v>43</v>
      </c>
      <c r="C36" s="162"/>
      <c r="D36" s="163"/>
      <c r="E36" s="43">
        <f>E34+E35</f>
        <v>480975.27503999998</v>
      </c>
    </row>
    <row r="40" spans="1:8" x14ac:dyDescent="0.25">
      <c r="A40" s="61"/>
      <c r="B40" s="40"/>
      <c r="C40" s="40"/>
      <c r="D40" s="23"/>
      <c r="E40" s="23"/>
    </row>
    <row r="41" spans="1:8" x14ac:dyDescent="0.25">
      <c r="A41" s="61"/>
      <c r="B41" s="40"/>
      <c r="C41" s="40"/>
    </row>
    <row r="42" spans="1:8" x14ac:dyDescent="0.25">
      <c r="A42" s="62"/>
      <c r="B42" s="33"/>
    </row>
  </sheetData>
  <mergeCells count="35">
    <mergeCell ref="B32:D32"/>
    <mergeCell ref="B33:D33"/>
    <mergeCell ref="B34:D34"/>
    <mergeCell ref="B35:D35"/>
    <mergeCell ref="B36:D36"/>
    <mergeCell ref="B31:D31"/>
    <mergeCell ref="C20:D20"/>
    <mergeCell ref="C21:D21"/>
    <mergeCell ref="C22:D22"/>
    <mergeCell ref="C23:D23"/>
    <mergeCell ref="C24:D24"/>
    <mergeCell ref="C25:D25"/>
    <mergeCell ref="C26:D26"/>
    <mergeCell ref="C27:D27"/>
    <mergeCell ref="B28:D28"/>
    <mergeCell ref="B29:D29"/>
    <mergeCell ref="B30:D30"/>
    <mergeCell ref="C19:D19"/>
    <mergeCell ref="A4:C4"/>
    <mergeCell ref="E4:F4"/>
    <mergeCell ref="A5:C5"/>
    <mergeCell ref="E5:F5"/>
    <mergeCell ref="A6:C6"/>
    <mergeCell ref="A13:F13"/>
    <mergeCell ref="A14:F14"/>
    <mergeCell ref="B15:D15"/>
    <mergeCell ref="C16:D16"/>
    <mergeCell ref="C17:D17"/>
    <mergeCell ref="C18:D18"/>
    <mergeCell ref="A1:C1"/>
    <mergeCell ref="E1:F1"/>
    <mergeCell ref="A2:C2"/>
    <mergeCell ref="E2:F2"/>
    <mergeCell ref="A3:C3"/>
    <mergeCell ref="E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Programme</vt:lpstr>
      <vt:lpstr>Tableau Récapitulatif</vt:lpstr>
      <vt:lpstr>Stradonava</vt:lpstr>
      <vt:lpstr>Entreprise  (2)</vt:lpstr>
      <vt:lpstr>Entreprise (3)</vt:lpstr>
      <vt:lpstr>Entreprise  (4)</vt:lpstr>
      <vt:lpstr>Entreprise (5)</vt:lpstr>
      <vt:lpstr>Entreprise (6)</vt:lpstr>
      <vt:lpstr>Programme!Zone_d_impression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YOANN</dc:creator>
  <cp:lastModifiedBy>Jean-Eric</cp:lastModifiedBy>
  <cp:lastPrinted>2014-06-02T07:44:10Z</cp:lastPrinted>
  <dcterms:created xsi:type="dcterms:W3CDTF">2014-03-10T14:49:09Z</dcterms:created>
  <dcterms:modified xsi:type="dcterms:W3CDTF">2014-07-07T15:12:13Z</dcterms:modified>
</cp:coreProperties>
</file>