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0" yWindow="0" windowWidth="18285" windowHeight="8010" tabRatio="936" activeTab="1"/>
  </bookViews>
  <sheets>
    <sheet name="import-export" sheetId="1" r:id="rId1"/>
    <sheet name="Bordereau IE" sheetId="17" r:id="rId2"/>
    <sheet name="mm" sheetId="3" r:id="rId3"/>
    <sheet name="Bordereau mm" sheetId="18" r:id="rId4"/>
    <sheet name="frais généraux" sheetId="2" r:id="rId5"/>
    <sheet name="Bordereau FG" sheetId="19" r:id="rId6"/>
    <sheet name="tableau général" sheetId="16" r:id="rId7"/>
    <sheet name="magasin" sheetId="5" r:id="rId8"/>
    <sheet name="TB indicateur de performance" sheetId="14" r:id="rId9"/>
    <sheet name="Histo Iindicateur Performance" sheetId="15" r:id="rId10"/>
  </sheets>
  <definedNames>
    <definedName name="_xlnm._FilterDatabase" localSheetId="4" hidden="1">'frais généraux'!$A$4:$AH$182</definedName>
    <definedName name="_xlnm._FilterDatabase" localSheetId="0" hidden="1">'import-export'!$A$4:$AH$76</definedName>
    <definedName name="_xlnm._FilterDatabase" localSheetId="2" hidden="1">mm!$A$4:$AG$155</definedName>
    <definedName name="commande">'import-export'!$C:$C</definedName>
  </definedNames>
  <calcPr calcId="145621"/>
</workbook>
</file>

<file path=xl/calcChain.xml><?xml version="1.0" encoding="utf-8"?>
<calcChain xmlns="http://schemas.openxmlformats.org/spreadsheetml/2006/main">
  <c r="D11" i="17" l="1"/>
  <c r="C11" i="17"/>
  <c r="B11" i="17"/>
  <c r="F5" i="1" l="1"/>
  <c r="AB86" i="16"/>
  <c r="AA86" i="16"/>
  <c r="T86" i="16"/>
  <c r="S86" i="16"/>
  <c r="I86" i="16"/>
  <c r="H86" i="16"/>
  <c r="U86" i="16" s="1"/>
  <c r="V86" i="16" s="1"/>
  <c r="G86" i="16"/>
  <c r="F86" i="16"/>
  <c r="AB85" i="16"/>
  <c r="AA85" i="16"/>
  <c r="T85" i="16"/>
  <c r="S85" i="16"/>
  <c r="I85" i="16"/>
  <c r="F85" i="16" s="1"/>
  <c r="H85" i="16"/>
  <c r="AE85" i="16" s="1"/>
  <c r="G85" i="16"/>
  <c r="AB84" i="16"/>
  <c r="AA84" i="16"/>
  <c r="T84" i="16"/>
  <c r="S84" i="16"/>
  <c r="I84" i="16"/>
  <c r="F84" i="16" s="1"/>
  <c r="H84" i="16"/>
  <c r="Y84" i="16" s="1"/>
  <c r="G84" i="16"/>
  <c r="AB83" i="16"/>
  <c r="AA83" i="16"/>
  <c r="T83" i="16"/>
  <c r="S83" i="16"/>
  <c r="I83" i="16"/>
  <c r="F83" i="16" s="1"/>
  <c r="H83" i="16"/>
  <c r="L83" i="16" s="1"/>
  <c r="M83" i="16" s="1"/>
  <c r="G83" i="16"/>
  <c r="AB82" i="16"/>
  <c r="AA82" i="16"/>
  <c r="Y82" i="16"/>
  <c r="T82" i="16"/>
  <c r="S82" i="16"/>
  <c r="I82" i="16"/>
  <c r="F82" i="16" s="1"/>
  <c r="H82" i="16"/>
  <c r="U82" i="16" s="1"/>
  <c r="V82" i="16" s="1"/>
  <c r="G82" i="16"/>
  <c r="AB81" i="16"/>
  <c r="AA81" i="16"/>
  <c r="T81" i="16"/>
  <c r="S81" i="16"/>
  <c r="I81" i="16"/>
  <c r="F81" i="16" s="1"/>
  <c r="H81" i="16"/>
  <c r="AE81" i="16" s="1"/>
  <c r="G81" i="16"/>
  <c r="AB80" i="16"/>
  <c r="AA80" i="16"/>
  <c r="T80" i="16"/>
  <c r="S80" i="16"/>
  <c r="I80" i="16"/>
  <c r="F80" i="16" s="1"/>
  <c r="H80" i="16"/>
  <c r="Y80" i="16" s="1"/>
  <c r="G80" i="16"/>
  <c r="AB79" i="16"/>
  <c r="AA79" i="16"/>
  <c r="T79" i="16"/>
  <c r="S79" i="16"/>
  <c r="I79" i="16"/>
  <c r="F79" i="16" s="1"/>
  <c r="H79" i="16"/>
  <c r="L79" i="16" s="1"/>
  <c r="M79" i="16" s="1"/>
  <c r="G79" i="16"/>
  <c r="AB78" i="16"/>
  <c r="AA78" i="16"/>
  <c r="U78" i="16"/>
  <c r="V78" i="16" s="1"/>
  <c r="T78" i="16"/>
  <c r="S78" i="16"/>
  <c r="I78" i="16"/>
  <c r="F78" i="16" s="1"/>
  <c r="H78" i="16"/>
  <c r="AE78" i="16" s="1"/>
  <c r="G78" i="16"/>
  <c r="AB77" i="16"/>
  <c r="AA77" i="16"/>
  <c r="U77" i="16"/>
  <c r="V77" i="16" s="1"/>
  <c r="T77" i="16"/>
  <c r="S77" i="16"/>
  <c r="I77" i="16"/>
  <c r="F77" i="16" s="1"/>
  <c r="H77" i="16"/>
  <c r="AE77" i="16" s="1"/>
  <c r="G77" i="16"/>
  <c r="AB76" i="16"/>
  <c r="AA76" i="16"/>
  <c r="T76" i="16"/>
  <c r="S76" i="16"/>
  <c r="I76" i="16"/>
  <c r="F76" i="16" s="1"/>
  <c r="H76" i="16"/>
  <c r="Y76" i="16" s="1"/>
  <c r="G76" i="16"/>
  <c r="AB75" i="16"/>
  <c r="AA75" i="16"/>
  <c r="T75" i="16"/>
  <c r="S75" i="16"/>
  <c r="I75" i="16"/>
  <c r="F75" i="16" s="1"/>
  <c r="H75" i="16"/>
  <c r="L75" i="16" s="1"/>
  <c r="M75" i="16" s="1"/>
  <c r="G75" i="16"/>
  <c r="AB74" i="16"/>
  <c r="AA74" i="16"/>
  <c r="T74" i="16"/>
  <c r="S74" i="16"/>
  <c r="I74" i="16"/>
  <c r="F74" i="16" s="1"/>
  <c r="H74" i="16"/>
  <c r="AE74" i="16" s="1"/>
  <c r="G74" i="16"/>
  <c r="AB73" i="16"/>
  <c r="AA73" i="16"/>
  <c r="T73" i="16"/>
  <c r="S73" i="16"/>
  <c r="I73" i="16"/>
  <c r="H73" i="16"/>
  <c r="AE73" i="16" s="1"/>
  <c r="G73" i="16"/>
  <c r="F73" i="16"/>
  <c r="AB72" i="16"/>
  <c r="AA72" i="16"/>
  <c r="T72" i="16"/>
  <c r="S72" i="16"/>
  <c r="I72" i="16"/>
  <c r="F72" i="16" s="1"/>
  <c r="H72" i="16"/>
  <c r="Y72" i="16" s="1"/>
  <c r="G72" i="16"/>
  <c r="AB71" i="16"/>
  <c r="AA71" i="16"/>
  <c r="T71" i="16"/>
  <c r="S71" i="16"/>
  <c r="I71" i="16"/>
  <c r="F71" i="16" s="1"/>
  <c r="H71" i="16"/>
  <c r="L71" i="16" s="1"/>
  <c r="M71" i="16" s="1"/>
  <c r="G71" i="16"/>
  <c r="AB70" i="16"/>
  <c r="AA70" i="16"/>
  <c r="T70" i="16"/>
  <c r="S70" i="16"/>
  <c r="I70" i="16"/>
  <c r="F70" i="16" s="1"/>
  <c r="H70" i="16"/>
  <c r="AE70" i="16" s="1"/>
  <c r="G70" i="16"/>
  <c r="AB69" i="16"/>
  <c r="AA69" i="16"/>
  <c r="T69" i="16"/>
  <c r="S69" i="16"/>
  <c r="I69" i="16"/>
  <c r="H69" i="16"/>
  <c r="AE69" i="16" s="1"/>
  <c r="G69" i="16"/>
  <c r="F69" i="16"/>
  <c r="AB68" i="16"/>
  <c r="AA68" i="16"/>
  <c r="T68" i="16"/>
  <c r="S68" i="16"/>
  <c r="I68" i="16"/>
  <c r="F68" i="16" s="1"/>
  <c r="H68" i="16"/>
  <c r="Y68" i="16" s="1"/>
  <c r="G68" i="16"/>
  <c r="AB67" i="16"/>
  <c r="AA67" i="16"/>
  <c r="T67" i="16"/>
  <c r="S67" i="16"/>
  <c r="I67" i="16"/>
  <c r="F67" i="16" s="1"/>
  <c r="H67" i="16"/>
  <c r="L67" i="16" s="1"/>
  <c r="M67" i="16" s="1"/>
  <c r="G67" i="16"/>
  <c r="AB66" i="16"/>
  <c r="AA66" i="16"/>
  <c r="T66" i="16"/>
  <c r="S66" i="16"/>
  <c r="I66" i="16"/>
  <c r="F66" i="16" s="1"/>
  <c r="H66" i="16"/>
  <c r="U66" i="16" s="1"/>
  <c r="V66" i="16" s="1"/>
  <c r="G66" i="16"/>
  <c r="AB65" i="16"/>
  <c r="AA65" i="16"/>
  <c r="T65" i="16"/>
  <c r="S65" i="16"/>
  <c r="I65" i="16"/>
  <c r="F65" i="16" s="1"/>
  <c r="H65" i="16"/>
  <c r="AE65" i="16" s="1"/>
  <c r="G65" i="16"/>
  <c r="AB64" i="16"/>
  <c r="AA64" i="16"/>
  <c r="T64" i="16"/>
  <c r="S64" i="16"/>
  <c r="I64" i="16"/>
  <c r="F64" i="16" s="1"/>
  <c r="H64" i="16"/>
  <c r="Y64" i="16" s="1"/>
  <c r="G64" i="16"/>
  <c r="AB63" i="16"/>
  <c r="AA63" i="16"/>
  <c r="T63" i="16"/>
  <c r="S63" i="16"/>
  <c r="I63" i="16"/>
  <c r="F63" i="16" s="1"/>
  <c r="H63" i="16"/>
  <c r="L63" i="16" s="1"/>
  <c r="M63" i="16" s="1"/>
  <c r="G63" i="16"/>
  <c r="AB62" i="16"/>
  <c r="AA62" i="16"/>
  <c r="T62" i="16"/>
  <c r="S62" i="16"/>
  <c r="I62" i="16"/>
  <c r="H62" i="16"/>
  <c r="AE62" i="16" s="1"/>
  <c r="G62" i="16"/>
  <c r="F62" i="16"/>
  <c r="AB61" i="16"/>
  <c r="AA61" i="16"/>
  <c r="T61" i="16"/>
  <c r="S61" i="16"/>
  <c r="I61" i="16"/>
  <c r="F61" i="16" s="1"/>
  <c r="H61" i="16"/>
  <c r="AE61" i="16" s="1"/>
  <c r="G61" i="16"/>
  <c r="AB60" i="16"/>
  <c r="AA60" i="16"/>
  <c r="T60" i="16"/>
  <c r="S60" i="16"/>
  <c r="I60" i="16"/>
  <c r="F60" i="16" s="1"/>
  <c r="H60" i="16"/>
  <c r="Y60" i="16" s="1"/>
  <c r="G60" i="16"/>
  <c r="AB59" i="16"/>
  <c r="AA59" i="16"/>
  <c r="T59" i="16"/>
  <c r="S59" i="16"/>
  <c r="I59" i="16"/>
  <c r="F59" i="16" s="1"/>
  <c r="H59" i="16"/>
  <c r="L59" i="16" s="1"/>
  <c r="M59" i="16" s="1"/>
  <c r="G59" i="16"/>
  <c r="AB58" i="16"/>
  <c r="AA58" i="16"/>
  <c r="Y58" i="16"/>
  <c r="T58" i="16"/>
  <c r="S58" i="16"/>
  <c r="I58" i="16"/>
  <c r="F58" i="16" s="1"/>
  <c r="H58" i="16"/>
  <c r="U58" i="16" s="1"/>
  <c r="V58" i="16" s="1"/>
  <c r="G58" i="16"/>
  <c r="AB57" i="16"/>
  <c r="AA57" i="16"/>
  <c r="T57" i="16"/>
  <c r="S57" i="16"/>
  <c r="I57" i="16"/>
  <c r="F57" i="16" s="1"/>
  <c r="H57" i="16"/>
  <c r="AE57" i="16" s="1"/>
  <c r="G57" i="16"/>
  <c r="AB56" i="16"/>
  <c r="AA56" i="16"/>
  <c r="T56" i="16"/>
  <c r="S56" i="16"/>
  <c r="I56" i="16"/>
  <c r="F56" i="16" s="1"/>
  <c r="H56" i="16"/>
  <c r="Y56" i="16" s="1"/>
  <c r="G56" i="16"/>
  <c r="AB55" i="16"/>
  <c r="AA55" i="16"/>
  <c r="T55" i="16"/>
  <c r="S55" i="16"/>
  <c r="I55" i="16"/>
  <c r="F55" i="16" s="1"/>
  <c r="H55" i="16"/>
  <c r="L55" i="16" s="1"/>
  <c r="M55" i="16" s="1"/>
  <c r="G55" i="16"/>
  <c r="AB54" i="16"/>
  <c r="AA54" i="16"/>
  <c r="T54" i="16"/>
  <c r="S54" i="16"/>
  <c r="I54" i="16"/>
  <c r="H54" i="16"/>
  <c r="AE54" i="16" s="1"/>
  <c r="G54" i="16"/>
  <c r="F54" i="16"/>
  <c r="AB53" i="16"/>
  <c r="AA53" i="16"/>
  <c r="T53" i="16"/>
  <c r="S53" i="16"/>
  <c r="I53" i="16"/>
  <c r="H53" i="16"/>
  <c r="AE53" i="16" s="1"/>
  <c r="G53" i="16"/>
  <c r="F53" i="16"/>
  <c r="AB52" i="16"/>
  <c r="AA52" i="16"/>
  <c r="T52" i="16"/>
  <c r="S52" i="16"/>
  <c r="I52" i="16"/>
  <c r="F52" i="16" s="1"/>
  <c r="H52" i="16"/>
  <c r="Y52" i="16" s="1"/>
  <c r="G52" i="16"/>
  <c r="AB51" i="16"/>
  <c r="AA51" i="16"/>
  <c r="T51" i="16"/>
  <c r="S51" i="16"/>
  <c r="I51" i="16"/>
  <c r="F51" i="16" s="1"/>
  <c r="H51" i="16"/>
  <c r="L51" i="16" s="1"/>
  <c r="M51" i="16" s="1"/>
  <c r="G51" i="16"/>
  <c r="AB50" i="16"/>
  <c r="AA50" i="16"/>
  <c r="T50" i="16"/>
  <c r="S50" i="16"/>
  <c r="I50" i="16"/>
  <c r="F50" i="16" s="1"/>
  <c r="H50" i="16"/>
  <c r="AE50" i="16" s="1"/>
  <c r="AF50" i="16" s="1"/>
  <c r="G50" i="16"/>
  <c r="AB49" i="16"/>
  <c r="AA49" i="16"/>
  <c r="T49" i="16"/>
  <c r="S49" i="16"/>
  <c r="I49" i="16"/>
  <c r="F49" i="16" s="1"/>
  <c r="H49" i="16"/>
  <c r="AE49" i="16" s="1"/>
  <c r="G49" i="16"/>
  <c r="AB48" i="16"/>
  <c r="AA48" i="16"/>
  <c r="T48" i="16"/>
  <c r="S48" i="16"/>
  <c r="I48" i="16"/>
  <c r="F48" i="16" s="1"/>
  <c r="H48" i="16"/>
  <c r="G48" i="16"/>
  <c r="AB47" i="16"/>
  <c r="AA47" i="16"/>
  <c r="T47" i="16"/>
  <c r="S47" i="16"/>
  <c r="I47" i="16"/>
  <c r="F47" i="16" s="1"/>
  <c r="H47" i="16"/>
  <c r="L47" i="16" s="1"/>
  <c r="M47" i="16" s="1"/>
  <c r="G47" i="16"/>
  <c r="AB46" i="16"/>
  <c r="AA46" i="16"/>
  <c r="U46" i="16"/>
  <c r="V46" i="16" s="1"/>
  <c r="T46" i="16"/>
  <c r="S46" i="16"/>
  <c r="I46" i="16"/>
  <c r="F46" i="16" s="1"/>
  <c r="H46" i="16"/>
  <c r="AE46" i="16" s="1"/>
  <c r="AF46" i="16" s="1"/>
  <c r="G46" i="16"/>
  <c r="AB45" i="16"/>
  <c r="AA45" i="16"/>
  <c r="T45" i="16"/>
  <c r="S45" i="16"/>
  <c r="I45" i="16"/>
  <c r="F45" i="16" s="1"/>
  <c r="H45" i="16"/>
  <c r="AE45" i="16" s="1"/>
  <c r="G45" i="16"/>
  <c r="AB44" i="16"/>
  <c r="AA44" i="16"/>
  <c r="T44" i="16"/>
  <c r="S44" i="16"/>
  <c r="I44" i="16"/>
  <c r="F44" i="16" s="1"/>
  <c r="H44" i="16"/>
  <c r="N44" i="16" s="1"/>
  <c r="G44" i="16"/>
  <c r="AB43" i="16"/>
  <c r="AA43" i="16"/>
  <c r="T43" i="16"/>
  <c r="S43" i="16"/>
  <c r="I43" i="16"/>
  <c r="F43" i="16" s="1"/>
  <c r="H43" i="16"/>
  <c r="L43" i="16" s="1"/>
  <c r="M43" i="16" s="1"/>
  <c r="G43" i="16"/>
  <c r="AG42" i="16"/>
  <c r="AB42" i="16"/>
  <c r="AA42" i="16"/>
  <c r="T42" i="16"/>
  <c r="S42" i="16"/>
  <c r="I42" i="16"/>
  <c r="F42" i="16" s="1"/>
  <c r="H42" i="16"/>
  <c r="AE42" i="16" s="1"/>
  <c r="AF42" i="16" s="1"/>
  <c r="G42" i="16"/>
  <c r="AB41" i="16"/>
  <c r="AA41" i="16"/>
  <c r="T41" i="16"/>
  <c r="S41" i="16"/>
  <c r="I41" i="16"/>
  <c r="F41" i="16" s="1"/>
  <c r="H41" i="16"/>
  <c r="AE41" i="16" s="1"/>
  <c r="G41" i="16"/>
  <c r="AB40" i="16"/>
  <c r="AA40" i="16"/>
  <c r="T40" i="16"/>
  <c r="S40" i="16"/>
  <c r="I40" i="16"/>
  <c r="F40" i="16" s="1"/>
  <c r="H40" i="16"/>
  <c r="G40" i="16"/>
  <c r="AB39" i="16"/>
  <c r="AA39" i="16"/>
  <c r="T39" i="16"/>
  <c r="S39" i="16"/>
  <c r="I39" i="16"/>
  <c r="F39" i="16" s="1"/>
  <c r="H39" i="16"/>
  <c r="L39" i="16" s="1"/>
  <c r="M39" i="16" s="1"/>
  <c r="G39" i="16"/>
  <c r="AB38" i="16"/>
  <c r="AA38" i="16"/>
  <c r="T38" i="16"/>
  <c r="S38" i="16"/>
  <c r="I38" i="16"/>
  <c r="H38" i="16"/>
  <c r="AE38" i="16" s="1"/>
  <c r="AF38" i="16" s="1"/>
  <c r="G38" i="16"/>
  <c r="F38" i="16"/>
  <c r="AB37" i="16"/>
  <c r="AA37" i="16"/>
  <c r="T37" i="16"/>
  <c r="S37" i="16"/>
  <c r="I37" i="16"/>
  <c r="F37" i="16" s="1"/>
  <c r="H37" i="16"/>
  <c r="AE37" i="16" s="1"/>
  <c r="G37" i="16"/>
  <c r="AB36" i="16"/>
  <c r="AA36" i="16"/>
  <c r="T36" i="16"/>
  <c r="S36" i="16"/>
  <c r="I36" i="16"/>
  <c r="F36" i="16" s="1"/>
  <c r="H36" i="16"/>
  <c r="N36" i="16" s="1"/>
  <c r="G36" i="16"/>
  <c r="AB35" i="16"/>
  <c r="AA35" i="16"/>
  <c r="T35" i="16"/>
  <c r="S35" i="16"/>
  <c r="I35" i="16"/>
  <c r="F35" i="16" s="1"/>
  <c r="H35" i="16"/>
  <c r="L35" i="16" s="1"/>
  <c r="M35" i="16" s="1"/>
  <c r="G35" i="16"/>
  <c r="AB34" i="16"/>
  <c r="AA34" i="16"/>
  <c r="T34" i="16"/>
  <c r="S34" i="16"/>
  <c r="I34" i="16"/>
  <c r="F34" i="16" s="1"/>
  <c r="H34" i="16"/>
  <c r="AE34" i="16" s="1"/>
  <c r="AF34" i="16" s="1"/>
  <c r="G34" i="16"/>
  <c r="AB33" i="16"/>
  <c r="AA33" i="16"/>
  <c r="T33" i="16"/>
  <c r="S33" i="16"/>
  <c r="I33" i="16"/>
  <c r="F33" i="16" s="1"/>
  <c r="H33" i="16"/>
  <c r="AE33" i="16" s="1"/>
  <c r="G33" i="16"/>
  <c r="AB32" i="16"/>
  <c r="AA32" i="16"/>
  <c r="T32" i="16"/>
  <c r="S32" i="16"/>
  <c r="I32" i="16"/>
  <c r="F32" i="16" s="1"/>
  <c r="H32" i="16"/>
  <c r="N32" i="16" s="1"/>
  <c r="G32" i="16"/>
  <c r="AB31" i="16"/>
  <c r="AA31" i="16"/>
  <c r="T31" i="16"/>
  <c r="S31" i="16"/>
  <c r="I31" i="16"/>
  <c r="F31" i="16" s="1"/>
  <c r="H31" i="16"/>
  <c r="L31" i="16" s="1"/>
  <c r="M31" i="16" s="1"/>
  <c r="G31" i="16"/>
  <c r="AB30" i="16"/>
  <c r="AA30" i="16"/>
  <c r="U30" i="16"/>
  <c r="V30" i="16" s="1"/>
  <c r="T30" i="16"/>
  <c r="S30" i="16"/>
  <c r="I30" i="16"/>
  <c r="F30" i="16" s="1"/>
  <c r="H30" i="16"/>
  <c r="AE30" i="16" s="1"/>
  <c r="AF30" i="16" s="1"/>
  <c r="G30" i="16"/>
  <c r="AB29" i="16"/>
  <c r="AA29" i="16"/>
  <c r="T29" i="16"/>
  <c r="S29" i="16"/>
  <c r="I29" i="16"/>
  <c r="F29" i="16" s="1"/>
  <c r="H29" i="16"/>
  <c r="AE29" i="16" s="1"/>
  <c r="G29" i="16"/>
  <c r="AB28" i="16"/>
  <c r="AA28" i="16"/>
  <c r="T28" i="16"/>
  <c r="S28" i="16"/>
  <c r="I28" i="16"/>
  <c r="F28" i="16" s="1"/>
  <c r="H28" i="16"/>
  <c r="N28" i="16" s="1"/>
  <c r="G28" i="16"/>
  <c r="AB27" i="16"/>
  <c r="AA27" i="16"/>
  <c r="T27" i="16"/>
  <c r="S27" i="16"/>
  <c r="I27" i="16"/>
  <c r="F27" i="16" s="1"/>
  <c r="H27" i="16"/>
  <c r="L27" i="16" s="1"/>
  <c r="M27" i="16" s="1"/>
  <c r="G27" i="16"/>
  <c r="AG26" i="16"/>
  <c r="AB26" i="16"/>
  <c r="AA26" i="16"/>
  <c r="T26" i="16"/>
  <c r="S26" i="16"/>
  <c r="I26" i="16"/>
  <c r="F26" i="16" s="1"/>
  <c r="H26" i="16"/>
  <c r="AE26" i="16" s="1"/>
  <c r="AF26" i="16" s="1"/>
  <c r="G26" i="16"/>
  <c r="AB25" i="16"/>
  <c r="AA25" i="16"/>
  <c r="T25" i="16"/>
  <c r="S25" i="16"/>
  <c r="I25" i="16"/>
  <c r="F25" i="16" s="1"/>
  <c r="H25" i="16"/>
  <c r="AE25" i="16" s="1"/>
  <c r="G25" i="16"/>
  <c r="AB24" i="16"/>
  <c r="AA24" i="16"/>
  <c r="T24" i="16"/>
  <c r="S24" i="16"/>
  <c r="I24" i="16"/>
  <c r="F24" i="16" s="1"/>
  <c r="H24" i="16"/>
  <c r="G24" i="16"/>
  <c r="AB23" i="16"/>
  <c r="AA23" i="16"/>
  <c r="T23" i="16"/>
  <c r="S23" i="16"/>
  <c r="I23" i="16"/>
  <c r="F23" i="16" s="1"/>
  <c r="H23" i="16"/>
  <c r="L23" i="16" s="1"/>
  <c r="M23" i="16" s="1"/>
  <c r="G23" i="16"/>
  <c r="AB22" i="16"/>
  <c r="AA22" i="16"/>
  <c r="T22" i="16"/>
  <c r="S22" i="16"/>
  <c r="I22" i="16"/>
  <c r="H22" i="16"/>
  <c r="AE22" i="16" s="1"/>
  <c r="AF22" i="16" s="1"/>
  <c r="G22" i="16"/>
  <c r="F22" i="16"/>
  <c r="AB21" i="16"/>
  <c r="AA21" i="16"/>
  <c r="T21" i="16"/>
  <c r="S21" i="16"/>
  <c r="I21" i="16"/>
  <c r="F21" i="16" s="1"/>
  <c r="H21" i="16"/>
  <c r="AE21" i="16" s="1"/>
  <c r="G21" i="16"/>
  <c r="AB20" i="16"/>
  <c r="AA20" i="16"/>
  <c r="T20" i="16"/>
  <c r="S20" i="16"/>
  <c r="I20" i="16"/>
  <c r="F20" i="16" s="1"/>
  <c r="H20" i="16"/>
  <c r="N20" i="16" s="1"/>
  <c r="G20" i="16"/>
  <c r="AB19" i="16"/>
  <c r="AA19" i="16"/>
  <c r="T19" i="16"/>
  <c r="S19" i="16"/>
  <c r="I19" i="16"/>
  <c r="H19" i="16"/>
  <c r="L19" i="16" s="1"/>
  <c r="M19" i="16" s="1"/>
  <c r="G19" i="16"/>
  <c r="F19" i="16"/>
  <c r="AG18" i="16"/>
  <c r="AB18" i="16"/>
  <c r="AA18" i="16"/>
  <c r="U18" i="16"/>
  <c r="V18" i="16" s="1"/>
  <c r="T18" i="16"/>
  <c r="S18" i="16"/>
  <c r="I18" i="16"/>
  <c r="F18" i="16" s="1"/>
  <c r="H18" i="16"/>
  <c r="AE18" i="16" s="1"/>
  <c r="AF18" i="16" s="1"/>
  <c r="G18" i="16"/>
  <c r="AB17" i="16"/>
  <c r="AA17" i="16"/>
  <c r="T17" i="16"/>
  <c r="S17" i="16"/>
  <c r="I17" i="16"/>
  <c r="H17" i="16"/>
  <c r="AE17" i="16" s="1"/>
  <c r="G17" i="16"/>
  <c r="F17" i="16"/>
  <c r="AE15" i="16"/>
  <c r="AG15" i="16" s="1"/>
  <c r="AB15" i="16"/>
  <c r="AA15" i="16"/>
  <c r="Y15" i="16"/>
  <c r="U15" i="16"/>
  <c r="V15" i="16" s="1"/>
  <c r="T15" i="16"/>
  <c r="S15" i="16"/>
  <c r="N15" i="16"/>
  <c r="L15" i="16"/>
  <c r="M15" i="16" s="1"/>
  <c r="F15" i="16"/>
  <c r="AE14" i="16"/>
  <c r="AF14" i="16" s="1"/>
  <c r="AB14" i="16"/>
  <c r="AA14" i="16"/>
  <c r="Y14" i="16"/>
  <c r="V14" i="16"/>
  <c r="U14" i="16"/>
  <c r="T14" i="16"/>
  <c r="S14" i="16"/>
  <c r="N14" i="16"/>
  <c r="L14" i="16"/>
  <c r="M14" i="16" s="1"/>
  <c r="F14" i="16"/>
  <c r="AE13" i="16"/>
  <c r="AG13" i="16" s="1"/>
  <c r="AB13" i="16"/>
  <c r="AA13" i="16"/>
  <c r="Y13" i="16"/>
  <c r="U13" i="16"/>
  <c r="V13" i="16" s="1"/>
  <c r="T13" i="16"/>
  <c r="S13" i="16"/>
  <c r="N13" i="16"/>
  <c r="L13" i="16"/>
  <c r="M13" i="16" s="1"/>
  <c r="F13" i="16"/>
  <c r="AE12" i="16"/>
  <c r="AF12" i="16" s="1"/>
  <c r="AB12" i="16"/>
  <c r="AA12" i="16"/>
  <c r="Y12" i="16"/>
  <c r="V12" i="16"/>
  <c r="U12" i="16"/>
  <c r="T12" i="16"/>
  <c r="S12" i="16"/>
  <c r="N12" i="16"/>
  <c r="L12" i="16"/>
  <c r="M12" i="16" s="1"/>
  <c r="F12" i="16"/>
  <c r="AB10" i="16"/>
  <c r="AA10" i="16"/>
  <c r="T10" i="16"/>
  <c r="S10" i="16"/>
  <c r="I10" i="16"/>
  <c r="F10" i="16" s="1"/>
  <c r="H10" i="16"/>
  <c r="AE10" i="16" s="1"/>
  <c r="G10" i="16"/>
  <c r="AB9" i="16"/>
  <c r="AA9" i="16"/>
  <c r="T9" i="16"/>
  <c r="S9" i="16"/>
  <c r="I9" i="16"/>
  <c r="F9" i="16" s="1"/>
  <c r="H9" i="16"/>
  <c r="AE9" i="16" s="1"/>
  <c r="G9" i="16"/>
  <c r="AB8" i="16"/>
  <c r="AA8" i="16"/>
  <c r="T8" i="16"/>
  <c r="S8" i="16"/>
  <c r="I8" i="16"/>
  <c r="H8" i="16"/>
  <c r="Y8" i="16" s="1"/>
  <c r="G8" i="16"/>
  <c r="F8" i="16"/>
  <c r="AB7" i="16"/>
  <c r="AA7" i="16"/>
  <c r="T7" i="16"/>
  <c r="S7" i="16"/>
  <c r="I7" i="16"/>
  <c r="F7" i="16" s="1"/>
  <c r="H7" i="16"/>
  <c r="L7" i="16" s="1"/>
  <c r="M7" i="16" s="1"/>
  <c r="G7" i="16"/>
  <c r="AB6" i="16"/>
  <c r="AA6" i="16"/>
  <c r="T6" i="16"/>
  <c r="S6" i="16"/>
  <c r="I6" i="16"/>
  <c r="F6" i="16" s="1"/>
  <c r="H6" i="16"/>
  <c r="AE6" i="16" s="1"/>
  <c r="G6" i="16"/>
  <c r="F6" i="2"/>
  <c r="F7" i="2"/>
  <c r="F8" i="2"/>
  <c r="F9" i="2"/>
  <c r="F10" i="2"/>
  <c r="F11" i="2"/>
  <c r="F12" i="2"/>
  <c r="F13" i="2"/>
  <c r="F14" i="2"/>
  <c r="F15" i="2"/>
  <c r="F16" i="2"/>
  <c r="F17" i="2"/>
  <c r="F18" i="2"/>
  <c r="F19" i="2"/>
  <c r="F20" i="2"/>
  <c r="F21" i="2"/>
  <c r="F22" i="2"/>
  <c r="F23" i="2"/>
  <c r="F24" i="2"/>
  <c r="F25" i="2"/>
  <c r="F26" i="2"/>
  <c r="F27" i="2"/>
  <c r="F28" i="2"/>
  <c r="F29" i="2"/>
  <c r="F30" i="2"/>
  <c r="F31" i="2"/>
  <c r="F32" i="2"/>
  <c r="F33" i="2"/>
  <c r="F34" i="2"/>
  <c r="F35" i="2"/>
  <c r="F36" i="2"/>
  <c r="F37" i="2"/>
  <c r="F38" i="2"/>
  <c r="F39" i="2"/>
  <c r="F40" i="2"/>
  <c r="F41" i="2"/>
  <c r="F42" i="2"/>
  <c r="F43" i="2"/>
  <c r="F44" i="2"/>
  <c r="F45" i="2"/>
  <c r="F46" i="2"/>
  <c r="F47" i="2"/>
  <c r="F48" i="2"/>
  <c r="F49" i="2"/>
  <c r="F50" i="2"/>
  <c r="F51" i="2"/>
  <c r="F52" i="2"/>
  <c r="F53" i="2"/>
  <c r="F54" i="2"/>
  <c r="F55" i="2"/>
  <c r="F56" i="2"/>
  <c r="F57" i="2"/>
  <c r="F58" i="2"/>
  <c r="F59" i="2"/>
  <c r="F60" i="2"/>
  <c r="F61" i="2"/>
  <c r="F62" i="2"/>
  <c r="F63" i="2"/>
  <c r="F64" i="2"/>
  <c r="F65" i="2"/>
  <c r="F66" i="2"/>
  <c r="F67" i="2"/>
  <c r="F68" i="2"/>
  <c r="F69" i="2"/>
  <c r="F70" i="2"/>
  <c r="F71" i="2"/>
  <c r="F72" i="2"/>
  <c r="F73" i="2"/>
  <c r="F74" i="2"/>
  <c r="F75" i="2"/>
  <c r="F76" i="2"/>
  <c r="F77" i="2"/>
  <c r="F78" i="2"/>
  <c r="F79" i="2"/>
  <c r="F80" i="2"/>
  <c r="F81" i="2"/>
  <c r="F82" i="2"/>
  <c r="F83" i="2"/>
  <c r="F84" i="2"/>
  <c r="F85" i="2"/>
  <c r="F86" i="2"/>
  <c r="F87" i="2"/>
  <c r="F88" i="2"/>
  <c r="F89" i="2"/>
  <c r="F90" i="2"/>
  <c r="F91" i="2"/>
  <c r="F92" i="2"/>
  <c r="F93" i="2"/>
  <c r="F94" i="2"/>
  <c r="F95" i="2"/>
  <c r="F96" i="2"/>
  <c r="F97" i="2"/>
  <c r="F98" i="2"/>
  <c r="F99" i="2"/>
  <c r="F100" i="2"/>
  <c r="F101" i="2"/>
  <c r="F102" i="2"/>
  <c r="F103" i="2"/>
  <c r="F104" i="2"/>
  <c r="F105" i="2"/>
  <c r="F106" i="2"/>
  <c r="F107" i="2"/>
  <c r="F108" i="2"/>
  <c r="F109" i="2"/>
  <c r="F110" i="2"/>
  <c r="F111" i="2"/>
  <c r="F112" i="2"/>
  <c r="F113" i="2"/>
  <c r="F114" i="2"/>
  <c r="F115" i="2"/>
  <c r="F116" i="2"/>
  <c r="F117" i="2"/>
  <c r="F118" i="2"/>
  <c r="F119" i="2"/>
  <c r="F120" i="2"/>
  <c r="F121" i="2"/>
  <c r="F122" i="2"/>
  <c r="F123" i="2"/>
  <c r="F124" i="2"/>
  <c r="F125" i="2"/>
  <c r="F126" i="2"/>
  <c r="F127" i="2"/>
  <c r="F128" i="2"/>
  <c r="F129" i="2"/>
  <c r="F130" i="2"/>
  <c r="F131" i="2"/>
  <c r="F132" i="2"/>
  <c r="F133" i="2"/>
  <c r="F134" i="2"/>
  <c r="F135" i="2"/>
  <c r="F136" i="2"/>
  <c r="F137" i="2"/>
  <c r="F138" i="2"/>
  <c r="F139" i="2"/>
  <c r="F140" i="2"/>
  <c r="F141" i="2"/>
  <c r="F142" i="2"/>
  <c r="F143" i="2"/>
  <c r="F144" i="2"/>
  <c r="F145" i="2"/>
  <c r="F146" i="2"/>
  <c r="F147" i="2"/>
  <c r="F148" i="2"/>
  <c r="F149" i="2"/>
  <c r="F150" i="2"/>
  <c r="F151" i="2"/>
  <c r="F152" i="2"/>
  <c r="F153" i="2"/>
  <c r="F154" i="2"/>
  <c r="F155" i="2"/>
  <c r="F156" i="2"/>
  <c r="F157" i="2"/>
  <c r="F158" i="2"/>
  <c r="F159" i="2"/>
  <c r="F160" i="2"/>
  <c r="F161" i="2"/>
  <c r="F162" i="2"/>
  <c r="F163" i="2"/>
  <c r="F164" i="2"/>
  <c r="F165" i="2"/>
  <c r="F166" i="2"/>
  <c r="F167" i="2"/>
  <c r="F168" i="2"/>
  <c r="F169" i="2"/>
  <c r="F170" i="2"/>
  <c r="F171" i="2"/>
  <c r="F172" i="2"/>
  <c r="F173" i="2"/>
  <c r="F174" i="2"/>
  <c r="F175" i="2"/>
  <c r="F176" i="2"/>
  <c r="F177" i="2"/>
  <c r="F178" i="2"/>
  <c r="F179" i="2"/>
  <c r="F180" i="2"/>
  <c r="F181" i="2"/>
  <c r="F182" i="2"/>
  <c r="F5" i="2"/>
  <c r="F7" i="3"/>
  <c r="F5" i="3"/>
  <c r="I6" i="3"/>
  <c r="F6" i="3" s="1"/>
  <c r="I7" i="3"/>
  <c r="I8" i="3"/>
  <c r="F8" i="3" s="1"/>
  <c r="I9" i="3"/>
  <c r="F9" i="3" s="1"/>
  <c r="I10" i="3"/>
  <c r="F10" i="3" s="1"/>
  <c r="I11" i="3"/>
  <c r="F11" i="3" s="1"/>
  <c r="I12" i="3"/>
  <c r="F12" i="3" s="1"/>
  <c r="I13" i="3"/>
  <c r="F13" i="3" s="1"/>
  <c r="I14" i="3"/>
  <c r="F14" i="3" s="1"/>
  <c r="I15" i="3"/>
  <c r="F15" i="3" s="1"/>
  <c r="I16" i="3"/>
  <c r="F16" i="3" s="1"/>
  <c r="I17" i="3"/>
  <c r="F17" i="3" s="1"/>
  <c r="I18" i="3"/>
  <c r="F18" i="3" s="1"/>
  <c r="I19" i="3"/>
  <c r="F19" i="3" s="1"/>
  <c r="I20" i="3"/>
  <c r="F20" i="3" s="1"/>
  <c r="I21" i="3"/>
  <c r="F21" i="3" s="1"/>
  <c r="I22" i="3"/>
  <c r="F22" i="3" s="1"/>
  <c r="I23" i="3"/>
  <c r="F23" i="3" s="1"/>
  <c r="I24" i="3"/>
  <c r="F24" i="3" s="1"/>
  <c r="I25" i="3"/>
  <c r="F25" i="3" s="1"/>
  <c r="I26" i="3"/>
  <c r="F26" i="3" s="1"/>
  <c r="I27" i="3"/>
  <c r="F27" i="3" s="1"/>
  <c r="I28" i="3"/>
  <c r="F28" i="3" s="1"/>
  <c r="I29" i="3"/>
  <c r="F29" i="3" s="1"/>
  <c r="I30" i="3"/>
  <c r="F30" i="3" s="1"/>
  <c r="I31" i="3"/>
  <c r="F31" i="3" s="1"/>
  <c r="I32" i="3"/>
  <c r="F32" i="3" s="1"/>
  <c r="I33" i="3"/>
  <c r="F33" i="3" s="1"/>
  <c r="I34" i="3"/>
  <c r="F34" i="3" s="1"/>
  <c r="I35" i="3"/>
  <c r="F35" i="3" s="1"/>
  <c r="I36" i="3"/>
  <c r="F36" i="3" s="1"/>
  <c r="I37" i="3"/>
  <c r="F37" i="3" s="1"/>
  <c r="I38" i="3"/>
  <c r="F38" i="3" s="1"/>
  <c r="I39" i="3"/>
  <c r="F39" i="3" s="1"/>
  <c r="I40" i="3"/>
  <c r="F40" i="3" s="1"/>
  <c r="I41" i="3"/>
  <c r="F41" i="3" s="1"/>
  <c r="I42" i="3"/>
  <c r="F42" i="3" s="1"/>
  <c r="I43" i="3"/>
  <c r="F43" i="3" s="1"/>
  <c r="I44" i="3"/>
  <c r="F44" i="3" s="1"/>
  <c r="I45" i="3"/>
  <c r="F45" i="3" s="1"/>
  <c r="I46" i="3"/>
  <c r="F46" i="3" s="1"/>
  <c r="I47" i="3"/>
  <c r="F47" i="3" s="1"/>
  <c r="I48" i="3"/>
  <c r="F48" i="3" s="1"/>
  <c r="I49" i="3"/>
  <c r="F49" i="3" s="1"/>
  <c r="I50" i="3"/>
  <c r="F50" i="3" s="1"/>
  <c r="I51" i="3"/>
  <c r="F51" i="3" s="1"/>
  <c r="I52" i="3"/>
  <c r="F52" i="3" s="1"/>
  <c r="I53" i="3"/>
  <c r="F53" i="3" s="1"/>
  <c r="I54" i="3"/>
  <c r="F54" i="3" s="1"/>
  <c r="I55" i="3"/>
  <c r="F55" i="3" s="1"/>
  <c r="I56" i="3"/>
  <c r="F56" i="3" s="1"/>
  <c r="I57" i="3"/>
  <c r="F57" i="3" s="1"/>
  <c r="I58" i="3"/>
  <c r="F58" i="3" s="1"/>
  <c r="I59" i="3"/>
  <c r="F59" i="3" s="1"/>
  <c r="I60" i="3"/>
  <c r="F60" i="3" s="1"/>
  <c r="I61" i="3"/>
  <c r="F61" i="3" s="1"/>
  <c r="I62" i="3"/>
  <c r="F62" i="3" s="1"/>
  <c r="I63" i="3"/>
  <c r="F63" i="3" s="1"/>
  <c r="I64" i="3"/>
  <c r="F64" i="3" s="1"/>
  <c r="I65" i="3"/>
  <c r="F65" i="3" s="1"/>
  <c r="I66" i="3"/>
  <c r="F66" i="3" s="1"/>
  <c r="I67" i="3"/>
  <c r="F67" i="3" s="1"/>
  <c r="I68" i="3"/>
  <c r="F68" i="3" s="1"/>
  <c r="I69" i="3"/>
  <c r="F69" i="3" s="1"/>
  <c r="I70" i="3"/>
  <c r="F70" i="3" s="1"/>
  <c r="I71" i="3"/>
  <c r="F71" i="3" s="1"/>
  <c r="I72" i="3"/>
  <c r="F72" i="3" s="1"/>
  <c r="I73" i="3"/>
  <c r="F73" i="3" s="1"/>
  <c r="I74" i="3"/>
  <c r="F74" i="3" s="1"/>
  <c r="I75" i="3"/>
  <c r="F75" i="3" s="1"/>
  <c r="I76" i="3"/>
  <c r="F76" i="3" s="1"/>
  <c r="I77" i="3"/>
  <c r="F77" i="3" s="1"/>
  <c r="I78" i="3"/>
  <c r="F78" i="3" s="1"/>
  <c r="I79" i="3"/>
  <c r="F79" i="3" s="1"/>
  <c r="I80" i="3"/>
  <c r="F80" i="3" s="1"/>
  <c r="I81" i="3"/>
  <c r="F81" i="3" s="1"/>
  <c r="I82" i="3"/>
  <c r="F82" i="3" s="1"/>
  <c r="I83" i="3"/>
  <c r="F83" i="3" s="1"/>
  <c r="I84" i="3"/>
  <c r="F84" i="3" s="1"/>
  <c r="I85" i="3"/>
  <c r="F85" i="3" s="1"/>
  <c r="I86" i="3"/>
  <c r="F86" i="3" s="1"/>
  <c r="I87" i="3"/>
  <c r="F87" i="3" s="1"/>
  <c r="I88" i="3"/>
  <c r="F88" i="3" s="1"/>
  <c r="I89" i="3"/>
  <c r="F89" i="3" s="1"/>
  <c r="I90" i="3"/>
  <c r="F90" i="3" s="1"/>
  <c r="I91" i="3"/>
  <c r="F91" i="3" s="1"/>
  <c r="I92" i="3"/>
  <c r="F92" i="3" s="1"/>
  <c r="I93" i="3"/>
  <c r="F93" i="3" s="1"/>
  <c r="I94" i="3"/>
  <c r="F94" i="3" s="1"/>
  <c r="I95" i="3"/>
  <c r="F95" i="3" s="1"/>
  <c r="I96" i="3"/>
  <c r="F96" i="3" s="1"/>
  <c r="I97" i="3"/>
  <c r="F97" i="3" s="1"/>
  <c r="I98" i="3"/>
  <c r="F98" i="3" s="1"/>
  <c r="I99" i="3"/>
  <c r="F99" i="3" s="1"/>
  <c r="I100" i="3"/>
  <c r="F100" i="3" s="1"/>
  <c r="I101" i="3"/>
  <c r="F101" i="3" s="1"/>
  <c r="I102" i="3"/>
  <c r="F102" i="3" s="1"/>
  <c r="I103" i="3"/>
  <c r="F103" i="3" s="1"/>
  <c r="I104" i="3"/>
  <c r="F104" i="3" s="1"/>
  <c r="I105" i="3"/>
  <c r="F105" i="3" s="1"/>
  <c r="I106" i="3"/>
  <c r="F106" i="3" s="1"/>
  <c r="I107" i="3"/>
  <c r="F107" i="3" s="1"/>
  <c r="I108" i="3"/>
  <c r="F108" i="3" s="1"/>
  <c r="I109" i="3"/>
  <c r="F109" i="3" s="1"/>
  <c r="I110" i="3"/>
  <c r="F110" i="3" s="1"/>
  <c r="I111" i="3"/>
  <c r="F111" i="3" s="1"/>
  <c r="I112" i="3"/>
  <c r="F112" i="3" s="1"/>
  <c r="I113" i="3"/>
  <c r="F113" i="3" s="1"/>
  <c r="I114" i="3"/>
  <c r="F114" i="3" s="1"/>
  <c r="I115" i="3"/>
  <c r="F115" i="3" s="1"/>
  <c r="I116" i="3"/>
  <c r="F116" i="3" s="1"/>
  <c r="I117" i="3"/>
  <c r="F117" i="3" s="1"/>
  <c r="I118" i="3"/>
  <c r="F118" i="3" s="1"/>
  <c r="I119" i="3"/>
  <c r="F119" i="3" s="1"/>
  <c r="I120" i="3"/>
  <c r="F120" i="3" s="1"/>
  <c r="I121" i="3"/>
  <c r="F121" i="3" s="1"/>
  <c r="I122" i="3"/>
  <c r="F122" i="3" s="1"/>
  <c r="I123" i="3"/>
  <c r="F123" i="3" s="1"/>
  <c r="I124" i="3"/>
  <c r="F124" i="3" s="1"/>
  <c r="I125" i="3"/>
  <c r="F125" i="3" s="1"/>
  <c r="I126" i="3"/>
  <c r="F126" i="3" s="1"/>
  <c r="I127" i="3"/>
  <c r="F127" i="3" s="1"/>
  <c r="I128" i="3"/>
  <c r="F128" i="3" s="1"/>
  <c r="I129" i="3"/>
  <c r="F129" i="3" s="1"/>
  <c r="I130" i="3"/>
  <c r="F130" i="3" s="1"/>
  <c r="I131" i="3"/>
  <c r="F131" i="3" s="1"/>
  <c r="I132" i="3"/>
  <c r="F132" i="3" s="1"/>
  <c r="I133" i="3"/>
  <c r="F133" i="3" s="1"/>
  <c r="I134" i="3"/>
  <c r="F134" i="3" s="1"/>
  <c r="I135" i="3"/>
  <c r="F135" i="3" s="1"/>
  <c r="I136" i="3"/>
  <c r="F136" i="3" s="1"/>
  <c r="I137" i="3"/>
  <c r="F137" i="3" s="1"/>
  <c r="I138" i="3"/>
  <c r="F138" i="3" s="1"/>
  <c r="I139" i="3"/>
  <c r="F139" i="3" s="1"/>
  <c r="I140" i="3"/>
  <c r="F140" i="3" s="1"/>
  <c r="I141" i="3"/>
  <c r="F141" i="3" s="1"/>
  <c r="I142" i="3"/>
  <c r="F142" i="3" s="1"/>
  <c r="I143" i="3"/>
  <c r="F143" i="3" s="1"/>
  <c r="I144" i="3"/>
  <c r="F144" i="3" s="1"/>
  <c r="I145" i="3"/>
  <c r="F145" i="3" s="1"/>
  <c r="I146" i="3"/>
  <c r="F146" i="3" s="1"/>
  <c r="I147" i="3"/>
  <c r="F147" i="3" s="1"/>
  <c r="I148" i="3"/>
  <c r="F148" i="3" s="1"/>
  <c r="I149" i="3"/>
  <c r="F149" i="3" s="1"/>
  <c r="I150" i="3"/>
  <c r="F150" i="3" s="1"/>
  <c r="I151" i="3"/>
  <c r="F151" i="3" s="1"/>
  <c r="I152" i="3"/>
  <c r="F152" i="3" s="1"/>
  <c r="I153" i="3"/>
  <c r="F153" i="3" s="1"/>
  <c r="I154" i="3"/>
  <c r="F154" i="3" s="1"/>
  <c r="I155" i="3"/>
  <c r="F155" i="3" s="1"/>
  <c r="I5" i="3"/>
  <c r="G6" i="3"/>
  <c r="G7" i="3"/>
  <c r="G8" i="3"/>
  <c r="G9" i="3"/>
  <c r="G10" i="3"/>
  <c r="G11" i="3"/>
  <c r="G12" i="3"/>
  <c r="G13" i="3"/>
  <c r="G14" i="3"/>
  <c r="G15" i="3"/>
  <c r="G16" i="3"/>
  <c r="G17" i="3"/>
  <c r="G18" i="3"/>
  <c r="G19" i="3"/>
  <c r="G20" i="3"/>
  <c r="G21" i="3"/>
  <c r="G22" i="3"/>
  <c r="G23" i="3"/>
  <c r="G24" i="3"/>
  <c r="G25" i="3"/>
  <c r="G26" i="3"/>
  <c r="G27" i="3"/>
  <c r="G28" i="3"/>
  <c r="G29" i="3"/>
  <c r="G30" i="3"/>
  <c r="G31" i="3"/>
  <c r="G32" i="3"/>
  <c r="G33" i="3"/>
  <c r="G34" i="3"/>
  <c r="G35" i="3"/>
  <c r="G36" i="3"/>
  <c r="G37" i="3"/>
  <c r="G38" i="3"/>
  <c r="G39" i="3"/>
  <c r="G40" i="3"/>
  <c r="G41" i="3"/>
  <c r="G42" i="3"/>
  <c r="G43" i="3"/>
  <c r="G44" i="3"/>
  <c r="G45" i="3"/>
  <c r="G46" i="3"/>
  <c r="G47" i="3"/>
  <c r="G48" i="3"/>
  <c r="G49" i="3"/>
  <c r="G50" i="3"/>
  <c r="G51" i="3"/>
  <c r="G52" i="3"/>
  <c r="G53" i="3"/>
  <c r="G54" i="3"/>
  <c r="G55" i="3"/>
  <c r="G56" i="3"/>
  <c r="G57" i="3"/>
  <c r="G58" i="3"/>
  <c r="G59" i="3"/>
  <c r="G60" i="3"/>
  <c r="G61" i="3"/>
  <c r="G62" i="3"/>
  <c r="G63" i="3"/>
  <c r="G64" i="3"/>
  <c r="G65" i="3"/>
  <c r="G66" i="3"/>
  <c r="G67" i="3"/>
  <c r="G68" i="3"/>
  <c r="G69" i="3"/>
  <c r="G70" i="3"/>
  <c r="G71" i="3"/>
  <c r="G72" i="3"/>
  <c r="G73" i="3"/>
  <c r="G74" i="3"/>
  <c r="G75" i="3"/>
  <c r="G76" i="3"/>
  <c r="G77" i="3"/>
  <c r="G78" i="3"/>
  <c r="G79" i="3"/>
  <c r="G80" i="3"/>
  <c r="G81" i="3"/>
  <c r="G82" i="3"/>
  <c r="G83" i="3"/>
  <c r="G84" i="3"/>
  <c r="G85" i="3"/>
  <c r="G86" i="3"/>
  <c r="G87" i="3"/>
  <c r="G88" i="3"/>
  <c r="G89" i="3"/>
  <c r="G90" i="3"/>
  <c r="G91" i="3"/>
  <c r="G92" i="3"/>
  <c r="G93" i="3"/>
  <c r="G94" i="3"/>
  <c r="G95" i="3"/>
  <c r="G96" i="3"/>
  <c r="G97" i="3"/>
  <c r="G98" i="3"/>
  <c r="G99" i="3"/>
  <c r="G100" i="3"/>
  <c r="G101" i="3"/>
  <c r="G102" i="3"/>
  <c r="G103" i="3"/>
  <c r="G104" i="3"/>
  <c r="G105" i="3"/>
  <c r="G106" i="3"/>
  <c r="G107" i="3"/>
  <c r="G108" i="3"/>
  <c r="G109" i="3"/>
  <c r="G110" i="3"/>
  <c r="G111" i="3"/>
  <c r="G112" i="3"/>
  <c r="G113" i="3"/>
  <c r="G114" i="3"/>
  <c r="G115" i="3"/>
  <c r="G116" i="3"/>
  <c r="G117" i="3"/>
  <c r="G118" i="3"/>
  <c r="G119" i="3"/>
  <c r="G120" i="3"/>
  <c r="G121" i="3"/>
  <c r="G122" i="3"/>
  <c r="G123" i="3"/>
  <c r="G124" i="3"/>
  <c r="G125" i="3"/>
  <c r="G126" i="3"/>
  <c r="G127" i="3"/>
  <c r="G128" i="3"/>
  <c r="G129" i="3"/>
  <c r="G130" i="3"/>
  <c r="G131" i="3"/>
  <c r="G132" i="3"/>
  <c r="G133" i="3"/>
  <c r="G134" i="3"/>
  <c r="G135" i="3"/>
  <c r="G136" i="3"/>
  <c r="G137" i="3"/>
  <c r="G138" i="3"/>
  <c r="G139" i="3"/>
  <c r="G140" i="3"/>
  <c r="G141" i="3"/>
  <c r="G142" i="3"/>
  <c r="G143" i="3"/>
  <c r="G144" i="3"/>
  <c r="G145" i="3"/>
  <c r="G146" i="3"/>
  <c r="G147" i="3"/>
  <c r="G148" i="3"/>
  <c r="G149" i="3"/>
  <c r="G150" i="3"/>
  <c r="G151" i="3"/>
  <c r="G152" i="3"/>
  <c r="G153" i="3"/>
  <c r="G154" i="3"/>
  <c r="G155" i="3"/>
  <c r="G5" i="3"/>
  <c r="G6" i="1"/>
  <c r="H6" i="1"/>
  <c r="I6" i="1"/>
  <c r="F6" i="1" s="1"/>
  <c r="G7" i="1"/>
  <c r="H7" i="1"/>
  <c r="I7" i="1"/>
  <c r="F7" i="1" s="1"/>
  <c r="G8" i="1"/>
  <c r="H8" i="1"/>
  <c r="I8" i="1"/>
  <c r="F8" i="1" s="1"/>
  <c r="G9" i="1"/>
  <c r="H9" i="1"/>
  <c r="I9" i="1"/>
  <c r="F9" i="1" s="1"/>
  <c r="G10" i="1"/>
  <c r="H10" i="1"/>
  <c r="I10" i="1"/>
  <c r="F10" i="1" s="1"/>
  <c r="G11" i="1"/>
  <c r="H11" i="1"/>
  <c r="I11" i="1"/>
  <c r="F11" i="1" s="1"/>
  <c r="G12" i="1"/>
  <c r="H12" i="1"/>
  <c r="I12" i="1"/>
  <c r="F12" i="1" s="1"/>
  <c r="G13" i="1"/>
  <c r="H13" i="1"/>
  <c r="I13" i="1"/>
  <c r="F13" i="1" s="1"/>
  <c r="G14" i="1"/>
  <c r="H14" i="1"/>
  <c r="I14" i="1"/>
  <c r="F14" i="1" s="1"/>
  <c r="G15" i="1"/>
  <c r="H15" i="1"/>
  <c r="I15" i="1"/>
  <c r="F15" i="1" s="1"/>
  <c r="G16" i="1"/>
  <c r="H16" i="1"/>
  <c r="I16" i="1"/>
  <c r="F16" i="1" s="1"/>
  <c r="G17" i="1"/>
  <c r="H17" i="1"/>
  <c r="I17" i="1"/>
  <c r="F17" i="1" s="1"/>
  <c r="G18" i="1"/>
  <c r="H18" i="1"/>
  <c r="I18" i="1"/>
  <c r="F18" i="1" s="1"/>
  <c r="G19" i="1"/>
  <c r="H19" i="1"/>
  <c r="I19" i="1"/>
  <c r="F19" i="1" s="1"/>
  <c r="G20" i="1"/>
  <c r="H20" i="1"/>
  <c r="I20" i="1"/>
  <c r="F20" i="1" s="1"/>
  <c r="G21" i="1"/>
  <c r="H21" i="1"/>
  <c r="I21" i="1"/>
  <c r="F21" i="1" s="1"/>
  <c r="G22" i="1"/>
  <c r="H22" i="1"/>
  <c r="I22" i="1"/>
  <c r="F22" i="1" s="1"/>
  <c r="G23" i="1"/>
  <c r="H23" i="1"/>
  <c r="I23" i="1"/>
  <c r="F23" i="1" s="1"/>
  <c r="G24" i="1"/>
  <c r="H24" i="1"/>
  <c r="I24" i="1"/>
  <c r="F24" i="1" s="1"/>
  <c r="G25" i="1"/>
  <c r="H25" i="1"/>
  <c r="I25" i="1"/>
  <c r="F25" i="1" s="1"/>
  <c r="G26" i="1"/>
  <c r="H26" i="1"/>
  <c r="I26" i="1"/>
  <c r="F26" i="1" s="1"/>
  <c r="G27" i="1"/>
  <c r="H27" i="1"/>
  <c r="I27" i="1"/>
  <c r="F27" i="1" s="1"/>
  <c r="G28" i="1"/>
  <c r="H28" i="1"/>
  <c r="I28" i="1"/>
  <c r="F28" i="1" s="1"/>
  <c r="G29" i="1"/>
  <c r="H29" i="1"/>
  <c r="I29" i="1"/>
  <c r="F29" i="1" s="1"/>
  <c r="G30" i="1"/>
  <c r="H30" i="1"/>
  <c r="I30" i="1"/>
  <c r="F30" i="1" s="1"/>
  <c r="G31" i="1"/>
  <c r="H31" i="1"/>
  <c r="I31" i="1"/>
  <c r="F31" i="1" s="1"/>
  <c r="G32" i="1"/>
  <c r="H32" i="1"/>
  <c r="I32" i="1"/>
  <c r="F32" i="1" s="1"/>
  <c r="G33" i="1"/>
  <c r="H33" i="1"/>
  <c r="I33" i="1"/>
  <c r="F33" i="1" s="1"/>
  <c r="G34" i="1"/>
  <c r="H34" i="1"/>
  <c r="I34" i="1"/>
  <c r="F34" i="1" s="1"/>
  <c r="G35" i="1"/>
  <c r="H35" i="1"/>
  <c r="I35" i="1"/>
  <c r="F35" i="1" s="1"/>
  <c r="G36" i="1"/>
  <c r="H36" i="1"/>
  <c r="I36" i="1"/>
  <c r="F36" i="1" s="1"/>
  <c r="G37" i="1"/>
  <c r="H37" i="1"/>
  <c r="I37" i="1"/>
  <c r="F37" i="1" s="1"/>
  <c r="G38" i="1"/>
  <c r="H38" i="1"/>
  <c r="I38" i="1"/>
  <c r="F38" i="1" s="1"/>
  <c r="G39" i="1"/>
  <c r="H39" i="1"/>
  <c r="I39" i="1"/>
  <c r="F39" i="1" s="1"/>
  <c r="G40" i="1"/>
  <c r="H40" i="1"/>
  <c r="I40" i="1"/>
  <c r="F40" i="1" s="1"/>
  <c r="G41" i="1"/>
  <c r="H41" i="1"/>
  <c r="I41" i="1"/>
  <c r="F41" i="1" s="1"/>
  <c r="G42" i="1"/>
  <c r="H42" i="1"/>
  <c r="I42" i="1"/>
  <c r="F42" i="1" s="1"/>
  <c r="G43" i="1"/>
  <c r="H43" i="1"/>
  <c r="I43" i="1"/>
  <c r="F43" i="1" s="1"/>
  <c r="G44" i="1"/>
  <c r="H44" i="1"/>
  <c r="I44" i="1"/>
  <c r="F44" i="1" s="1"/>
  <c r="G45" i="1"/>
  <c r="H45" i="1"/>
  <c r="I45" i="1"/>
  <c r="F45" i="1" s="1"/>
  <c r="G46" i="1"/>
  <c r="H46" i="1"/>
  <c r="I46" i="1"/>
  <c r="F46" i="1" s="1"/>
  <c r="G47" i="1"/>
  <c r="H47" i="1"/>
  <c r="I47" i="1"/>
  <c r="F47" i="1" s="1"/>
  <c r="G48" i="1"/>
  <c r="H48" i="1"/>
  <c r="I48" i="1"/>
  <c r="F48" i="1" s="1"/>
  <c r="G49" i="1"/>
  <c r="H49" i="1"/>
  <c r="I49" i="1"/>
  <c r="F49" i="1" s="1"/>
  <c r="G50" i="1"/>
  <c r="H50" i="1"/>
  <c r="I50" i="1"/>
  <c r="F50" i="1" s="1"/>
  <c r="G51" i="1"/>
  <c r="H51" i="1"/>
  <c r="I51" i="1"/>
  <c r="F51" i="1" s="1"/>
  <c r="G52" i="1"/>
  <c r="H52" i="1"/>
  <c r="I52" i="1"/>
  <c r="F52" i="1" s="1"/>
  <c r="G53" i="1"/>
  <c r="H53" i="1"/>
  <c r="I53" i="1"/>
  <c r="F53" i="1" s="1"/>
  <c r="G54" i="1"/>
  <c r="H54" i="1"/>
  <c r="I54" i="1"/>
  <c r="F54" i="1" s="1"/>
  <c r="G55" i="1"/>
  <c r="H55" i="1"/>
  <c r="I55" i="1"/>
  <c r="F55" i="1" s="1"/>
  <c r="G56" i="1"/>
  <c r="H56" i="1"/>
  <c r="I56" i="1"/>
  <c r="F56" i="1" s="1"/>
  <c r="G57" i="1"/>
  <c r="H57" i="1"/>
  <c r="I57" i="1"/>
  <c r="F57" i="1" s="1"/>
  <c r="G58" i="1"/>
  <c r="H58" i="1"/>
  <c r="I58" i="1"/>
  <c r="F58" i="1" s="1"/>
  <c r="G59" i="1"/>
  <c r="H59" i="1"/>
  <c r="I59" i="1"/>
  <c r="F59" i="1" s="1"/>
  <c r="G60" i="1"/>
  <c r="H60" i="1"/>
  <c r="I60" i="1"/>
  <c r="F60" i="1" s="1"/>
  <c r="G61" i="1"/>
  <c r="H61" i="1"/>
  <c r="I61" i="1"/>
  <c r="F61" i="1" s="1"/>
  <c r="G62" i="1"/>
  <c r="H62" i="1"/>
  <c r="I62" i="1"/>
  <c r="F62" i="1" s="1"/>
  <c r="G63" i="1"/>
  <c r="H63" i="1"/>
  <c r="I63" i="1"/>
  <c r="F63" i="1" s="1"/>
  <c r="G64" i="1"/>
  <c r="H64" i="1"/>
  <c r="I64" i="1"/>
  <c r="F64" i="1" s="1"/>
  <c r="G65" i="1"/>
  <c r="H65" i="1"/>
  <c r="I65" i="1"/>
  <c r="F65" i="1" s="1"/>
  <c r="G66" i="1"/>
  <c r="H66" i="1"/>
  <c r="I66" i="1"/>
  <c r="F66" i="1" s="1"/>
  <c r="G67" i="1"/>
  <c r="H67" i="1"/>
  <c r="I67" i="1"/>
  <c r="F67" i="1" s="1"/>
  <c r="G68" i="1"/>
  <c r="H68" i="1"/>
  <c r="I68" i="1"/>
  <c r="F68" i="1" s="1"/>
  <c r="G69" i="1"/>
  <c r="H69" i="1"/>
  <c r="I69" i="1"/>
  <c r="F69" i="1" s="1"/>
  <c r="G70" i="1"/>
  <c r="H70" i="1"/>
  <c r="I70" i="1"/>
  <c r="F70" i="1" s="1"/>
  <c r="G71" i="1"/>
  <c r="H71" i="1"/>
  <c r="I71" i="1"/>
  <c r="F71" i="1" s="1"/>
  <c r="G72" i="1"/>
  <c r="H72" i="1"/>
  <c r="I72" i="1"/>
  <c r="F72" i="1" s="1"/>
  <c r="G73" i="1"/>
  <c r="H73" i="1"/>
  <c r="I73" i="1"/>
  <c r="F73" i="1" s="1"/>
  <c r="G74" i="1"/>
  <c r="H74" i="1"/>
  <c r="I74" i="1"/>
  <c r="F74" i="1" s="1"/>
  <c r="G75" i="1"/>
  <c r="H75" i="1"/>
  <c r="I75" i="1"/>
  <c r="F75" i="1" s="1"/>
  <c r="G76" i="1"/>
  <c r="H76" i="1"/>
  <c r="I76" i="1"/>
  <c r="F76" i="1" s="1"/>
  <c r="I5" i="1"/>
  <c r="G5" i="1"/>
  <c r="C12" i="19"/>
  <c r="C13" i="19"/>
  <c r="C14" i="19"/>
  <c r="C15" i="19"/>
  <c r="C16" i="19"/>
  <c r="C17" i="19"/>
  <c r="C18" i="19"/>
  <c r="C19" i="19"/>
  <c r="C20" i="19"/>
  <c r="C21" i="19"/>
  <c r="C22" i="19"/>
  <c r="C23" i="19"/>
  <c r="C24" i="19"/>
  <c r="C25" i="19"/>
  <c r="C26" i="19"/>
  <c r="C27" i="19"/>
  <c r="C28" i="19"/>
  <c r="C29" i="19"/>
  <c r="C30" i="19"/>
  <c r="C31" i="19"/>
  <c r="C32" i="19"/>
  <c r="C33" i="19"/>
  <c r="C34" i="19"/>
  <c r="C35" i="19"/>
  <c r="C11" i="19"/>
  <c r="C12" i="18"/>
  <c r="C13" i="18"/>
  <c r="C14" i="18"/>
  <c r="C15" i="18"/>
  <c r="C16" i="18"/>
  <c r="C17" i="18"/>
  <c r="C18" i="18"/>
  <c r="C19" i="18"/>
  <c r="C20" i="18"/>
  <c r="C21" i="18"/>
  <c r="C22" i="18"/>
  <c r="C23" i="18"/>
  <c r="C24" i="18"/>
  <c r="C25" i="18"/>
  <c r="C26" i="18"/>
  <c r="C27" i="18"/>
  <c r="C28" i="18"/>
  <c r="C29" i="18"/>
  <c r="C30" i="18"/>
  <c r="C31" i="18"/>
  <c r="C32" i="18"/>
  <c r="C33" i="18"/>
  <c r="C34" i="18"/>
  <c r="C35" i="18"/>
  <c r="C11" i="18"/>
  <c r="H13" i="17"/>
  <c r="H14" i="17"/>
  <c r="H15" i="17"/>
  <c r="H16" i="17"/>
  <c r="H17" i="17"/>
  <c r="H18" i="17"/>
  <c r="H19" i="17"/>
  <c r="H20" i="17"/>
  <c r="H21" i="17"/>
  <c r="H22" i="17"/>
  <c r="H23" i="17"/>
  <c r="H24" i="17"/>
  <c r="H25" i="17"/>
  <c r="H26" i="17"/>
  <c r="H27" i="17"/>
  <c r="H28" i="17"/>
  <c r="H29" i="17"/>
  <c r="H30" i="17"/>
  <c r="H31" i="17"/>
  <c r="H32" i="17"/>
  <c r="H33" i="17"/>
  <c r="H34" i="17"/>
  <c r="H35" i="17"/>
  <c r="G12" i="17"/>
  <c r="G13" i="17"/>
  <c r="G14" i="17"/>
  <c r="G15" i="17"/>
  <c r="G16" i="17"/>
  <c r="G17" i="17"/>
  <c r="G18" i="17"/>
  <c r="G19" i="17"/>
  <c r="G20" i="17"/>
  <c r="G21" i="17"/>
  <c r="G22" i="17"/>
  <c r="G23" i="17"/>
  <c r="G24" i="17"/>
  <c r="G25" i="17"/>
  <c r="G26" i="17"/>
  <c r="G27" i="17"/>
  <c r="G28" i="17"/>
  <c r="G29" i="17"/>
  <c r="G30" i="17"/>
  <c r="G31" i="17"/>
  <c r="G32" i="17"/>
  <c r="G33" i="17"/>
  <c r="G34" i="17"/>
  <c r="G35" i="17"/>
  <c r="D13" i="17"/>
  <c r="D14" i="17"/>
  <c r="D15" i="17"/>
  <c r="D16" i="17"/>
  <c r="D17" i="17"/>
  <c r="D18" i="17"/>
  <c r="D19" i="17"/>
  <c r="D20" i="17"/>
  <c r="D21" i="17"/>
  <c r="D22" i="17"/>
  <c r="D23" i="17"/>
  <c r="D24" i="17"/>
  <c r="D25" i="17"/>
  <c r="D26" i="17"/>
  <c r="D27" i="17"/>
  <c r="D28" i="17"/>
  <c r="D29" i="17"/>
  <c r="D30" i="17"/>
  <c r="D31" i="17"/>
  <c r="D32" i="17"/>
  <c r="D33" i="17"/>
  <c r="D34" i="17"/>
  <c r="D35" i="17"/>
  <c r="C13" i="17"/>
  <c r="C14" i="17"/>
  <c r="C15" i="17"/>
  <c r="C16" i="17"/>
  <c r="C17" i="17"/>
  <c r="C18" i="17"/>
  <c r="C19" i="17"/>
  <c r="C20" i="17"/>
  <c r="C21" i="17"/>
  <c r="C22" i="17"/>
  <c r="C23" i="17"/>
  <c r="C24" i="17"/>
  <c r="C25" i="17"/>
  <c r="C26" i="17"/>
  <c r="C27" i="17"/>
  <c r="C28" i="17"/>
  <c r="C29" i="17"/>
  <c r="C30" i="17"/>
  <c r="C31" i="17"/>
  <c r="C32" i="17"/>
  <c r="C33" i="17"/>
  <c r="C34" i="17"/>
  <c r="C35" i="17"/>
  <c r="B35" i="17"/>
  <c r="B13" i="17"/>
  <c r="B14" i="17"/>
  <c r="B15" i="17"/>
  <c r="B16" i="17"/>
  <c r="B17" i="17"/>
  <c r="B18" i="17"/>
  <c r="B19" i="17"/>
  <c r="B20" i="17"/>
  <c r="B21" i="17"/>
  <c r="B22" i="17"/>
  <c r="B23" i="17"/>
  <c r="B24" i="17"/>
  <c r="B25" i="17"/>
  <c r="B26" i="17"/>
  <c r="B27" i="17"/>
  <c r="B28" i="17"/>
  <c r="B29" i="17"/>
  <c r="B30" i="17"/>
  <c r="B31" i="17"/>
  <c r="B32" i="17"/>
  <c r="B33" i="17"/>
  <c r="B34" i="17"/>
  <c r="U6" i="16" l="1"/>
  <c r="V6" i="16" s="1"/>
  <c r="AF13" i="16"/>
  <c r="AF15" i="16"/>
  <c r="L18" i="16"/>
  <c r="M18" i="16" s="1"/>
  <c r="Y18" i="16"/>
  <c r="U22" i="16"/>
  <c r="V22" i="16" s="1"/>
  <c r="U26" i="16"/>
  <c r="V26" i="16" s="1"/>
  <c r="L30" i="16"/>
  <c r="M30" i="16" s="1"/>
  <c r="Y30" i="16"/>
  <c r="AG34" i="16"/>
  <c r="U38" i="16"/>
  <c r="V38" i="16" s="1"/>
  <c r="U42" i="16"/>
  <c r="V42" i="16" s="1"/>
  <c r="L46" i="16"/>
  <c r="M46" i="16" s="1"/>
  <c r="Y46" i="16"/>
  <c r="AG50" i="16"/>
  <c r="U53" i="16"/>
  <c r="V53" i="16" s="1"/>
  <c r="Y54" i="16"/>
  <c r="L58" i="16"/>
  <c r="M58" i="16" s="1"/>
  <c r="U62" i="16"/>
  <c r="V62" i="16" s="1"/>
  <c r="Y66" i="16"/>
  <c r="U70" i="16"/>
  <c r="V70" i="16" s="1"/>
  <c r="L77" i="16"/>
  <c r="M77" i="16" s="1"/>
  <c r="L78" i="16"/>
  <c r="M78" i="16" s="1"/>
  <c r="Y78" i="16"/>
  <c r="L82" i="16"/>
  <c r="M82" i="16" s="1"/>
  <c r="Y86" i="16"/>
  <c r="L6" i="16"/>
  <c r="M6" i="16" s="1"/>
  <c r="Y6" i="16"/>
  <c r="L22" i="16"/>
  <c r="M22" i="16" s="1"/>
  <c r="Y22" i="16"/>
  <c r="U34" i="16"/>
  <c r="V34" i="16" s="1"/>
  <c r="L38" i="16"/>
  <c r="M38" i="16" s="1"/>
  <c r="Y38" i="16"/>
  <c r="U50" i="16"/>
  <c r="V50" i="16" s="1"/>
  <c r="L53" i="16"/>
  <c r="M53" i="16" s="1"/>
  <c r="L54" i="16"/>
  <c r="M54" i="16" s="1"/>
  <c r="L62" i="16"/>
  <c r="M62" i="16" s="1"/>
  <c r="Y62" i="16"/>
  <c r="L73" i="16"/>
  <c r="M73" i="16" s="1"/>
  <c r="U73" i="16"/>
  <c r="V73" i="16" s="1"/>
  <c r="L86" i="16"/>
  <c r="M86" i="16" s="1"/>
  <c r="Y31" i="16"/>
  <c r="Y47" i="16"/>
  <c r="Y63" i="16"/>
  <c r="Y67" i="16"/>
  <c r="Y55" i="16"/>
  <c r="Y59" i="16"/>
  <c r="Y79" i="16"/>
  <c r="Y83" i="16"/>
  <c r="U8" i="16"/>
  <c r="V8" i="16" s="1"/>
  <c r="Y10" i="16"/>
  <c r="Y19" i="16"/>
  <c r="L25" i="16"/>
  <c r="M25" i="16" s="1"/>
  <c r="U25" i="16"/>
  <c r="V25" i="16" s="1"/>
  <c r="Y27" i="16"/>
  <c r="L33" i="16"/>
  <c r="M33" i="16" s="1"/>
  <c r="U33" i="16"/>
  <c r="V33" i="16" s="1"/>
  <c r="Y35" i="16"/>
  <c r="L41" i="16"/>
  <c r="M41" i="16" s="1"/>
  <c r="U41" i="16"/>
  <c r="V41" i="16" s="1"/>
  <c r="Y43" i="16"/>
  <c r="L49" i="16"/>
  <c r="M49" i="16" s="1"/>
  <c r="U49" i="16"/>
  <c r="V49" i="16" s="1"/>
  <c r="Y51" i="16"/>
  <c r="U54" i="16"/>
  <c r="V54" i="16" s="1"/>
  <c r="L65" i="16"/>
  <c r="M65" i="16" s="1"/>
  <c r="U65" i="16"/>
  <c r="V65" i="16" s="1"/>
  <c r="L69" i="16"/>
  <c r="M69" i="16" s="1"/>
  <c r="U69" i="16"/>
  <c r="V69" i="16" s="1"/>
  <c r="L74" i="16"/>
  <c r="M74" i="16" s="1"/>
  <c r="Y74" i="16"/>
  <c r="Y75" i="16"/>
  <c r="Y23" i="16"/>
  <c r="Y39" i="16"/>
  <c r="L9" i="16"/>
  <c r="M9" i="16" s="1"/>
  <c r="L10" i="16"/>
  <c r="M10" i="16" s="1"/>
  <c r="U10" i="16"/>
  <c r="V10" i="16" s="1"/>
  <c r="L17" i="16"/>
  <c r="M17" i="16" s="1"/>
  <c r="U17" i="16"/>
  <c r="V17" i="16" s="1"/>
  <c r="L21" i="16"/>
  <c r="M21" i="16" s="1"/>
  <c r="U21" i="16"/>
  <c r="V21" i="16" s="1"/>
  <c r="L26" i="16"/>
  <c r="M26" i="16" s="1"/>
  <c r="Y26" i="16"/>
  <c r="L29" i="16"/>
  <c r="M29" i="16" s="1"/>
  <c r="U29" i="16"/>
  <c r="V29" i="16" s="1"/>
  <c r="L34" i="16"/>
  <c r="M34" i="16" s="1"/>
  <c r="Y34" i="16"/>
  <c r="L37" i="16"/>
  <c r="M37" i="16" s="1"/>
  <c r="U37" i="16"/>
  <c r="V37" i="16" s="1"/>
  <c r="L42" i="16"/>
  <c r="M42" i="16" s="1"/>
  <c r="Y42" i="16"/>
  <c r="L45" i="16"/>
  <c r="M45" i="16" s="1"/>
  <c r="U45" i="16"/>
  <c r="V45" i="16" s="1"/>
  <c r="L50" i="16"/>
  <c r="M50" i="16" s="1"/>
  <c r="Y50" i="16"/>
  <c r="L57" i="16"/>
  <c r="M57" i="16" s="1"/>
  <c r="U57" i="16"/>
  <c r="V57" i="16" s="1"/>
  <c r="L61" i="16"/>
  <c r="M61" i="16" s="1"/>
  <c r="U61" i="16"/>
  <c r="V61" i="16" s="1"/>
  <c r="L66" i="16"/>
  <c r="M66" i="16" s="1"/>
  <c r="L70" i="16"/>
  <c r="M70" i="16" s="1"/>
  <c r="Y70" i="16"/>
  <c r="Y71" i="16"/>
  <c r="U74" i="16"/>
  <c r="V74" i="16" s="1"/>
  <c r="L81" i="16"/>
  <c r="M81" i="16" s="1"/>
  <c r="U81" i="16"/>
  <c r="V81" i="16" s="1"/>
  <c r="L85" i="16"/>
  <c r="M85" i="16" s="1"/>
  <c r="U85" i="16"/>
  <c r="V85" i="16" s="1"/>
  <c r="Y24" i="16"/>
  <c r="U24" i="16"/>
  <c r="V24" i="16" s="1"/>
  <c r="L24" i="16"/>
  <c r="M24" i="16" s="1"/>
  <c r="Y40" i="16"/>
  <c r="U40" i="16"/>
  <c r="V40" i="16" s="1"/>
  <c r="L40" i="16"/>
  <c r="M40" i="16" s="1"/>
  <c r="Y48" i="16"/>
  <c r="U48" i="16"/>
  <c r="V48" i="16" s="1"/>
  <c r="L48" i="16"/>
  <c r="M48" i="16" s="1"/>
  <c r="AF78" i="16"/>
  <c r="AG78" i="16"/>
  <c r="AF69" i="16"/>
  <c r="AG69" i="16"/>
  <c r="AF17" i="16"/>
  <c r="AG17" i="16"/>
  <c r="Y20" i="16"/>
  <c r="L20" i="16"/>
  <c r="M20" i="16" s="1"/>
  <c r="U20" i="16"/>
  <c r="V20" i="16" s="1"/>
  <c r="Y28" i="16"/>
  <c r="U28" i="16"/>
  <c r="V28" i="16" s="1"/>
  <c r="L28" i="16"/>
  <c r="M28" i="16" s="1"/>
  <c r="Y36" i="16"/>
  <c r="L36" i="16"/>
  <c r="M36" i="16" s="1"/>
  <c r="U36" i="16"/>
  <c r="V36" i="16" s="1"/>
  <c r="Y44" i="16"/>
  <c r="L44" i="16"/>
  <c r="M44" i="16" s="1"/>
  <c r="U44" i="16"/>
  <c r="V44" i="16" s="1"/>
  <c r="AG57" i="16"/>
  <c r="AF57" i="16"/>
  <c r="AF61" i="16"/>
  <c r="AG61" i="16"/>
  <c r="AF70" i="16"/>
  <c r="AG70" i="16"/>
  <c r="AG81" i="16"/>
  <c r="AF81" i="16"/>
  <c r="AF85" i="16"/>
  <c r="AG85" i="16"/>
  <c r="AE24" i="16"/>
  <c r="AE40" i="16"/>
  <c r="AE48" i="16"/>
  <c r="AE20" i="16"/>
  <c r="N24" i="16"/>
  <c r="AE28" i="16"/>
  <c r="AE36" i="16"/>
  <c r="N40" i="16"/>
  <c r="AE44" i="16"/>
  <c r="N48" i="16"/>
  <c r="Y32" i="16"/>
  <c r="U32" i="16"/>
  <c r="V32" i="16" s="1"/>
  <c r="L32" i="16"/>
  <c r="M32" i="16" s="1"/>
  <c r="AF54" i="16"/>
  <c r="AG54" i="16"/>
  <c r="AF73" i="16"/>
  <c r="AG73" i="16"/>
  <c r="AG25" i="16"/>
  <c r="AF25" i="16"/>
  <c r="AG33" i="16"/>
  <c r="AF33" i="16"/>
  <c r="AG41" i="16"/>
  <c r="AF41" i="16"/>
  <c r="AG49" i="16"/>
  <c r="AF49" i="16"/>
  <c r="AG65" i="16"/>
  <c r="AF65" i="16"/>
  <c r="AF74" i="16"/>
  <c r="AG74" i="16"/>
  <c r="AF21" i="16"/>
  <c r="AG21" i="16"/>
  <c r="AF29" i="16"/>
  <c r="AG29" i="16"/>
  <c r="AG37" i="16"/>
  <c r="AF37" i="16"/>
  <c r="AF45" i="16"/>
  <c r="AG45" i="16"/>
  <c r="AG53" i="16"/>
  <c r="AF53" i="16"/>
  <c r="AF62" i="16"/>
  <c r="AG62" i="16"/>
  <c r="AF77" i="16"/>
  <c r="AG77" i="16"/>
  <c r="AE32" i="16"/>
  <c r="AG22" i="16"/>
  <c r="AG30" i="16"/>
  <c r="AG38" i="16"/>
  <c r="AG46" i="16"/>
  <c r="N52" i="16"/>
  <c r="AE52" i="16"/>
  <c r="N56" i="16"/>
  <c r="AE56" i="16"/>
  <c r="N64" i="16"/>
  <c r="AE64" i="16"/>
  <c r="AE72" i="16"/>
  <c r="N80" i="16"/>
  <c r="AE80" i="16"/>
  <c r="AE84" i="16"/>
  <c r="N27" i="16"/>
  <c r="AE27" i="16"/>
  <c r="N35" i="16"/>
  <c r="N39" i="16"/>
  <c r="AE39" i="16"/>
  <c r="N47" i="16"/>
  <c r="AE47" i="16"/>
  <c r="U52" i="16"/>
  <c r="V52" i="16" s="1"/>
  <c r="N55" i="16"/>
  <c r="AE55" i="16"/>
  <c r="U56" i="16"/>
  <c r="V56" i="16" s="1"/>
  <c r="N59" i="16"/>
  <c r="AE59" i="16"/>
  <c r="AE63" i="16"/>
  <c r="N67" i="16"/>
  <c r="U68" i="16"/>
  <c r="V68" i="16" s="1"/>
  <c r="AE71" i="16"/>
  <c r="AE75" i="16"/>
  <c r="U80" i="16"/>
  <c r="V80" i="16" s="1"/>
  <c r="U84" i="16"/>
  <c r="V84" i="16" s="1"/>
  <c r="Y17" i="16"/>
  <c r="N18" i="16"/>
  <c r="U19" i="16"/>
  <c r="V19" i="16" s="1"/>
  <c r="Y21" i="16"/>
  <c r="N22" i="16"/>
  <c r="U23" i="16"/>
  <c r="V23" i="16" s="1"/>
  <c r="Y25" i="16"/>
  <c r="N26" i="16"/>
  <c r="U27" i="16"/>
  <c r="V27" i="16" s="1"/>
  <c r="Y29" i="16"/>
  <c r="N30" i="16"/>
  <c r="U31" i="16"/>
  <c r="V31" i="16" s="1"/>
  <c r="Y33" i="16"/>
  <c r="N34" i="16"/>
  <c r="U35" i="16"/>
  <c r="V35" i="16" s="1"/>
  <c r="Y37" i="16"/>
  <c r="N38" i="16"/>
  <c r="U39" i="16"/>
  <c r="V39" i="16" s="1"/>
  <c r="Y41" i="16"/>
  <c r="N42" i="16"/>
  <c r="U43" i="16"/>
  <c r="V43" i="16" s="1"/>
  <c r="Y45" i="16"/>
  <c r="N46" i="16"/>
  <c r="U47" i="16"/>
  <c r="V47" i="16" s="1"/>
  <c r="Y49" i="16"/>
  <c r="N50" i="16"/>
  <c r="U51" i="16"/>
  <c r="V51" i="16" s="1"/>
  <c r="L52" i="16"/>
  <c r="M52" i="16" s="1"/>
  <c r="Y53" i="16"/>
  <c r="N54" i="16"/>
  <c r="U55" i="16"/>
  <c r="V55" i="16" s="1"/>
  <c r="L56" i="16"/>
  <c r="M56" i="16" s="1"/>
  <c r="Y57" i="16"/>
  <c r="N58" i="16"/>
  <c r="AE58" i="16"/>
  <c r="U59" i="16"/>
  <c r="V59" i="16" s="1"/>
  <c r="L60" i="16"/>
  <c r="M60" i="16" s="1"/>
  <c r="Y61" i="16"/>
  <c r="N62" i="16"/>
  <c r="U63" i="16"/>
  <c r="V63" i="16" s="1"/>
  <c r="L64" i="16"/>
  <c r="M64" i="16" s="1"/>
  <c r="Y65" i="16"/>
  <c r="N66" i="16"/>
  <c r="AE66" i="16"/>
  <c r="U67" i="16"/>
  <c r="V67" i="16" s="1"/>
  <c r="L68" i="16"/>
  <c r="M68" i="16" s="1"/>
  <c r="Y69" i="16"/>
  <c r="N70" i="16"/>
  <c r="U71" i="16"/>
  <c r="V71" i="16" s="1"/>
  <c r="L72" i="16"/>
  <c r="M72" i="16" s="1"/>
  <c r="Y73" i="16"/>
  <c r="N74" i="16"/>
  <c r="U75" i="16"/>
  <c r="V75" i="16" s="1"/>
  <c r="L76" i="16"/>
  <c r="M76" i="16" s="1"/>
  <c r="Y77" i="16"/>
  <c r="N78" i="16"/>
  <c r="U79" i="16"/>
  <c r="V79" i="16" s="1"/>
  <c r="L80" i="16"/>
  <c r="M80" i="16" s="1"/>
  <c r="Y81" i="16"/>
  <c r="N82" i="16"/>
  <c r="AE82" i="16"/>
  <c r="U83" i="16"/>
  <c r="V83" i="16" s="1"/>
  <c r="L84" i="16"/>
  <c r="M84" i="16" s="1"/>
  <c r="Y85" i="16"/>
  <c r="N86" i="16"/>
  <c r="AE86" i="16"/>
  <c r="N60" i="16"/>
  <c r="AE60" i="16"/>
  <c r="N68" i="16"/>
  <c r="AE68" i="16"/>
  <c r="N72" i="16"/>
  <c r="N76" i="16"/>
  <c r="AE76" i="16"/>
  <c r="N84" i="16"/>
  <c r="N19" i="16"/>
  <c r="AE19" i="16"/>
  <c r="N23" i="16"/>
  <c r="AE23" i="16"/>
  <c r="N31" i="16"/>
  <c r="AE31" i="16"/>
  <c r="AE35" i="16"/>
  <c r="N43" i="16"/>
  <c r="AE43" i="16"/>
  <c r="N51" i="16"/>
  <c r="AE51" i="16"/>
  <c r="U60" i="16"/>
  <c r="V60" i="16" s="1"/>
  <c r="N63" i="16"/>
  <c r="U64" i="16"/>
  <c r="V64" i="16" s="1"/>
  <c r="AE67" i="16"/>
  <c r="N71" i="16"/>
  <c r="U72" i="16"/>
  <c r="V72" i="16" s="1"/>
  <c r="N75" i="16"/>
  <c r="U76" i="16"/>
  <c r="V76" i="16" s="1"/>
  <c r="N79" i="16"/>
  <c r="AE79" i="16"/>
  <c r="N83" i="16"/>
  <c r="AE83" i="16"/>
  <c r="N17" i="16"/>
  <c r="N21" i="16"/>
  <c r="N25" i="16"/>
  <c r="N29" i="16"/>
  <c r="N33" i="16"/>
  <c r="N37" i="16"/>
  <c r="N41" i="16"/>
  <c r="N45" i="16"/>
  <c r="N49" i="16"/>
  <c r="N53" i="16"/>
  <c r="N57" i="16"/>
  <c r="N61" i="16"/>
  <c r="N65" i="16"/>
  <c r="N69" i="16"/>
  <c r="N73" i="16"/>
  <c r="N77" i="16"/>
  <c r="N81" i="16"/>
  <c r="N85" i="16"/>
  <c r="AG12" i="16"/>
  <c r="AG14" i="16"/>
  <c r="AF10" i="16"/>
  <c r="AG10" i="16"/>
  <c r="AG9" i="16"/>
  <c r="AF9" i="16"/>
  <c r="AF6" i="16"/>
  <c r="AG6" i="16"/>
  <c r="Y7" i="16"/>
  <c r="N8" i="16"/>
  <c r="AE8" i="16"/>
  <c r="U9" i="16"/>
  <c r="V9" i="16" s="1"/>
  <c r="N7" i="16"/>
  <c r="N6" i="16"/>
  <c r="U7" i="16"/>
  <c r="V7" i="16" s="1"/>
  <c r="L8" i="16"/>
  <c r="M8" i="16" s="1"/>
  <c r="Y9" i="16"/>
  <c r="N10" i="16"/>
  <c r="AE7" i="16"/>
  <c r="N9" i="16"/>
  <c r="H5" i="1"/>
  <c r="AE5" i="1" s="1"/>
  <c r="AG5" i="1" s="1"/>
  <c r="H12" i="19"/>
  <c r="H13" i="19"/>
  <c r="H14" i="19"/>
  <c r="H15" i="19"/>
  <c r="H16" i="19"/>
  <c r="H17" i="19"/>
  <c r="H18" i="19"/>
  <c r="H19" i="19"/>
  <c r="H20" i="19"/>
  <c r="H21" i="19"/>
  <c r="H22" i="19"/>
  <c r="H23" i="19"/>
  <c r="H24" i="19"/>
  <c r="H25" i="19"/>
  <c r="H26" i="19"/>
  <c r="H27" i="19"/>
  <c r="H28" i="19"/>
  <c r="H29" i="19"/>
  <c r="H30" i="19"/>
  <c r="H31" i="19"/>
  <c r="H32" i="19"/>
  <c r="H33" i="19"/>
  <c r="H34" i="19"/>
  <c r="H35" i="19"/>
  <c r="H11" i="19"/>
  <c r="G12" i="19"/>
  <c r="G13" i="19"/>
  <c r="G14" i="19"/>
  <c r="G15" i="19"/>
  <c r="G16" i="19"/>
  <c r="G17" i="19"/>
  <c r="G18" i="19"/>
  <c r="G19" i="19"/>
  <c r="G20" i="19"/>
  <c r="G21" i="19"/>
  <c r="G22" i="19"/>
  <c r="G23" i="19"/>
  <c r="G24" i="19"/>
  <c r="G25" i="19"/>
  <c r="G26" i="19"/>
  <c r="G27" i="19"/>
  <c r="G28" i="19"/>
  <c r="G29" i="19"/>
  <c r="G30" i="19"/>
  <c r="G31" i="19"/>
  <c r="G32" i="19"/>
  <c r="G33" i="19"/>
  <c r="G34" i="19"/>
  <c r="G35" i="19"/>
  <c r="G11" i="19"/>
  <c r="D12" i="19"/>
  <c r="D13" i="19"/>
  <c r="D14" i="19"/>
  <c r="D15" i="19"/>
  <c r="D16" i="19"/>
  <c r="D17" i="19"/>
  <c r="D18" i="19"/>
  <c r="D19" i="19"/>
  <c r="D20" i="19"/>
  <c r="D21" i="19"/>
  <c r="D22" i="19"/>
  <c r="D23" i="19"/>
  <c r="D24" i="19"/>
  <c r="D25" i="19"/>
  <c r="D26" i="19"/>
  <c r="D27" i="19"/>
  <c r="D28" i="19"/>
  <c r="D29" i="19"/>
  <c r="D30" i="19"/>
  <c r="D31" i="19"/>
  <c r="D32" i="19"/>
  <c r="D33" i="19"/>
  <c r="D34" i="19"/>
  <c r="D35" i="19"/>
  <c r="D11" i="19"/>
  <c r="B12" i="19"/>
  <c r="B13" i="19"/>
  <c r="B14" i="19"/>
  <c r="B15" i="19"/>
  <c r="B16" i="19"/>
  <c r="B17" i="19"/>
  <c r="B18" i="19"/>
  <c r="B19" i="19"/>
  <c r="B20" i="19"/>
  <c r="B21" i="19"/>
  <c r="B22" i="19"/>
  <c r="B23" i="19"/>
  <c r="B24" i="19"/>
  <c r="B25" i="19"/>
  <c r="B26" i="19"/>
  <c r="B27" i="19"/>
  <c r="B28" i="19"/>
  <c r="B29" i="19"/>
  <c r="B30" i="19"/>
  <c r="B31" i="19"/>
  <c r="B32" i="19"/>
  <c r="B33" i="19"/>
  <c r="B34" i="19"/>
  <c r="B35" i="19"/>
  <c r="B11" i="19"/>
  <c r="E35" i="19"/>
  <c r="E34" i="19"/>
  <c r="E33" i="19"/>
  <c r="E32" i="19"/>
  <c r="E31" i="19"/>
  <c r="E30" i="19"/>
  <c r="E29" i="19"/>
  <c r="E28" i="19"/>
  <c r="E27" i="19"/>
  <c r="E26" i="19"/>
  <c r="E25" i="19"/>
  <c r="E24" i="19"/>
  <c r="E23" i="19"/>
  <c r="E22" i="19"/>
  <c r="E21" i="19"/>
  <c r="E20" i="19"/>
  <c r="E19" i="19"/>
  <c r="E18" i="19"/>
  <c r="E17" i="19"/>
  <c r="E16" i="19"/>
  <c r="E15" i="19"/>
  <c r="E14" i="19"/>
  <c r="E13" i="19"/>
  <c r="E12" i="19"/>
  <c r="E11" i="19"/>
  <c r="H6" i="19"/>
  <c r="H12" i="18"/>
  <c r="H13" i="18"/>
  <c r="H14" i="18"/>
  <c r="H15" i="18"/>
  <c r="H16" i="18"/>
  <c r="H17" i="18"/>
  <c r="H18" i="18"/>
  <c r="H19" i="18"/>
  <c r="H20" i="18"/>
  <c r="H21" i="18"/>
  <c r="H22" i="18"/>
  <c r="H23" i="18"/>
  <c r="H24" i="18"/>
  <c r="H25" i="18"/>
  <c r="H26" i="18"/>
  <c r="H27" i="18"/>
  <c r="H28" i="18"/>
  <c r="H29" i="18"/>
  <c r="H30" i="18"/>
  <c r="H31" i="18"/>
  <c r="H32" i="18"/>
  <c r="H33" i="18"/>
  <c r="H34" i="18"/>
  <c r="H35" i="18"/>
  <c r="H11" i="18"/>
  <c r="G12" i="18"/>
  <c r="G13" i="18"/>
  <c r="G14" i="18"/>
  <c r="G15" i="18"/>
  <c r="G16" i="18"/>
  <c r="G17" i="18"/>
  <c r="G18" i="18"/>
  <c r="G19" i="18"/>
  <c r="G20" i="18"/>
  <c r="G21" i="18"/>
  <c r="G22" i="18"/>
  <c r="G23" i="18"/>
  <c r="G24" i="18"/>
  <c r="G25" i="18"/>
  <c r="G26" i="18"/>
  <c r="G27" i="18"/>
  <c r="G28" i="18"/>
  <c r="G29" i="18"/>
  <c r="G30" i="18"/>
  <c r="G31" i="18"/>
  <c r="G32" i="18"/>
  <c r="G33" i="18"/>
  <c r="G34" i="18"/>
  <c r="G35" i="18"/>
  <c r="D12" i="18"/>
  <c r="D13" i="18"/>
  <c r="D14" i="18"/>
  <c r="D15" i="18"/>
  <c r="D16" i="18"/>
  <c r="D17" i="18"/>
  <c r="D18" i="18"/>
  <c r="D19" i="18"/>
  <c r="D20" i="18"/>
  <c r="D21" i="18"/>
  <c r="D22" i="18"/>
  <c r="D23" i="18"/>
  <c r="D24" i="18"/>
  <c r="D25" i="18"/>
  <c r="D26" i="18"/>
  <c r="D27" i="18"/>
  <c r="D28" i="18"/>
  <c r="D29" i="18"/>
  <c r="D30" i="18"/>
  <c r="D31" i="18"/>
  <c r="D32" i="18"/>
  <c r="D33" i="18"/>
  <c r="D34" i="18"/>
  <c r="D35" i="18"/>
  <c r="G11" i="18"/>
  <c r="B12" i="18"/>
  <c r="B13" i="18"/>
  <c r="B14" i="18"/>
  <c r="B15" i="18"/>
  <c r="B16" i="18"/>
  <c r="B17" i="18"/>
  <c r="B18" i="18"/>
  <c r="B19" i="18"/>
  <c r="B20" i="18"/>
  <c r="B21" i="18"/>
  <c r="B22" i="18"/>
  <c r="B23" i="18"/>
  <c r="B24" i="18"/>
  <c r="B25" i="18"/>
  <c r="B26" i="18"/>
  <c r="B27" i="18"/>
  <c r="B28" i="18"/>
  <c r="B29" i="18"/>
  <c r="B30" i="18"/>
  <c r="B31" i="18"/>
  <c r="B32" i="18"/>
  <c r="B33" i="18"/>
  <c r="B34" i="18"/>
  <c r="B35" i="18"/>
  <c r="D11" i="18"/>
  <c r="B11" i="18"/>
  <c r="E35" i="18"/>
  <c r="E34" i="18"/>
  <c r="E33" i="18"/>
  <c r="E32" i="18"/>
  <c r="E31" i="18"/>
  <c r="E30" i="18"/>
  <c r="E29" i="18"/>
  <c r="E28" i="18"/>
  <c r="E27" i="18"/>
  <c r="E26" i="18"/>
  <c r="E25" i="18"/>
  <c r="E24" i="18"/>
  <c r="E23" i="18"/>
  <c r="E22" i="18"/>
  <c r="E21" i="18"/>
  <c r="E20" i="18"/>
  <c r="E19" i="18"/>
  <c r="E18" i="18"/>
  <c r="E17" i="18"/>
  <c r="E16" i="18"/>
  <c r="E15" i="18"/>
  <c r="E14" i="18"/>
  <c r="E13" i="18"/>
  <c r="E12" i="18"/>
  <c r="E11" i="18"/>
  <c r="H6" i="18"/>
  <c r="H9" i="3"/>
  <c r="N9" i="3" s="1"/>
  <c r="H5" i="3"/>
  <c r="N5" i="3" s="1"/>
  <c r="H7" i="3"/>
  <c r="N7" i="3" s="1"/>
  <c r="H8" i="3"/>
  <c r="N8" i="3" s="1"/>
  <c r="H6" i="17"/>
  <c r="AA5" i="1"/>
  <c r="AA7" i="1"/>
  <c r="AA6" i="1"/>
  <c r="AA8" i="1"/>
  <c r="AA9" i="1"/>
  <c r="AA10" i="1"/>
  <c r="AA11" i="1"/>
  <c r="AA12"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E7" i="1"/>
  <c r="AG7" i="1" s="1"/>
  <c r="AE6" i="1"/>
  <c r="AG6" i="1" s="1"/>
  <c r="AG23" i="16" l="1"/>
  <c r="AF23" i="16"/>
  <c r="AF68" i="16"/>
  <c r="AG68" i="16"/>
  <c r="AG86" i="16"/>
  <c r="AF86" i="16"/>
  <c r="AG75" i="16"/>
  <c r="AF75" i="16"/>
  <c r="AG55" i="16"/>
  <c r="AF55" i="16"/>
  <c r="AF56" i="16"/>
  <c r="AG56" i="16"/>
  <c r="AF20" i="16"/>
  <c r="AG20" i="16"/>
  <c r="AG43" i="16"/>
  <c r="AF43" i="16"/>
  <c r="AF58" i="16"/>
  <c r="AG58" i="16"/>
  <c r="AG47" i="16"/>
  <c r="AF47" i="16"/>
  <c r="AG31" i="16"/>
  <c r="AF31" i="16"/>
  <c r="AG19" i="16"/>
  <c r="AF19" i="16"/>
  <c r="AF60" i="16"/>
  <c r="AG60" i="16"/>
  <c r="AF66" i="16"/>
  <c r="AG66" i="16"/>
  <c r="AF84" i="16"/>
  <c r="AG84" i="16"/>
  <c r="AF64" i="16"/>
  <c r="AG64" i="16"/>
  <c r="AF52" i="16"/>
  <c r="AG52" i="16"/>
  <c r="AF28" i="16"/>
  <c r="AG28" i="16"/>
  <c r="AF40" i="16"/>
  <c r="AG40" i="16"/>
  <c r="AG63" i="16"/>
  <c r="AF63" i="16"/>
  <c r="AG27" i="16"/>
  <c r="AF27" i="16"/>
  <c r="AF32" i="16"/>
  <c r="AG32" i="16"/>
  <c r="AG79" i="16"/>
  <c r="AF79" i="16"/>
  <c r="AF80" i="16"/>
  <c r="AG80" i="16"/>
  <c r="AF44" i="16"/>
  <c r="AG44" i="16"/>
  <c r="AF24" i="16"/>
  <c r="AG24" i="16"/>
  <c r="AG83" i="16"/>
  <c r="AF83" i="16"/>
  <c r="AG67" i="16"/>
  <c r="AF67" i="16"/>
  <c r="AG51" i="16"/>
  <c r="AF51" i="16"/>
  <c r="AG35" i="16"/>
  <c r="AF35" i="16"/>
  <c r="AF76" i="16"/>
  <c r="AG76" i="16"/>
  <c r="AF82" i="16"/>
  <c r="AG82" i="16"/>
  <c r="AG71" i="16"/>
  <c r="AF71" i="16"/>
  <c r="AG59" i="16"/>
  <c r="AF59" i="16"/>
  <c r="AG39" i="16"/>
  <c r="AF39" i="16"/>
  <c r="AF72" i="16"/>
  <c r="AG72" i="16"/>
  <c r="AF36" i="16"/>
  <c r="AG36" i="16"/>
  <c r="AF48" i="16"/>
  <c r="AG48" i="16"/>
  <c r="AG7" i="16"/>
  <c r="AF7" i="16"/>
  <c r="AF8" i="16"/>
  <c r="AG8" i="16"/>
  <c r="U5" i="1"/>
  <c r="U7" i="1"/>
  <c r="AA6" i="2"/>
  <c r="AB6" i="2"/>
  <c r="U5" i="2"/>
  <c r="Y5" i="1"/>
  <c r="L5" i="1"/>
  <c r="M5" i="1" s="1"/>
  <c r="Y6" i="2"/>
  <c r="L6" i="2"/>
  <c r="U6" i="1" l="1"/>
  <c r="AB5" i="2" l="1"/>
  <c r="AB7" i="2"/>
  <c r="AB8" i="2"/>
  <c r="AB9" i="2"/>
  <c r="AB10" i="2"/>
  <c r="AB11" i="2"/>
  <c r="AB12" i="2"/>
  <c r="AB13" i="2"/>
  <c r="AB14" i="2"/>
  <c r="AB15" i="2"/>
  <c r="AB16" i="2"/>
  <c r="AB17" i="2"/>
  <c r="AB18" i="2"/>
  <c r="AB19" i="2"/>
  <c r="AB20" i="2"/>
  <c r="AB21" i="2"/>
  <c r="AB22" i="2"/>
  <c r="AB23" i="2"/>
  <c r="AB24" i="2"/>
  <c r="AB25" i="2"/>
  <c r="AB26" i="2"/>
  <c r="AB27" i="2"/>
  <c r="AB28" i="2"/>
  <c r="AB29" i="2"/>
  <c r="AB30" i="2"/>
  <c r="AB31" i="2"/>
  <c r="AB32" i="2"/>
  <c r="AB33" i="2"/>
  <c r="AB34" i="2"/>
  <c r="AB35" i="2"/>
  <c r="AB36" i="2"/>
  <c r="AB37" i="2"/>
  <c r="AB38" i="2"/>
  <c r="AB39" i="2"/>
  <c r="AB40" i="2"/>
  <c r="AB41" i="2"/>
  <c r="AB42" i="2"/>
  <c r="AB43" i="2"/>
  <c r="AB44" i="2"/>
  <c r="AB45" i="2"/>
  <c r="AB46" i="2"/>
  <c r="AB47" i="2"/>
  <c r="AB48" i="2"/>
  <c r="AB49" i="2"/>
  <c r="AB50" i="2"/>
  <c r="AB51" i="2"/>
  <c r="AB52" i="2"/>
  <c r="AB53" i="2"/>
  <c r="AB54" i="2"/>
  <c r="AB55" i="2"/>
  <c r="AB56" i="2"/>
  <c r="AB57" i="2"/>
  <c r="AB58" i="2"/>
  <c r="AB59" i="2"/>
  <c r="AB60" i="2"/>
  <c r="AB61" i="2"/>
  <c r="AB62" i="2"/>
  <c r="AB63" i="2"/>
  <c r="AB64" i="2"/>
  <c r="AB65" i="2"/>
  <c r="AB66" i="2"/>
  <c r="AB67" i="2"/>
  <c r="AB68" i="2"/>
  <c r="AB69" i="2"/>
  <c r="AB70" i="2"/>
  <c r="AB71" i="2"/>
  <c r="AB72" i="2"/>
  <c r="AB73" i="2"/>
  <c r="AB74" i="2"/>
  <c r="AB75" i="2"/>
  <c r="AB76" i="2"/>
  <c r="AB77" i="2"/>
  <c r="AB78" i="2"/>
  <c r="AB79" i="2"/>
  <c r="AB80" i="2"/>
  <c r="AB81" i="2"/>
  <c r="AB82" i="2"/>
  <c r="AB83" i="2"/>
  <c r="AB84" i="2"/>
  <c r="AB85" i="2"/>
  <c r="AB86" i="2"/>
  <c r="AB87" i="2"/>
  <c r="AB88" i="2"/>
  <c r="AB89" i="2"/>
  <c r="AB90" i="2"/>
  <c r="AB91" i="2"/>
  <c r="AB92" i="2"/>
  <c r="AB93" i="2"/>
  <c r="AB94" i="2"/>
  <c r="AB95" i="2"/>
  <c r="AB96" i="2"/>
  <c r="AB97" i="2"/>
  <c r="AB98" i="2"/>
  <c r="AB99" i="2"/>
  <c r="AB100" i="2"/>
  <c r="AB101" i="2"/>
  <c r="AB102" i="2"/>
  <c r="AB103" i="2"/>
  <c r="AB104" i="2"/>
  <c r="AB105" i="2"/>
  <c r="AB106" i="2"/>
  <c r="AB107" i="2"/>
  <c r="AB108" i="2"/>
  <c r="AB109" i="2"/>
  <c r="AB110" i="2"/>
  <c r="AB111" i="2"/>
  <c r="AB112" i="2"/>
  <c r="AB113" i="2"/>
  <c r="AB114" i="2"/>
  <c r="AB115" i="2"/>
  <c r="AB116" i="2"/>
  <c r="AB117" i="2"/>
  <c r="AB118" i="2"/>
  <c r="AB119" i="2"/>
  <c r="AB120" i="2"/>
  <c r="AB121" i="2"/>
  <c r="AB122" i="2"/>
  <c r="AB123" i="2"/>
  <c r="AB124" i="2"/>
  <c r="AB125" i="2"/>
  <c r="AB126" i="2"/>
  <c r="AB127" i="2"/>
  <c r="AB128" i="2"/>
  <c r="AB129" i="2"/>
  <c r="AB130" i="2"/>
  <c r="AB131" i="2"/>
  <c r="AB132" i="2"/>
  <c r="AB133" i="2"/>
  <c r="AB134" i="2"/>
  <c r="AB135" i="2"/>
  <c r="AB136" i="2"/>
  <c r="AB137" i="2"/>
  <c r="AB138" i="2"/>
  <c r="AB139" i="2"/>
  <c r="AB140" i="2"/>
  <c r="AB141" i="2"/>
  <c r="AB142" i="2"/>
  <c r="AB143" i="2"/>
  <c r="AB144" i="2"/>
  <c r="AB145" i="2"/>
  <c r="AB146" i="2"/>
  <c r="AB147" i="2"/>
  <c r="AB148" i="2"/>
  <c r="AB149" i="2"/>
  <c r="AB150" i="2"/>
  <c r="AB151" i="2"/>
  <c r="AB152" i="2"/>
  <c r="AB153" i="2"/>
  <c r="AB154" i="2"/>
  <c r="AB155" i="2"/>
  <c r="AB156" i="2"/>
  <c r="AB157" i="2"/>
  <c r="AB158" i="2"/>
  <c r="AB159" i="2"/>
  <c r="AB160" i="2"/>
  <c r="AB161" i="2"/>
  <c r="AB162" i="2"/>
  <c r="AB163" i="2"/>
  <c r="AB164" i="2"/>
  <c r="AB165" i="2"/>
  <c r="AB166" i="2"/>
  <c r="AB167" i="2"/>
  <c r="AB168" i="2"/>
  <c r="AB169" i="2"/>
  <c r="AB170" i="2"/>
  <c r="AB171" i="2"/>
  <c r="AB172" i="2"/>
  <c r="AB173" i="2"/>
  <c r="AB174" i="2"/>
  <c r="AB175" i="2"/>
  <c r="AB176" i="2"/>
  <c r="AB177" i="2"/>
  <c r="AB178" i="2"/>
  <c r="AB179" i="2"/>
  <c r="AB180" i="2"/>
  <c r="AB181" i="2"/>
  <c r="AA5" i="2"/>
  <c r="AA7" i="2"/>
  <c r="AA8" i="2"/>
  <c r="AA9" i="2"/>
  <c r="AA10" i="2"/>
  <c r="AA11" i="2"/>
  <c r="AA12" i="2"/>
  <c r="AA13" i="2"/>
  <c r="AA14" i="2"/>
  <c r="AA15" i="2"/>
  <c r="AA16" i="2"/>
  <c r="AA17" i="2"/>
  <c r="AA18" i="2"/>
  <c r="AA19" i="2"/>
  <c r="AA20" i="2"/>
  <c r="AA21" i="2"/>
  <c r="AA22" i="2"/>
  <c r="AA23" i="2"/>
  <c r="AA24" i="2"/>
  <c r="AA25" i="2"/>
  <c r="AA26" i="2"/>
  <c r="AA27" i="2"/>
  <c r="AA28" i="2"/>
  <c r="AA29" i="2"/>
  <c r="AA30" i="2"/>
  <c r="AA31" i="2"/>
  <c r="AA32" i="2"/>
  <c r="AA33" i="2"/>
  <c r="AA34" i="2"/>
  <c r="AA35" i="2"/>
  <c r="AA36" i="2"/>
  <c r="AA37" i="2"/>
  <c r="AA38" i="2"/>
  <c r="AA39" i="2"/>
  <c r="AA40" i="2"/>
  <c r="AA41" i="2"/>
  <c r="AA42" i="2"/>
  <c r="AA43" i="2"/>
  <c r="AA44" i="2"/>
  <c r="AA45" i="2"/>
  <c r="AA46" i="2"/>
  <c r="AA47" i="2"/>
  <c r="AA48" i="2"/>
  <c r="AA49" i="2"/>
  <c r="AA50" i="2"/>
  <c r="AA51" i="2"/>
  <c r="AA52" i="2"/>
  <c r="AA53" i="2"/>
  <c r="AA54" i="2"/>
  <c r="AA55" i="2"/>
  <c r="AA56" i="2"/>
  <c r="AA57" i="2"/>
  <c r="AA58" i="2"/>
  <c r="AA59" i="2"/>
  <c r="AA60" i="2"/>
  <c r="AA61" i="2"/>
  <c r="AA62" i="2"/>
  <c r="AA63" i="2"/>
  <c r="AA64" i="2"/>
  <c r="AA65" i="2"/>
  <c r="AA66" i="2"/>
  <c r="AA67" i="2"/>
  <c r="AA68" i="2"/>
  <c r="AA69" i="2"/>
  <c r="AA70" i="2"/>
  <c r="AA71" i="2"/>
  <c r="AA72" i="2"/>
  <c r="AA73" i="2"/>
  <c r="AA74" i="2"/>
  <c r="AA75" i="2"/>
  <c r="AA76" i="2"/>
  <c r="AA77" i="2"/>
  <c r="AA78" i="2"/>
  <c r="AA79" i="2"/>
  <c r="AA80" i="2"/>
  <c r="AA81" i="2"/>
  <c r="AA82" i="2"/>
  <c r="AA83" i="2"/>
  <c r="AA84" i="2"/>
  <c r="AA85" i="2"/>
  <c r="AA86" i="2"/>
  <c r="AA87" i="2"/>
  <c r="AA88" i="2"/>
  <c r="AA89" i="2"/>
  <c r="AA90" i="2"/>
  <c r="AA91" i="2"/>
  <c r="AA92" i="2"/>
  <c r="AA93" i="2"/>
  <c r="AA94" i="2"/>
  <c r="AA95" i="2"/>
  <c r="AA96" i="2"/>
  <c r="AA97" i="2"/>
  <c r="AA98" i="2"/>
  <c r="AA99" i="2"/>
  <c r="AA100" i="2"/>
  <c r="AA101" i="2"/>
  <c r="AA102" i="2"/>
  <c r="AA103" i="2"/>
  <c r="AA104" i="2"/>
  <c r="AA105" i="2"/>
  <c r="AA106" i="2"/>
  <c r="AA107" i="2"/>
  <c r="AA108" i="2"/>
  <c r="AA109" i="2"/>
  <c r="AA110" i="2"/>
  <c r="AA111" i="2"/>
  <c r="AA112" i="2"/>
  <c r="AA113" i="2"/>
  <c r="AA114" i="2"/>
  <c r="AA115" i="2"/>
  <c r="AA116" i="2"/>
  <c r="AA117" i="2"/>
  <c r="AA118" i="2"/>
  <c r="AA119" i="2"/>
  <c r="AA120" i="2"/>
  <c r="AA121" i="2"/>
  <c r="AA122" i="2"/>
  <c r="AA123" i="2"/>
  <c r="AA124" i="2"/>
  <c r="AA125" i="2"/>
  <c r="AA126" i="2"/>
  <c r="AA127" i="2"/>
  <c r="AA128" i="2"/>
  <c r="AA129" i="2"/>
  <c r="AA130" i="2"/>
  <c r="AA131" i="2"/>
  <c r="AA132" i="2"/>
  <c r="AA133" i="2"/>
  <c r="AA134" i="2"/>
  <c r="AA135" i="2"/>
  <c r="AA136" i="2"/>
  <c r="AA137" i="2"/>
  <c r="AA138" i="2"/>
  <c r="AA139" i="2"/>
  <c r="AA140" i="2"/>
  <c r="AA141" i="2"/>
  <c r="AA142" i="2"/>
  <c r="AA143" i="2"/>
  <c r="AA144" i="2"/>
  <c r="AA145" i="2"/>
  <c r="AA146" i="2"/>
  <c r="AA147" i="2"/>
  <c r="AA148" i="2"/>
  <c r="AA149" i="2"/>
  <c r="AA150" i="2"/>
  <c r="AA151" i="2"/>
  <c r="AA152" i="2"/>
  <c r="AA153" i="2"/>
  <c r="AA154" i="2"/>
  <c r="AA155" i="2"/>
  <c r="AA156" i="2"/>
  <c r="AA157" i="2"/>
  <c r="AA158" i="2"/>
  <c r="AA159" i="2"/>
  <c r="AA160" i="2"/>
  <c r="AA161" i="2"/>
  <c r="AA162" i="2"/>
  <c r="AA163" i="2"/>
  <c r="AA164" i="2"/>
  <c r="AA165" i="2"/>
  <c r="AA166" i="2"/>
  <c r="AA167" i="2"/>
  <c r="AA168" i="2"/>
  <c r="AA169" i="2"/>
  <c r="AA170" i="2"/>
  <c r="AA171" i="2"/>
  <c r="AA172" i="2"/>
  <c r="AA173" i="2"/>
  <c r="AA174" i="2"/>
  <c r="AA175" i="2"/>
  <c r="AA176" i="2"/>
  <c r="AA177" i="2"/>
  <c r="AA178" i="2"/>
  <c r="AA179" i="2"/>
  <c r="AA180" i="2"/>
  <c r="AA181" i="2"/>
  <c r="Y5" i="2"/>
  <c r="Y7" i="2"/>
  <c r="Y8" i="2"/>
  <c r="Y9" i="2"/>
  <c r="Y10" i="2"/>
  <c r="Y11" i="2"/>
  <c r="Y12" i="2"/>
  <c r="Y13" i="2"/>
  <c r="Y14" i="2"/>
  <c r="Y15" i="2"/>
  <c r="Y16" i="2"/>
  <c r="Y17" i="2"/>
  <c r="Y18" i="2"/>
  <c r="Y19" i="2"/>
  <c r="Y20" i="2"/>
  <c r="Y21" i="2"/>
  <c r="Y22" i="2"/>
  <c r="Y23" i="2"/>
  <c r="Y24" i="2"/>
  <c r="Y25" i="2"/>
  <c r="Y26" i="2"/>
  <c r="Y27" i="2"/>
  <c r="Y28" i="2"/>
  <c r="Y29" i="2"/>
  <c r="Y30" i="2"/>
  <c r="Y31" i="2"/>
  <c r="Y32" i="2"/>
  <c r="Y33" i="2"/>
  <c r="Y34" i="2"/>
  <c r="Y35" i="2"/>
  <c r="Y36" i="2"/>
  <c r="Y37" i="2"/>
  <c r="Y38" i="2"/>
  <c r="Y39" i="2"/>
  <c r="Y40" i="2"/>
  <c r="Y41" i="2"/>
  <c r="Y42" i="2"/>
  <c r="Y43" i="2"/>
  <c r="Y44" i="2"/>
  <c r="Y45" i="2"/>
  <c r="Y46" i="2"/>
  <c r="Y47" i="2"/>
  <c r="Y48" i="2"/>
  <c r="Y49" i="2"/>
  <c r="Y50" i="2"/>
  <c r="Y51" i="2"/>
  <c r="Y52" i="2"/>
  <c r="Y53" i="2"/>
  <c r="Y54" i="2"/>
  <c r="Y55" i="2"/>
  <c r="Y56" i="2"/>
  <c r="Y57" i="2"/>
  <c r="Y58" i="2"/>
  <c r="Y59" i="2"/>
  <c r="Y60" i="2"/>
  <c r="Y61" i="2"/>
  <c r="Y62" i="2"/>
  <c r="Y63" i="2"/>
  <c r="Y64" i="2"/>
  <c r="Y65" i="2"/>
  <c r="Y66" i="2"/>
  <c r="Y67" i="2"/>
  <c r="Y68" i="2"/>
  <c r="Y69" i="2"/>
  <c r="Y70" i="2"/>
  <c r="Y71" i="2"/>
  <c r="Y72" i="2"/>
  <c r="Y73" i="2"/>
  <c r="Y74" i="2"/>
  <c r="Y75" i="2"/>
  <c r="Y76" i="2"/>
  <c r="Y77" i="2"/>
  <c r="Y78" i="2"/>
  <c r="Y79" i="2"/>
  <c r="Y80" i="2"/>
  <c r="Y81" i="2"/>
  <c r="Y82" i="2"/>
  <c r="Y83" i="2"/>
  <c r="Y84" i="2"/>
  <c r="Y85" i="2"/>
  <c r="Y86" i="2"/>
  <c r="Y87" i="2"/>
  <c r="Y88" i="2"/>
  <c r="Y89" i="2"/>
  <c r="Y90" i="2"/>
  <c r="Y91" i="2"/>
  <c r="Y92" i="2"/>
  <c r="Y93" i="2"/>
  <c r="Y94" i="2"/>
  <c r="Y95" i="2"/>
  <c r="Y96" i="2"/>
  <c r="Y97" i="2"/>
  <c r="Y98" i="2"/>
  <c r="Y99" i="2"/>
  <c r="Y100" i="2"/>
  <c r="Y101" i="2"/>
  <c r="Y102" i="2"/>
  <c r="Y103" i="2"/>
  <c r="Y104" i="2"/>
  <c r="Y105" i="2"/>
  <c r="Y106" i="2"/>
  <c r="Y107" i="2"/>
  <c r="Y108" i="2"/>
  <c r="Y109" i="2"/>
  <c r="Y110" i="2"/>
  <c r="Y111" i="2"/>
  <c r="Y112" i="2"/>
  <c r="Y113" i="2"/>
  <c r="Y114" i="2"/>
  <c r="Y115" i="2"/>
  <c r="Y116" i="2"/>
  <c r="Y117" i="2"/>
  <c r="Y118" i="2"/>
  <c r="Y119" i="2"/>
  <c r="Y120" i="2"/>
  <c r="Y121" i="2"/>
  <c r="Y122" i="2"/>
  <c r="Y123" i="2"/>
  <c r="Y124" i="2"/>
  <c r="Y125" i="2"/>
  <c r="Y126" i="2"/>
  <c r="Y127" i="2"/>
  <c r="Y128" i="2"/>
  <c r="Y129" i="2"/>
  <c r="Y130" i="2"/>
  <c r="Y131" i="2"/>
  <c r="Y132" i="2"/>
  <c r="Y133" i="2"/>
  <c r="Y134" i="2"/>
  <c r="Y135" i="2"/>
  <c r="Y136" i="2"/>
  <c r="Y137" i="2"/>
  <c r="Y138" i="2"/>
  <c r="Y139" i="2"/>
  <c r="Y140" i="2"/>
  <c r="Y141" i="2"/>
  <c r="Y142" i="2"/>
  <c r="Y143" i="2"/>
  <c r="Y144" i="2"/>
  <c r="Y145" i="2"/>
  <c r="Y146" i="2"/>
  <c r="Y147" i="2"/>
  <c r="Y148" i="2"/>
  <c r="Y149" i="2"/>
  <c r="Y150" i="2"/>
  <c r="Y151" i="2"/>
  <c r="Y152" i="2"/>
  <c r="Y153" i="2"/>
  <c r="Y154" i="2"/>
  <c r="Y155" i="2"/>
  <c r="Y156" i="2"/>
  <c r="Y157" i="2"/>
  <c r="Y158" i="2"/>
  <c r="Y159" i="2"/>
  <c r="Y160" i="2"/>
  <c r="Y161" i="2"/>
  <c r="Y162" i="2"/>
  <c r="Y163" i="2"/>
  <c r="Y164" i="2"/>
  <c r="Y165" i="2"/>
  <c r="Y166" i="2"/>
  <c r="Y167" i="2"/>
  <c r="Y168" i="2"/>
  <c r="Y169" i="2"/>
  <c r="Y170" i="2"/>
  <c r="Y171" i="2"/>
  <c r="Y172" i="2"/>
  <c r="Y173" i="2"/>
  <c r="Y174" i="2"/>
  <c r="Y175" i="2"/>
  <c r="Y176" i="2"/>
  <c r="Y177" i="2"/>
  <c r="Y178" i="2"/>
  <c r="Y179" i="2"/>
  <c r="Y180" i="2"/>
  <c r="Y181" i="2"/>
  <c r="AB8" i="3"/>
  <c r="AB9" i="3"/>
  <c r="AB5" i="3"/>
  <c r="AB10" i="3"/>
  <c r="AB11" i="3"/>
  <c r="AB12" i="3"/>
  <c r="AB13" i="3"/>
  <c r="AB14" i="3"/>
  <c r="AB15" i="3"/>
  <c r="AB16" i="3"/>
  <c r="AB17" i="3"/>
  <c r="AB18" i="3"/>
  <c r="AB19" i="3"/>
  <c r="AB20" i="3"/>
  <c r="AB21" i="3"/>
  <c r="AB22" i="3"/>
  <c r="AB23" i="3"/>
  <c r="AB24" i="3"/>
  <c r="AB25" i="3"/>
  <c r="AB26" i="3"/>
  <c r="AB27" i="3"/>
  <c r="AB28" i="3"/>
  <c r="AB29" i="3"/>
  <c r="AB30" i="3"/>
  <c r="AB31" i="3"/>
  <c r="AB32" i="3"/>
  <c r="AB33" i="3"/>
  <c r="AB34" i="3"/>
  <c r="AB35" i="3"/>
  <c r="AB36" i="3"/>
  <c r="AB37" i="3"/>
  <c r="AB38" i="3"/>
  <c r="AB39" i="3"/>
  <c r="AB6" i="3"/>
  <c r="AB40" i="3"/>
  <c r="AB41" i="3"/>
  <c r="AB42" i="3"/>
  <c r="AB43" i="3"/>
  <c r="AB44" i="3"/>
  <c r="AB45" i="3"/>
  <c r="AB46" i="3"/>
  <c r="AB47" i="3"/>
  <c r="AB48" i="3"/>
  <c r="AB49" i="3"/>
  <c r="AB50" i="3"/>
  <c r="AB51" i="3"/>
  <c r="AB52" i="3"/>
  <c r="AB53" i="3"/>
  <c r="AB54" i="3"/>
  <c r="AB55" i="3"/>
  <c r="AB56" i="3"/>
  <c r="AB57" i="3"/>
  <c r="AB58" i="3"/>
  <c r="AB59" i="3"/>
  <c r="AB60" i="3"/>
  <c r="AB61" i="3"/>
  <c r="AB62" i="3"/>
  <c r="AB63" i="3"/>
  <c r="AB64" i="3"/>
  <c r="AB65" i="3"/>
  <c r="AB66" i="3"/>
  <c r="AB67" i="3"/>
  <c r="AB68" i="3"/>
  <c r="AB69" i="3"/>
  <c r="AB70" i="3"/>
  <c r="AB71" i="3"/>
  <c r="AB72" i="3"/>
  <c r="AB73" i="3"/>
  <c r="AB74" i="3"/>
  <c r="AB75" i="3"/>
  <c r="AB76" i="3"/>
  <c r="AB77" i="3"/>
  <c r="AB78" i="3"/>
  <c r="AB79" i="3"/>
  <c r="AB80" i="3"/>
  <c r="AB81" i="3"/>
  <c r="AB82" i="3"/>
  <c r="AB83" i="3"/>
  <c r="AB84" i="3"/>
  <c r="AB85" i="3"/>
  <c r="AB86" i="3"/>
  <c r="AB87" i="3"/>
  <c r="AB88" i="3"/>
  <c r="AB89" i="3"/>
  <c r="AB90" i="3"/>
  <c r="AB91" i="3"/>
  <c r="AB92" i="3"/>
  <c r="AB93" i="3"/>
  <c r="AB94" i="3"/>
  <c r="AB95" i="3"/>
  <c r="AB96" i="3"/>
  <c r="AB97" i="3"/>
  <c r="AB98" i="3"/>
  <c r="AB99" i="3"/>
  <c r="AB100" i="3"/>
  <c r="AB101" i="3"/>
  <c r="AB102" i="3"/>
  <c r="AB103" i="3"/>
  <c r="AB104" i="3"/>
  <c r="AB105" i="3"/>
  <c r="AB106" i="3"/>
  <c r="AB107" i="3"/>
  <c r="AB108" i="3"/>
  <c r="AB109" i="3"/>
  <c r="AB110" i="3"/>
  <c r="AB111" i="3"/>
  <c r="AB112" i="3"/>
  <c r="AB113" i="3"/>
  <c r="AB114" i="3"/>
  <c r="AB115" i="3"/>
  <c r="AB116" i="3"/>
  <c r="AB117" i="3"/>
  <c r="AB118" i="3"/>
  <c r="AB119" i="3"/>
  <c r="AB120" i="3"/>
  <c r="AB121" i="3"/>
  <c r="AB122" i="3"/>
  <c r="AB123" i="3"/>
  <c r="AB124" i="3"/>
  <c r="AB125" i="3"/>
  <c r="AB126" i="3"/>
  <c r="AB127" i="3"/>
  <c r="AB128" i="3"/>
  <c r="AB129" i="3"/>
  <c r="AB130" i="3"/>
  <c r="AB131" i="3"/>
  <c r="AB132" i="3"/>
  <c r="AB133" i="3"/>
  <c r="AB134" i="3"/>
  <c r="AB135" i="3"/>
  <c r="AB136" i="3"/>
  <c r="AB137" i="3"/>
  <c r="AB138" i="3"/>
  <c r="AB139" i="3"/>
  <c r="AB140" i="3"/>
  <c r="AB141" i="3"/>
  <c r="AB142" i="3"/>
  <c r="AB143" i="3"/>
  <c r="AB144" i="3"/>
  <c r="AB145" i="3"/>
  <c r="AB146" i="3"/>
  <c r="AB147" i="3"/>
  <c r="AB148" i="3"/>
  <c r="AB149" i="3"/>
  <c r="AB150" i="3"/>
  <c r="AB151" i="3"/>
  <c r="AB152" i="3"/>
  <c r="AB153" i="3"/>
  <c r="AB154" i="3"/>
  <c r="AB155" i="3"/>
  <c r="AA8" i="3"/>
  <c r="AA9" i="3"/>
  <c r="AA5" i="3"/>
  <c r="AA10" i="3"/>
  <c r="AA11" i="3"/>
  <c r="AA12" i="3"/>
  <c r="AA13" i="3"/>
  <c r="AA14" i="3"/>
  <c r="AA15" i="3"/>
  <c r="AA16" i="3"/>
  <c r="AA17" i="3"/>
  <c r="AA18" i="3"/>
  <c r="AA19" i="3"/>
  <c r="AA20" i="3"/>
  <c r="AA21" i="3"/>
  <c r="AA22" i="3"/>
  <c r="AA23" i="3"/>
  <c r="AA24" i="3"/>
  <c r="AA25" i="3"/>
  <c r="AA26" i="3"/>
  <c r="AA27" i="3"/>
  <c r="AA28" i="3"/>
  <c r="AA29" i="3"/>
  <c r="AA30" i="3"/>
  <c r="AA31" i="3"/>
  <c r="AA32" i="3"/>
  <c r="AA33" i="3"/>
  <c r="AA34" i="3"/>
  <c r="AA35" i="3"/>
  <c r="AA36" i="3"/>
  <c r="AA37" i="3"/>
  <c r="AA38" i="3"/>
  <c r="AA39" i="3"/>
  <c r="AA6" i="3"/>
  <c r="AA40" i="3"/>
  <c r="AA41" i="3"/>
  <c r="AA42" i="3"/>
  <c r="AA43" i="3"/>
  <c r="AA44" i="3"/>
  <c r="AA45" i="3"/>
  <c r="AA46" i="3"/>
  <c r="AA47" i="3"/>
  <c r="AA48" i="3"/>
  <c r="AA49" i="3"/>
  <c r="AA50" i="3"/>
  <c r="AA51" i="3"/>
  <c r="AA52" i="3"/>
  <c r="AA53" i="3"/>
  <c r="AA54" i="3"/>
  <c r="AA55" i="3"/>
  <c r="AA56" i="3"/>
  <c r="AA57" i="3"/>
  <c r="AA58" i="3"/>
  <c r="AA59" i="3"/>
  <c r="AA60" i="3"/>
  <c r="AA61" i="3"/>
  <c r="AA62" i="3"/>
  <c r="AA63" i="3"/>
  <c r="AA64" i="3"/>
  <c r="AA65" i="3"/>
  <c r="AA66" i="3"/>
  <c r="AA67" i="3"/>
  <c r="AA68" i="3"/>
  <c r="AA69" i="3"/>
  <c r="AA70" i="3"/>
  <c r="AA71" i="3"/>
  <c r="AA72" i="3"/>
  <c r="AA73" i="3"/>
  <c r="AA74" i="3"/>
  <c r="AA75" i="3"/>
  <c r="AA76" i="3"/>
  <c r="AA77" i="3"/>
  <c r="AA78" i="3"/>
  <c r="AA79" i="3"/>
  <c r="AA80" i="3"/>
  <c r="AA81" i="3"/>
  <c r="AA82" i="3"/>
  <c r="AA83" i="3"/>
  <c r="AA84" i="3"/>
  <c r="AA85" i="3"/>
  <c r="AA86" i="3"/>
  <c r="AA87" i="3"/>
  <c r="AA88" i="3"/>
  <c r="AA89" i="3"/>
  <c r="AA90" i="3"/>
  <c r="AA91" i="3"/>
  <c r="AA92" i="3"/>
  <c r="AA93" i="3"/>
  <c r="AA94" i="3"/>
  <c r="AA95" i="3"/>
  <c r="AA96" i="3"/>
  <c r="AA97" i="3"/>
  <c r="AA98" i="3"/>
  <c r="AA99" i="3"/>
  <c r="AA100" i="3"/>
  <c r="AA101" i="3"/>
  <c r="AA102" i="3"/>
  <c r="AA103" i="3"/>
  <c r="AA104" i="3"/>
  <c r="AA105" i="3"/>
  <c r="AA106" i="3"/>
  <c r="AA107" i="3"/>
  <c r="AA108" i="3"/>
  <c r="AA109" i="3"/>
  <c r="AA110" i="3"/>
  <c r="AA111" i="3"/>
  <c r="AA112" i="3"/>
  <c r="AA113" i="3"/>
  <c r="AA114" i="3"/>
  <c r="AA115" i="3"/>
  <c r="AA116" i="3"/>
  <c r="AA117" i="3"/>
  <c r="AA118" i="3"/>
  <c r="AA119" i="3"/>
  <c r="AA120" i="3"/>
  <c r="AA121" i="3"/>
  <c r="AA122" i="3"/>
  <c r="AA123" i="3"/>
  <c r="AA124" i="3"/>
  <c r="AA125" i="3"/>
  <c r="AA126" i="3"/>
  <c r="AA127" i="3"/>
  <c r="AA128" i="3"/>
  <c r="AA129" i="3"/>
  <c r="AA130" i="3"/>
  <c r="AA131" i="3"/>
  <c r="AA132" i="3"/>
  <c r="AA133" i="3"/>
  <c r="AA134" i="3"/>
  <c r="AA135" i="3"/>
  <c r="AA136" i="3"/>
  <c r="AA137" i="3"/>
  <c r="AA138" i="3"/>
  <c r="AA139" i="3"/>
  <c r="AA140" i="3"/>
  <c r="AA141" i="3"/>
  <c r="AA142" i="3"/>
  <c r="AA143" i="3"/>
  <c r="AA144" i="3"/>
  <c r="AA145" i="3"/>
  <c r="AA146" i="3"/>
  <c r="AA147" i="3"/>
  <c r="AA148" i="3"/>
  <c r="AA149" i="3"/>
  <c r="AA150" i="3"/>
  <c r="AA151" i="3"/>
  <c r="AA152" i="3"/>
  <c r="AA153" i="3"/>
  <c r="AA154" i="3"/>
  <c r="AA155" i="3"/>
  <c r="AB7" i="3"/>
  <c r="AA7" i="3"/>
  <c r="AB7" i="1"/>
  <c r="AB6" i="1"/>
  <c r="AB8" i="1"/>
  <c r="AB9" i="1"/>
  <c r="AB10" i="1"/>
  <c r="AB11" i="1"/>
  <c r="AB12" i="1"/>
  <c r="AB13" i="1"/>
  <c r="AB14" i="1"/>
  <c r="AB15" i="1"/>
  <c r="AB16" i="1"/>
  <c r="AB17" i="1"/>
  <c r="AB18" i="1"/>
  <c r="AB19" i="1"/>
  <c r="AB20" i="1"/>
  <c r="AB21" i="1"/>
  <c r="AB22" i="1"/>
  <c r="AB23" i="1"/>
  <c r="AB24" i="1"/>
  <c r="AB25" i="1"/>
  <c r="AB26" i="1"/>
  <c r="AB27" i="1"/>
  <c r="AB28" i="1"/>
  <c r="AB29" i="1"/>
  <c r="AB30" i="1"/>
  <c r="AB31" i="1"/>
  <c r="AB32" i="1"/>
  <c r="AB33" i="1"/>
  <c r="AB34" i="1"/>
  <c r="AB35" i="1"/>
  <c r="AB36" i="1"/>
  <c r="AB37" i="1"/>
  <c r="AB38" i="1"/>
  <c r="AB39" i="1"/>
  <c r="AB40" i="1"/>
  <c r="AB41" i="1"/>
  <c r="AB42" i="1"/>
  <c r="AB43" i="1"/>
  <c r="AB44" i="1"/>
  <c r="AB45" i="1"/>
  <c r="AB46" i="1"/>
  <c r="AB47" i="1"/>
  <c r="AB48" i="1"/>
  <c r="AB49" i="1"/>
  <c r="AB50" i="1"/>
  <c r="AB51" i="1"/>
  <c r="AB52" i="1"/>
  <c r="AB53" i="1"/>
  <c r="AB54" i="1"/>
  <c r="AB55" i="1"/>
  <c r="AB56" i="1"/>
  <c r="AB57" i="1"/>
  <c r="AB58" i="1"/>
  <c r="AB59" i="1"/>
  <c r="AB60" i="1"/>
  <c r="AB61" i="1"/>
  <c r="AB62" i="1"/>
  <c r="AB63" i="1"/>
  <c r="AB64" i="1"/>
  <c r="AB65" i="1"/>
  <c r="AB66" i="1"/>
  <c r="AB67" i="1"/>
  <c r="AB68" i="1"/>
  <c r="AB69" i="1"/>
  <c r="AB70" i="1"/>
  <c r="AB71" i="1"/>
  <c r="AB72" i="1"/>
  <c r="AB73" i="1"/>
  <c r="AB74" i="1"/>
  <c r="AB75" i="1"/>
  <c r="AB76" i="1"/>
  <c r="AB5" i="1"/>
  <c r="AF6" i="1"/>
  <c r="AF5" i="1"/>
  <c r="H6" i="14" l="1"/>
  <c r="H4" i="14"/>
  <c r="K5" i="14"/>
  <c r="K4" i="14"/>
  <c r="D4" i="14"/>
  <c r="I4" i="14"/>
  <c r="M6" i="14"/>
  <c r="L6" i="14"/>
  <c r="L4" i="14"/>
  <c r="M5" i="14"/>
  <c r="M4" i="14"/>
  <c r="L5" i="14"/>
  <c r="E4" i="14"/>
  <c r="I5" i="14"/>
  <c r="H5" i="14"/>
  <c r="I6" i="14"/>
  <c r="E5" i="14"/>
  <c r="D6" i="14"/>
  <c r="D5" i="14"/>
  <c r="E6" i="14"/>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5" i="5"/>
  <c r="Y7" i="1"/>
  <c r="Y6" i="1"/>
  <c r="N8" i="1"/>
  <c r="T5"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T53" i="2"/>
  <c r="T54" i="2"/>
  <c r="T55" i="2"/>
  <c r="T56" i="2"/>
  <c r="T57" i="2"/>
  <c r="T58" i="2"/>
  <c r="T59" i="2"/>
  <c r="T60" i="2"/>
  <c r="T61" i="2"/>
  <c r="T62" i="2"/>
  <c r="T63" i="2"/>
  <c r="T64" i="2"/>
  <c r="T65" i="2"/>
  <c r="T66" i="2"/>
  <c r="T67" i="2"/>
  <c r="T68" i="2"/>
  <c r="T69" i="2"/>
  <c r="T70" i="2"/>
  <c r="T71" i="2"/>
  <c r="T72" i="2"/>
  <c r="T73" i="2"/>
  <c r="T74" i="2"/>
  <c r="T75" i="2"/>
  <c r="T76" i="2"/>
  <c r="T77" i="2"/>
  <c r="T78" i="2"/>
  <c r="T79" i="2"/>
  <c r="T80" i="2"/>
  <c r="T81" i="2"/>
  <c r="T82" i="2"/>
  <c r="T83" i="2"/>
  <c r="T84" i="2"/>
  <c r="T85" i="2"/>
  <c r="T86" i="2"/>
  <c r="T87" i="2"/>
  <c r="T88" i="2"/>
  <c r="T89" i="2"/>
  <c r="T90" i="2"/>
  <c r="T91" i="2"/>
  <c r="T92" i="2"/>
  <c r="T93" i="2"/>
  <c r="T94" i="2"/>
  <c r="T95" i="2"/>
  <c r="T96" i="2"/>
  <c r="T97" i="2"/>
  <c r="T98" i="2"/>
  <c r="T99" i="2"/>
  <c r="T100" i="2"/>
  <c r="T101" i="2"/>
  <c r="T102" i="2"/>
  <c r="T103" i="2"/>
  <c r="T104" i="2"/>
  <c r="T105" i="2"/>
  <c r="T106" i="2"/>
  <c r="T107" i="2"/>
  <c r="T108" i="2"/>
  <c r="T109" i="2"/>
  <c r="T110" i="2"/>
  <c r="T111" i="2"/>
  <c r="T112" i="2"/>
  <c r="T113" i="2"/>
  <c r="T114" i="2"/>
  <c r="T115" i="2"/>
  <c r="T116" i="2"/>
  <c r="T117" i="2"/>
  <c r="T118" i="2"/>
  <c r="T119" i="2"/>
  <c r="T120" i="2"/>
  <c r="T121" i="2"/>
  <c r="T122" i="2"/>
  <c r="T123" i="2"/>
  <c r="T124" i="2"/>
  <c r="T125" i="2"/>
  <c r="T126" i="2"/>
  <c r="T127" i="2"/>
  <c r="T128" i="2"/>
  <c r="T129" i="2"/>
  <c r="T130" i="2"/>
  <c r="T131" i="2"/>
  <c r="T132" i="2"/>
  <c r="T133" i="2"/>
  <c r="T134" i="2"/>
  <c r="T135" i="2"/>
  <c r="T136" i="2"/>
  <c r="T137" i="2"/>
  <c r="T138" i="2"/>
  <c r="T139" i="2"/>
  <c r="T140" i="2"/>
  <c r="T141" i="2"/>
  <c r="T142" i="2"/>
  <c r="T143" i="2"/>
  <c r="T144" i="2"/>
  <c r="T145" i="2"/>
  <c r="T146" i="2"/>
  <c r="T147" i="2"/>
  <c r="T148" i="2"/>
  <c r="T149" i="2"/>
  <c r="T150" i="2"/>
  <c r="T151" i="2"/>
  <c r="T152" i="2"/>
  <c r="T153" i="2"/>
  <c r="T154" i="2"/>
  <c r="T155" i="2"/>
  <c r="T156" i="2"/>
  <c r="T157" i="2"/>
  <c r="T158" i="2"/>
  <c r="T159" i="2"/>
  <c r="T160" i="2"/>
  <c r="T161" i="2"/>
  <c r="T162" i="2"/>
  <c r="T163" i="2"/>
  <c r="T164" i="2"/>
  <c r="T165" i="2"/>
  <c r="T166" i="2"/>
  <c r="T167" i="2"/>
  <c r="T168" i="2"/>
  <c r="T169" i="2"/>
  <c r="T170" i="2"/>
  <c r="T171" i="2"/>
  <c r="T172" i="2"/>
  <c r="T173" i="2"/>
  <c r="T174" i="2"/>
  <c r="T175" i="2"/>
  <c r="T176" i="2"/>
  <c r="T177" i="2"/>
  <c r="T178" i="2"/>
  <c r="T179" i="2"/>
  <c r="T180" i="2"/>
  <c r="T181" i="2"/>
  <c r="T6" i="2"/>
  <c r="S5" i="2"/>
  <c r="S7" i="2"/>
  <c r="S8" i="2"/>
  <c r="S9" i="2"/>
  <c r="S10" i="2"/>
  <c r="S11" i="2"/>
  <c r="S12" i="2"/>
  <c r="S13" i="2"/>
  <c r="S14" i="2"/>
  <c r="S15" i="2"/>
  <c r="S16" i="2"/>
  <c r="S17" i="2"/>
  <c r="S18" i="2"/>
  <c r="S19" i="2"/>
  <c r="S20" i="2"/>
  <c r="S21" i="2"/>
  <c r="S22" i="2"/>
  <c r="S23" i="2"/>
  <c r="S24" i="2"/>
  <c r="S25" i="2"/>
  <c r="S26" i="2"/>
  <c r="S27" i="2"/>
  <c r="S28" i="2"/>
  <c r="S29" i="2"/>
  <c r="S30" i="2"/>
  <c r="S31" i="2"/>
  <c r="S32" i="2"/>
  <c r="S33" i="2"/>
  <c r="S34" i="2"/>
  <c r="S35" i="2"/>
  <c r="S36" i="2"/>
  <c r="S37" i="2"/>
  <c r="S38" i="2"/>
  <c r="S39" i="2"/>
  <c r="S40" i="2"/>
  <c r="S41" i="2"/>
  <c r="S42" i="2"/>
  <c r="S43" i="2"/>
  <c r="S44" i="2"/>
  <c r="S45" i="2"/>
  <c r="S46" i="2"/>
  <c r="S47" i="2"/>
  <c r="S48" i="2"/>
  <c r="S49" i="2"/>
  <c r="S50" i="2"/>
  <c r="S51" i="2"/>
  <c r="S52" i="2"/>
  <c r="S53" i="2"/>
  <c r="S54" i="2"/>
  <c r="S55" i="2"/>
  <c r="S56" i="2"/>
  <c r="S57" i="2"/>
  <c r="S58" i="2"/>
  <c r="S59" i="2"/>
  <c r="S60" i="2"/>
  <c r="S61" i="2"/>
  <c r="S62" i="2"/>
  <c r="S63" i="2"/>
  <c r="S64" i="2"/>
  <c r="S65" i="2"/>
  <c r="S66" i="2"/>
  <c r="S67" i="2"/>
  <c r="S68" i="2"/>
  <c r="S69" i="2"/>
  <c r="S70" i="2"/>
  <c r="S71" i="2"/>
  <c r="S72" i="2"/>
  <c r="S73" i="2"/>
  <c r="S74" i="2"/>
  <c r="S75" i="2"/>
  <c r="S76" i="2"/>
  <c r="S77" i="2"/>
  <c r="S78" i="2"/>
  <c r="S79" i="2"/>
  <c r="S80" i="2"/>
  <c r="S81" i="2"/>
  <c r="S82" i="2"/>
  <c r="S83" i="2"/>
  <c r="S84" i="2"/>
  <c r="S85" i="2"/>
  <c r="S86" i="2"/>
  <c r="S87" i="2"/>
  <c r="S88" i="2"/>
  <c r="S89" i="2"/>
  <c r="S90" i="2"/>
  <c r="S91" i="2"/>
  <c r="S92" i="2"/>
  <c r="S93" i="2"/>
  <c r="S94" i="2"/>
  <c r="S95" i="2"/>
  <c r="S96" i="2"/>
  <c r="S97" i="2"/>
  <c r="S98" i="2"/>
  <c r="S99" i="2"/>
  <c r="S100" i="2"/>
  <c r="S101" i="2"/>
  <c r="S102" i="2"/>
  <c r="S103" i="2"/>
  <c r="S104" i="2"/>
  <c r="S105" i="2"/>
  <c r="S106" i="2"/>
  <c r="S107" i="2"/>
  <c r="S108" i="2"/>
  <c r="S109" i="2"/>
  <c r="S110" i="2"/>
  <c r="S111" i="2"/>
  <c r="S112" i="2"/>
  <c r="S113" i="2"/>
  <c r="S114" i="2"/>
  <c r="S115" i="2"/>
  <c r="S116" i="2"/>
  <c r="S117" i="2"/>
  <c r="S118" i="2"/>
  <c r="S119" i="2"/>
  <c r="S120" i="2"/>
  <c r="S121" i="2"/>
  <c r="S122" i="2"/>
  <c r="S123" i="2"/>
  <c r="S124" i="2"/>
  <c r="S125" i="2"/>
  <c r="S126" i="2"/>
  <c r="S127" i="2"/>
  <c r="S128" i="2"/>
  <c r="S129" i="2"/>
  <c r="S130" i="2"/>
  <c r="S131" i="2"/>
  <c r="S132" i="2"/>
  <c r="S133" i="2"/>
  <c r="S134" i="2"/>
  <c r="S135" i="2"/>
  <c r="S136" i="2"/>
  <c r="S137" i="2"/>
  <c r="S138" i="2"/>
  <c r="S139" i="2"/>
  <c r="S140" i="2"/>
  <c r="S141" i="2"/>
  <c r="S142" i="2"/>
  <c r="S143" i="2"/>
  <c r="S144" i="2"/>
  <c r="S145" i="2"/>
  <c r="S146" i="2"/>
  <c r="S147" i="2"/>
  <c r="S148" i="2"/>
  <c r="S149" i="2"/>
  <c r="S150" i="2"/>
  <c r="S151" i="2"/>
  <c r="S152" i="2"/>
  <c r="S153" i="2"/>
  <c r="S154" i="2"/>
  <c r="S155" i="2"/>
  <c r="S156" i="2"/>
  <c r="S157" i="2"/>
  <c r="S158" i="2"/>
  <c r="S159" i="2"/>
  <c r="S160" i="2"/>
  <c r="S161" i="2"/>
  <c r="S162" i="2"/>
  <c r="S163" i="2"/>
  <c r="S164" i="2"/>
  <c r="S165" i="2"/>
  <c r="S166" i="2"/>
  <c r="S167" i="2"/>
  <c r="S168" i="2"/>
  <c r="S169" i="2"/>
  <c r="S170" i="2"/>
  <c r="S171" i="2"/>
  <c r="S172" i="2"/>
  <c r="S173" i="2"/>
  <c r="S174" i="2"/>
  <c r="S175" i="2"/>
  <c r="S176" i="2"/>
  <c r="S177" i="2"/>
  <c r="S178" i="2"/>
  <c r="S179" i="2"/>
  <c r="S180" i="2"/>
  <c r="S181" i="2"/>
  <c r="S6" i="2"/>
  <c r="T8" i="3"/>
  <c r="T9" i="3"/>
  <c r="T5" i="3"/>
  <c r="T10" i="3"/>
  <c r="T11" i="3"/>
  <c r="T12" i="3"/>
  <c r="T13" i="3"/>
  <c r="T14" i="3"/>
  <c r="T15" i="3"/>
  <c r="T16" i="3"/>
  <c r="T17" i="3"/>
  <c r="T18" i="3"/>
  <c r="T19" i="3"/>
  <c r="T20" i="3"/>
  <c r="T21" i="3"/>
  <c r="T22" i="3"/>
  <c r="T23" i="3"/>
  <c r="T24" i="3"/>
  <c r="T25" i="3"/>
  <c r="T26" i="3"/>
  <c r="T27" i="3"/>
  <c r="T28" i="3"/>
  <c r="T29" i="3"/>
  <c r="T30" i="3"/>
  <c r="T31" i="3"/>
  <c r="T32" i="3"/>
  <c r="T33" i="3"/>
  <c r="T34" i="3"/>
  <c r="T35" i="3"/>
  <c r="T36" i="3"/>
  <c r="T37" i="3"/>
  <c r="T38" i="3"/>
  <c r="T39" i="3"/>
  <c r="T6" i="3"/>
  <c r="T40" i="3"/>
  <c r="T41" i="3"/>
  <c r="T42" i="3"/>
  <c r="T43" i="3"/>
  <c r="T44" i="3"/>
  <c r="T45" i="3"/>
  <c r="T46" i="3"/>
  <c r="T47" i="3"/>
  <c r="T48" i="3"/>
  <c r="T49" i="3"/>
  <c r="T50" i="3"/>
  <c r="T51" i="3"/>
  <c r="T52" i="3"/>
  <c r="T53" i="3"/>
  <c r="T54" i="3"/>
  <c r="T55" i="3"/>
  <c r="T56" i="3"/>
  <c r="T57" i="3"/>
  <c r="T58" i="3"/>
  <c r="T59" i="3"/>
  <c r="T60" i="3"/>
  <c r="T61" i="3"/>
  <c r="T62" i="3"/>
  <c r="T63" i="3"/>
  <c r="T64" i="3"/>
  <c r="T65" i="3"/>
  <c r="T66" i="3"/>
  <c r="T67" i="3"/>
  <c r="T68" i="3"/>
  <c r="T69" i="3"/>
  <c r="T70" i="3"/>
  <c r="T71" i="3"/>
  <c r="T72" i="3"/>
  <c r="T73" i="3"/>
  <c r="T74" i="3"/>
  <c r="T75" i="3"/>
  <c r="T76" i="3"/>
  <c r="T77" i="3"/>
  <c r="T78" i="3"/>
  <c r="T79" i="3"/>
  <c r="T80" i="3"/>
  <c r="T81" i="3"/>
  <c r="T82" i="3"/>
  <c r="T83" i="3"/>
  <c r="T84" i="3"/>
  <c r="T85" i="3"/>
  <c r="T86" i="3"/>
  <c r="T87" i="3"/>
  <c r="T88" i="3"/>
  <c r="T89" i="3"/>
  <c r="T90" i="3"/>
  <c r="T91" i="3"/>
  <c r="T92" i="3"/>
  <c r="T93" i="3"/>
  <c r="T94" i="3"/>
  <c r="T95" i="3"/>
  <c r="T96" i="3"/>
  <c r="T97" i="3"/>
  <c r="T98" i="3"/>
  <c r="T99" i="3"/>
  <c r="T100" i="3"/>
  <c r="T101" i="3"/>
  <c r="T102" i="3"/>
  <c r="T103" i="3"/>
  <c r="T104" i="3"/>
  <c r="T105" i="3"/>
  <c r="T106" i="3"/>
  <c r="T107" i="3"/>
  <c r="T108" i="3"/>
  <c r="T109" i="3"/>
  <c r="T110" i="3"/>
  <c r="T111" i="3"/>
  <c r="T112" i="3"/>
  <c r="T113" i="3"/>
  <c r="T114" i="3"/>
  <c r="T115" i="3"/>
  <c r="T116" i="3"/>
  <c r="T117" i="3"/>
  <c r="T118" i="3"/>
  <c r="T119" i="3"/>
  <c r="T120" i="3"/>
  <c r="T121" i="3"/>
  <c r="T122" i="3"/>
  <c r="T123" i="3"/>
  <c r="T124" i="3"/>
  <c r="T125" i="3"/>
  <c r="T126" i="3"/>
  <c r="T127" i="3"/>
  <c r="T128" i="3"/>
  <c r="T129" i="3"/>
  <c r="T130" i="3"/>
  <c r="T131" i="3"/>
  <c r="T132" i="3"/>
  <c r="T133" i="3"/>
  <c r="T134" i="3"/>
  <c r="T135" i="3"/>
  <c r="T136" i="3"/>
  <c r="T137" i="3"/>
  <c r="T138" i="3"/>
  <c r="T139" i="3"/>
  <c r="T140" i="3"/>
  <c r="T141" i="3"/>
  <c r="T142" i="3"/>
  <c r="T143" i="3"/>
  <c r="T144" i="3"/>
  <c r="T145" i="3"/>
  <c r="T146" i="3"/>
  <c r="T147" i="3"/>
  <c r="T148" i="3"/>
  <c r="T149" i="3"/>
  <c r="T150" i="3"/>
  <c r="T151" i="3"/>
  <c r="T152" i="3"/>
  <c r="T153" i="3"/>
  <c r="T154" i="3"/>
  <c r="T155" i="3"/>
  <c r="T7" i="3"/>
  <c r="S8" i="3"/>
  <c r="S9" i="3"/>
  <c r="S5" i="3"/>
  <c r="S10" i="3"/>
  <c r="S11" i="3"/>
  <c r="S12" i="3"/>
  <c r="S13" i="3"/>
  <c r="S14" i="3"/>
  <c r="S15" i="3"/>
  <c r="S16" i="3"/>
  <c r="S17" i="3"/>
  <c r="S18" i="3"/>
  <c r="S19" i="3"/>
  <c r="S20" i="3"/>
  <c r="S21" i="3"/>
  <c r="S22" i="3"/>
  <c r="S23" i="3"/>
  <c r="S24" i="3"/>
  <c r="S25" i="3"/>
  <c r="S26" i="3"/>
  <c r="S27" i="3"/>
  <c r="S28" i="3"/>
  <c r="S29" i="3"/>
  <c r="S30" i="3"/>
  <c r="S31" i="3"/>
  <c r="S32" i="3"/>
  <c r="S33" i="3"/>
  <c r="S34" i="3"/>
  <c r="S35" i="3"/>
  <c r="S36" i="3"/>
  <c r="S37" i="3"/>
  <c r="S38" i="3"/>
  <c r="S39" i="3"/>
  <c r="S6" i="3"/>
  <c r="S40" i="3"/>
  <c r="S41" i="3"/>
  <c r="S42" i="3"/>
  <c r="S43" i="3"/>
  <c r="S44" i="3"/>
  <c r="S45" i="3"/>
  <c r="S46" i="3"/>
  <c r="S47" i="3"/>
  <c r="S48" i="3"/>
  <c r="S49" i="3"/>
  <c r="S50" i="3"/>
  <c r="S51" i="3"/>
  <c r="S52" i="3"/>
  <c r="S53" i="3"/>
  <c r="S54" i="3"/>
  <c r="S55" i="3"/>
  <c r="S56" i="3"/>
  <c r="S57" i="3"/>
  <c r="S58" i="3"/>
  <c r="S59" i="3"/>
  <c r="S60" i="3"/>
  <c r="S61" i="3"/>
  <c r="S62" i="3"/>
  <c r="S63" i="3"/>
  <c r="S64" i="3"/>
  <c r="S65" i="3"/>
  <c r="S66" i="3"/>
  <c r="S67" i="3"/>
  <c r="S68" i="3"/>
  <c r="S69" i="3"/>
  <c r="S70" i="3"/>
  <c r="S71" i="3"/>
  <c r="S72" i="3"/>
  <c r="S73" i="3"/>
  <c r="S74" i="3"/>
  <c r="S75" i="3"/>
  <c r="S76" i="3"/>
  <c r="S77" i="3"/>
  <c r="S78" i="3"/>
  <c r="S79" i="3"/>
  <c r="S80" i="3"/>
  <c r="S81" i="3"/>
  <c r="S82" i="3"/>
  <c r="S83" i="3"/>
  <c r="S84" i="3"/>
  <c r="S85" i="3"/>
  <c r="S86" i="3"/>
  <c r="S87" i="3"/>
  <c r="S88" i="3"/>
  <c r="S89" i="3"/>
  <c r="S90" i="3"/>
  <c r="S91" i="3"/>
  <c r="S92" i="3"/>
  <c r="S93" i="3"/>
  <c r="S94" i="3"/>
  <c r="S95" i="3"/>
  <c r="S96" i="3"/>
  <c r="S97" i="3"/>
  <c r="S98" i="3"/>
  <c r="S99" i="3"/>
  <c r="S100" i="3"/>
  <c r="S101" i="3"/>
  <c r="S102" i="3"/>
  <c r="S103" i="3"/>
  <c r="S104" i="3"/>
  <c r="S105" i="3"/>
  <c r="S106" i="3"/>
  <c r="S107" i="3"/>
  <c r="S108" i="3"/>
  <c r="S109" i="3"/>
  <c r="S110" i="3"/>
  <c r="S111" i="3"/>
  <c r="S112" i="3"/>
  <c r="S113" i="3"/>
  <c r="S114" i="3"/>
  <c r="S115" i="3"/>
  <c r="S116" i="3"/>
  <c r="S117" i="3"/>
  <c r="S118" i="3"/>
  <c r="S119" i="3"/>
  <c r="S120" i="3"/>
  <c r="S121" i="3"/>
  <c r="S122" i="3"/>
  <c r="S123" i="3"/>
  <c r="S124" i="3"/>
  <c r="S125" i="3"/>
  <c r="S126" i="3"/>
  <c r="S127" i="3"/>
  <c r="S128" i="3"/>
  <c r="S129" i="3"/>
  <c r="S130" i="3"/>
  <c r="S131" i="3"/>
  <c r="S132" i="3"/>
  <c r="S133" i="3"/>
  <c r="S134" i="3"/>
  <c r="S135" i="3"/>
  <c r="S136" i="3"/>
  <c r="S137" i="3"/>
  <c r="S138" i="3"/>
  <c r="S139" i="3"/>
  <c r="S140" i="3"/>
  <c r="S141" i="3"/>
  <c r="S142" i="3"/>
  <c r="S143" i="3"/>
  <c r="S144" i="3"/>
  <c r="S145" i="3"/>
  <c r="S146" i="3"/>
  <c r="S147" i="3"/>
  <c r="S148" i="3"/>
  <c r="S149" i="3"/>
  <c r="S150" i="3"/>
  <c r="S151" i="3"/>
  <c r="S152" i="3"/>
  <c r="S153" i="3"/>
  <c r="S154" i="3"/>
  <c r="S155" i="3"/>
  <c r="S7" i="3"/>
  <c r="L5" i="2"/>
  <c r="M5" i="2" s="1"/>
  <c r="N5" i="2"/>
  <c r="AE5" i="2"/>
  <c r="L7" i="2"/>
  <c r="M7" i="2" s="1"/>
  <c r="N7" i="2"/>
  <c r="U7" i="2"/>
  <c r="V7" i="2" s="1"/>
  <c r="AE7" i="2"/>
  <c r="L8" i="2"/>
  <c r="M8" i="2" s="1"/>
  <c r="N8" i="2"/>
  <c r="U8" i="2"/>
  <c r="V8" i="2" s="1"/>
  <c r="AE8" i="2"/>
  <c r="L9" i="2"/>
  <c r="M9" i="2" s="1"/>
  <c r="N9" i="2"/>
  <c r="U9" i="2"/>
  <c r="V9" i="2" s="1"/>
  <c r="AE9" i="2"/>
  <c r="L10" i="2"/>
  <c r="M10" i="2" s="1"/>
  <c r="N10" i="2"/>
  <c r="U10" i="2"/>
  <c r="V10" i="2" s="1"/>
  <c r="AE10" i="2"/>
  <c r="L11" i="2"/>
  <c r="M11" i="2" s="1"/>
  <c r="N11" i="2"/>
  <c r="U11" i="2"/>
  <c r="V11" i="2" s="1"/>
  <c r="AE11" i="2"/>
  <c r="L12" i="2"/>
  <c r="M12" i="2" s="1"/>
  <c r="N12" i="2"/>
  <c r="U12" i="2"/>
  <c r="V12" i="2" s="1"/>
  <c r="AE12" i="2"/>
  <c r="L13" i="2"/>
  <c r="M13" i="2" s="1"/>
  <c r="N13" i="2"/>
  <c r="U13" i="2"/>
  <c r="V13" i="2" s="1"/>
  <c r="AE13" i="2"/>
  <c r="L14" i="2"/>
  <c r="M14" i="2" s="1"/>
  <c r="N14" i="2"/>
  <c r="U14" i="2"/>
  <c r="V14" i="2" s="1"/>
  <c r="AE14" i="2"/>
  <c r="L15" i="2"/>
  <c r="M15" i="2" s="1"/>
  <c r="N15" i="2"/>
  <c r="U15" i="2"/>
  <c r="V15" i="2" s="1"/>
  <c r="AE15" i="2"/>
  <c r="L16" i="2"/>
  <c r="M16" i="2" s="1"/>
  <c r="N16" i="2"/>
  <c r="U16" i="2"/>
  <c r="V16" i="2" s="1"/>
  <c r="AE16" i="2"/>
  <c r="L17" i="2"/>
  <c r="M17" i="2" s="1"/>
  <c r="N17" i="2"/>
  <c r="U17" i="2"/>
  <c r="V17" i="2" s="1"/>
  <c r="AE17" i="2"/>
  <c r="L18" i="2"/>
  <c r="M18" i="2" s="1"/>
  <c r="N18" i="2"/>
  <c r="U18" i="2"/>
  <c r="V18" i="2" s="1"/>
  <c r="AE18" i="2"/>
  <c r="L19" i="2"/>
  <c r="M19" i="2" s="1"/>
  <c r="N19" i="2"/>
  <c r="U19" i="2"/>
  <c r="V19" i="2" s="1"/>
  <c r="AE19" i="2"/>
  <c r="L20" i="2"/>
  <c r="M20" i="2" s="1"/>
  <c r="N20" i="2"/>
  <c r="U20" i="2"/>
  <c r="V20" i="2" s="1"/>
  <c r="AE20" i="2"/>
  <c r="L21" i="2"/>
  <c r="M21" i="2" s="1"/>
  <c r="N21" i="2"/>
  <c r="U21" i="2"/>
  <c r="V21" i="2" s="1"/>
  <c r="AE21" i="2"/>
  <c r="L22" i="2"/>
  <c r="M22" i="2" s="1"/>
  <c r="N22" i="2"/>
  <c r="U22" i="2"/>
  <c r="V22" i="2" s="1"/>
  <c r="AE22" i="2"/>
  <c r="L23" i="2"/>
  <c r="M23" i="2" s="1"/>
  <c r="N23" i="2"/>
  <c r="U23" i="2"/>
  <c r="V23" i="2" s="1"/>
  <c r="AE23" i="2"/>
  <c r="L24" i="2"/>
  <c r="M24" i="2" s="1"/>
  <c r="N24" i="2"/>
  <c r="U24" i="2"/>
  <c r="V24" i="2" s="1"/>
  <c r="AE24" i="2"/>
  <c r="L25" i="2"/>
  <c r="M25" i="2" s="1"/>
  <c r="N25" i="2"/>
  <c r="U25" i="2"/>
  <c r="V25" i="2" s="1"/>
  <c r="AE25" i="2"/>
  <c r="L26" i="2"/>
  <c r="M26" i="2" s="1"/>
  <c r="N26" i="2"/>
  <c r="U26" i="2"/>
  <c r="V26" i="2" s="1"/>
  <c r="AE26" i="2"/>
  <c r="L27" i="2"/>
  <c r="M27" i="2" s="1"/>
  <c r="N27" i="2"/>
  <c r="U27" i="2"/>
  <c r="V27" i="2" s="1"/>
  <c r="AE27" i="2"/>
  <c r="L28" i="2"/>
  <c r="M28" i="2" s="1"/>
  <c r="N28" i="2"/>
  <c r="U28" i="2"/>
  <c r="V28" i="2" s="1"/>
  <c r="AE28" i="2"/>
  <c r="L29" i="2"/>
  <c r="M29" i="2" s="1"/>
  <c r="N29" i="2"/>
  <c r="U29" i="2"/>
  <c r="V29" i="2" s="1"/>
  <c r="AE29" i="2"/>
  <c r="L30" i="2"/>
  <c r="M30" i="2" s="1"/>
  <c r="N30" i="2"/>
  <c r="U30" i="2"/>
  <c r="V30" i="2" s="1"/>
  <c r="AE30" i="2"/>
  <c r="L31" i="2"/>
  <c r="M31" i="2" s="1"/>
  <c r="N31" i="2"/>
  <c r="U31" i="2"/>
  <c r="V31" i="2" s="1"/>
  <c r="AE31" i="2"/>
  <c r="L32" i="2"/>
  <c r="M32" i="2" s="1"/>
  <c r="N32" i="2"/>
  <c r="U32" i="2"/>
  <c r="V32" i="2" s="1"/>
  <c r="AE32" i="2"/>
  <c r="L33" i="2"/>
  <c r="M33" i="2" s="1"/>
  <c r="N33" i="2"/>
  <c r="U33" i="2"/>
  <c r="V33" i="2" s="1"/>
  <c r="AE33" i="2"/>
  <c r="L34" i="2"/>
  <c r="M34" i="2" s="1"/>
  <c r="N34" i="2"/>
  <c r="U34" i="2"/>
  <c r="V34" i="2" s="1"/>
  <c r="AE34" i="2"/>
  <c r="L35" i="2"/>
  <c r="M35" i="2" s="1"/>
  <c r="N35" i="2"/>
  <c r="U35" i="2"/>
  <c r="V35" i="2" s="1"/>
  <c r="AE35" i="2"/>
  <c r="L36" i="2"/>
  <c r="M36" i="2" s="1"/>
  <c r="N36" i="2"/>
  <c r="U36" i="2"/>
  <c r="V36" i="2" s="1"/>
  <c r="AE36" i="2"/>
  <c r="L37" i="2"/>
  <c r="M37" i="2" s="1"/>
  <c r="N37" i="2"/>
  <c r="U37" i="2"/>
  <c r="V37" i="2" s="1"/>
  <c r="AE37" i="2"/>
  <c r="L38" i="2"/>
  <c r="M38" i="2" s="1"/>
  <c r="N38" i="2"/>
  <c r="U38" i="2"/>
  <c r="V38" i="2" s="1"/>
  <c r="AE38" i="2"/>
  <c r="L39" i="2"/>
  <c r="M39" i="2" s="1"/>
  <c r="N39" i="2"/>
  <c r="U39" i="2"/>
  <c r="V39" i="2" s="1"/>
  <c r="AE39" i="2"/>
  <c r="L40" i="2"/>
  <c r="M40" i="2" s="1"/>
  <c r="N40" i="2"/>
  <c r="U40" i="2"/>
  <c r="V40" i="2" s="1"/>
  <c r="AE40" i="2"/>
  <c r="L41" i="2"/>
  <c r="M41" i="2" s="1"/>
  <c r="N41" i="2"/>
  <c r="U41" i="2"/>
  <c r="V41" i="2" s="1"/>
  <c r="AE41" i="2"/>
  <c r="L42" i="2"/>
  <c r="M42" i="2" s="1"/>
  <c r="N42" i="2"/>
  <c r="U42" i="2"/>
  <c r="V42" i="2" s="1"/>
  <c r="AE42" i="2"/>
  <c r="L43" i="2"/>
  <c r="M43" i="2" s="1"/>
  <c r="N43" i="2"/>
  <c r="U43" i="2"/>
  <c r="V43" i="2" s="1"/>
  <c r="AE43" i="2"/>
  <c r="L44" i="2"/>
  <c r="M44" i="2" s="1"/>
  <c r="N44" i="2"/>
  <c r="U44" i="2"/>
  <c r="V44" i="2" s="1"/>
  <c r="AE44" i="2"/>
  <c r="L45" i="2"/>
  <c r="M45" i="2" s="1"/>
  <c r="N45" i="2"/>
  <c r="U45" i="2"/>
  <c r="V45" i="2" s="1"/>
  <c r="AE45" i="2"/>
  <c r="L46" i="2"/>
  <c r="M46" i="2" s="1"/>
  <c r="N46" i="2"/>
  <c r="U46" i="2"/>
  <c r="V46" i="2" s="1"/>
  <c r="AE46" i="2"/>
  <c r="L47" i="2"/>
  <c r="M47" i="2" s="1"/>
  <c r="N47" i="2"/>
  <c r="U47" i="2"/>
  <c r="V47" i="2" s="1"/>
  <c r="AE47" i="2"/>
  <c r="L48" i="2"/>
  <c r="M48" i="2" s="1"/>
  <c r="N48" i="2"/>
  <c r="U48" i="2"/>
  <c r="V48" i="2" s="1"/>
  <c r="AE48" i="2"/>
  <c r="L49" i="2"/>
  <c r="M49" i="2" s="1"/>
  <c r="N49" i="2"/>
  <c r="U49" i="2"/>
  <c r="V49" i="2" s="1"/>
  <c r="AE49" i="2"/>
  <c r="L50" i="2"/>
  <c r="M50" i="2" s="1"/>
  <c r="N50" i="2"/>
  <c r="U50" i="2"/>
  <c r="V50" i="2" s="1"/>
  <c r="AE50" i="2"/>
  <c r="L51" i="2"/>
  <c r="M51" i="2" s="1"/>
  <c r="N51" i="2"/>
  <c r="U51" i="2"/>
  <c r="V51" i="2" s="1"/>
  <c r="AE51" i="2"/>
  <c r="L52" i="2"/>
  <c r="M52" i="2" s="1"/>
  <c r="N52" i="2"/>
  <c r="U52" i="2"/>
  <c r="V52" i="2" s="1"/>
  <c r="AE52" i="2"/>
  <c r="L53" i="2"/>
  <c r="M53" i="2" s="1"/>
  <c r="N53" i="2"/>
  <c r="U53" i="2"/>
  <c r="V53" i="2" s="1"/>
  <c r="AE53" i="2"/>
  <c r="L54" i="2"/>
  <c r="M54" i="2" s="1"/>
  <c r="N54" i="2"/>
  <c r="U54" i="2"/>
  <c r="V54" i="2" s="1"/>
  <c r="AE54" i="2"/>
  <c r="L55" i="2"/>
  <c r="M55" i="2" s="1"/>
  <c r="N55" i="2"/>
  <c r="U55" i="2"/>
  <c r="V55" i="2" s="1"/>
  <c r="AE55" i="2"/>
  <c r="L56" i="2"/>
  <c r="M56" i="2" s="1"/>
  <c r="N56" i="2"/>
  <c r="U56" i="2"/>
  <c r="V56" i="2" s="1"/>
  <c r="AE56" i="2"/>
  <c r="L57" i="2"/>
  <c r="M57" i="2" s="1"/>
  <c r="N57" i="2"/>
  <c r="U57" i="2"/>
  <c r="V57" i="2" s="1"/>
  <c r="AE57" i="2"/>
  <c r="L58" i="2"/>
  <c r="M58" i="2" s="1"/>
  <c r="N58" i="2"/>
  <c r="U58" i="2"/>
  <c r="V58" i="2" s="1"/>
  <c r="AE58" i="2"/>
  <c r="L59" i="2"/>
  <c r="M59" i="2" s="1"/>
  <c r="N59" i="2"/>
  <c r="U59" i="2"/>
  <c r="V59" i="2" s="1"/>
  <c r="AE59" i="2"/>
  <c r="L60" i="2"/>
  <c r="M60" i="2" s="1"/>
  <c r="N60" i="2"/>
  <c r="U60" i="2"/>
  <c r="V60" i="2" s="1"/>
  <c r="AE60" i="2"/>
  <c r="L61" i="2"/>
  <c r="M61" i="2" s="1"/>
  <c r="N61" i="2"/>
  <c r="U61" i="2"/>
  <c r="V61" i="2" s="1"/>
  <c r="AE61" i="2"/>
  <c r="L62" i="2"/>
  <c r="M62" i="2" s="1"/>
  <c r="N62" i="2"/>
  <c r="U62" i="2"/>
  <c r="V62" i="2" s="1"/>
  <c r="AE62" i="2"/>
  <c r="L63" i="2"/>
  <c r="M63" i="2" s="1"/>
  <c r="N63" i="2"/>
  <c r="U63" i="2"/>
  <c r="V63" i="2" s="1"/>
  <c r="AE63" i="2"/>
  <c r="L64" i="2"/>
  <c r="M64" i="2" s="1"/>
  <c r="N64" i="2"/>
  <c r="U64" i="2"/>
  <c r="V64" i="2" s="1"/>
  <c r="AE64" i="2"/>
  <c r="L65" i="2"/>
  <c r="M65" i="2" s="1"/>
  <c r="N65" i="2"/>
  <c r="U65" i="2"/>
  <c r="V65" i="2" s="1"/>
  <c r="AE65" i="2"/>
  <c r="L66" i="2"/>
  <c r="M66" i="2" s="1"/>
  <c r="N66" i="2"/>
  <c r="U66" i="2"/>
  <c r="V66" i="2" s="1"/>
  <c r="AE66" i="2"/>
  <c r="L67" i="2"/>
  <c r="M67" i="2" s="1"/>
  <c r="N67" i="2"/>
  <c r="U67" i="2"/>
  <c r="V67" i="2" s="1"/>
  <c r="AE67" i="2"/>
  <c r="L68" i="2"/>
  <c r="M68" i="2" s="1"/>
  <c r="N68" i="2"/>
  <c r="U68" i="2"/>
  <c r="V68" i="2" s="1"/>
  <c r="AE68" i="2"/>
  <c r="L69" i="2"/>
  <c r="M69" i="2" s="1"/>
  <c r="N69" i="2"/>
  <c r="U69" i="2"/>
  <c r="V69" i="2" s="1"/>
  <c r="AE69" i="2"/>
  <c r="L70" i="2"/>
  <c r="M70" i="2" s="1"/>
  <c r="N70" i="2"/>
  <c r="U70" i="2"/>
  <c r="V70" i="2" s="1"/>
  <c r="AE70" i="2"/>
  <c r="L71" i="2"/>
  <c r="M71" i="2" s="1"/>
  <c r="N71" i="2"/>
  <c r="U71" i="2"/>
  <c r="V71" i="2" s="1"/>
  <c r="AE71" i="2"/>
  <c r="L72" i="2"/>
  <c r="M72" i="2" s="1"/>
  <c r="N72" i="2"/>
  <c r="U72" i="2"/>
  <c r="V72" i="2" s="1"/>
  <c r="AE72" i="2"/>
  <c r="L73" i="2"/>
  <c r="M73" i="2" s="1"/>
  <c r="N73" i="2"/>
  <c r="U73" i="2"/>
  <c r="V73" i="2" s="1"/>
  <c r="AE73" i="2"/>
  <c r="L74" i="2"/>
  <c r="M74" i="2" s="1"/>
  <c r="N74" i="2"/>
  <c r="U74" i="2"/>
  <c r="V74" i="2" s="1"/>
  <c r="AE74" i="2"/>
  <c r="L75" i="2"/>
  <c r="M75" i="2" s="1"/>
  <c r="N75" i="2"/>
  <c r="U75" i="2"/>
  <c r="V75" i="2" s="1"/>
  <c r="AE75" i="2"/>
  <c r="L76" i="2"/>
  <c r="M76" i="2" s="1"/>
  <c r="N76" i="2"/>
  <c r="U76" i="2"/>
  <c r="V76" i="2" s="1"/>
  <c r="AE76" i="2"/>
  <c r="L77" i="2"/>
  <c r="M77" i="2" s="1"/>
  <c r="N77" i="2"/>
  <c r="U77" i="2"/>
  <c r="V77" i="2" s="1"/>
  <c r="AE77" i="2"/>
  <c r="L78" i="2"/>
  <c r="M78" i="2" s="1"/>
  <c r="N78" i="2"/>
  <c r="U78" i="2"/>
  <c r="V78" i="2" s="1"/>
  <c r="AE78" i="2"/>
  <c r="L79" i="2"/>
  <c r="M79" i="2" s="1"/>
  <c r="N79" i="2"/>
  <c r="U79" i="2"/>
  <c r="V79" i="2" s="1"/>
  <c r="AE79" i="2"/>
  <c r="L80" i="2"/>
  <c r="M80" i="2" s="1"/>
  <c r="N80" i="2"/>
  <c r="U80" i="2"/>
  <c r="V80" i="2" s="1"/>
  <c r="AE80" i="2"/>
  <c r="L81" i="2"/>
  <c r="M81" i="2" s="1"/>
  <c r="N81" i="2"/>
  <c r="U81" i="2"/>
  <c r="V81" i="2" s="1"/>
  <c r="AE81" i="2"/>
  <c r="L82" i="2"/>
  <c r="M82" i="2" s="1"/>
  <c r="N82" i="2"/>
  <c r="U82" i="2"/>
  <c r="V82" i="2" s="1"/>
  <c r="AE82" i="2"/>
  <c r="L83" i="2"/>
  <c r="M83" i="2" s="1"/>
  <c r="N83" i="2"/>
  <c r="U83" i="2"/>
  <c r="V83" i="2" s="1"/>
  <c r="AE83" i="2"/>
  <c r="L84" i="2"/>
  <c r="M84" i="2" s="1"/>
  <c r="N84" i="2"/>
  <c r="U84" i="2"/>
  <c r="V84" i="2" s="1"/>
  <c r="AE84" i="2"/>
  <c r="L85" i="2"/>
  <c r="M85" i="2" s="1"/>
  <c r="N85" i="2"/>
  <c r="U85" i="2"/>
  <c r="V85" i="2" s="1"/>
  <c r="AE85" i="2"/>
  <c r="L86" i="2"/>
  <c r="M86" i="2" s="1"/>
  <c r="N86" i="2"/>
  <c r="U86" i="2"/>
  <c r="V86" i="2" s="1"/>
  <c r="AE86" i="2"/>
  <c r="L87" i="2"/>
  <c r="M87" i="2" s="1"/>
  <c r="N87" i="2"/>
  <c r="U87" i="2"/>
  <c r="V87" i="2" s="1"/>
  <c r="AE87" i="2"/>
  <c r="L88" i="2"/>
  <c r="M88" i="2" s="1"/>
  <c r="N88" i="2"/>
  <c r="U88" i="2"/>
  <c r="V88" i="2" s="1"/>
  <c r="AE88" i="2"/>
  <c r="L89" i="2"/>
  <c r="M89" i="2" s="1"/>
  <c r="N89" i="2"/>
  <c r="U89" i="2"/>
  <c r="V89" i="2" s="1"/>
  <c r="AE89" i="2"/>
  <c r="L90" i="2"/>
  <c r="M90" i="2" s="1"/>
  <c r="N90" i="2"/>
  <c r="U90" i="2"/>
  <c r="V90" i="2" s="1"/>
  <c r="AE90" i="2"/>
  <c r="L91" i="2"/>
  <c r="M91" i="2" s="1"/>
  <c r="N91" i="2"/>
  <c r="U91" i="2"/>
  <c r="V91" i="2" s="1"/>
  <c r="AE91" i="2"/>
  <c r="L92" i="2"/>
  <c r="M92" i="2" s="1"/>
  <c r="N92" i="2"/>
  <c r="U92" i="2"/>
  <c r="V92" i="2" s="1"/>
  <c r="AE92" i="2"/>
  <c r="L93" i="2"/>
  <c r="M93" i="2" s="1"/>
  <c r="N93" i="2"/>
  <c r="U93" i="2"/>
  <c r="V93" i="2" s="1"/>
  <c r="AE93" i="2"/>
  <c r="L94" i="2"/>
  <c r="M94" i="2" s="1"/>
  <c r="N94" i="2"/>
  <c r="U94" i="2"/>
  <c r="V94" i="2" s="1"/>
  <c r="AE94" i="2"/>
  <c r="L95" i="2"/>
  <c r="M95" i="2" s="1"/>
  <c r="N95" i="2"/>
  <c r="U95" i="2"/>
  <c r="V95" i="2" s="1"/>
  <c r="AE95" i="2"/>
  <c r="L96" i="2"/>
  <c r="M96" i="2" s="1"/>
  <c r="N96" i="2"/>
  <c r="U96" i="2"/>
  <c r="V96" i="2" s="1"/>
  <c r="AE96" i="2"/>
  <c r="L97" i="2"/>
  <c r="M97" i="2" s="1"/>
  <c r="N97" i="2"/>
  <c r="U97" i="2"/>
  <c r="V97" i="2" s="1"/>
  <c r="AE97" i="2"/>
  <c r="L98" i="2"/>
  <c r="M98" i="2" s="1"/>
  <c r="N98" i="2"/>
  <c r="U98" i="2"/>
  <c r="V98" i="2" s="1"/>
  <c r="AE98" i="2"/>
  <c r="L99" i="2"/>
  <c r="M99" i="2" s="1"/>
  <c r="N99" i="2"/>
  <c r="U99" i="2"/>
  <c r="V99" i="2" s="1"/>
  <c r="AE99" i="2"/>
  <c r="L100" i="2"/>
  <c r="M100" i="2" s="1"/>
  <c r="N100" i="2"/>
  <c r="U100" i="2"/>
  <c r="V100" i="2" s="1"/>
  <c r="AE100" i="2"/>
  <c r="L101" i="2"/>
  <c r="M101" i="2" s="1"/>
  <c r="N101" i="2"/>
  <c r="U101" i="2"/>
  <c r="V101" i="2" s="1"/>
  <c r="AE101" i="2"/>
  <c r="L102" i="2"/>
  <c r="M102" i="2" s="1"/>
  <c r="N102" i="2"/>
  <c r="U102" i="2"/>
  <c r="V102" i="2" s="1"/>
  <c r="AE102" i="2"/>
  <c r="L103" i="2"/>
  <c r="M103" i="2" s="1"/>
  <c r="N103" i="2"/>
  <c r="U103" i="2"/>
  <c r="V103" i="2" s="1"/>
  <c r="AE103" i="2"/>
  <c r="L104" i="2"/>
  <c r="M104" i="2" s="1"/>
  <c r="N104" i="2"/>
  <c r="U104" i="2"/>
  <c r="V104" i="2" s="1"/>
  <c r="AE104" i="2"/>
  <c r="L105" i="2"/>
  <c r="M105" i="2" s="1"/>
  <c r="N105" i="2"/>
  <c r="U105" i="2"/>
  <c r="V105" i="2" s="1"/>
  <c r="AE105" i="2"/>
  <c r="L106" i="2"/>
  <c r="M106" i="2" s="1"/>
  <c r="N106" i="2"/>
  <c r="U106" i="2"/>
  <c r="V106" i="2" s="1"/>
  <c r="AE106" i="2"/>
  <c r="L107" i="2"/>
  <c r="M107" i="2" s="1"/>
  <c r="N107" i="2"/>
  <c r="U107" i="2"/>
  <c r="V107" i="2" s="1"/>
  <c r="AE107" i="2"/>
  <c r="L108" i="2"/>
  <c r="M108" i="2" s="1"/>
  <c r="N108" i="2"/>
  <c r="U108" i="2"/>
  <c r="V108" i="2" s="1"/>
  <c r="AE108" i="2"/>
  <c r="L109" i="2"/>
  <c r="M109" i="2" s="1"/>
  <c r="N109" i="2"/>
  <c r="U109" i="2"/>
  <c r="V109" i="2" s="1"/>
  <c r="AE109" i="2"/>
  <c r="L110" i="2"/>
  <c r="M110" i="2" s="1"/>
  <c r="N110" i="2"/>
  <c r="U110" i="2"/>
  <c r="V110" i="2" s="1"/>
  <c r="AE110" i="2"/>
  <c r="L111" i="2"/>
  <c r="M111" i="2" s="1"/>
  <c r="N111" i="2"/>
  <c r="U111" i="2"/>
  <c r="V111" i="2" s="1"/>
  <c r="AE111" i="2"/>
  <c r="L112" i="2"/>
  <c r="M112" i="2" s="1"/>
  <c r="N112" i="2"/>
  <c r="U112" i="2"/>
  <c r="V112" i="2" s="1"/>
  <c r="AE112" i="2"/>
  <c r="L113" i="2"/>
  <c r="M113" i="2" s="1"/>
  <c r="N113" i="2"/>
  <c r="U113" i="2"/>
  <c r="V113" i="2" s="1"/>
  <c r="AE113" i="2"/>
  <c r="L114" i="2"/>
  <c r="M114" i="2" s="1"/>
  <c r="N114" i="2"/>
  <c r="U114" i="2"/>
  <c r="V114" i="2" s="1"/>
  <c r="AE114" i="2"/>
  <c r="L115" i="2"/>
  <c r="M115" i="2" s="1"/>
  <c r="N115" i="2"/>
  <c r="U115" i="2"/>
  <c r="V115" i="2" s="1"/>
  <c r="AE115" i="2"/>
  <c r="L116" i="2"/>
  <c r="M116" i="2" s="1"/>
  <c r="N116" i="2"/>
  <c r="U116" i="2"/>
  <c r="V116" i="2" s="1"/>
  <c r="AE116" i="2"/>
  <c r="L117" i="2"/>
  <c r="M117" i="2" s="1"/>
  <c r="N117" i="2"/>
  <c r="U117" i="2"/>
  <c r="V117" i="2" s="1"/>
  <c r="AE117" i="2"/>
  <c r="L118" i="2"/>
  <c r="M118" i="2" s="1"/>
  <c r="N118" i="2"/>
  <c r="U118" i="2"/>
  <c r="V118" i="2" s="1"/>
  <c r="AE118" i="2"/>
  <c r="L119" i="2"/>
  <c r="M119" i="2" s="1"/>
  <c r="N119" i="2"/>
  <c r="U119" i="2"/>
  <c r="V119" i="2" s="1"/>
  <c r="AE119" i="2"/>
  <c r="L120" i="2"/>
  <c r="M120" i="2" s="1"/>
  <c r="N120" i="2"/>
  <c r="U120" i="2"/>
  <c r="V120" i="2" s="1"/>
  <c r="AE120" i="2"/>
  <c r="L121" i="2"/>
  <c r="M121" i="2" s="1"/>
  <c r="N121" i="2"/>
  <c r="U121" i="2"/>
  <c r="V121" i="2" s="1"/>
  <c r="AE121" i="2"/>
  <c r="L122" i="2"/>
  <c r="M122" i="2" s="1"/>
  <c r="N122" i="2"/>
  <c r="U122" i="2"/>
  <c r="V122" i="2" s="1"/>
  <c r="AE122" i="2"/>
  <c r="L123" i="2"/>
  <c r="M123" i="2" s="1"/>
  <c r="N123" i="2"/>
  <c r="U123" i="2"/>
  <c r="V123" i="2" s="1"/>
  <c r="AE123" i="2"/>
  <c r="L124" i="2"/>
  <c r="M124" i="2" s="1"/>
  <c r="N124" i="2"/>
  <c r="U124" i="2"/>
  <c r="V124" i="2" s="1"/>
  <c r="AE124" i="2"/>
  <c r="L125" i="2"/>
  <c r="M125" i="2" s="1"/>
  <c r="N125" i="2"/>
  <c r="U125" i="2"/>
  <c r="V125" i="2" s="1"/>
  <c r="AE125" i="2"/>
  <c r="L126" i="2"/>
  <c r="M126" i="2" s="1"/>
  <c r="N126" i="2"/>
  <c r="U126" i="2"/>
  <c r="V126" i="2" s="1"/>
  <c r="AE126" i="2"/>
  <c r="L127" i="2"/>
  <c r="M127" i="2" s="1"/>
  <c r="N127" i="2"/>
  <c r="U127" i="2"/>
  <c r="V127" i="2" s="1"/>
  <c r="AE127" i="2"/>
  <c r="L128" i="2"/>
  <c r="M128" i="2" s="1"/>
  <c r="N128" i="2"/>
  <c r="U128" i="2"/>
  <c r="V128" i="2" s="1"/>
  <c r="AE128" i="2"/>
  <c r="L129" i="2"/>
  <c r="M129" i="2" s="1"/>
  <c r="N129" i="2"/>
  <c r="U129" i="2"/>
  <c r="V129" i="2" s="1"/>
  <c r="AE129" i="2"/>
  <c r="L130" i="2"/>
  <c r="M130" i="2" s="1"/>
  <c r="N130" i="2"/>
  <c r="U130" i="2"/>
  <c r="V130" i="2" s="1"/>
  <c r="AE130" i="2"/>
  <c r="L131" i="2"/>
  <c r="M131" i="2" s="1"/>
  <c r="N131" i="2"/>
  <c r="U131" i="2"/>
  <c r="V131" i="2" s="1"/>
  <c r="AE131" i="2"/>
  <c r="L132" i="2"/>
  <c r="M132" i="2" s="1"/>
  <c r="N132" i="2"/>
  <c r="U132" i="2"/>
  <c r="V132" i="2" s="1"/>
  <c r="AE132" i="2"/>
  <c r="L133" i="2"/>
  <c r="M133" i="2" s="1"/>
  <c r="N133" i="2"/>
  <c r="U133" i="2"/>
  <c r="V133" i="2" s="1"/>
  <c r="AE133" i="2"/>
  <c r="L134" i="2"/>
  <c r="M134" i="2" s="1"/>
  <c r="N134" i="2"/>
  <c r="U134" i="2"/>
  <c r="V134" i="2" s="1"/>
  <c r="AE134" i="2"/>
  <c r="L135" i="2"/>
  <c r="M135" i="2" s="1"/>
  <c r="N135" i="2"/>
  <c r="U135" i="2"/>
  <c r="V135" i="2" s="1"/>
  <c r="AE135" i="2"/>
  <c r="L136" i="2"/>
  <c r="M136" i="2" s="1"/>
  <c r="N136" i="2"/>
  <c r="U136" i="2"/>
  <c r="V136" i="2" s="1"/>
  <c r="AE136" i="2"/>
  <c r="AG136" i="2" s="1"/>
  <c r="L137" i="2"/>
  <c r="M137" i="2" s="1"/>
  <c r="N137" i="2"/>
  <c r="U137" i="2"/>
  <c r="V137" i="2" s="1"/>
  <c r="AE137" i="2"/>
  <c r="L138" i="2"/>
  <c r="M138" i="2" s="1"/>
  <c r="N138" i="2"/>
  <c r="U138" i="2"/>
  <c r="V138" i="2" s="1"/>
  <c r="AE138" i="2"/>
  <c r="L139" i="2"/>
  <c r="M139" i="2" s="1"/>
  <c r="N139" i="2"/>
  <c r="U139" i="2"/>
  <c r="V139" i="2" s="1"/>
  <c r="AE139" i="2"/>
  <c r="L140" i="2"/>
  <c r="M140" i="2" s="1"/>
  <c r="N140" i="2"/>
  <c r="U140" i="2"/>
  <c r="V140" i="2" s="1"/>
  <c r="AE140" i="2"/>
  <c r="L141" i="2"/>
  <c r="M141" i="2" s="1"/>
  <c r="N141" i="2"/>
  <c r="U141" i="2"/>
  <c r="V141" i="2" s="1"/>
  <c r="AE141" i="2"/>
  <c r="L142" i="2"/>
  <c r="M142" i="2" s="1"/>
  <c r="N142" i="2"/>
  <c r="U142" i="2"/>
  <c r="V142" i="2" s="1"/>
  <c r="AE142" i="2"/>
  <c r="L143" i="2"/>
  <c r="M143" i="2" s="1"/>
  <c r="N143" i="2"/>
  <c r="U143" i="2"/>
  <c r="V143" i="2" s="1"/>
  <c r="AE143" i="2"/>
  <c r="L144" i="2"/>
  <c r="M144" i="2" s="1"/>
  <c r="N144" i="2"/>
  <c r="U144" i="2"/>
  <c r="V144" i="2" s="1"/>
  <c r="AE144" i="2"/>
  <c r="L145" i="2"/>
  <c r="M145" i="2" s="1"/>
  <c r="N145" i="2"/>
  <c r="U145" i="2"/>
  <c r="V145" i="2" s="1"/>
  <c r="AE145" i="2"/>
  <c r="L146" i="2"/>
  <c r="M146" i="2" s="1"/>
  <c r="N146" i="2"/>
  <c r="U146" i="2"/>
  <c r="V146" i="2" s="1"/>
  <c r="AE146" i="2"/>
  <c r="L147" i="2"/>
  <c r="M147" i="2" s="1"/>
  <c r="N147" i="2"/>
  <c r="U147" i="2"/>
  <c r="V147" i="2" s="1"/>
  <c r="AE147" i="2"/>
  <c r="L148" i="2"/>
  <c r="M148" i="2" s="1"/>
  <c r="N148" i="2"/>
  <c r="U148" i="2"/>
  <c r="V148" i="2" s="1"/>
  <c r="AE148" i="2"/>
  <c r="L149" i="2"/>
  <c r="M149" i="2" s="1"/>
  <c r="N149" i="2"/>
  <c r="U149" i="2"/>
  <c r="V149" i="2" s="1"/>
  <c r="AE149" i="2"/>
  <c r="L150" i="2"/>
  <c r="M150" i="2" s="1"/>
  <c r="N150" i="2"/>
  <c r="U150" i="2"/>
  <c r="V150" i="2" s="1"/>
  <c r="AE150" i="2"/>
  <c r="L151" i="2"/>
  <c r="M151" i="2" s="1"/>
  <c r="N151" i="2"/>
  <c r="U151" i="2"/>
  <c r="V151" i="2" s="1"/>
  <c r="AE151" i="2"/>
  <c r="L152" i="2"/>
  <c r="M152" i="2" s="1"/>
  <c r="N152" i="2"/>
  <c r="U152" i="2"/>
  <c r="V152" i="2" s="1"/>
  <c r="AE152" i="2"/>
  <c r="L153" i="2"/>
  <c r="M153" i="2" s="1"/>
  <c r="N153" i="2"/>
  <c r="U153" i="2"/>
  <c r="V153" i="2" s="1"/>
  <c r="AE153" i="2"/>
  <c r="L154" i="2"/>
  <c r="M154" i="2" s="1"/>
  <c r="N154" i="2"/>
  <c r="U154" i="2"/>
  <c r="V154" i="2" s="1"/>
  <c r="AE154" i="2"/>
  <c r="L155" i="2"/>
  <c r="M155" i="2" s="1"/>
  <c r="N155" i="2"/>
  <c r="U155" i="2"/>
  <c r="V155" i="2" s="1"/>
  <c r="AE155" i="2"/>
  <c r="L156" i="2"/>
  <c r="M156" i="2" s="1"/>
  <c r="N156" i="2"/>
  <c r="U156" i="2"/>
  <c r="V156" i="2" s="1"/>
  <c r="AE156" i="2"/>
  <c r="L157" i="2"/>
  <c r="M157" i="2" s="1"/>
  <c r="N157" i="2"/>
  <c r="U157" i="2"/>
  <c r="V157" i="2" s="1"/>
  <c r="AE157" i="2"/>
  <c r="L158" i="2"/>
  <c r="M158" i="2" s="1"/>
  <c r="N158" i="2"/>
  <c r="U158" i="2"/>
  <c r="V158" i="2" s="1"/>
  <c r="AE158" i="2"/>
  <c r="L159" i="2"/>
  <c r="M159" i="2" s="1"/>
  <c r="N159" i="2"/>
  <c r="U159" i="2"/>
  <c r="V159" i="2" s="1"/>
  <c r="AE159" i="2"/>
  <c r="L160" i="2"/>
  <c r="M160" i="2" s="1"/>
  <c r="N160" i="2"/>
  <c r="U160" i="2"/>
  <c r="V160" i="2" s="1"/>
  <c r="AE160" i="2"/>
  <c r="L161" i="2"/>
  <c r="M161" i="2" s="1"/>
  <c r="N161" i="2"/>
  <c r="U161" i="2"/>
  <c r="V161" i="2" s="1"/>
  <c r="AE161" i="2"/>
  <c r="L162" i="2"/>
  <c r="M162" i="2" s="1"/>
  <c r="N162" i="2"/>
  <c r="U162" i="2"/>
  <c r="V162" i="2" s="1"/>
  <c r="AE162" i="2"/>
  <c r="L163" i="2"/>
  <c r="M163" i="2" s="1"/>
  <c r="N163" i="2"/>
  <c r="U163" i="2"/>
  <c r="V163" i="2" s="1"/>
  <c r="AE163" i="2"/>
  <c r="L164" i="2"/>
  <c r="M164" i="2" s="1"/>
  <c r="N164" i="2"/>
  <c r="U164" i="2"/>
  <c r="V164" i="2" s="1"/>
  <c r="AE164" i="2"/>
  <c r="L165" i="2"/>
  <c r="M165" i="2" s="1"/>
  <c r="N165" i="2"/>
  <c r="U165" i="2"/>
  <c r="V165" i="2" s="1"/>
  <c r="AE165" i="2"/>
  <c r="L166" i="2"/>
  <c r="M166" i="2" s="1"/>
  <c r="N166" i="2"/>
  <c r="U166" i="2"/>
  <c r="V166" i="2" s="1"/>
  <c r="AE166" i="2"/>
  <c r="L167" i="2"/>
  <c r="M167" i="2" s="1"/>
  <c r="N167" i="2"/>
  <c r="U167" i="2"/>
  <c r="V167" i="2" s="1"/>
  <c r="AE167" i="2"/>
  <c r="L168" i="2"/>
  <c r="M168" i="2" s="1"/>
  <c r="N168" i="2"/>
  <c r="U168" i="2"/>
  <c r="V168" i="2" s="1"/>
  <c r="AE168" i="2"/>
  <c r="L169" i="2"/>
  <c r="M169" i="2" s="1"/>
  <c r="N169" i="2"/>
  <c r="U169" i="2"/>
  <c r="V169" i="2" s="1"/>
  <c r="AE169" i="2"/>
  <c r="L170" i="2"/>
  <c r="M170" i="2" s="1"/>
  <c r="N170" i="2"/>
  <c r="U170" i="2"/>
  <c r="V170" i="2" s="1"/>
  <c r="AE170" i="2"/>
  <c r="L171" i="2"/>
  <c r="M171" i="2" s="1"/>
  <c r="N171" i="2"/>
  <c r="U171" i="2"/>
  <c r="V171" i="2" s="1"/>
  <c r="AE171" i="2"/>
  <c r="L172" i="2"/>
  <c r="M172" i="2" s="1"/>
  <c r="N172" i="2"/>
  <c r="U172" i="2"/>
  <c r="V172" i="2" s="1"/>
  <c r="AE172" i="2"/>
  <c r="L173" i="2"/>
  <c r="M173" i="2" s="1"/>
  <c r="N173" i="2"/>
  <c r="U173" i="2"/>
  <c r="V173" i="2" s="1"/>
  <c r="AE173" i="2"/>
  <c r="L174" i="2"/>
  <c r="M174" i="2" s="1"/>
  <c r="N174" i="2"/>
  <c r="U174" i="2"/>
  <c r="V174" i="2" s="1"/>
  <c r="AE174" i="2"/>
  <c r="L175" i="2"/>
  <c r="M175" i="2" s="1"/>
  <c r="N175" i="2"/>
  <c r="U175" i="2"/>
  <c r="V175" i="2" s="1"/>
  <c r="AE175" i="2"/>
  <c r="L176" i="2"/>
  <c r="M176" i="2" s="1"/>
  <c r="N176" i="2"/>
  <c r="U176" i="2"/>
  <c r="V176" i="2" s="1"/>
  <c r="AE176" i="2"/>
  <c r="L177" i="2"/>
  <c r="M177" i="2" s="1"/>
  <c r="N177" i="2"/>
  <c r="U177" i="2"/>
  <c r="V177" i="2" s="1"/>
  <c r="AE177" i="2"/>
  <c r="L178" i="2"/>
  <c r="M178" i="2" s="1"/>
  <c r="N178" i="2"/>
  <c r="U178" i="2"/>
  <c r="V178" i="2" s="1"/>
  <c r="AE178" i="2"/>
  <c r="L179" i="2"/>
  <c r="M179" i="2" s="1"/>
  <c r="N179" i="2"/>
  <c r="U179" i="2"/>
  <c r="V179" i="2" s="1"/>
  <c r="AE179" i="2"/>
  <c r="L180" i="2"/>
  <c r="M180" i="2" s="1"/>
  <c r="N180" i="2"/>
  <c r="U180" i="2"/>
  <c r="V180" i="2" s="1"/>
  <c r="AE180" i="2"/>
  <c r="L181" i="2"/>
  <c r="M181" i="2" s="1"/>
  <c r="N181" i="2"/>
  <c r="U181" i="2"/>
  <c r="V181" i="2" s="1"/>
  <c r="AE181" i="2"/>
  <c r="H58" i="3"/>
  <c r="N58" i="3" s="1"/>
  <c r="H59" i="3"/>
  <c r="N59" i="3" s="1"/>
  <c r="H60" i="3"/>
  <c r="N60" i="3" s="1"/>
  <c r="H61" i="3"/>
  <c r="N61" i="3" s="1"/>
  <c r="H62" i="3"/>
  <c r="N62" i="3" s="1"/>
  <c r="H63" i="3"/>
  <c r="N63" i="3" s="1"/>
  <c r="H64" i="3"/>
  <c r="N64" i="3" s="1"/>
  <c r="H65" i="3"/>
  <c r="N65" i="3" s="1"/>
  <c r="H66" i="3"/>
  <c r="N66" i="3" s="1"/>
  <c r="H67" i="3"/>
  <c r="N67" i="3" s="1"/>
  <c r="H68" i="3"/>
  <c r="N68" i="3" s="1"/>
  <c r="H69" i="3"/>
  <c r="N69" i="3" s="1"/>
  <c r="H70" i="3"/>
  <c r="N70" i="3" s="1"/>
  <c r="H71" i="3"/>
  <c r="N71" i="3" s="1"/>
  <c r="H72" i="3"/>
  <c r="N72" i="3" s="1"/>
  <c r="H73" i="3"/>
  <c r="N73" i="3" s="1"/>
  <c r="H74" i="3"/>
  <c r="N74" i="3" s="1"/>
  <c r="H75" i="3"/>
  <c r="N75" i="3" s="1"/>
  <c r="H76" i="3"/>
  <c r="N76" i="3" s="1"/>
  <c r="H77" i="3"/>
  <c r="N77" i="3" s="1"/>
  <c r="H78" i="3"/>
  <c r="N78" i="3" s="1"/>
  <c r="H79" i="3"/>
  <c r="N79" i="3" s="1"/>
  <c r="H80" i="3"/>
  <c r="N80" i="3" s="1"/>
  <c r="H81" i="3"/>
  <c r="N81" i="3" s="1"/>
  <c r="H82" i="3"/>
  <c r="N82" i="3" s="1"/>
  <c r="H83" i="3"/>
  <c r="N83" i="3" s="1"/>
  <c r="H84" i="3"/>
  <c r="N84" i="3" s="1"/>
  <c r="H85" i="3"/>
  <c r="N85" i="3" s="1"/>
  <c r="H86" i="3"/>
  <c r="N86" i="3" s="1"/>
  <c r="H87" i="3"/>
  <c r="N87" i="3" s="1"/>
  <c r="H88" i="3"/>
  <c r="N88" i="3" s="1"/>
  <c r="H89" i="3"/>
  <c r="N89" i="3" s="1"/>
  <c r="H90" i="3"/>
  <c r="N90" i="3" s="1"/>
  <c r="H91" i="3"/>
  <c r="N91" i="3" s="1"/>
  <c r="H92" i="3"/>
  <c r="N92" i="3" s="1"/>
  <c r="H93" i="3"/>
  <c r="N93" i="3" s="1"/>
  <c r="H94" i="3"/>
  <c r="N94" i="3" s="1"/>
  <c r="H95" i="3"/>
  <c r="N95" i="3" s="1"/>
  <c r="H96" i="3"/>
  <c r="N96" i="3" s="1"/>
  <c r="H97" i="3"/>
  <c r="N97" i="3" s="1"/>
  <c r="H98" i="3"/>
  <c r="N98" i="3" s="1"/>
  <c r="H99" i="3"/>
  <c r="N99" i="3" s="1"/>
  <c r="H100" i="3"/>
  <c r="N100" i="3" s="1"/>
  <c r="H101" i="3"/>
  <c r="N101" i="3" s="1"/>
  <c r="H102" i="3"/>
  <c r="N102" i="3" s="1"/>
  <c r="H103" i="3"/>
  <c r="N103" i="3" s="1"/>
  <c r="H104" i="3"/>
  <c r="N104" i="3" s="1"/>
  <c r="H105" i="3"/>
  <c r="N105" i="3" s="1"/>
  <c r="H106" i="3"/>
  <c r="N106" i="3" s="1"/>
  <c r="H107" i="3"/>
  <c r="N107" i="3" s="1"/>
  <c r="H108" i="3"/>
  <c r="N108" i="3" s="1"/>
  <c r="H109" i="3"/>
  <c r="N109" i="3" s="1"/>
  <c r="H110" i="3"/>
  <c r="N110" i="3" s="1"/>
  <c r="H111" i="3"/>
  <c r="N111" i="3" s="1"/>
  <c r="H112" i="3"/>
  <c r="N112" i="3" s="1"/>
  <c r="H113" i="3"/>
  <c r="N113" i="3" s="1"/>
  <c r="H114" i="3"/>
  <c r="N114" i="3" s="1"/>
  <c r="H115" i="3"/>
  <c r="N115" i="3" s="1"/>
  <c r="H116" i="3"/>
  <c r="N116" i="3" s="1"/>
  <c r="H117" i="3"/>
  <c r="N117" i="3" s="1"/>
  <c r="H118" i="3"/>
  <c r="N118" i="3" s="1"/>
  <c r="H119" i="3"/>
  <c r="N119" i="3" s="1"/>
  <c r="H120" i="3"/>
  <c r="N120" i="3" s="1"/>
  <c r="H121" i="3"/>
  <c r="N121" i="3" s="1"/>
  <c r="H122" i="3"/>
  <c r="N122" i="3" s="1"/>
  <c r="H123" i="3"/>
  <c r="N123" i="3" s="1"/>
  <c r="H124" i="3"/>
  <c r="N124" i="3" s="1"/>
  <c r="H125" i="3"/>
  <c r="N125" i="3" s="1"/>
  <c r="H126" i="3"/>
  <c r="N126" i="3" s="1"/>
  <c r="H127" i="3"/>
  <c r="N127" i="3" s="1"/>
  <c r="H128" i="3"/>
  <c r="N128" i="3" s="1"/>
  <c r="H129" i="3"/>
  <c r="N129" i="3" s="1"/>
  <c r="H130" i="3"/>
  <c r="N130" i="3" s="1"/>
  <c r="H131" i="3"/>
  <c r="N131" i="3" s="1"/>
  <c r="H132" i="3"/>
  <c r="N132" i="3" s="1"/>
  <c r="H133" i="3"/>
  <c r="N133" i="3" s="1"/>
  <c r="H134" i="3"/>
  <c r="N134" i="3" s="1"/>
  <c r="H135" i="3"/>
  <c r="N135" i="3" s="1"/>
  <c r="H136" i="3"/>
  <c r="N136" i="3" s="1"/>
  <c r="H137" i="3"/>
  <c r="N137" i="3" s="1"/>
  <c r="H138" i="3"/>
  <c r="N138" i="3" s="1"/>
  <c r="H139" i="3"/>
  <c r="N139" i="3" s="1"/>
  <c r="H140" i="3"/>
  <c r="N140" i="3" s="1"/>
  <c r="H141" i="3"/>
  <c r="N141" i="3" s="1"/>
  <c r="H142" i="3"/>
  <c r="N142" i="3" s="1"/>
  <c r="H143" i="3"/>
  <c r="N143" i="3" s="1"/>
  <c r="H144" i="3"/>
  <c r="N144" i="3" s="1"/>
  <c r="H145" i="3"/>
  <c r="N145" i="3" s="1"/>
  <c r="H146" i="3"/>
  <c r="N146" i="3" s="1"/>
  <c r="H147" i="3"/>
  <c r="N147" i="3" s="1"/>
  <c r="H148" i="3"/>
  <c r="N148" i="3" s="1"/>
  <c r="H149" i="3"/>
  <c r="N149" i="3" s="1"/>
  <c r="H150" i="3"/>
  <c r="N150" i="3" s="1"/>
  <c r="H151" i="3"/>
  <c r="N151" i="3" s="1"/>
  <c r="H152" i="3"/>
  <c r="N152" i="3" s="1"/>
  <c r="H153" i="3"/>
  <c r="N153" i="3" s="1"/>
  <c r="H154" i="3"/>
  <c r="N154" i="3" s="1"/>
  <c r="H155" i="3"/>
  <c r="N155" i="3" s="1"/>
  <c r="AF131" i="2" l="1"/>
  <c r="AG131" i="2"/>
  <c r="AF123" i="2"/>
  <c r="AG123" i="2"/>
  <c r="AF115" i="2"/>
  <c r="AG115" i="2"/>
  <c r="AF107" i="2"/>
  <c r="AG107" i="2"/>
  <c r="AF99" i="2"/>
  <c r="AG99" i="2"/>
  <c r="AF91" i="2"/>
  <c r="AG91" i="2"/>
  <c r="AF87" i="2"/>
  <c r="AG87" i="2"/>
  <c r="AF79" i="2"/>
  <c r="AG79" i="2"/>
  <c r="AF59" i="2"/>
  <c r="AG59" i="2"/>
  <c r="AF51" i="2"/>
  <c r="AG51" i="2"/>
  <c r="AF39" i="2"/>
  <c r="AG39" i="2"/>
  <c r="AF27" i="2"/>
  <c r="AG27" i="2"/>
  <c r="AF19" i="2"/>
  <c r="AG19" i="2"/>
  <c r="AF11" i="2"/>
  <c r="AG11" i="2"/>
  <c r="AF128" i="2"/>
  <c r="AG128" i="2"/>
  <c r="AF120" i="2"/>
  <c r="AG120" i="2"/>
  <c r="AF112" i="2"/>
  <c r="AG112" i="2"/>
  <c r="AF104" i="2"/>
  <c r="AG104" i="2"/>
  <c r="AF60" i="2"/>
  <c r="AG60" i="2"/>
  <c r="AF52" i="2"/>
  <c r="AG52" i="2"/>
  <c r="AF44" i="2"/>
  <c r="AG44" i="2"/>
  <c r="AF32" i="2"/>
  <c r="AG32" i="2"/>
  <c r="AF24" i="2"/>
  <c r="AG24" i="2"/>
  <c r="AF16" i="2"/>
  <c r="AG16" i="2"/>
  <c r="AF8" i="2"/>
  <c r="AG8" i="2"/>
  <c r="AF133" i="2"/>
  <c r="AG133" i="2"/>
  <c r="AF129" i="2"/>
  <c r="AG129" i="2"/>
  <c r="AF125" i="2"/>
  <c r="AG125" i="2"/>
  <c r="AF121" i="2"/>
  <c r="AG121" i="2"/>
  <c r="AF117" i="2"/>
  <c r="AG117" i="2"/>
  <c r="AF113" i="2"/>
  <c r="AG113" i="2"/>
  <c r="AF109" i="2"/>
  <c r="AG109" i="2"/>
  <c r="AF105" i="2"/>
  <c r="AG105" i="2"/>
  <c r="AF101" i="2"/>
  <c r="AG101" i="2"/>
  <c r="AF97" i="2"/>
  <c r="AG97" i="2"/>
  <c r="AF93" i="2"/>
  <c r="AG93" i="2"/>
  <c r="AF89" i="2"/>
  <c r="AG89" i="2"/>
  <c r="AF85" i="2"/>
  <c r="AG85" i="2"/>
  <c r="AF81" i="2"/>
  <c r="AG81" i="2"/>
  <c r="AF77" i="2"/>
  <c r="AG77" i="2"/>
  <c r="AF73" i="2"/>
  <c r="AG73" i="2"/>
  <c r="AF69" i="2"/>
  <c r="AG69" i="2"/>
  <c r="AF65" i="2"/>
  <c r="AG65" i="2"/>
  <c r="AF61" i="2"/>
  <c r="AG61" i="2"/>
  <c r="AF57" i="2"/>
  <c r="AG57" i="2"/>
  <c r="AF53" i="2"/>
  <c r="AG53" i="2"/>
  <c r="AF49" i="2"/>
  <c r="AG49" i="2"/>
  <c r="AF45" i="2"/>
  <c r="AG45" i="2"/>
  <c r="AF41" i="2"/>
  <c r="AG41" i="2"/>
  <c r="AF37" i="2"/>
  <c r="AG37" i="2"/>
  <c r="AF33" i="2"/>
  <c r="AG33" i="2"/>
  <c r="AF29" i="2"/>
  <c r="AG29" i="2"/>
  <c r="AF25" i="2"/>
  <c r="AG25" i="2"/>
  <c r="AF21" i="2"/>
  <c r="AG21" i="2"/>
  <c r="AF17" i="2"/>
  <c r="AG17" i="2"/>
  <c r="AF13" i="2"/>
  <c r="AG13" i="2"/>
  <c r="AF9" i="2"/>
  <c r="AG9" i="2"/>
  <c r="AF127" i="2"/>
  <c r="AG127" i="2"/>
  <c r="AF119" i="2"/>
  <c r="AG119" i="2"/>
  <c r="AF111" i="2"/>
  <c r="AG111" i="2"/>
  <c r="AF103" i="2"/>
  <c r="AG103" i="2"/>
  <c r="AF95" i="2"/>
  <c r="AG95" i="2"/>
  <c r="AF83" i="2"/>
  <c r="AG83" i="2"/>
  <c r="AF75" i="2"/>
  <c r="AG75" i="2"/>
  <c r="AF71" i="2"/>
  <c r="AG71" i="2"/>
  <c r="AF67" i="2"/>
  <c r="AG67" i="2"/>
  <c r="AF63" i="2"/>
  <c r="AG63" i="2"/>
  <c r="AF55" i="2"/>
  <c r="AG55" i="2"/>
  <c r="AF47" i="2"/>
  <c r="AG47" i="2"/>
  <c r="AF43" i="2"/>
  <c r="AG43" i="2"/>
  <c r="AF35" i="2"/>
  <c r="AG35" i="2"/>
  <c r="AF31" i="2"/>
  <c r="AG31" i="2"/>
  <c r="AF23" i="2"/>
  <c r="AG23" i="2"/>
  <c r="AF15" i="2"/>
  <c r="AG15" i="2"/>
  <c r="AF7" i="2"/>
  <c r="AG7" i="2"/>
  <c r="AF132" i="2"/>
  <c r="AG132" i="2"/>
  <c r="AF124" i="2"/>
  <c r="AG124" i="2"/>
  <c r="AF116" i="2"/>
  <c r="AG116" i="2"/>
  <c r="AF108" i="2"/>
  <c r="AG108" i="2"/>
  <c r="AF100" i="2"/>
  <c r="AG100" i="2"/>
  <c r="AF96" i="2"/>
  <c r="AG96" i="2"/>
  <c r="AF92" i="2"/>
  <c r="AG92" i="2"/>
  <c r="AF88" i="2"/>
  <c r="AG88" i="2"/>
  <c r="AF84" i="2"/>
  <c r="AG84" i="2"/>
  <c r="AF80" i="2"/>
  <c r="AG80" i="2"/>
  <c r="AF76" i="2"/>
  <c r="AG76" i="2"/>
  <c r="AF72" i="2"/>
  <c r="AG72" i="2"/>
  <c r="AF68" i="2"/>
  <c r="AG68" i="2"/>
  <c r="AF64" i="2"/>
  <c r="AG64" i="2"/>
  <c r="AF56" i="2"/>
  <c r="AG56" i="2"/>
  <c r="AF48" i="2"/>
  <c r="AG48" i="2"/>
  <c r="AF40" i="2"/>
  <c r="AG40" i="2"/>
  <c r="AF36" i="2"/>
  <c r="AG36" i="2"/>
  <c r="AF28" i="2"/>
  <c r="AG28" i="2"/>
  <c r="AF20" i="2"/>
  <c r="AG20" i="2"/>
  <c r="AF12" i="2"/>
  <c r="AG12" i="2"/>
  <c r="AF130" i="2"/>
  <c r="AG130" i="2"/>
  <c r="AF126" i="2"/>
  <c r="AG126" i="2"/>
  <c r="AF122" i="2"/>
  <c r="AG122" i="2"/>
  <c r="AF118" i="2"/>
  <c r="AG118" i="2"/>
  <c r="AF114" i="2"/>
  <c r="AG114" i="2"/>
  <c r="AF110" i="2"/>
  <c r="AG110" i="2"/>
  <c r="AF106" i="2"/>
  <c r="AG106" i="2"/>
  <c r="AF102" i="2"/>
  <c r="AG102" i="2"/>
  <c r="AF98" i="2"/>
  <c r="AG98" i="2"/>
  <c r="AF94" i="2"/>
  <c r="AG94" i="2"/>
  <c r="AF90" i="2"/>
  <c r="AG90" i="2"/>
  <c r="AF86" i="2"/>
  <c r="AG86" i="2"/>
  <c r="AF82" i="2"/>
  <c r="AG82" i="2"/>
  <c r="AF78" i="2"/>
  <c r="AG78" i="2"/>
  <c r="AF74" i="2"/>
  <c r="AG74" i="2"/>
  <c r="AF70" i="2"/>
  <c r="AG70" i="2"/>
  <c r="AF66" i="2"/>
  <c r="AG66" i="2"/>
  <c r="AF62" i="2"/>
  <c r="AG62" i="2"/>
  <c r="AF58" i="2"/>
  <c r="AG58" i="2"/>
  <c r="AF54" i="2"/>
  <c r="AG54" i="2"/>
  <c r="AF50" i="2"/>
  <c r="AG50" i="2"/>
  <c r="AF46" i="2"/>
  <c r="AG46" i="2"/>
  <c r="AF42" i="2"/>
  <c r="AG42" i="2"/>
  <c r="AF38" i="2"/>
  <c r="AG38" i="2"/>
  <c r="AF34" i="2"/>
  <c r="AG34" i="2"/>
  <c r="AF30" i="2"/>
  <c r="AG30" i="2"/>
  <c r="AF26" i="2"/>
  <c r="AG26" i="2"/>
  <c r="AF22" i="2"/>
  <c r="AG22" i="2"/>
  <c r="AF18" i="2"/>
  <c r="AG18" i="2"/>
  <c r="AF14" i="2"/>
  <c r="AG14" i="2"/>
  <c r="AF10" i="2"/>
  <c r="AG10" i="2"/>
  <c r="AF178" i="2"/>
  <c r="AG178" i="2"/>
  <c r="AF170" i="2"/>
  <c r="AG170" i="2"/>
  <c r="AF162" i="2"/>
  <c r="AG162" i="2"/>
  <c r="AF154" i="2"/>
  <c r="AG154" i="2"/>
  <c r="AF150" i="2"/>
  <c r="AG150" i="2"/>
  <c r="AF142" i="2"/>
  <c r="AG142" i="2"/>
  <c r="AF179" i="2"/>
  <c r="AG179" i="2"/>
  <c r="AF171" i="2"/>
  <c r="AG171" i="2"/>
  <c r="AF163" i="2"/>
  <c r="AG163" i="2"/>
  <c r="AF155" i="2"/>
  <c r="AG155" i="2"/>
  <c r="AF147" i="2"/>
  <c r="AG147" i="2"/>
  <c r="AF139" i="2"/>
  <c r="AG139" i="2"/>
  <c r="AF180" i="2"/>
  <c r="AG180" i="2"/>
  <c r="AF176" i="2"/>
  <c r="AG176" i="2"/>
  <c r="AF172" i="2"/>
  <c r="AG172" i="2"/>
  <c r="AF168" i="2"/>
  <c r="AG168" i="2"/>
  <c r="AF164" i="2"/>
  <c r="AG164" i="2"/>
  <c r="AF160" i="2"/>
  <c r="AG160" i="2"/>
  <c r="AF156" i="2"/>
  <c r="AG156" i="2"/>
  <c r="AF152" i="2"/>
  <c r="AG152" i="2"/>
  <c r="AF148" i="2"/>
  <c r="AG148" i="2"/>
  <c r="AF144" i="2"/>
  <c r="AG144" i="2"/>
  <c r="AF140" i="2"/>
  <c r="AG140" i="2"/>
  <c r="AF136" i="2"/>
  <c r="AF174" i="2"/>
  <c r="AG174" i="2"/>
  <c r="AF166" i="2"/>
  <c r="AG166" i="2"/>
  <c r="AF158" i="2"/>
  <c r="AG158" i="2"/>
  <c r="AF146" i="2"/>
  <c r="AG146" i="2"/>
  <c r="AF138" i="2"/>
  <c r="AG138" i="2"/>
  <c r="AF135" i="2"/>
  <c r="AG135" i="2"/>
  <c r="AF175" i="2"/>
  <c r="AG175" i="2"/>
  <c r="AF167" i="2"/>
  <c r="AG167" i="2"/>
  <c r="AF159" i="2"/>
  <c r="AG159" i="2"/>
  <c r="AF151" i="2"/>
  <c r="AG151" i="2"/>
  <c r="AF143" i="2"/>
  <c r="AG143" i="2"/>
  <c r="AF181" i="2"/>
  <c r="AG181" i="2"/>
  <c r="AF177" i="2"/>
  <c r="AG177" i="2"/>
  <c r="AF173" i="2"/>
  <c r="AG173" i="2"/>
  <c r="AF169" i="2"/>
  <c r="AG169" i="2"/>
  <c r="AF165" i="2"/>
  <c r="AG165" i="2"/>
  <c r="AF161" i="2"/>
  <c r="AG161" i="2"/>
  <c r="AF157" i="2"/>
  <c r="AG157" i="2"/>
  <c r="AF153" i="2"/>
  <c r="AG153" i="2"/>
  <c r="AF149" i="2"/>
  <c r="AG149" i="2"/>
  <c r="AF145" i="2"/>
  <c r="AG145" i="2"/>
  <c r="AF141" i="2"/>
  <c r="AG141" i="2"/>
  <c r="AF137" i="2"/>
  <c r="AG137" i="2"/>
  <c r="AF134" i="2"/>
  <c r="AG134" i="2"/>
  <c r="Y11" i="1"/>
  <c r="AE11" i="1"/>
  <c r="Y10" i="1"/>
  <c r="AE10" i="1"/>
  <c r="AG10" i="1" s="1"/>
  <c r="Y12" i="1"/>
  <c r="AE12" i="1"/>
  <c r="AG12" i="1" s="1"/>
  <c r="Y8" i="1"/>
  <c r="AE8" i="1"/>
  <c r="AG8" i="1" s="1"/>
  <c r="Y13" i="1"/>
  <c r="AE13" i="1"/>
  <c r="Y9" i="1"/>
  <c r="AE9" i="1"/>
  <c r="AF5" i="2"/>
  <c r="AG5" i="2"/>
  <c r="Y148" i="3"/>
  <c r="Y136" i="3"/>
  <c r="Y120" i="3"/>
  <c r="Y68" i="3"/>
  <c r="Y153" i="3"/>
  <c r="L141" i="3"/>
  <c r="M141" i="3" s="1"/>
  <c r="Y141" i="3"/>
  <c r="L133" i="3"/>
  <c r="M133" i="3" s="1"/>
  <c r="Y133" i="3"/>
  <c r="Y117" i="3"/>
  <c r="Y105" i="3"/>
  <c r="Y85" i="3"/>
  <c r="Y73" i="3"/>
  <c r="Y69" i="3"/>
  <c r="U65" i="3"/>
  <c r="V65" i="3" s="1"/>
  <c r="Y65" i="3"/>
  <c r="Y61" i="3"/>
  <c r="Y144" i="3"/>
  <c r="Y128" i="3"/>
  <c r="Y116" i="3"/>
  <c r="Y104" i="3"/>
  <c r="Y96" i="3"/>
  <c r="Y92" i="3"/>
  <c r="Y88" i="3"/>
  <c r="Y84" i="3"/>
  <c r="Y80" i="3"/>
  <c r="Y76" i="3"/>
  <c r="Y64" i="3"/>
  <c r="L149" i="3"/>
  <c r="M149" i="3" s="1"/>
  <c r="Y149" i="3"/>
  <c r="L129" i="3"/>
  <c r="M129" i="3" s="1"/>
  <c r="Y129" i="3"/>
  <c r="L113" i="3"/>
  <c r="M113" i="3" s="1"/>
  <c r="Y113" i="3"/>
  <c r="L97" i="3"/>
  <c r="M97" i="3" s="1"/>
  <c r="Y97" i="3"/>
  <c r="U74" i="3"/>
  <c r="V74" i="3" s="1"/>
  <c r="Y74" i="3"/>
  <c r="U70" i="3"/>
  <c r="V70" i="3" s="1"/>
  <c r="Y70" i="3"/>
  <c r="U66" i="3"/>
  <c r="V66" i="3" s="1"/>
  <c r="Y66" i="3"/>
  <c r="U62" i="3"/>
  <c r="V62" i="3" s="1"/>
  <c r="Y62" i="3"/>
  <c r="U58" i="3"/>
  <c r="V58" i="3" s="1"/>
  <c r="Y58" i="3"/>
  <c r="Y152" i="3"/>
  <c r="Y140" i="3"/>
  <c r="Y132" i="3"/>
  <c r="Y124" i="3"/>
  <c r="Y112" i="3"/>
  <c r="Y108" i="3"/>
  <c r="Y100" i="3"/>
  <c r="Y72" i="3"/>
  <c r="Y60" i="3"/>
  <c r="L145" i="3"/>
  <c r="M145" i="3" s="1"/>
  <c r="Y145" i="3"/>
  <c r="Y137" i="3"/>
  <c r="L125" i="3"/>
  <c r="M125" i="3" s="1"/>
  <c r="Y125" i="3"/>
  <c r="Y121" i="3"/>
  <c r="Y109" i="3"/>
  <c r="Y101" i="3"/>
  <c r="Y93" i="3"/>
  <c r="Y89" i="3"/>
  <c r="L81" i="3"/>
  <c r="M81" i="3" s="1"/>
  <c r="Y81" i="3"/>
  <c r="L77" i="3"/>
  <c r="M77" i="3" s="1"/>
  <c r="Y77" i="3"/>
  <c r="U154" i="3"/>
  <c r="V154" i="3" s="1"/>
  <c r="Y154" i="3"/>
  <c r="U150" i="3"/>
  <c r="V150" i="3" s="1"/>
  <c r="Y150" i="3"/>
  <c r="U146" i="3"/>
  <c r="V146" i="3" s="1"/>
  <c r="Y146" i="3"/>
  <c r="U142" i="3"/>
  <c r="V142" i="3" s="1"/>
  <c r="Y142" i="3"/>
  <c r="U138" i="3"/>
  <c r="V138" i="3" s="1"/>
  <c r="Y138" i="3"/>
  <c r="U134" i="3"/>
  <c r="V134" i="3" s="1"/>
  <c r="Y134" i="3"/>
  <c r="U130" i="3"/>
  <c r="V130" i="3" s="1"/>
  <c r="Y130" i="3"/>
  <c r="U126" i="3"/>
  <c r="V126" i="3" s="1"/>
  <c r="Y126" i="3"/>
  <c r="U122" i="3"/>
  <c r="V122" i="3" s="1"/>
  <c r="Y122" i="3"/>
  <c r="U118" i="3"/>
  <c r="V118" i="3" s="1"/>
  <c r="Y118" i="3"/>
  <c r="U114" i="3"/>
  <c r="V114" i="3" s="1"/>
  <c r="Y114" i="3"/>
  <c r="U110" i="3"/>
  <c r="V110" i="3" s="1"/>
  <c r="Y110" i="3"/>
  <c r="U106" i="3"/>
  <c r="V106" i="3" s="1"/>
  <c r="Y106" i="3"/>
  <c r="U102" i="3"/>
  <c r="V102" i="3" s="1"/>
  <c r="Y102" i="3"/>
  <c r="U98" i="3"/>
  <c r="V98" i="3" s="1"/>
  <c r="Y98" i="3"/>
  <c r="U94" i="3"/>
  <c r="V94" i="3" s="1"/>
  <c r="Y94" i="3"/>
  <c r="U90" i="3"/>
  <c r="V90" i="3" s="1"/>
  <c r="Y90" i="3"/>
  <c r="U86" i="3"/>
  <c r="V86" i="3" s="1"/>
  <c r="Y86" i="3"/>
  <c r="U82" i="3"/>
  <c r="V82" i="3" s="1"/>
  <c r="Y82" i="3"/>
  <c r="U78" i="3"/>
  <c r="V78" i="3" s="1"/>
  <c r="Y78" i="3"/>
  <c r="Y155" i="3"/>
  <c r="Y151" i="3"/>
  <c r="Y147" i="3"/>
  <c r="Y143" i="3"/>
  <c r="Y139" i="3"/>
  <c r="Y135" i="3"/>
  <c r="Y131" i="3"/>
  <c r="Y127" i="3"/>
  <c r="Y123" i="3"/>
  <c r="Y119" i="3"/>
  <c r="Y115" i="3"/>
  <c r="Y111" i="3"/>
  <c r="Y107" i="3"/>
  <c r="Y103" i="3"/>
  <c r="Y99" i="3"/>
  <c r="Y95" i="3"/>
  <c r="Y91" i="3"/>
  <c r="Y87" i="3"/>
  <c r="Y83" i="3"/>
  <c r="Y79" i="3"/>
  <c r="Y75" i="3"/>
  <c r="Y71" i="3"/>
  <c r="Y67" i="3"/>
  <c r="Y63" i="3"/>
  <c r="Y59" i="3"/>
  <c r="U149" i="3"/>
  <c r="V149" i="3" s="1"/>
  <c r="AE124" i="3"/>
  <c r="AE123" i="3"/>
  <c r="U85" i="3"/>
  <c r="V85" i="3" s="1"/>
  <c r="AE122" i="3"/>
  <c r="AE119" i="3"/>
  <c r="U101" i="3"/>
  <c r="V101" i="3" s="1"/>
  <c r="AE118" i="3"/>
  <c r="AE117" i="3"/>
  <c r="U133" i="3"/>
  <c r="V133" i="3" s="1"/>
  <c r="AE121" i="3"/>
  <c r="L96" i="3"/>
  <c r="M96" i="3" s="1"/>
  <c r="L76" i="3"/>
  <c r="M76" i="3" s="1"/>
  <c r="L69" i="3"/>
  <c r="M69" i="3" s="1"/>
  <c r="U153" i="3"/>
  <c r="V153" i="3" s="1"/>
  <c r="U145" i="3"/>
  <c r="V145" i="3" s="1"/>
  <c r="U144" i="3"/>
  <c r="V144" i="3" s="1"/>
  <c r="AE135" i="3"/>
  <c r="AE133" i="3"/>
  <c r="AE120" i="3"/>
  <c r="L117" i="3"/>
  <c r="M117" i="3" s="1"/>
  <c r="U108" i="3"/>
  <c r="V108" i="3" s="1"/>
  <c r="AE107" i="3"/>
  <c r="U105" i="3"/>
  <c r="V105" i="3" s="1"/>
  <c r="AE104" i="3"/>
  <c r="U97" i="3"/>
  <c r="V97" i="3" s="1"/>
  <c r="U96" i="3"/>
  <c r="V96" i="3" s="1"/>
  <c r="U93" i="3"/>
  <c r="V93" i="3" s="1"/>
  <c r="U92" i="3"/>
  <c r="V92" i="3" s="1"/>
  <c r="AE91" i="3"/>
  <c r="U89" i="3"/>
  <c r="V89" i="3" s="1"/>
  <c r="AE88" i="3"/>
  <c r="U81" i="3"/>
  <c r="V81" i="3" s="1"/>
  <c r="U80" i="3"/>
  <c r="V80" i="3" s="1"/>
  <c r="U77" i="3"/>
  <c r="V77" i="3" s="1"/>
  <c r="U76" i="3"/>
  <c r="V76" i="3" s="1"/>
  <c r="AE75" i="3"/>
  <c r="L72" i="3"/>
  <c r="M72" i="3" s="1"/>
  <c r="U69" i="3"/>
  <c r="V69" i="3" s="1"/>
  <c r="AE68" i="3"/>
  <c r="L153" i="3"/>
  <c r="M153" i="3" s="1"/>
  <c r="L144" i="3"/>
  <c r="M144" i="3" s="1"/>
  <c r="L108" i="3"/>
  <c r="M108" i="3" s="1"/>
  <c r="L105" i="3"/>
  <c r="M105" i="3" s="1"/>
  <c r="L92" i="3"/>
  <c r="M92" i="3" s="1"/>
  <c r="L89" i="3"/>
  <c r="M89" i="3" s="1"/>
  <c r="L80" i="3"/>
  <c r="M80" i="3" s="1"/>
  <c r="AE134" i="3"/>
  <c r="U117" i="3"/>
  <c r="V117" i="3" s="1"/>
  <c r="AE108" i="3"/>
  <c r="AE106" i="3"/>
  <c r="AE105" i="3"/>
  <c r="AE92" i="3"/>
  <c r="AE90" i="3"/>
  <c r="AE89" i="3"/>
  <c r="AE76" i="3"/>
  <c r="U72" i="3"/>
  <c r="V72" i="3" s="1"/>
  <c r="AE69" i="3"/>
  <c r="AE155" i="3"/>
  <c r="L128" i="3"/>
  <c r="M128" i="3" s="1"/>
  <c r="AE101" i="3"/>
  <c r="L101" i="3"/>
  <c r="M101" i="3" s="1"/>
  <c r="AE87" i="3"/>
  <c r="AE85" i="3"/>
  <c r="L85" i="3"/>
  <c r="M85" i="3" s="1"/>
  <c r="AE67" i="3"/>
  <c r="AE154" i="3"/>
  <c r="AE153" i="3"/>
  <c r="AE151" i="3"/>
  <c r="AE149" i="3"/>
  <c r="U140" i="3"/>
  <c r="V140" i="3" s="1"/>
  <c r="AE139" i="3"/>
  <c r="U137" i="3"/>
  <c r="V137" i="3" s="1"/>
  <c r="AE136" i="3"/>
  <c r="U129" i="3"/>
  <c r="V129" i="3" s="1"/>
  <c r="U128" i="3"/>
  <c r="V128" i="3" s="1"/>
  <c r="L124" i="3"/>
  <c r="M124" i="3" s="1"/>
  <c r="L121" i="3"/>
  <c r="M121" i="3" s="1"/>
  <c r="L112" i="3"/>
  <c r="M112" i="3" s="1"/>
  <c r="AE102" i="3"/>
  <c r="AE86" i="3"/>
  <c r="AE66" i="3"/>
  <c r="AE65" i="3"/>
  <c r="U64" i="3"/>
  <c r="V64" i="3" s="1"/>
  <c r="AE152" i="3"/>
  <c r="L140" i="3"/>
  <c r="M140" i="3" s="1"/>
  <c r="L137" i="3"/>
  <c r="M137" i="3" s="1"/>
  <c r="AE103" i="3"/>
  <c r="AE150" i="3"/>
  <c r="AE140" i="3"/>
  <c r="AE138" i="3"/>
  <c r="AE137" i="3"/>
  <c r="U124" i="3"/>
  <c r="V124" i="3" s="1"/>
  <c r="U121" i="3"/>
  <c r="V121" i="3" s="1"/>
  <c r="U113" i="3"/>
  <c r="V113" i="3" s="1"/>
  <c r="U112" i="3"/>
  <c r="V112" i="3" s="1"/>
  <c r="U125" i="3"/>
  <c r="V125" i="3" s="1"/>
  <c r="U109" i="3"/>
  <c r="V109" i="3" s="1"/>
  <c r="L148" i="3"/>
  <c r="M148" i="3" s="1"/>
  <c r="L132" i="3"/>
  <c r="M132" i="3" s="1"/>
  <c r="AE111" i="3"/>
  <c r="AE109" i="3"/>
  <c r="L109" i="3"/>
  <c r="M109" i="3" s="1"/>
  <c r="AE95" i="3"/>
  <c r="AE93" i="3"/>
  <c r="L93" i="3"/>
  <c r="M93" i="3" s="1"/>
  <c r="L84" i="3"/>
  <c r="M84" i="3" s="1"/>
  <c r="AE77" i="3"/>
  <c r="AE74" i="3"/>
  <c r="L73" i="3"/>
  <c r="M73" i="3" s="1"/>
  <c r="AE71" i="3"/>
  <c r="U152" i="3"/>
  <c r="V152" i="3" s="1"/>
  <c r="AE148" i="3"/>
  <c r="AE146" i="3"/>
  <c r="U136" i="3"/>
  <c r="V136" i="3" s="1"/>
  <c r="AE132" i="3"/>
  <c r="AE130" i="3"/>
  <c r="U120" i="3"/>
  <c r="V120" i="3" s="1"/>
  <c r="AE116" i="3"/>
  <c r="AE114" i="3"/>
  <c r="U104" i="3"/>
  <c r="V104" i="3" s="1"/>
  <c r="AE100" i="3"/>
  <c r="AE98" i="3"/>
  <c r="U88" i="3"/>
  <c r="V88" i="3" s="1"/>
  <c r="AE84" i="3"/>
  <c r="AE82" i="3"/>
  <c r="U68" i="3"/>
  <c r="V68" i="3" s="1"/>
  <c r="AE62" i="3"/>
  <c r="U141" i="3"/>
  <c r="V141" i="3" s="1"/>
  <c r="AE143" i="3"/>
  <c r="AE141" i="3"/>
  <c r="AE127" i="3"/>
  <c r="AE125" i="3"/>
  <c r="L116" i="3"/>
  <c r="M116" i="3" s="1"/>
  <c r="L100" i="3"/>
  <c r="M100" i="3" s="1"/>
  <c r="AE79" i="3"/>
  <c r="AE58" i="3"/>
  <c r="L152" i="3"/>
  <c r="M152" i="3" s="1"/>
  <c r="U148" i="3"/>
  <c r="V148" i="3" s="1"/>
  <c r="AE147" i="3"/>
  <c r="AE145" i="3"/>
  <c r="AE144" i="3"/>
  <c r="AE142" i="3"/>
  <c r="L136" i="3"/>
  <c r="M136" i="3" s="1"/>
  <c r="U132" i="3"/>
  <c r="V132" i="3" s="1"/>
  <c r="AE131" i="3"/>
  <c r="AE129" i="3"/>
  <c r="AE128" i="3"/>
  <c r="AE126" i="3"/>
  <c r="L120" i="3"/>
  <c r="M120" i="3" s="1"/>
  <c r="U116" i="3"/>
  <c r="V116" i="3" s="1"/>
  <c r="AE115" i="3"/>
  <c r="AE113" i="3"/>
  <c r="AE112" i="3"/>
  <c r="AE110" i="3"/>
  <c r="L104" i="3"/>
  <c r="M104" i="3" s="1"/>
  <c r="U100" i="3"/>
  <c r="V100" i="3" s="1"/>
  <c r="AE99" i="3"/>
  <c r="AE97" i="3"/>
  <c r="AE96" i="3"/>
  <c r="AE94" i="3"/>
  <c r="L88" i="3"/>
  <c r="M88" i="3" s="1"/>
  <c r="U84" i="3"/>
  <c r="V84" i="3" s="1"/>
  <c r="AE83" i="3"/>
  <c r="AE81" i="3"/>
  <c r="AE80" i="3"/>
  <c r="AE78" i="3"/>
  <c r="U73" i="3"/>
  <c r="V73" i="3" s="1"/>
  <c r="AE72" i="3"/>
  <c r="L68" i="3"/>
  <c r="M68" i="3" s="1"/>
  <c r="AE70" i="3"/>
  <c r="L61" i="3"/>
  <c r="M61" i="3" s="1"/>
  <c r="AE60" i="3"/>
  <c r="L60" i="3"/>
  <c r="M60" i="3" s="1"/>
  <c r="AE73" i="3"/>
  <c r="L65" i="3"/>
  <c r="M65" i="3" s="1"/>
  <c r="AE64" i="3"/>
  <c r="L64" i="3"/>
  <c r="M64" i="3" s="1"/>
  <c r="U61" i="3"/>
  <c r="V61" i="3" s="1"/>
  <c r="AE59" i="3"/>
  <c r="U60" i="3"/>
  <c r="V60" i="3" s="1"/>
  <c r="AE63" i="3"/>
  <c r="AE61" i="3"/>
  <c r="L155" i="3"/>
  <c r="M155" i="3" s="1"/>
  <c r="L147" i="3"/>
  <c r="M147" i="3" s="1"/>
  <c r="L143" i="3"/>
  <c r="M143" i="3" s="1"/>
  <c r="L127" i="3"/>
  <c r="M127" i="3" s="1"/>
  <c r="L119" i="3"/>
  <c r="M119" i="3" s="1"/>
  <c r="L115" i="3"/>
  <c r="M115" i="3" s="1"/>
  <c r="L111" i="3"/>
  <c r="M111" i="3" s="1"/>
  <c r="L107" i="3"/>
  <c r="M107" i="3" s="1"/>
  <c r="L99" i="3"/>
  <c r="M99" i="3" s="1"/>
  <c r="L95" i="3"/>
  <c r="M95" i="3" s="1"/>
  <c r="L91" i="3"/>
  <c r="M91" i="3" s="1"/>
  <c r="L87" i="3"/>
  <c r="M87" i="3" s="1"/>
  <c r="L83" i="3"/>
  <c r="M83" i="3" s="1"/>
  <c r="L79" i="3"/>
  <c r="M79" i="3" s="1"/>
  <c r="L75" i="3"/>
  <c r="M75" i="3" s="1"/>
  <c r="L71" i="3"/>
  <c r="M71" i="3" s="1"/>
  <c r="L67" i="3"/>
  <c r="M67" i="3" s="1"/>
  <c r="L63" i="3"/>
  <c r="M63" i="3" s="1"/>
  <c r="L59" i="3"/>
  <c r="M59" i="3" s="1"/>
  <c r="U155" i="3"/>
  <c r="V155" i="3" s="1"/>
  <c r="L154" i="3"/>
  <c r="M154" i="3" s="1"/>
  <c r="U151" i="3"/>
  <c r="V151" i="3" s="1"/>
  <c r="L150" i="3"/>
  <c r="M150" i="3" s="1"/>
  <c r="U147" i="3"/>
  <c r="V147" i="3" s="1"/>
  <c r="L146" i="3"/>
  <c r="M146" i="3" s="1"/>
  <c r="U143" i="3"/>
  <c r="V143" i="3" s="1"/>
  <c r="L142" i="3"/>
  <c r="M142" i="3" s="1"/>
  <c r="U139" i="3"/>
  <c r="V139" i="3" s="1"/>
  <c r="L138" i="3"/>
  <c r="M138" i="3" s="1"/>
  <c r="U135" i="3"/>
  <c r="V135" i="3" s="1"/>
  <c r="L134" i="3"/>
  <c r="M134" i="3" s="1"/>
  <c r="U131" i="3"/>
  <c r="V131" i="3" s="1"/>
  <c r="L130" i="3"/>
  <c r="M130" i="3" s="1"/>
  <c r="U127" i="3"/>
  <c r="V127" i="3" s="1"/>
  <c r="L126" i="3"/>
  <c r="M126" i="3" s="1"/>
  <c r="U123" i="3"/>
  <c r="V123" i="3" s="1"/>
  <c r="L122" i="3"/>
  <c r="M122" i="3" s="1"/>
  <c r="U119" i="3"/>
  <c r="V119" i="3" s="1"/>
  <c r="L118" i="3"/>
  <c r="M118" i="3" s="1"/>
  <c r="U115" i="3"/>
  <c r="V115" i="3" s="1"/>
  <c r="L114" i="3"/>
  <c r="M114" i="3" s="1"/>
  <c r="U111" i="3"/>
  <c r="V111" i="3" s="1"/>
  <c r="L110" i="3"/>
  <c r="M110" i="3" s="1"/>
  <c r="U107" i="3"/>
  <c r="V107" i="3" s="1"/>
  <c r="L106" i="3"/>
  <c r="M106" i="3" s="1"/>
  <c r="U103" i="3"/>
  <c r="V103" i="3" s="1"/>
  <c r="L102" i="3"/>
  <c r="M102" i="3" s="1"/>
  <c r="U99" i="3"/>
  <c r="V99" i="3" s="1"/>
  <c r="L98" i="3"/>
  <c r="M98" i="3" s="1"/>
  <c r="U95" i="3"/>
  <c r="V95" i="3" s="1"/>
  <c r="L94" i="3"/>
  <c r="M94" i="3" s="1"/>
  <c r="U91" i="3"/>
  <c r="V91" i="3" s="1"/>
  <c r="L90" i="3"/>
  <c r="M90" i="3" s="1"/>
  <c r="U87" i="3"/>
  <c r="V87" i="3" s="1"/>
  <c r="L86" i="3"/>
  <c r="M86" i="3" s="1"/>
  <c r="U83" i="3"/>
  <c r="V83" i="3" s="1"/>
  <c r="L82" i="3"/>
  <c r="M82" i="3" s="1"/>
  <c r="U79" i="3"/>
  <c r="V79" i="3" s="1"/>
  <c r="L78" i="3"/>
  <c r="M78" i="3" s="1"/>
  <c r="U75" i="3"/>
  <c r="V75" i="3" s="1"/>
  <c r="L74" i="3"/>
  <c r="M74" i="3" s="1"/>
  <c r="U71" i="3"/>
  <c r="V71" i="3" s="1"/>
  <c r="L70" i="3"/>
  <c r="M70" i="3" s="1"/>
  <c r="U67" i="3"/>
  <c r="V67" i="3" s="1"/>
  <c r="L66" i="3"/>
  <c r="M66" i="3" s="1"/>
  <c r="U63" i="3"/>
  <c r="V63" i="3" s="1"/>
  <c r="L62" i="3"/>
  <c r="M62" i="3" s="1"/>
  <c r="U59" i="3"/>
  <c r="V59" i="3" s="1"/>
  <c r="L58" i="3"/>
  <c r="M58" i="3" s="1"/>
  <c r="L151" i="3"/>
  <c r="M151" i="3" s="1"/>
  <c r="L139" i="3"/>
  <c r="M139" i="3" s="1"/>
  <c r="L135" i="3"/>
  <c r="M135" i="3" s="1"/>
  <c r="L131" i="3"/>
  <c r="M131" i="3" s="1"/>
  <c r="L123" i="3"/>
  <c r="M123" i="3" s="1"/>
  <c r="L103" i="3"/>
  <c r="M103" i="3" s="1"/>
  <c r="AF63" i="3" l="1"/>
  <c r="AG63" i="3"/>
  <c r="AF73" i="3"/>
  <c r="AG73" i="3"/>
  <c r="AF80" i="3"/>
  <c r="AG80" i="3"/>
  <c r="AF97" i="3"/>
  <c r="AG97" i="3"/>
  <c r="AF126" i="3"/>
  <c r="AG126" i="3"/>
  <c r="AF144" i="3"/>
  <c r="AG144" i="3"/>
  <c r="AF138" i="3"/>
  <c r="AG138" i="3"/>
  <c r="AF65" i="3"/>
  <c r="AG65" i="3"/>
  <c r="AF133" i="3"/>
  <c r="AG133" i="3"/>
  <c r="AF72" i="3"/>
  <c r="AG72" i="3"/>
  <c r="AF81" i="3"/>
  <c r="AG81" i="3"/>
  <c r="AF110" i="3"/>
  <c r="AG110" i="3"/>
  <c r="AF115" i="3"/>
  <c r="AG115" i="3"/>
  <c r="AF128" i="3"/>
  <c r="AG128" i="3"/>
  <c r="AF145" i="3"/>
  <c r="AG145" i="3"/>
  <c r="AF141" i="3"/>
  <c r="AG141" i="3"/>
  <c r="AF62" i="3"/>
  <c r="AG62" i="3"/>
  <c r="AF84" i="3"/>
  <c r="AG84" i="3"/>
  <c r="AF71" i="3"/>
  <c r="AG71" i="3"/>
  <c r="AF140" i="3"/>
  <c r="AG140" i="3"/>
  <c r="AF66" i="3"/>
  <c r="AG66" i="3"/>
  <c r="AF139" i="3"/>
  <c r="AG139" i="3"/>
  <c r="AF151" i="3"/>
  <c r="AG151" i="3"/>
  <c r="AF155" i="3"/>
  <c r="AG155" i="3"/>
  <c r="AF89" i="3"/>
  <c r="AG89" i="3"/>
  <c r="AF106" i="3"/>
  <c r="AG106" i="3"/>
  <c r="AF68" i="3"/>
  <c r="AG68" i="3"/>
  <c r="AF88" i="3"/>
  <c r="AG88" i="3"/>
  <c r="AF104" i="3"/>
  <c r="AG104" i="3"/>
  <c r="AF117" i="3"/>
  <c r="AG117" i="3"/>
  <c r="AF82" i="3"/>
  <c r="AG82" i="3"/>
  <c r="AF93" i="3"/>
  <c r="AG93" i="3"/>
  <c r="AF76" i="3"/>
  <c r="AG76" i="3"/>
  <c r="AF134" i="3"/>
  <c r="AG134" i="3"/>
  <c r="AF75" i="3"/>
  <c r="AG75" i="3"/>
  <c r="AG13" i="1"/>
  <c r="AF13" i="1"/>
  <c r="AF59" i="3"/>
  <c r="AG59" i="3"/>
  <c r="AF96" i="3"/>
  <c r="AG96" i="3"/>
  <c r="AF142" i="3"/>
  <c r="AG142" i="3"/>
  <c r="AF147" i="3"/>
  <c r="AG147" i="3"/>
  <c r="AF79" i="3"/>
  <c r="AG79" i="3"/>
  <c r="AF143" i="3"/>
  <c r="AG143" i="3"/>
  <c r="AF98" i="3"/>
  <c r="AG98" i="3"/>
  <c r="AF116" i="3"/>
  <c r="AG116" i="3"/>
  <c r="AF132" i="3"/>
  <c r="AG132" i="3"/>
  <c r="AF148" i="3"/>
  <c r="AG148" i="3"/>
  <c r="AF74" i="3"/>
  <c r="AG74" i="3"/>
  <c r="AF137" i="3"/>
  <c r="AG137" i="3"/>
  <c r="AF103" i="3"/>
  <c r="AG103" i="3"/>
  <c r="AF102" i="3"/>
  <c r="AG102" i="3"/>
  <c r="AF149" i="3"/>
  <c r="AG149" i="3"/>
  <c r="AF154" i="3"/>
  <c r="AG154" i="3"/>
  <c r="AF92" i="3"/>
  <c r="AG92" i="3"/>
  <c r="AF120" i="3"/>
  <c r="AG120" i="3"/>
  <c r="AF122" i="3"/>
  <c r="AG122" i="3"/>
  <c r="AF124" i="3"/>
  <c r="AG124" i="3"/>
  <c r="AF131" i="3"/>
  <c r="AG131" i="3"/>
  <c r="AF127" i="3"/>
  <c r="AG127" i="3"/>
  <c r="AF100" i="3"/>
  <c r="AG100" i="3"/>
  <c r="AF77" i="3"/>
  <c r="AG77" i="3"/>
  <c r="AF109" i="3"/>
  <c r="AG109" i="3"/>
  <c r="AF85" i="3"/>
  <c r="AG85" i="3"/>
  <c r="AF101" i="3"/>
  <c r="AG101" i="3"/>
  <c r="AF105" i="3"/>
  <c r="AG105" i="3"/>
  <c r="AF91" i="3"/>
  <c r="AG91" i="3"/>
  <c r="AF107" i="3"/>
  <c r="AG107" i="3"/>
  <c r="AG11" i="1"/>
  <c r="AF11" i="1"/>
  <c r="AF61" i="3"/>
  <c r="AG61" i="3"/>
  <c r="AF60" i="3"/>
  <c r="AG60" i="3"/>
  <c r="AF78" i="3"/>
  <c r="AG78" i="3"/>
  <c r="AF83" i="3"/>
  <c r="AG83" i="3"/>
  <c r="AF113" i="3"/>
  <c r="AG113" i="3"/>
  <c r="AF64" i="3"/>
  <c r="AG64" i="3"/>
  <c r="AF70" i="3"/>
  <c r="AG70" i="3"/>
  <c r="AF94" i="3"/>
  <c r="AG94" i="3"/>
  <c r="AF99" i="3"/>
  <c r="AG99" i="3"/>
  <c r="AF112" i="3"/>
  <c r="AG112" i="3"/>
  <c r="AF129" i="3"/>
  <c r="AG129" i="3"/>
  <c r="AF58" i="3"/>
  <c r="AG58" i="3"/>
  <c r="AF125" i="3"/>
  <c r="AG125" i="3"/>
  <c r="AF114" i="3"/>
  <c r="AG114" i="3"/>
  <c r="AF130" i="3"/>
  <c r="AG130" i="3"/>
  <c r="AF146" i="3"/>
  <c r="AG146" i="3"/>
  <c r="AF95" i="3"/>
  <c r="AG95" i="3"/>
  <c r="AF111" i="3"/>
  <c r="AG111" i="3"/>
  <c r="AF150" i="3"/>
  <c r="AG150" i="3"/>
  <c r="AF152" i="3"/>
  <c r="AG152" i="3"/>
  <c r="AF86" i="3"/>
  <c r="AG86" i="3"/>
  <c r="AF136" i="3"/>
  <c r="AG136" i="3"/>
  <c r="AF153" i="3"/>
  <c r="AG153" i="3"/>
  <c r="AF67" i="3"/>
  <c r="AG67" i="3"/>
  <c r="AF87" i="3"/>
  <c r="AG87" i="3"/>
  <c r="AF69" i="3"/>
  <c r="AG69" i="3"/>
  <c r="AF90" i="3"/>
  <c r="AG90" i="3"/>
  <c r="AF108" i="3"/>
  <c r="AG108" i="3"/>
  <c r="AF135" i="3"/>
  <c r="AG135" i="3"/>
  <c r="AF121" i="3"/>
  <c r="AG121" i="3"/>
  <c r="AF118" i="3"/>
  <c r="AG118" i="3"/>
  <c r="AF119" i="3"/>
  <c r="AG119" i="3"/>
  <c r="AF123" i="3"/>
  <c r="AG123" i="3"/>
  <c r="AG9" i="1"/>
  <c r="AF9" i="1"/>
  <c r="T7" i="1"/>
  <c r="S7" i="1"/>
  <c r="T5" i="1"/>
  <c r="S5" i="1"/>
  <c r="J6" i="5"/>
  <c r="J7" i="5"/>
  <c r="J8" i="5"/>
  <c r="J9" i="5"/>
  <c r="J10" i="5"/>
  <c r="J11" i="5"/>
  <c r="J12" i="5"/>
  <c r="J13" i="5"/>
  <c r="J14" i="5"/>
  <c r="J15" i="5"/>
  <c r="J16" i="5"/>
  <c r="J17" i="5"/>
  <c r="J18" i="5"/>
  <c r="J19" i="5"/>
  <c r="J20" i="5"/>
  <c r="J21" i="5"/>
  <c r="J22" i="5"/>
  <c r="J23" i="5"/>
  <c r="J24" i="5"/>
  <c r="J25" i="5"/>
  <c r="J26" i="5"/>
  <c r="J27" i="5"/>
  <c r="J28" i="5"/>
  <c r="J29" i="5"/>
  <c r="J30" i="5"/>
  <c r="J31" i="5"/>
  <c r="J32" i="5"/>
  <c r="J33" i="5"/>
  <c r="J34" i="5"/>
  <c r="J35" i="5"/>
  <c r="J36" i="5"/>
  <c r="J37" i="5"/>
  <c r="J38" i="5"/>
  <c r="J39" i="5"/>
  <c r="J40" i="5"/>
  <c r="J41" i="5"/>
  <c r="J42" i="5"/>
  <c r="J43" i="5"/>
  <c r="J44" i="5"/>
  <c r="J45" i="5"/>
  <c r="J46" i="5"/>
  <c r="J47" i="5"/>
  <c r="J48" i="5"/>
  <c r="J49" i="5"/>
  <c r="J50" i="5"/>
  <c r="J51" i="5"/>
  <c r="J52" i="5"/>
  <c r="J53" i="5"/>
  <c r="J54" i="5"/>
  <c r="J55" i="5"/>
  <c r="J56" i="5"/>
  <c r="J57" i="5"/>
  <c r="J58" i="5"/>
  <c r="J59" i="5"/>
  <c r="J60" i="5"/>
  <c r="J61" i="5"/>
  <c r="J62" i="5"/>
  <c r="J63" i="5"/>
  <c r="J64" i="5"/>
  <c r="J65" i="5"/>
  <c r="J66" i="5"/>
  <c r="J67" i="5"/>
  <c r="J68" i="5"/>
  <c r="J69" i="5"/>
  <c r="J70" i="5"/>
  <c r="J71" i="5"/>
  <c r="J72" i="5"/>
  <c r="J73" i="5"/>
  <c r="J74" i="5"/>
  <c r="J75" i="5"/>
  <c r="J76" i="5"/>
  <c r="J77" i="5"/>
  <c r="J78" i="5"/>
  <c r="J79" i="5"/>
  <c r="J80" i="5"/>
  <c r="J81" i="5"/>
  <c r="J82" i="5"/>
  <c r="J83" i="5"/>
  <c r="J84" i="5"/>
  <c r="J85" i="5"/>
  <c r="J86" i="5"/>
  <c r="J87" i="5"/>
  <c r="J88" i="5"/>
  <c r="J89" i="5"/>
  <c r="J90" i="5"/>
  <c r="J91" i="5"/>
  <c r="J92" i="5"/>
  <c r="J93" i="5"/>
  <c r="J94" i="5"/>
  <c r="J95" i="5"/>
  <c r="J96" i="5"/>
  <c r="J97" i="5"/>
  <c r="J98" i="5"/>
  <c r="J99" i="5"/>
  <c r="J100" i="5"/>
  <c r="J101" i="5"/>
  <c r="J102" i="5"/>
  <c r="J103" i="5"/>
  <c r="J104" i="5"/>
  <c r="J105" i="5"/>
  <c r="J106" i="5"/>
  <c r="J107" i="5"/>
  <c r="J108" i="5"/>
  <c r="J109" i="5"/>
  <c r="J110" i="5"/>
  <c r="J111" i="5"/>
  <c r="J112" i="5"/>
  <c r="J113" i="5"/>
  <c r="J114" i="5"/>
  <c r="J115" i="5"/>
  <c r="J116" i="5"/>
  <c r="J117" i="5"/>
  <c r="J118" i="5"/>
  <c r="J119" i="5"/>
  <c r="J120" i="5"/>
  <c r="J121" i="5"/>
  <c r="J122" i="5"/>
  <c r="J123" i="5"/>
  <c r="J124" i="5"/>
  <c r="J125" i="5"/>
  <c r="J126" i="5"/>
  <c r="J127" i="5"/>
  <c r="J128" i="5"/>
  <c r="J129" i="5"/>
  <c r="J130" i="5"/>
  <c r="J131" i="5"/>
  <c r="J132" i="5"/>
  <c r="J133" i="5"/>
  <c r="J134" i="5"/>
  <c r="J135" i="5"/>
  <c r="J136" i="5"/>
  <c r="J137" i="5"/>
  <c r="J138" i="5"/>
  <c r="J139" i="5"/>
  <c r="J140" i="5"/>
  <c r="J141" i="5"/>
  <c r="J142" i="5"/>
  <c r="J143" i="5"/>
  <c r="J144" i="5"/>
  <c r="J145" i="5"/>
  <c r="J146" i="5"/>
  <c r="J147" i="5"/>
  <c r="J148" i="5"/>
  <c r="J149" i="5"/>
  <c r="J150" i="5"/>
  <c r="J151" i="5"/>
  <c r="J152" i="5"/>
  <c r="J153" i="5"/>
  <c r="J154" i="5"/>
  <c r="J155" i="5"/>
  <c r="J156" i="5"/>
  <c r="J157" i="5"/>
  <c r="J158" i="5"/>
  <c r="J159" i="5"/>
  <c r="J160" i="5"/>
  <c r="J161" i="5"/>
  <c r="J162" i="5"/>
  <c r="J163" i="5"/>
  <c r="J164" i="5"/>
  <c r="J5" i="5"/>
  <c r="Y8" i="3"/>
  <c r="U9" i="3"/>
  <c r="V9" i="3" s="1"/>
  <c r="H10" i="3"/>
  <c r="N10" i="3" s="1"/>
  <c r="H11" i="3"/>
  <c r="N11" i="3" s="1"/>
  <c r="H12" i="3"/>
  <c r="N12" i="3" s="1"/>
  <c r="H13" i="3"/>
  <c r="N13" i="3" s="1"/>
  <c r="H14" i="3"/>
  <c r="N14" i="3" s="1"/>
  <c r="H15" i="3"/>
  <c r="N15" i="3" s="1"/>
  <c r="H16" i="3"/>
  <c r="N16" i="3" s="1"/>
  <c r="H17" i="3"/>
  <c r="N17" i="3" s="1"/>
  <c r="H18" i="3"/>
  <c r="N18" i="3" s="1"/>
  <c r="H19" i="3"/>
  <c r="N19" i="3" s="1"/>
  <c r="H20" i="3"/>
  <c r="N20" i="3" s="1"/>
  <c r="H21" i="3"/>
  <c r="N21" i="3" s="1"/>
  <c r="H22" i="3"/>
  <c r="N22" i="3" s="1"/>
  <c r="H23" i="3"/>
  <c r="N23" i="3" s="1"/>
  <c r="H24" i="3"/>
  <c r="N24" i="3" s="1"/>
  <c r="H25" i="3"/>
  <c r="N25" i="3" s="1"/>
  <c r="H26" i="3"/>
  <c r="N26" i="3" s="1"/>
  <c r="H27" i="3"/>
  <c r="N27" i="3" s="1"/>
  <c r="H28" i="3"/>
  <c r="N28" i="3" s="1"/>
  <c r="H29" i="3"/>
  <c r="N29" i="3" s="1"/>
  <c r="H30" i="3"/>
  <c r="N30" i="3" s="1"/>
  <c r="H31" i="3"/>
  <c r="N31" i="3" s="1"/>
  <c r="H32" i="3"/>
  <c r="N32" i="3" s="1"/>
  <c r="H33" i="3"/>
  <c r="N33" i="3" s="1"/>
  <c r="H34" i="3"/>
  <c r="N34" i="3" s="1"/>
  <c r="H35" i="3"/>
  <c r="N35" i="3" s="1"/>
  <c r="H36" i="3"/>
  <c r="N36" i="3" s="1"/>
  <c r="H37" i="3"/>
  <c r="N37" i="3" s="1"/>
  <c r="H38" i="3"/>
  <c r="N38" i="3" s="1"/>
  <c r="H39" i="3"/>
  <c r="N39" i="3" s="1"/>
  <c r="H6" i="3"/>
  <c r="N6" i="3" s="1"/>
  <c r="H40" i="3"/>
  <c r="N40" i="3" s="1"/>
  <c r="H41" i="3"/>
  <c r="N41" i="3" s="1"/>
  <c r="H42" i="3"/>
  <c r="N42" i="3" s="1"/>
  <c r="H43" i="3"/>
  <c r="N43" i="3" s="1"/>
  <c r="H44" i="3"/>
  <c r="N44" i="3" s="1"/>
  <c r="H45" i="3"/>
  <c r="N45" i="3" s="1"/>
  <c r="H46" i="3"/>
  <c r="N46" i="3" s="1"/>
  <c r="H47" i="3"/>
  <c r="N47" i="3" s="1"/>
  <c r="H48" i="3"/>
  <c r="N48" i="3" s="1"/>
  <c r="H49" i="3"/>
  <c r="N49" i="3" s="1"/>
  <c r="H50" i="3"/>
  <c r="N50" i="3" s="1"/>
  <c r="H51" i="3"/>
  <c r="N51" i="3" s="1"/>
  <c r="H52" i="3"/>
  <c r="N52" i="3" s="1"/>
  <c r="H53" i="3"/>
  <c r="N53" i="3" s="1"/>
  <c r="H54" i="3"/>
  <c r="N54" i="3" s="1"/>
  <c r="H55" i="3"/>
  <c r="N55" i="3" s="1"/>
  <c r="H56" i="3"/>
  <c r="N56" i="3" s="1"/>
  <c r="H57" i="3"/>
  <c r="N57" i="3" s="1"/>
  <c r="L8" i="1"/>
  <c r="M8" i="1" s="1"/>
  <c r="L9" i="1"/>
  <c r="M9" i="1" s="1"/>
  <c r="AF10" i="1"/>
  <c r="N11" i="1"/>
  <c r="U12" i="1"/>
  <c r="V12" i="1" s="1"/>
  <c r="N13" i="1"/>
  <c r="AE14" i="1"/>
  <c r="AG14" i="1" s="1"/>
  <c r="AE15" i="1"/>
  <c r="AE16" i="1"/>
  <c r="AG16" i="1" s="1"/>
  <c r="AE17" i="1"/>
  <c r="AE18" i="1"/>
  <c r="AG18" i="1" s="1"/>
  <c r="AE19" i="1"/>
  <c r="AE20" i="1"/>
  <c r="AG20" i="1" s="1"/>
  <c r="AE21" i="1"/>
  <c r="AE22" i="1"/>
  <c r="AG22" i="1" s="1"/>
  <c r="AE23" i="1"/>
  <c r="AE24" i="1"/>
  <c r="AG24" i="1" s="1"/>
  <c r="AE25" i="1"/>
  <c r="AE26" i="1"/>
  <c r="AG26" i="1" s="1"/>
  <c r="AE27" i="1"/>
  <c r="AE28" i="1"/>
  <c r="AG28" i="1" s="1"/>
  <c r="AE29" i="1"/>
  <c r="AE30" i="1"/>
  <c r="AG30" i="1" s="1"/>
  <c r="U31" i="1"/>
  <c r="V31" i="1" s="1"/>
  <c r="AE32" i="1"/>
  <c r="AG32" i="1" s="1"/>
  <c r="AE33" i="1"/>
  <c r="AE34" i="1"/>
  <c r="AG34" i="1" s="1"/>
  <c r="AE35" i="1"/>
  <c r="AE36" i="1"/>
  <c r="AG36" i="1" s="1"/>
  <c r="AE37" i="1"/>
  <c r="AE38" i="1"/>
  <c r="AG38" i="1" s="1"/>
  <c r="AE39" i="1"/>
  <c r="AE40" i="1"/>
  <c r="AG40" i="1" s="1"/>
  <c r="AE41" i="1"/>
  <c r="AE42" i="1"/>
  <c r="AG42" i="1" s="1"/>
  <c r="AE43" i="1"/>
  <c r="AE44" i="1"/>
  <c r="AG44" i="1" s="1"/>
  <c r="AE45" i="1"/>
  <c r="AE46" i="1"/>
  <c r="AG46" i="1" s="1"/>
  <c r="AE47" i="1"/>
  <c r="AE48" i="1"/>
  <c r="AG48" i="1" s="1"/>
  <c r="AE49" i="1"/>
  <c r="AE50" i="1"/>
  <c r="AG50" i="1" s="1"/>
  <c r="AE51" i="1"/>
  <c r="AE52" i="1"/>
  <c r="AG52" i="1" s="1"/>
  <c r="AE53" i="1"/>
  <c r="AE54" i="1"/>
  <c r="AG54" i="1" s="1"/>
  <c r="AE55" i="1"/>
  <c r="AE56" i="1"/>
  <c r="AG56" i="1" s="1"/>
  <c r="AE57" i="1"/>
  <c r="AE58" i="1"/>
  <c r="AG58" i="1" s="1"/>
  <c r="AE59" i="1"/>
  <c r="AE60" i="1"/>
  <c r="AG60" i="1" s="1"/>
  <c r="AE61" i="1"/>
  <c r="AE62" i="1"/>
  <c r="AG62" i="1" s="1"/>
  <c r="AE63" i="1"/>
  <c r="AE64" i="1"/>
  <c r="AG64" i="1" s="1"/>
  <c r="AE65" i="1"/>
  <c r="AE66" i="1"/>
  <c r="AG66" i="1" s="1"/>
  <c r="AE67" i="1"/>
  <c r="AE68" i="1"/>
  <c r="AG68" i="1" s="1"/>
  <c r="AE69" i="1"/>
  <c r="AE70" i="1"/>
  <c r="AG70" i="1" s="1"/>
  <c r="AE71" i="1"/>
  <c r="AE72" i="1"/>
  <c r="AG72" i="1" s="1"/>
  <c r="AE73" i="1"/>
  <c r="AE74" i="1"/>
  <c r="AG74" i="1" s="1"/>
  <c r="AE75" i="1"/>
  <c r="AE76" i="1"/>
  <c r="AG76" i="1" s="1"/>
  <c r="N10" i="1"/>
  <c r="S6" i="1"/>
  <c r="T6" i="1"/>
  <c r="S8" i="1"/>
  <c r="T8" i="1"/>
  <c r="S9" i="1"/>
  <c r="T9" i="1"/>
  <c r="S10" i="1"/>
  <c r="T10" i="1"/>
  <c r="S11" i="1"/>
  <c r="T11" i="1"/>
  <c r="S12" i="1"/>
  <c r="T12" i="1"/>
  <c r="S13" i="1"/>
  <c r="T13" i="1"/>
  <c r="S14" i="1"/>
  <c r="T14" i="1"/>
  <c r="S15" i="1"/>
  <c r="T15" i="1"/>
  <c r="S16" i="1"/>
  <c r="T16" i="1"/>
  <c r="S17" i="1"/>
  <c r="T17" i="1"/>
  <c r="S18" i="1"/>
  <c r="T18" i="1"/>
  <c r="S19" i="1"/>
  <c r="T19" i="1"/>
  <c r="S20" i="1"/>
  <c r="T20" i="1"/>
  <c r="S21" i="1"/>
  <c r="T21" i="1"/>
  <c r="S22" i="1"/>
  <c r="T22" i="1"/>
  <c r="S23" i="1"/>
  <c r="T23" i="1"/>
  <c r="S24" i="1"/>
  <c r="T24" i="1"/>
  <c r="S25" i="1"/>
  <c r="T25" i="1"/>
  <c r="S26" i="1"/>
  <c r="T26" i="1"/>
  <c r="S27" i="1"/>
  <c r="T27" i="1"/>
  <c r="S28" i="1"/>
  <c r="T28" i="1"/>
  <c r="S29" i="1"/>
  <c r="T29" i="1"/>
  <c r="S30" i="1"/>
  <c r="T30" i="1"/>
  <c r="S31" i="1"/>
  <c r="T31" i="1"/>
  <c r="S32" i="1"/>
  <c r="T32" i="1"/>
  <c r="S33" i="1"/>
  <c r="T33" i="1"/>
  <c r="S34" i="1"/>
  <c r="T34" i="1"/>
  <c r="S35" i="1"/>
  <c r="T35" i="1"/>
  <c r="S36" i="1"/>
  <c r="T36" i="1"/>
  <c r="S37" i="1"/>
  <c r="T37" i="1"/>
  <c r="S38" i="1"/>
  <c r="T38" i="1"/>
  <c r="S39" i="1"/>
  <c r="T39" i="1"/>
  <c r="S40" i="1"/>
  <c r="T40" i="1"/>
  <c r="S41" i="1"/>
  <c r="T41" i="1"/>
  <c r="S42" i="1"/>
  <c r="T42" i="1"/>
  <c r="S43" i="1"/>
  <c r="T43" i="1"/>
  <c r="S44" i="1"/>
  <c r="T44" i="1"/>
  <c r="S45" i="1"/>
  <c r="T45" i="1"/>
  <c r="S46" i="1"/>
  <c r="T46" i="1"/>
  <c r="S47" i="1"/>
  <c r="T47" i="1"/>
  <c r="S48" i="1"/>
  <c r="T48" i="1"/>
  <c r="S49" i="1"/>
  <c r="T49" i="1"/>
  <c r="S50" i="1"/>
  <c r="T50" i="1"/>
  <c r="S51" i="1"/>
  <c r="T51" i="1"/>
  <c r="S52" i="1"/>
  <c r="T52" i="1"/>
  <c r="S53" i="1"/>
  <c r="T53" i="1"/>
  <c r="S54" i="1"/>
  <c r="T54" i="1"/>
  <c r="S55" i="1"/>
  <c r="T55" i="1"/>
  <c r="S56" i="1"/>
  <c r="T56" i="1"/>
  <c r="S57" i="1"/>
  <c r="T57" i="1"/>
  <c r="S58" i="1"/>
  <c r="T58" i="1"/>
  <c r="S59" i="1"/>
  <c r="T59" i="1"/>
  <c r="S60" i="1"/>
  <c r="T60" i="1"/>
  <c r="S61" i="1"/>
  <c r="T61" i="1"/>
  <c r="S62" i="1"/>
  <c r="T62" i="1"/>
  <c r="S63" i="1"/>
  <c r="T63" i="1"/>
  <c r="S64" i="1"/>
  <c r="T64" i="1"/>
  <c r="S65" i="1"/>
  <c r="T65" i="1"/>
  <c r="S66" i="1"/>
  <c r="T66" i="1"/>
  <c r="S67" i="1"/>
  <c r="T67" i="1"/>
  <c r="S68" i="1"/>
  <c r="T68" i="1"/>
  <c r="S69" i="1"/>
  <c r="T69" i="1"/>
  <c r="S70" i="1"/>
  <c r="T70" i="1"/>
  <c r="S71" i="1"/>
  <c r="T71" i="1"/>
  <c r="S72" i="1"/>
  <c r="T72" i="1"/>
  <c r="S73" i="1"/>
  <c r="T73" i="1"/>
  <c r="S74" i="1"/>
  <c r="T74" i="1"/>
  <c r="S75" i="1"/>
  <c r="T75" i="1"/>
  <c r="S76" i="1"/>
  <c r="T76" i="1"/>
  <c r="AG75" i="1" l="1"/>
  <c r="AF75" i="1"/>
  <c r="AG71" i="1"/>
  <c r="AF71" i="1"/>
  <c r="AG67" i="1"/>
  <c r="AF67" i="1"/>
  <c r="AG63" i="1"/>
  <c r="AF63" i="1"/>
  <c r="AG59" i="1"/>
  <c r="AF59" i="1"/>
  <c r="AG55" i="1"/>
  <c r="AF55" i="1"/>
  <c r="AG51" i="1"/>
  <c r="AF51" i="1"/>
  <c r="AG47" i="1"/>
  <c r="AF47" i="1"/>
  <c r="AG43" i="1"/>
  <c r="AF43" i="1"/>
  <c r="AG39" i="1"/>
  <c r="AF39" i="1"/>
  <c r="AG35" i="1"/>
  <c r="AF35" i="1"/>
  <c r="Y31" i="1"/>
  <c r="AE31" i="1"/>
  <c r="AG27" i="1"/>
  <c r="AF27" i="1"/>
  <c r="AG23" i="1"/>
  <c r="AF23" i="1"/>
  <c r="AG19" i="1"/>
  <c r="AF19" i="1"/>
  <c r="AG15" i="1"/>
  <c r="AF15" i="1"/>
  <c r="AG73" i="1"/>
  <c r="AF73" i="1"/>
  <c r="AG69" i="1"/>
  <c r="AF69" i="1"/>
  <c r="AG65" i="1"/>
  <c r="AF65" i="1"/>
  <c r="AG61" i="1"/>
  <c r="AF61" i="1"/>
  <c r="AG57" i="1"/>
  <c r="AF57" i="1"/>
  <c r="AG53" i="1"/>
  <c r="AF53" i="1"/>
  <c r="AG49" i="1"/>
  <c r="AF49" i="1"/>
  <c r="AG45" i="1"/>
  <c r="AF45" i="1"/>
  <c r="AG41" i="1"/>
  <c r="AF41" i="1"/>
  <c r="AG37" i="1"/>
  <c r="AF37" i="1"/>
  <c r="AG33" i="1"/>
  <c r="AF33" i="1"/>
  <c r="AG29" i="1"/>
  <c r="AF29" i="1"/>
  <c r="AG25" i="1"/>
  <c r="AF25" i="1"/>
  <c r="AG21" i="1"/>
  <c r="AF21" i="1"/>
  <c r="AG17" i="1"/>
  <c r="AF17" i="1"/>
  <c r="Y55" i="3"/>
  <c r="Y51" i="3"/>
  <c r="U6" i="3"/>
  <c r="Y6" i="3"/>
  <c r="U28" i="3"/>
  <c r="V28" i="3" s="1"/>
  <c r="Y28" i="3"/>
  <c r="U16" i="3"/>
  <c r="V16" i="3" s="1"/>
  <c r="Y16" i="3"/>
  <c r="AE48" i="3"/>
  <c r="Y48" i="3"/>
  <c r="L54" i="3"/>
  <c r="M54" i="3" s="1"/>
  <c r="Y54" i="3"/>
  <c r="L50" i="3"/>
  <c r="M50" i="3" s="1"/>
  <c r="Y50" i="3"/>
  <c r="L46" i="3"/>
  <c r="M46" i="3" s="1"/>
  <c r="Y46" i="3"/>
  <c r="L42" i="3"/>
  <c r="M42" i="3" s="1"/>
  <c r="Y42" i="3"/>
  <c r="L39" i="3"/>
  <c r="M39" i="3" s="1"/>
  <c r="Y39" i="3"/>
  <c r="L35" i="3"/>
  <c r="M35" i="3" s="1"/>
  <c r="Y35" i="3"/>
  <c r="L31" i="3"/>
  <c r="M31" i="3" s="1"/>
  <c r="Y31" i="3"/>
  <c r="L27" i="3"/>
  <c r="M27" i="3" s="1"/>
  <c r="Y27" i="3"/>
  <c r="U23" i="3"/>
  <c r="V23" i="3" s="1"/>
  <c r="Y23" i="3"/>
  <c r="U19" i="3"/>
  <c r="V19" i="3" s="1"/>
  <c r="Y19" i="3"/>
  <c r="U15" i="3"/>
  <c r="V15" i="3" s="1"/>
  <c r="Y15" i="3"/>
  <c r="U11" i="3"/>
  <c r="V11" i="3" s="1"/>
  <c r="Y11" i="3"/>
  <c r="Y43" i="3"/>
  <c r="Y36" i="3"/>
  <c r="Y20" i="3"/>
  <c r="U12" i="3"/>
  <c r="V12" i="3" s="1"/>
  <c r="Y12" i="3"/>
  <c r="AE56" i="3"/>
  <c r="Y56" i="3"/>
  <c r="AE52" i="3"/>
  <c r="Y52" i="3"/>
  <c r="AE44" i="3"/>
  <c r="Y44" i="3"/>
  <c r="AE37" i="3"/>
  <c r="Y37" i="3"/>
  <c r="AE33" i="3"/>
  <c r="Y33" i="3"/>
  <c r="AE29" i="3"/>
  <c r="Y29" i="3"/>
  <c r="AE25" i="3"/>
  <c r="Y25" i="3"/>
  <c r="Y21" i="3"/>
  <c r="Y17" i="3"/>
  <c r="Y13" i="3"/>
  <c r="Y5" i="3"/>
  <c r="U47" i="3"/>
  <c r="V47" i="3" s="1"/>
  <c r="Y47" i="3"/>
  <c r="U32" i="3"/>
  <c r="V32" i="3" s="1"/>
  <c r="Y32" i="3"/>
  <c r="Y24" i="3"/>
  <c r="Y9" i="3"/>
  <c r="AE40" i="3"/>
  <c r="Y40" i="3"/>
  <c r="L57" i="3"/>
  <c r="M57" i="3" s="1"/>
  <c r="Y57" i="3"/>
  <c r="Y53" i="3"/>
  <c r="L49" i="3"/>
  <c r="M49" i="3" s="1"/>
  <c r="Y49" i="3"/>
  <c r="L45" i="3"/>
  <c r="M45" i="3" s="1"/>
  <c r="Y45" i="3"/>
  <c r="L41" i="3"/>
  <c r="M41" i="3" s="1"/>
  <c r="Y41" i="3"/>
  <c r="Y38" i="3"/>
  <c r="L34" i="3"/>
  <c r="M34" i="3" s="1"/>
  <c r="Y34" i="3"/>
  <c r="L30" i="3"/>
  <c r="M30" i="3" s="1"/>
  <c r="Y30" i="3"/>
  <c r="L26" i="3"/>
  <c r="M26" i="3" s="1"/>
  <c r="Y26" i="3"/>
  <c r="L22" i="3"/>
  <c r="M22" i="3" s="1"/>
  <c r="Y22" i="3"/>
  <c r="L18" i="3"/>
  <c r="M18" i="3" s="1"/>
  <c r="Y18" i="3"/>
  <c r="L14" i="3"/>
  <c r="M14" i="3" s="1"/>
  <c r="Y14" i="3"/>
  <c r="L10" i="3"/>
  <c r="M10" i="3" s="1"/>
  <c r="Y10" i="3"/>
  <c r="AF76" i="1"/>
  <c r="Y76" i="1"/>
  <c r="N72" i="1"/>
  <c r="Y72" i="1"/>
  <c r="L64" i="1"/>
  <c r="M64" i="1" s="1"/>
  <c r="Y64" i="1"/>
  <c r="L56" i="1"/>
  <c r="M56" i="1" s="1"/>
  <c r="Y56" i="1"/>
  <c r="L48" i="1"/>
  <c r="M48" i="1" s="1"/>
  <c r="Y48" i="1"/>
  <c r="N40" i="1"/>
  <c r="Y40" i="1"/>
  <c r="U36" i="1"/>
  <c r="V36" i="1" s="1"/>
  <c r="Y36" i="1"/>
  <c r="AF28" i="1"/>
  <c r="Y28" i="1"/>
  <c r="N24" i="1"/>
  <c r="Y24" i="1"/>
  <c r="U20" i="1"/>
  <c r="V20" i="1" s="1"/>
  <c r="Y20" i="1"/>
  <c r="N16" i="1"/>
  <c r="Y16" i="1"/>
  <c r="U73" i="1"/>
  <c r="V73" i="1" s="1"/>
  <c r="Y73" i="1"/>
  <c r="N74" i="1"/>
  <c r="Y74" i="1"/>
  <c r="L70" i="1"/>
  <c r="M70" i="1" s="1"/>
  <c r="Y70" i="1"/>
  <c r="N66" i="1"/>
  <c r="Y66" i="1"/>
  <c r="L62" i="1"/>
  <c r="M62" i="1" s="1"/>
  <c r="Y62" i="1"/>
  <c r="AF58" i="1"/>
  <c r="Y58" i="1"/>
  <c r="L54" i="1"/>
  <c r="M54" i="1" s="1"/>
  <c r="Y54" i="1"/>
  <c r="N50" i="1"/>
  <c r="Y50" i="1"/>
  <c r="L46" i="1"/>
  <c r="M46" i="1" s="1"/>
  <c r="Y46" i="1"/>
  <c r="N42" i="1"/>
  <c r="Y42" i="1"/>
  <c r="U38" i="1"/>
  <c r="V38" i="1" s="1"/>
  <c r="Y38" i="1"/>
  <c r="N34" i="1"/>
  <c r="Y34" i="1"/>
  <c r="L30" i="1"/>
  <c r="M30" i="1" s="1"/>
  <c r="Y30" i="1"/>
  <c r="N26" i="1"/>
  <c r="Y26" i="1"/>
  <c r="L22" i="1"/>
  <c r="M22" i="1" s="1"/>
  <c r="Y22" i="1"/>
  <c r="N18" i="1"/>
  <c r="Y18" i="1"/>
  <c r="L14" i="1"/>
  <c r="M14" i="1" s="1"/>
  <c r="Y14" i="1"/>
  <c r="L75" i="1"/>
  <c r="M75" i="1" s="1"/>
  <c r="Y75" i="1"/>
  <c r="U71" i="1"/>
  <c r="V71" i="1" s="1"/>
  <c r="Y71" i="1"/>
  <c r="L67" i="1"/>
  <c r="M67" i="1" s="1"/>
  <c r="Y67" i="1"/>
  <c r="U63" i="1"/>
  <c r="V63" i="1" s="1"/>
  <c r="Y63" i="1"/>
  <c r="L59" i="1"/>
  <c r="M59" i="1" s="1"/>
  <c r="Y59" i="1"/>
  <c r="U55" i="1"/>
  <c r="V55" i="1" s="1"/>
  <c r="Y55" i="1"/>
  <c r="N51" i="1"/>
  <c r="Y51" i="1"/>
  <c r="U47" i="1"/>
  <c r="V47" i="1" s="1"/>
  <c r="Y47" i="1"/>
  <c r="L43" i="1"/>
  <c r="M43" i="1" s="1"/>
  <c r="Y43" i="1"/>
  <c r="U39" i="1"/>
  <c r="V39" i="1" s="1"/>
  <c r="Y39" i="1"/>
  <c r="L35" i="1"/>
  <c r="M35" i="1" s="1"/>
  <c r="Y35" i="1"/>
  <c r="L27" i="1"/>
  <c r="M27" i="1" s="1"/>
  <c r="Y27" i="1"/>
  <c r="U23" i="1"/>
  <c r="V23" i="1" s="1"/>
  <c r="Y23" i="1"/>
  <c r="N19" i="1"/>
  <c r="Y19" i="1"/>
  <c r="U15" i="1"/>
  <c r="V15" i="1" s="1"/>
  <c r="Y15" i="1"/>
  <c r="U68" i="1"/>
  <c r="V68" i="1" s="1"/>
  <c r="Y68" i="1"/>
  <c r="U60" i="1"/>
  <c r="V60" i="1" s="1"/>
  <c r="Y60" i="1"/>
  <c r="N52" i="1"/>
  <c r="Y52" i="1"/>
  <c r="U44" i="1"/>
  <c r="V44" i="1" s="1"/>
  <c r="Y44" i="1"/>
  <c r="L32" i="1"/>
  <c r="M32" i="1" s="1"/>
  <c r="Y32" i="1"/>
  <c r="N69" i="1"/>
  <c r="Y69" i="1"/>
  <c r="L65" i="1"/>
  <c r="M65" i="1" s="1"/>
  <c r="Y65" i="1"/>
  <c r="N61" i="1"/>
  <c r="Y61" i="1"/>
  <c r="L57" i="1"/>
  <c r="M57" i="1" s="1"/>
  <c r="Y57" i="1"/>
  <c r="N53" i="1"/>
  <c r="Y53" i="1"/>
  <c r="N49" i="1"/>
  <c r="Y49" i="1"/>
  <c r="N45" i="1"/>
  <c r="Y45" i="1"/>
  <c r="L41" i="1"/>
  <c r="M41" i="1" s="1"/>
  <c r="Y41" i="1"/>
  <c r="N37" i="1"/>
  <c r="Y37" i="1"/>
  <c r="L33" i="1"/>
  <c r="M33" i="1" s="1"/>
  <c r="Y33" i="1"/>
  <c r="N29" i="1"/>
  <c r="Y29" i="1"/>
  <c r="L25" i="1"/>
  <c r="M25" i="1" s="1"/>
  <c r="Y25" i="1"/>
  <c r="N21" i="1"/>
  <c r="Y21" i="1"/>
  <c r="N17" i="1"/>
  <c r="Y17" i="1"/>
  <c r="U51" i="1"/>
  <c r="V51" i="1" s="1"/>
  <c r="AF46" i="1"/>
  <c r="N39" i="1"/>
  <c r="AE15" i="3"/>
  <c r="L11" i="3"/>
  <c r="M11" i="3" s="1"/>
  <c r="N55" i="1"/>
  <c r="L51" i="1"/>
  <c r="M51" i="1" s="1"/>
  <c r="U19" i="1"/>
  <c r="V19" i="1" s="1"/>
  <c r="N71" i="1"/>
  <c r="N43" i="1"/>
  <c r="U35" i="1"/>
  <c r="V35" i="1" s="1"/>
  <c r="L53" i="3"/>
  <c r="M53" i="3" s="1"/>
  <c r="AE9" i="3"/>
  <c r="AE51" i="3"/>
  <c r="U20" i="3"/>
  <c r="V20" i="3" s="1"/>
  <c r="U54" i="3"/>
  <c r="V54" i="3" s="1"/>
  <c r="U42" i="3"/>
  <c r="V42" i="3" s="1"/>
  <c r="AE55" i="3"/>
  <c r="U51" i="3"/>
  <c r="V51" i="3" s="1"/>
  <c r="AE43" i="3"/>
  <c r="AE36" i="3"/>
  <c r="U24" i="3"/>
  <c r="V24" i="3" s="1"/>
  <c r="AE19" i="3"/>
  <c r="U55" i="3"/>
  <c r="V55" i="3" s="1"/>
  <c r="U43" i="3"/>
  <c r="V43" i="3" s="1"/>
  <c r="U36" i="3"/>
  <c r="V36" i="3" s="1"/>
  <c r="U27" i="3"/>
  <c r="V27" i="3" s="1"/>
  <c r="AE20" i="3"/>
  <c r="N6" i="1"/>
  <c r="U67" i="1"/>
  <c r="V67" i="1" s="1"/>
  <c r="N35" i="1"/>
  <c r="L19" i="1"/>
  <c r="M19" i="1" s="1"/>
  <c r="L23" i="3"/>
  <c r="M23" i="3" s="1"/>
  <c r="N75" i="1"/>
  <c r="N67" i="1"/>
  <c r="N23" i="1"/>
  <c r="AE17" i="3"/>
  <c r="N33" i="1"/>
  <c r="U24" i="1"/>
  <c r="V24" i="1" s="1"/>
  <c r="AF12" i="1"/>
  <c r="U41" i="3"/>
  <c r="V41" i="3" s="1"/>
  <c r="AE47" i="3"/>
  <c r="AE6" i="3"/>
  <c r="U26" i="3"/>
  <c r="V26" i="3" s="1"/>
  <c r="AE16" i="3"/>
  <c r="AE12" i="3"/>
  <c r="N56" i="1"/>
  <c r="AE32" i="3"/>
  <c r="AE28" i="3"/>
  <c r="L72" i="1"/>
  <c r="M72" i="1" s="1"/>
  <c r="N46" i="1"/>
  <c r="L40" i="1"/>
  <c r="M40" i="1" s="1"/>
  <c r="L15" i="3"/>
  <c r="M15" i="3" s="1"/>
  <c r="N68" i="1"/>
  <c r="L38" i="1"/>
  <c r="M38" i="1" s="1"/>
  <c r="AF30" i="1"/>
  <c r="U39" i="3"/>
  <c r="V39" i="3" s="1"/>
  <c r="AE23" i="3"/>
  <c r="L19" i="3"/>
  <c r="M19" i="3" s="1"/>
  <c r="AE11" i="3"/>
  <c r="AF52" i="1"/>
  <c r="L24" i="1"/>
  <c r="M24" i="1" s="1"/>
  <c r="AF16" i="1"/>
  <c r="U28" i="1"/>
  <c r="V28" i="1" s="1"/>
  <c r="U57" i="3"/>
  <c r="V57" i="3" s="1"/>
  <c r="AE38" i="3"/>
  <c r="AE21" i="3"/>
  <c r="AE13" i="3"/>
  <c r="U52" i="1"/>
  <c r="V52" i="1" s="1"/>
  <c r="N20" i="1"/>
  <c r="U8" i="1"/>
  <c r="V8" i="1" s="1"/>
  <c r="U76" i="1"/>
  <c r="V76" i="1" s="1"/>
  <c r="N48" i="1"/>
  <c r="N36" i="1"/>
  <c r="L16" i="1"/>
  <c r="M16" i="1" s="1"/>
  <c r="AF74" i="1"/>
  <c r="U72" i="1"/>
  <c r="V72" i="1" s="1"/>
  <c r="AF68" i="1"/>
  <c r="AF56" i="1"/>
  <c r="AF44" i="1"/>
  <c r="AE53" i="3"/>
  <c r="L38" i="3"/>
  <c r="M38" i="3" s="1"/>
  <c r="AE5" i="3"/>
  <c r="AE57" i="3"/>
  <c r="U45" i="3"/>
  <c r="V45" i="3" s="1"/>
  <c r="AE41" i="3"/>
  <c r="U30" i="3"/>
  <c r="V30" i="3" s="1"/>
  <c r="AE26" i="3"/>
  <c r="U22" i="3"/>
  <c r="V22" i="3" s="1"/>
  <c r="U18" i="3"/>
  <c r="V18" i="3" s="1"/>
  <c r="U14" i="3"/>
  <c r="V14" i="3" s="1"/>
  <c r="AF62" i="1"/>
  <c r="N58" i="1"/>
  <c r="U56" i="1"/>
  <c r="V56" i="1" s="1"/>
  <c r="AF48" i="1"/>
  <c r="U41" i="1"/>
  <c r="V41" i="1" s="1"/>
  <c r="U40" i="1"/>
  <c r="V40" i="1" s="1"/>
  <c r="AF36" i="1"/>
  <c r="N30" i="1"/>
  <c r="U25" i="1"/>
  <c r="V25" i="1" s="1"/>
  <c r="AF24" i="1"/>
  <c r="U22" i="1"/>
  <c r="V22" i="1" s="1"/>
  <c r="AF20" i="1"/>
  <c r="AF14" i="1"/>
  <c r="U49" i="3"/>
  <c r="V49" i="3" s="1"/>
  <c r="U46" i="3"/>
  <c r="V46" i="3" s="1"/>
  <c r="AE45" i="3"/>
  <c r="U34" i="3"/>
  <c r="V34" i="3" s="1"/>
  <c r="U31" i="3"/>
  <c r="V31" i="3" s="1"/>
  <c r="AE30" i="3"/>
  <c r="AE22" i="3"/>
  <c r="AE18" i="3"/>
  <c r="AE14" i="3"/>
  <c r="L73" i="1"/>
  <c r="M73" i="1" s="1"/>
  <c r="N65" i="1"/>
  <c r="N62" i="1"/>
  <c r="U46" i="1"/>
  <c r="V46" i="1" s="1"/>
  <c r="N14" i="1"/>
  <c r="U53" i="3"/>
  <c r="V53" i="3" s="1"/>
  <c r="U50" i="3"/>
  <c r="V50" i="3" s="1"/>
  <c r="AE49" i="3"/>
  <c r="U38" i="3"/>
  <c r="V38" i="3" s="1"/>
  <c r="U35" i="3"/>
  <c r="V35" i="3" s="1"/>
  <c r="AE34" i="3"/>
  <c r="U10" i="3"/>
  <c r="V10" i="3" s="1"/>
  <c r="AE54" i="3"/>
  <c r="AE50" i="3"/>
  <c r="AE46" i="3"/>
  <c r="AE42" i="3"/>
  <c r="AE39" i="3"/>
  <c r="AE35" i="3"/>
  <c r="AE31" i="3"/>
  <c r="AE27" i="3"/>
  <c r="AE10" i="3"/>
  <c r="L56" i="3"/>
  <c r="M56" i="3" s="1"/>
  <c r="L52" i="3"/>
  <c r="M52" i="3" s="1"/>
  <c r="L40" i="3"/>
  <c r="M40" i="3" s="1"/>
  <c r="L25" i="3"/>
  <c r="M25" i="3" s="1"/>
  <c r="AE24" i="3"/>
  <c r="L21" i="3"/>
  <c r="M21" i="3" s="1"/>
  <c r="L17" i="3"/>
  <c r="M17" i="3" s="1"/>
  <c r="L13" i="3"/>
  <c r="M13" i="3" s="1"/>
  <c r="L5" i="3"/>
  <c r="M5" i="3" s="1"/>
  <c r="U56" i="3"/>
  <c r="V56" i="3" s="1"/>
  <c r="L55" i="3"/>
  <c r="M55" i="3" s="1"/>
  <c r="U52" i="3"/>
  <c r="V52" i="3" s="1"/>
  <c r="L51" i="3"/>
  <c r="M51" i="3" s="1"/>
  <c r="U48" i="3"/>
  <c r="V48" i="3" s="1"/>
  <c r="L47" i="3"/>
  <c r="M47" i="3" s="1"/>
  <c r="U44" i="3"/>
  <c r="V44" i="3" s="1"/>
  <c r="L43" i="3"/>
  <c r="M43" i="3" s="1"/>
  <c r="U40" i="3"/>
  <c r="V40" i="3" s="1"/>
  <c r="L6" i="3"/>
  <c r="M6" i="3" s="1"/>
  <c r="U37" i="3"/>
  <c r="V37" i="3" s="1"/>
  <c r="L36" i="3"/>
  <c r="M36" i="3" s="1"/>
  <c r="U33" i="3"/>
  <c r="V33" i="3" s="1"/>
  <c r="L32" i="3"/>
  <c r="M32" i="3" s="1"/>
  <c r="U29" i="3"/>
  <c r="V29" i="3" s="1"/>
  <c r="L28" i="3"/>
  <c r="M28" i="3" s="1"/>
  <c r="U25" i="3"/>
  <c r="V25" i="3" s="1"/>
  <c r="L24" i="3"/>
  <c r="M24" i="3" s="1"/>
  <c r="U21" i="3"/>
  <c r="V21" i="3" s="1"/>
  <c r="L20" i="3"/>
  <c r="M20" i="3" s="1"/>
  <c r="U17" i="3"/>
  <c r="V17" i="3" s="1"/>
  <c r="L16" i="3"/>
  <c r="M16" i="3" s="1"/>
  <c r="U13" i="3"/>
  <c r="V13" i="3" s="1"/>
  <c r="L12" i="3"/>
  <c r="M12" i="3" s="1"/>
  <c r="U5" i="3"/>
  <c r="L9" i="3"/>
  <c r="M9" i="3" s="1"/>
  <c r="L48" i="3"/>
  <c r="M48" i="3" s="1"/>
  <c r="L44" i="3"/>
  <c r="M44" i="3" s="1"/>
  <c r="L37" i="3"/>
  <c r="M37" i="3" s="1"/>
  <c r="L33" i="3"/>
  <c r="M33" i="3" s="1"/>
  <c r="L29" i="3"/>
  <c r="M29" i="3" s="1"/>
  <c r="U57" i="1"/>
  <c r="V57" i="1" s="1"/>
  <c r="U17" i="1"/>
  <c r="V17" i="1" s="1"/>
  <c r="L17" i="1"/>
  <c r="M17" i="1" s="1"/>
  <c r="U54" i="1"/>
  <c r="V54" i="1" s="1"/>
  <c r="U49" i="1"/>
  <c r="V49" i="1" s="1"/>
  <c r="L49" i="1"/>
  <c r="M49" i="1" s="1"/>
  <c r="AF42" i="1"/>
  <c r="AF26" i="1"/>
  <c r="U9" i="1"/>
  <c r="V9" i="1" s="1"/>
  <c r="U65" i="1"/>
  <c r="V65" i="1" s="1"/>
  <c r="U62" i="1"/>
  <c r="V62" i="1" s="1"/>
  <c r="U33" i="1"/>
  <c r="V33" i="1" s="1"/>
  <c r="U30" i="1"/>
  <c r="V30" i="1" s="1"/>
  <c r="U14" i="1"/>
  <c r="V14" i="1" s="1"/>
  <c r="L11" i="1"/>
  <c r="M11" i="1" s="1"/>
  <c r="U70" i="1"/>
  <c r="V70" i="1" s="1"/>
  <c r="AF60" i="1"/>
  <c r="AF64" i="1"/>
  <c r="N64" i="1"/>
  <c r="N59" i="1"/>
  <c r="AF32" i="1"/>
  <c r="N32" i="1"/>
  <c r="N27" i="1"/>
  <c r="N76" i="1"/>
  <c r="U75" i="1"/>
  <c r="V75" i="1" s="1"/>
  <c r="N73" i="1"/>
  <c r="AF72" i="1"/>
  <c r="AF66" i="1"/>
  <c r="N63" i="1"/>
  <c r="AF54" i="1"/>
  <c r="N54" i="1"/>
  <c r="U48" i="1"/>
  <c r="V48" i="1" s="1"/>
  <c r="N44" i="1"/>
  <c r="U43" i="1"/>
  <c r="V43" i="1" s="1"/>
  <c r="N41" i="1"/>
  <c r="AF40" i="1"/>
  <c r="AF34" i="1"/>
  <c r="N31" i="1"/>
  <c r="AF22" i="1"/>
  <c r="N22" i="1"/>
  <c r="U16" i="1"/>
  <c r="V16" i="1" s="1"/>
  <c r="N12" i="1"/>
  <c r="U11" i="1"/>
  <c r="N9" i="1"/>
  <c r="AF8" i="1"/>
  <c r="AF70" i="1"/>
  <c r="N70" i="1"/>
  <c r="U64" i="1"/>
  <c r="V64" i="1" s="1"/>
  <c r="N60" i="1"/>
  <c r="U59" i="1"/>
  <c r="V59" i="1" s="1"/>
  <c r="N57" i="1"/>
  <c r="AF50" i="1"/>
  <c r="N47" i="1"/>
  <c r="AF38" i="1"/>
  <c r="N38" i="1"/>
  <c r="U32" i="1"/>
  <c r="V32" i="1" s="1"/>
  <c r="N28" i="1"/>
  <c r="U27" i="1"/>
  <c r="V27" i="1" s="1"/>
  <c r="N25" i="1"/>
  <c r="AF18" i="1"/>
  <c r="N15" i="1"/>
  <c r="L74" i="1"/>
  <c r="M74" i="1" s="1"/>
  <c r="L69" i="1"/>
  <c r="M69" i="1" s="1"/>
  <c r="L66" i="1"/>
  <c r="M66" i="1" s="1"/>
  <c r="L61" i="1"/>
  <c r="M61" i="1" s="1"/>
  <c r="L37" i="1"/>
  <c r="M37" i="1" s="1"/>
  <c r="L58" i="1"/>
  <c r="M58" i="1" s="1"/>
  <c r="L53" i="1"/>
  <c r="M53" i="1" s="1"/>
  <c r="L50" i="1"/>
  <c r="M50" i="1" s="1"/>
  <c r="L45" i="1"/>
  <c r="M45" i="1" s="1"/>
  <c r="L42" i="1"/>
  <c r="M42" i="1" s="1"/>
  <c r="L34" i="1"/>
  <c r="M34" i="1" s="1"/>
  <c r="L29" i="1"/>
  <c r="M29" i="1" s="1"/>
  <c r="L26" i="1"/>
  <c r="M26" i="1" s="1"/>
  <c r="L21" i="1"/>
  <c r="M21" i="1" s="1"/>
  <c r="L18" i="1"/>
  <c r="M18" i="1" s="1"/>
  <c r="L13" i="1"/>
  <c r="M13" i="1" s="1"/>
  <c r="L10" i="1"/>
  <c r="M10" i="1" s="1"/>
  <c r="L76" i="1"/>
  <c r="M76" i="1" s="1"/>
  <c r="U74" i="1"/>
  <c r="V74" i="1" s="1"/>
  <c r="L71" i="1"/>
  <c r="M71" i="1" s="1"/>
  <c r="U69" i="1"/>
  <c r="V69" i="1" s="1"/>
  <c r="L68" i="1"/>
  <c r="M68" i="1" s="1"/>
  <c r="U66" i="1"/>
  <c r="V66" i="1" s="1"/>
  <c r="L63" i="1"/>
  <c r="M63" i="1" s="1"/>
  <c r="U61" i="1"/>
  <c r="V61" i="1" s="1"/>
  <c r="L60" i="1"/>
  <c r="M60" i="1" s="1"/>
  <c r="U58" i="1"/>
  <c r="V58" i="1" s="1"/>
  <c r="L55" i="1"/>
  <c r="M55" i="1" s="1"/>
  <c r="U53" i="1"/>
  <c r="V53" i="1" s="1"/>
  <c r="L52" i="1"/>
  <c r="M52" i="1" s="1"/>
  <c r="U50" i="1"/>
  <c r="V50" i="1" s="1"/>
  <c r="L47" i="1"/>
  <c r="M47" i="1" s="1"/>
  <c r="U45" i="1"/>
  <c r="V45" i="1" s="1"/>
  <c r="L44" i="1"/>
  <c r="M44" i="1" s="1"/>
  <c r="U42" i="1"/>
  <c r="V42" i="1" s="1"/>
  <c r="L39" i="1"/>
  <c r="M39" i="1" s="1"/>
  <c r="U37" i="1"/>
  <c r="V37" i="1" s="1"/>
  <c r="L36" i="1"/>
  <c r="M36" i="1" s="1"/>
  <c r="U34" i="1"/>
  <c r="V34" i="1" s="1"/>
  <c r="L31" i="1"/>
  <c r="M31" i="1" s="1"/>
  <c r="U29" i="1"/>
  <c r="V29" i="1" s="1"/>
  <c r="L28" i="1"/>
  <c r="M28" i="1" s="1"/>
  <c r="U26" i="1"/>
  <c r="V26" i="1" s="1"/>
  <c r="L23" i="1"/>
  <c r="M23" i="1" s="1"/>
  <c r="U21" i="1"/>
  <c r="V21" i="1" s="1"/>
  <c r="L20" i="1"/>
  <c r="M20" i="1" s="1"/>
  <c r="U18" i="1"/>
  <c r="V18" i="1" s="1"/>
  <c r="L15" i="1"/>
  <c r="M15" i="1" s="1"/>
  <c r="U13" i="1"/>
  <c r="V13" i="1" s="1"/>
  <c r="L12" i="1"/>
  <c r="M12" i="1" s="1"/>
  <c r="U10" i="1"/>
  <c r="L6" i="1"/>
  <c r="M6" i="1" s="1"/>
  <c r="AF35" i="3" l="1"/>
  <c r="AG35" i="3"/>
  <c r="AF50" i="3"/>
  <c r="AG50" i="3"/>
  <c r="AF12" i="3"/>
  <c r="AG12" i="3"/>
  <c r="AF9" i="3"/>
  <c r="AG9" i="3"/>
  <c r="AF40" i="3"/>
  <c r="AG40" i="3"/>
  <c r="AF29" i="3"/>
  <c r="AG29" i="3"/>
  <c r="AF37" i="3"/>
  <c r="AG37" i="3"/>
  <c r="AF52" i="3"/>
  <c r="AG52" i="3"/>
  <c r="AF48" i="3"/>
  <c r="AG48" i="3"/>
  <c r="AF49" i="3"/>
  <c r="AG49" i="3"/>
  <c r="AF45" i="3"/>
  <c r="AG45" i="3"/>
  <c r="AF26" i="3"/>
  <c r="AG26" i="3"/>
  <c r="AF38" i="3"/>
  <c r="AG38" i="3"/>
  <c r="AF23" i="3"/>
  <c r="AG23" i="3"/>
  <c r="AF6" i="3"/>
  <c r="AG6" i="3"/>
  <c r="AF19" i="3"/>
  <c r="AG19" i="3"/>
  <c r="AF43" i="3"/>
  <c r="AG43" i="3"/>
  <c r="AF51" i="3"/>
  <c r="AG51" i="3"/>
  <c r="AF15" i="3"/>
  <c r="AG15" i="3"/>
  <c r="AF42" i="3"/>
  <c r="AG42" i="3"/>
  <c r="AF34" i="3"/>
  <c r="AG34" i="3"/>
  <c r="AF14" i="3"/>
  <c r="AG14" i="3"/>
  <c r="AF47" i="3"/>
  <c r="AG47" i="3"/>
  <c r="AF20" i="3"/>
  <c r="AG20" i="3"/>
  <c r="AF10" i="3"/>
  <c r="AG10" i="3"/>
  <c r="AF31" i="3"/>
  <c r="AG31" i="3"/>
  <c r="AF39" i="3"/>
  <c r="AG39" i="3"/>
  <c r="AF46" i="3"/>
  <c r="AG46" i="3"/>
  <c r="AF54" i="3"/>
  <c r="AG54" i="3"/>
  <c r="AF18" i="3"/>
  <c r="AG18" i="3"/>
  <c r="AF30" i="3"/>
  <c r="AG30" i="3"/>
  <c r="AF41" i="3"/>
  <c r="AG41" i="3"/>
  <c r="AF21" i="3"/>
  <c r="AG21" i="3"/>
  <c r="AF36" i="3"/>
  <c r="AG36" i="3"/>
  <c r="AF25" i="3"/>
  <c r="AG25" i="3"/>
  <c r="AF33" i="3"/>
  <c r="AG33" i="3"/>
  <c r="AF44" i="3"/>
  <c r="AG44" i="3"/>
  <c r="AF56" i="3"/>
  <c r="AG56" i="3"/>
  <c r="AF27" i="3"/>
  <c r="AG27" i="3"/>
  <c r="AF22" i="3"/>
  <c r="AG22" i="3"/>
  <c r="AF28" i="3"/>
  <c r="AG28" i="3"/>
  <c r="AF24" i="3"/>
  <c r="AG24" i="3"/>
  <c r="AF57" i="3"/>
  <c r="AG57" i="3"/>
  <c r="AF53" i="3"/>
  <c r="AG53" i="3"/>
  <c r="AF13" i="3"/>
  <c r="AG13" i="3"/>
  <c r="AF11" i="3"/>
  <c r="AG11" i="3"/>
  <c r="AF32" i="3"/>
  <c r="AG32" i="3"/>
  <c r="AF16" i="3"/>
  <c r="AG16" i="3"/>
  <c r="AF17" i="3"/>
  <c r="AG17" i="3"/>
  <c r="AF55" i="3"/>
  <c r="AG55" i="3"/>
  <c r="AG31" i="1"/>
  <c r="AF31" i="1"/>
  <c r="AF5" i="3"/>
  <c r="AG5" i="3"/>
  <c r="C4" i="14"/>
  <c r="C6" i="14"/>
  <c r="C5" i="14"/>
  <c r="U8" i="3"/>
  <c r="V8" i="3" s="1"/>
  <c r="N5" i="1"/>
  <c r="AF7" i="1"/>
  <c r="AE6" i="2"/>
  <c r="AF6" i="2" l="1"/>
  <c r="AG6" i="2"/>
  <c r="AE7" i="3"/>
  <c r="Y7" i="3"/>
  <c r="G4" i="14" s="1"/>
  <c r="L7" i="1"/>
  <c r="AE8" i="3"/>
  <c r="L8" i="3"/>
  <c r="M8" i="3" s="1"/>
  <c r="N7" i="1"/>
  <c r="U6" i="2"/>
  <c r="N6" i="2"/>
  <c r="J4" i="14"/>
  <c r="U1" i="2"/>
  <c r="V5" i="2" s="1"/>
  <c r="U7" i="3"/>
  <c r="L7" i="3"/>
  <c r="M7" i="3" s="1"/>
  <c r="U1" i="3"/>
  <c r="B4" i="14" l="1"/>
  <c r="M7" i="1"/>
  <c r="AF8" i="3"/>
  <c r="AG8" i="3"/>
  <c r="AF7" i="3"/>
  <c r="AG7" i="3"/>
  <c r="F4" i="14"/>
  <c r="V6" i="2"/>
  <c r="V7" i="3"/>
  <c r="M6" i="2"/>
  <c r="J6" i="14"/>
  <c r="J5" i="14"/>
  <c r="G5" i="14"/>
  <c r="K6" i="14"/>
  <c r="G6" i="14"/>
  <c r="F6" i="14"/>
  <c r="F5" i="14"/>
  <c r="B5" i="14"/>
  <c r="B6" i="14"/>
  <c r="V6" i="3"/>
  <c r="V5" i="3"/>
  <c r="U1" i="1"/>
  <c r="V6" i="1" l="1"/>
  <c r="V5" i="1"/>
  <c r="V10" i="1"/>
  <c r="V11" i="1"/>
  <c r="V7" i="1"/>
</calcChain>
</file>

<file path=xl/sharedStrings.xml><?xml version="1.0" encoding="utf-8"?>
<sst xmlns="http://schemas.openxmlformats.org/spreadsheetml/2006/main" count="559" uniqueCount="211">
  <si>
    <t>N° de commande</t>
  </si>
  <si>
    <t>Nom du fournisseur</t>
  </si>
  <si>
    <t>Réception F° siège</t>
  </si>
  <si>
    <t>Réception F° AIT BAHA</t>
  </si>
  <si>
    <t>Information commande</t>
  </si>
  <si>
    <t>Réception marchandise/prestation</t>
  </si>
  <si>
    <t>Réception facture</t>
  </si>
  <si>
    <t>Délai de paiement</t>
  </si>
  <si>
    <t>Indicateur 2</t>
  </si>
  <si>
    <t>Appréciation</t>
  </si>
  <si>
    <t>Alerte Documents de réception</t>
  </si>
  <si>
    <t>Demandeur</t>
  </si>
  <si>
    <t>Alerte facture</t>
  </si>
  <si>
    <t>N° bon de réception</t>
  </si>
  <si>
    <t>Montant (HT)</t>
  </si>
  <si>
    <t>Nombre de jour restant avant échéance</t>
  </si>
  <si>
    <t>Date du jour:</t>
  </si>
  <si>
    <t xml:space="preserve"> Suivi du processus de paiement des fournisseurs</t>
  </si>
  <si>
    <t>Date d'entrée réelle PRS</t>
  </si>
  <si>
    <t>Date de création du BR</t>
  </si>
  <si>
    <t>Date de rapprochement</t>
  </si>
  <si>
    <t>Date de valeur</t>
  </si>
  <si>
    <t>Paiement</t>
  </si>
  <si>
    <t>Référence facture</t>
  </si>
  <si>
    <t>Nombre de jour dépensé dans le traitement de la réception</t>
  </si>
  <si>
    <t>SUD ELECTRONIQUE INFORMATIQUE</t>
  </si>
  <si>
    <t>Mr. KERMAT</t>
  </si>
  <si>
    <t>HYDRAU MAC</t>
  </si>
  <si>
    <t>Mr. OUSSANDOU</t>
  </si>
  <si>
    <t>U.E.M</t>
  </si>
  <si>
    <t>0006/2014</t>
  </si>
  <si>
    <t xml:space="preserve"> AIR LIQUIDE</t>
  </si>
  <si>
    <t>Mr. BOUHAROUD</t>
  </si>
  <si>
    <t>FIABEL</t>
  </si>
  <si>
    <t xml:space="preserve">AUMUND </t>
  </si>
  <si>
    <t>Mr. HOUHOU</t>
  </si>
  <si>
    <t>L.C N° R5934/14</t>
  </si>
  <si>
    <t>FLS</t>
  </si>
  <si>
    <t>L.C N° 260791-02</t>
  </si>
  <si>
    <t>MICRO HOUSE</t>
  </si>
  <si>
    <t>Mr. JAFGHALI</t>
  </si>
  <si>
    <t>BL 08439</t>
  </si>
  <si>
    <t xml:space="preserve">SIEMENS </t>
  </si>
  <si>
    <t>M.lahcen AKBOUR</t>
  </si>
  <si>
    <t>BL 2840</t>
  </si>
  <si>
    <t>KIT MATERIAUX</t>
  </si>
  <si>
    <t>95295,95365,95280,95271,95272,95273,274,277,279,278</t>
  </si>
  <si>
    <t>ATRIMAK</t>
  </si>
  <si>
    <t>AUTOMATION TECHNIQUES</t>
  </si>
  <si>
    <t>MANQUE N° CDE</t>
  </si>
  <si>
    <t>LIBYA OIL MAROC</t>
  </si>
  <si>
    <t>OUSSANDOU</t>
  </si>
  <si>
    <t>OKSA</t>
  </si>
  <si>
    <t>ONEE</t>
  </si>
  <si>
    <t>BETOMAR</t>
  </si>
  <si>
    <t>INDICE PERFORMANCE MAROC</t>
  </si>
  <si>
    <t>AFRIC ROULEMENT</t>
  </si>
  <si>
    <t>KHALID HOUHOU</t>
  </si>
  <si>
    <t>SYBTRANS</t>
  </si>
  <si>
    <t>Jillali NEMMASSI</t>
  </si>
  <si>
    <t>WELDING ALLOYS MAROC</t>
  </si>
  <si>
    <t>Mr OUSSANDOU</t>
  </si>
  <si>
    <t>CGEA</t>
  </si>
  <si>
    <t>Abdelaziz BOUHARROUD</t>
  </si>
  <si>
    <t>4501081514 (avoir sur F/11/2014-12/2014)</t>
  </si>
  <si>
    <t>EMRIG</t>
  </si>
  <si>
    <t>Lahcen BOUHALI</t>
  </si>
  <si>
    <t>POLY PROTECTION</t>
  </si>
  <si>
    <t>Samir JAFGHALI</t>
  </si>
  <si>
    <t>ELESYSTEM</t>
  </si>
  <si>
    <t>INSTALEQUIP</t>
  </si>
  <si>
    <t>LARES</t>
  </si>
  <si>
    <t>BAYADI</t>
  </si>
  <si>
    <t>RCF</t>
  </si>
  <si>
    <t>ELEBRICAN</t>
  </si>
  <si>
    <t>MCR INDUSTRIE</t>
  </si>
  <si>
    <t>L'EXE DIRECT</t>
  </si>
  <si>
    <t>Lahousine seba</t>
  </si>
  <si>
    <t>DELTHERM</t>
  </si>
  <si>
    <t>oussando</t>
  </si>
  <si>
    <t>CHAUDRO-MON-TU</t>
  </si>
  <si>
    <t>LAHCEN AGHDA</t>
  </si>
  <si>
    <t>S.E.I</t>
  </si>
  <si>
    <t>Kermat</t>
  </si>
  <si>
    <t>ATLAS COPCO</t>
  </si>
  <si>
    <t>ELMEHJOUB TALBOURT</t>
  </si>
  <si>
    <t>ELETEC</t>
  </si>
  <si>
    <t>BIOLETAL</t>
  </si>
  <si>
    <t>Said KRIRIM</t>
  </si>
  <si>
    <t>G.T.Q</t>
  </si>
  <si>
    <t>SOGENEXE</t>
  </si>
  <si>
    <t>S2G</t>
  </si>
  <si>
    <t>LPEE</t>
  </si>
  <si>
    <t>Abdelilah CHATER</t>
  </si>
  <si>
    <t>BCI</t>
  </si>
  <si>
    <t>Mr JAIMI</t>
  </si>
  <si>
    <t>DIDROQ</t>
  </si>
  <si>
    <t>CGEDA</t>
  </si>
  <si>
    <t>OCP</t>
  </si>
  <si>
    <t>PROTEC INCENDIE</t>
  </si>
  <si>
    <t>TAJI</t>
  </si>
  <si>
    <t>SIVAMCO</t>
  </si>
  <si>
    <t>ABB</t>
  </si>
  <si>
    <t>INGENIERIE ET TOPOGRAPHE ATLAS</t>
  </si>
  <si>
    <t>SOTRAIN</t>
  </si>
  <si>
    <t>MR SEBA</t>
  </si>
  <si>
    <t>CATRAD</t>
  </si>
  <si>
    <t>MOUTAKI</t>
  </si>
  <si>
    <t>HTN</t>
  </si>
  <si>
    <t>BERKCHI</t>
  </si>
  <si>
    <t>BOUMARA TRANS</t>
  </si>
  <si>
    <t>ZONID</t>
  </si>
  <si>
    <t>MAGHREB OXYGENE</t>
  </si>
  <si>
    <t>STATION SERVICE PETROM</t>
  </si>
  <si>
    <t>SEBA</t>
  </si>
  <si>
    <t>MATERCA</t>
  </si>
  <si>
    <t>Date validation conformité qualité</t>
  </si>
  <si>
    <t>Nombre de jour dépensé entre la réception et la validation</t>
  </si>
  <si>
    <t>Date d'envoi du BR et attachement au service de comptabilité</t>
  </si>
  <si>
    <t>Date comptable</t>
  </si>
  <si>
    <t>Indicateur PC</t>
  </si>
  <si>
    <t>Date d'envoie des bons à payer à la trésorerie</t>
  </si>
  <si>
    <t>Indicateur TV</t>
  </si>
  <si>
    <t>Indicateur PT</t>
  </si>
  <si>
    <t>Transfert</t>
  </si>
  <si>
    <t>PM</t>
  </si>
  <si>
    <t>PC</t>
  </si>
  <si>
    <t>TV</t>
  </si>
  <si>
    <t>PT</t>
  </si>
  <si>
    <t>Indicateurs de performance (M.M)</t>
  </si>
  <si>
    <t>Indicateurs de performance (FG)</t>
  </si>
  <si>
    <t>Indicateurs de performance (IE)</t>
  </si>
  <si>
    <t>Moyenne</t>
  </si>
  <si>
    <t>Max</t>
  </si>
  <si>
    <t>Min</t>
  </si>
  <si>
    <t>Indicateur PM</t>
  </si>
  <si>
    <t xml:space="preserve">Evolution des indicateurs de performance </t>
  </si>
  <si>
    <t>GRAPHIQUE M.M</t>
  </si>
  <si>
    <t>GRAPHIIQUE IE</t>
  </si>
  <si>
    <t>GRAPHIQUE FG</t>
  </si>
  <si>
    <t>Historique IE</t>
  </si>
  <si>
    <t>Historique MM</t>
  </si>
  <si>
    <t>Historique frais généraux</t>
  </si>
  <si>
    <t>Majoration de retard</t>
  </si>
  <si>
    <t>Majorations de retard</t>
  </si>
  <si>
    <t>Historique des moyennes des performances</t>
  </si>
  <si>
    <t>PM: Performance Magasin---PC : Performance Comptabilité---TV: Temps de validation---PT: Performance Trésorerie</t>
  </si>
  <si>
    <t>Respect délai de paiement</t>
  </si>
  <si>
    <t>Observations</t>
  </si>
  <si>
    <t>Date limite de paiement</t>
  </si>
  <si>
    <t>N°pièce comptable</t>
  </si>
  <si>
    <t>Comptabilisation</t>
  </si>
  <si>
    <t>N°enregistrement facture</t>
  </si>
  <si>
    <t>Fournisseur</t>
  </si>
  <si>
    <t>Date facture</t>
  </si>
  <si>
    <t>Montant TTC</t>
  </si>
  <si>
    <t>Facture</t>
  </si>
  <si>
    <t>Date jour:</t>
  </si>
  <si>
    <t>CGM</t>
  </si>
  <si>
    <t>Délai de paiement Cde</t>
  </si>
  <si>
    <t>Date de livraison</t>
  </si>
  <si>
    <t>Date de transmission du BR au service comptabilité</t>
  </si>
  <si>
    <t>Date création  BR</t>
  </si>
  <si>
    <t>Date  création BR</t>
  </si>
  <si>
    <t>Pièce comptable</t>
  </si>
  <si>
    <t>Avoir</t>
  </si>
  <si>
    <t>Facture/Avoir</t>
  </si>
  <si>
    <t>bon de commande</t>
  </si>
  <si>
    <t>BORDEREAU D'ENVOI    N°           /2014</t>
  </si>
  <si>
    <t>import-export</t>
  </si>
  <si>
    <t>frais généraux</t>
  </si>
  <si>
    <t>mm</t>
  </si>
  <si>
    <t>GRM</t>
  </si>
  <si>
    <t>DFM</t>
  </si>
  <si>
    <t>HHHHH</t>
  </si>
  <si>
    <t xml:space="preserve">Service </t>
  </si>
  <si>
    <t xml:space="preserve"> Fournisseur</t>
  </si>
  <si>
    <t>N° facture</t>
  </si>
  <si>
    <t>Délai de transfert</t>
  </si>
  <si>
    <t xml:space="preserve">N° d' ordre </t>
  </si>
  <si>
    <t>N° d'ordre</t>
  </si>
  <si>
    <t>N°de facture</t>
  </si>
  <si>
    <t>fournisseur</t>
  </si>
  <si>
    <t>N°d'ordre</t>
  </si>
  <si>
    <t>N°Facture</t>
  </si>
  <si>
    <t>Service</t>
  </si>
  <si>
    <t>N° Facture</t>
  </si>
  <si>
    <t>CIMENTS DU MAROC</t>
  </si>
  <si>
    <t>USINE D'AIT BAHA</t>
  </si>
  <si>
    <t>Sce comptabilité</t>
  </si>
  <si>
    <t>5/5/20154</t>
  </si>
  <si>
    <r>
      <rPr>
        <b/>
        <sz val="10"/>
        <color theme="1"/>
        <rFont val="Times New Roman"/>
        <family val="1"/>
      </rPr>
      <t xml:space="preserve">CIMENTS DU MAROC </t>
    </r>
    <r>
      <rPr>
        <sz val="10"/>
        <color theme="1"/>
        <rFont val="Times New Roman"/>
        <family val="1"/>
      </rPr>
      <t xml:space="preserve">                                     </t>
    </r>
    <r>
      <rPr>
        <u/>
        <sz val="10"/>
        <color theme="1"/>
        <rFont val="Times New Roman"/>
        <family val="1"/>
      </rPr>
      <t>USINE D'AIT BAHA</t>
    </r>
  </si>
  <si>
    <r>
      <rPr>
        <b/>
        <sz val="10"/>
        <color theme="1"/>
        <rFont val="Times New Roman"/>
        <family val="1"/>
      </rPr>
      <t>CIMENTS DU MAROC</t>
    </r>
    <r>
      <rPr>
        <sz val="10"/>
        <color theme="1"/>
        <rFont val="Times New Roman"/>
        <family val="1"/>
      </rPr>
      <t xml:space="preserve">                         </t>
    </r>
    <r>
      <rPr>
        <u/>
        <sz val="10"/>
        <color theme="1"/>
        <rFont val="Times New Roman"/>
        <family val="1"/>
      </rPr>
      <t xml:space="preserve">USINE D'AIT BAHA </t>
    </r>
  </si>
  <si>
    <r>
      <rPr>
        <b/>
        <sz val="10"/>
        <color theme="1"/>
        <rFont val="Times New Roman"/>
        <family val="1"/>
      </rPr>
      <t xml:space="preserve">CIMENTS DU MAROC     </t>
    </r>
    <r>
      <rPr>
        <u/>
        <sz val="10"/>
        <color theme="1"/>
        <rFont val="Times New Roman"/>
        <family val="1"/>
      </rPr>
      <t>USINE D'AIT BAHA</t>
    </r>
  </si>
  <si>
    <t>N°ordre</t>
  </si>
  <si>
    <t>N° commande</t>
  </si>
  <si>
    <t>Alerte Réception</t>
  </si>
  <si>
    <t>N° Réception</t>
  </si>
  <si>
    <t>Date de réception</t>
  </si>
  <si>
    <t>Date de transmission des documents au sce comptabilité</t>
  </si>
  <si>
    <t>Alerte Facture</t>
  </si>
  <si>
    <t>N°facture</t>
  </si>
  <si>
    <t>Date réception siège</t>
  </si>
  <si>
    <t>Date réception usine ait baha</t>
  </si>
  <si>
    <t>Nombre de jours restant avant échéance</t>
  </si>
  <si>
    <t>N° Pièce comptable</t>
  </si>
  <si>
    <t>Date d'envoi des bons à payer à la trésorerie</t>
  </si>
  <si>
    <t>Respect  délai de paiement</t>
  </si>
  <si>
    <t>Commande</t>
  </si>
  <si>
    <r>
      <rPr>
        <b/>
        <sz val="10"/>
        <color theme="1"/>
        <rFont val="Times New Roman"/>
        <family val="1"/>
      </rPr>
      <t>CIMENTS DU MAROC</t>
    </r>
    <r>
      <rPr>
        <sz val="10"/>
        <color theme="1"/>
        <rFont val="Times New Roman"/>
        <family val="1"/>
      </rPr>
      <t xml:space="preserve">                               </t>
    </r>
    <r>
      <rPr>
        <u/>
        <sz val="10"/>
        <color theme="1"/>
        <rFont val="Times New Roman"/>
        <family val="1"/>
      </rPr>
      <t>USINE D'AIT BAHA</t>
    </r>
  </si>
  <si>
    <t xml:space="preserve"> Suivi du processus Fournisseur-Paiement</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</si>
</sst>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 [$MAD]"/>
    <numFmt numFmtId="165" formatCode="[$-40C]d\ mmmm\ yyyy;@"/>
    <numFmt numFmtId="166" formatCode="#,##0.00\ &quot;€&quot;"/>
  </numFmts>
  <fonts count="43" x14ac:knownFonts="1">
    <font>
      <sz val="11"/>
      <color theme="1"/>
      <name val="Calibri"/>
      <family val="2"/>
      <scheme val="minor"/>
    </font>
    <font>
      <sz val="11"/>
      <color theme="1"/>
      <name val="Calibri"/>
      <family val="2"/>
      <scheme val="minor"/>
    </font>
    <font>
      <b/>
      <sz val="11"/>
      <color theme="1"/>
      <name val="Times New Roman"/>
      <family val="1"/>
    </font>
    <font>
      <b/>
      <sz val="12"/>
      <color rgb="FFFF3333"/>
      <name val="Times New Roman"/>
      <family val="1"/>
    </font>
    <font>
      <b/>
      <sz val="12"/>
      <color theme="1"/>
      <name val="Times New Roman"/>
      <family val="1"/>
    </font>
    <font>
      <b/>
      <sz val="12"/>
      <color theme="1"/>
      <name val="Calibri"/>
      <family val="2"/>
      <scheme val="minor"/>
    </font>
    <font>
      <sz val="11"/>
      <color theme="1" tint="4.9989318521683403E-2"/>
      <name val="Times New Roman"/>
      <family val="1"/>
    </font>
    <font>
      <sz val="11"/>
      <name val="Times New Roman"/>
      <family val="1"/>
    </font>
    <font>
      <b/>
      <sz val="11"/>
      <name val="Times New Roman"/>
      <family val="1"/>
    </font>
    <font>
      <b/>
      <sz val="18"/>
      <color theme="1"/>
      <name val="Times New Roman"/>
      <family val="1"/>
    </font>
    <font>
      <sz val="11"/>
      <color theme="1"/>
      <name val="Times New Roman"/>
      <family val="1"/>
    </font>
    <font>
      <b/>
      <sz val="11"/>
      <color theme="1"/>
      <name val="Calibri"/>
      <family val="2"/>
      <scheme val="minor"/>
    </font>
    <font>
      <b/>
      <sz val="12"/>
      <color rgb="FFFF0000"/>
      <name val="Times New Roman"/>
      <family val="1"/>
    </font>
    <font>
      <b/>
      <sz val="22"/>
      <color theme="1"/>
      <name val="Times New Roman"/>
      <family val="1"/>
    </font>
    <font>
      <b/>
      <sz val="11"/>
      <color rgb="FFFF3333"/>
      <name val="Times New Roman"/>
      <family val="1"/>
    </font>
    <font>
      <sz val="12"/>
      <color theme="1"/>
      <name val="Times New Roman"/>
      <family val="1"/>
    </font>
    <font>
      <sz val="11"/>
      <name val="Calibri"/>
      <family val="2"/>
      <scheme val="minor"/>
    </font>
    <font>
      <b/>
      <sz val="11"/>
      <color theme="1" tint="4.9989318521683403E-2"/>
      <name val="Times New Roman"/>
      <family val="1"/>
    </font>
    <font>
      <sz val="11"/>
      <color rgb="FFFF0000"/>
      <name val="Calibri"/>
      <family val="2"/>
      <scheme val="minor"/>
    </font>
    <font>
      <sz val="11"/>
      <color rgb="FFFF0000"/>
      <name val="Times New Roman"/>
      <family val="1"/>
    </font>
    <font>
      <b/>
      <sz val="12"/>
      <color rgb="FFFF0000"/>
      <name val="Calibri"/>
      <family val="2"/>
      <scheme val="minor"/>
    </font>
    <font>
      <b/>
      <u/>
      <sz val="11"/>
      <color theme="1"/>
      <name val="Times New Roman"/>
      <family val="1"/>
    </font>
    <font>
      <b/>
      <u/>
      <sz val="11"/>
      <color theme="1"/>
      <name val="Calibri"/>
      <family val="2"/>
      <scheme val="minor"/>
    </font>
    <font>
      <b/>
      <u/>
      <sz val="12"/>
      <color theme="1"/>
      <name val="Calibri"/>
      <family val="2"/>
      <scheme val="minor"/>
    </font>
    <font>
      <b/>
      <u/>
      <sz val="11"/>
      <color theme="1" tint="4.9989318521683403E-2"/>
      <name val="Times New Roman"/>
      <family val="1"/>
    </font>
    <font>
      <b/>
      <u/>
      <sz val="12"/>
      <color theme="1"/>
      <name val="Times New Roman"/>
      <family val="1"/>
    </font>
    <font>
      <sz val="10"/>
      <color theme="1" tint="4.9989318521683403E-2"/>
      <name val="Times New Roman"/>
      <family val="1"/>
    </font>
    <font>
      <b/>
      <sz val="9"/>
      <color theme="1"/>
      <name val="Times New Roman"/>
      <family val="1"/>
    </font>
    <font>
      <b/>
      <sz val="12"/>
      <color rgb="FF00B050"/>
      <name val="Times New Roman"/>
      <family val="1"/>
    </font>
    <font>
      <b/>
      <sz val="12"/>
      <color rgb="FF00B050"/>
      <name val="Calibri"/>
      <family val="2"/>
      <scheme val="minor"/>
    </font>
    <font>
      <b/>
      <sz val="12"/>
      <color rgb="FFFF3333"/>
      <name val="Times"/>
      <family val="1"/>
    </font>
    <font>
      <b/>
      <sz val="12"/>
      <name val="Times New Roman"/>
      <family val="1"/>
    </font>
    <font>
      <b/>
      <sz val="8"/>
      <color theme="1"/>
      <name val="Times New Roman"/>
      <family val="1"/>
    </font>
    <font>
      <b/>
      <sz val="10"/>
      <color theme="1"/>
      <name val="Times New Roman"/>
      <family val="1"/>
    </font>
    <font>
      <b/>
      <sz val="11"/>
      <color rgb="FFFF0000"/>
      <name val="Calibri"/>
      <family val="2"/>
      <scheme val="minor"/>
    </font>
    <font>
      <b/>
      <sz val="11"/>
      <color rgb="FFFF0000"/>
      <name val="Times New Roman"/>
      <family val="1"/>
    </font>
    <font>
      <b/>
      <sz val="11"/>
      <color rgb="FF00B050"/>
      <name val="Calibri"/>
      <family val="2"/>
      <scheme val="minor"/>
    </font>
    <font>
      <b/>
      <sz val="11"/>
      <color rgb="FF00B050"/>
      <name val="Times New Roman"/>
      <family val="1"/>
    </font>
    <font>
      <b/>
      <sz val="14"/>
      <color theme="3" tint="-0.249977111117893"/>
      <name val="Times New Roman"/>
      <family val="1"/>
    </font>
    <font>
      <sz val="10"/>
      <color theme="1"/>
      <name val="Times New Roman"/>
      <family val="1"/>
    </font>
    <font>
      <b/>
      <u/>
      <sz val="10"/>
      <color theme="1"/>
      <name val="Times New Roman"/>
      <family val="1"/>
    </font>
    <font>
      <sz val="10"/>
      <color theme="1"/>
      <name val="Calibri"/>
      <family val="2"/>
      <scheme val="minor"/>
    </font>
    <font>
      <u/>
      <sz val="10"/>
      <color theme="1"/>
      <name val="Times New Roman"/>
      <family val="1"/>
    </font>
  </fonts>
  <fills count="8">
    <fill>
      <patternFill patternType="none"/>
    </fill>
    <fill>
      <patternFill patternType="gray125"/>
    </fill>
    <fill>
      <patternFill patternType="solid">
        <fgColor rgb="FFFF9797"/>
        <bgColor indexed="64"/>
      </patternFill>
    </fill>
    <fill>
      <patternFill patternType="solid">
        <fgColor theme="0"/>
        <bgColor indexed="64"/>
      </patternFill>
    </fill>
    <fill>
      <patternFill patternType="solid">
        <fgColor rgb="FFF7D36F"/>
        <bgColor indexed="64"/>
      </patternFill>
    </fill>
    <fill>
      <patternFill patternType="solid">
        <fgColor rgb="FF00B050"/>
        <bgColor indexed="64"/>
      </patternFill>
    </fill>
    <fill>
      <patternFill patternType="solid">
        <fgColor theme="0" tint="-0.14999847407452621"/>
        <bgColor indexed="64"/>
      </patternFill>
    </fill>
    <fill>
      <patternFill patternType="solid">
        <fgColor indexed="47"/>
        <bgColor indexed="64"/>
      </patternFill>
    </fill>
  </fills>
  <borders count="38">
    <border>
      <left/>
      <right/>
      <top/>
      <bottom/>
      <diagonal/>
    </border>
    <border>
      <left style="medium">
        <color auto="1"/>
      </left>
      <right style="medium">
        <color auto="1"/>
      </right>
      <top style="medium">
        <color auto="1"/>
      </top>
      <bottom/>
      <diagonal/>
    </border>
    <border>
      <left style="medium">
        <color auto="1"/>
      </left>
      <right style="medium">
        <color indexed="64"/>
      </right>
      <top/>
      <bottom/>
      <diagonal/>
    </border>
    <border>
      <left style="medium">
        <color auto="1"/>
      </left>
      <right/>
      <top style="medium">
        <color auto="1"/>
      </top>
      <bottom style="medium">
        <color indexed="64"/>
      </bottom>
      <diagonal/>
    </border>
    <border>
      <left/>
      <right/>
      <top style="medium">
        <color auto="1"/>
      </top>
      <bottom style="medium">
        <color indexed="64"/>
      </bottom>
      <diagonal/>
    </border>
    <border>
      <left/>
      <right style="medium">
        <color auto="1"/>
      </right>
      <top style="medium">
        <color auto="1"/>
      </top>
      <bottom style="medium">
        <color indexed="64"/>
      </bottom>
      <diagonal/>
    </border>
    <border>
      <left style="double">
        <color indexed="64"/>
      </left>
      <right style="double">
        <color indexed="64"/>
      </right>
      <top style="double">
        <color indexed="64"/>
      </top>
      <bottom style="double">
        <color indexed="64"/>
      </bottom>
      <diagonal/>
    </border>
    <border>
      <left/>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double">
        <color indexed="64"/>
      </left>
      <right style="double">
        <color indexed="64"/>
      </right>
      <top/>
      <bottom style="double">
        <color indexed="64"/>
      </bottom>
      <diagonal/>
    </border>
    <border>
      <left style="medium">
        <color auto="1"/>
      </left>
      <right/>
      <top/>
      <bottom style="medium">
        <color indexed="64"/>
      </bottom>
      <diagonal/>
    </border>
    <border>
      <left/>
      <right style="medium">
        <color auto="1"/>
      </right>
      <top/>
      <bottom style="medium">
        <color indexed="64"/>
      </bottom>
      <diagonal/>
    </border>
    <border>
      <left style="medium">
        <color auto="1"/>
      </left>
      <right/>
      <top/>
      <bottom/>
      <diagonal/>
    </border>
    <border>
      <left/>
      <right style="medium">
        <color indexed="64"/>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medium">
        <color auto="1"/>
      </left>
      <right style="medium">
        <color indexed="64"/>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right/>
      <top style="double">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9" fontId="1" fillId="0" borderId="0" applyFont="0" applyFill="0" applyBorder="0" applyAlignment="0" applyProtection="0"/>
  </cellStyleXfs>
  <cellXfs count="358">
    <xf numFmtId="0" fontId="0" fillId="0" borderId="0" xfId="0"/>
    <xf numFmtId="0" fontId="6" fillId="0" borderId="6" xfId="0" applyFont="1" applyBorder="1" applyAlignment="1">
      <alignment horizontal="center" vertical="center" wrapText="1"/>
    </xf>
    <xf numFmtId="14" fontId="6" fillId="0" borderId="6" xfId="0" applyNumberFormat="1" applyFont="1" applyBorder="1" applyAlignment="1">
      <alignment horizontal="center" vertical="center" wrapText="1"/>
    </xf>
    <xf numFmtId="0" fontId="8" fillId="0" borderId="6" xfId="0" applyFont="1" applyBorder="1" applyAlignment="1">
      <alignment horizontal="center" vertical="center" wrapText="1"/>
    </xf>
    <xf numFmtId="0" fontId="6" fillId="0" borderId="6" xfId="0" applyNumberFormat="1" applyFont="1" applyBorder="1" applyAlignment="1">
      <alignment horizontal="center" vertical="center" wrapText="1"/>
    </xf>
    <xf numFmtId="0" fontId="0" fillId="3" borderId="0" xfId="0" applyFill="1" applyBorder="1" applyAlignment="1"/>
    <xf numFmtId="14" fontId="10" fillId="0" borderId="0" xfId="0" applyNumberFormat="1"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0" fillId="0" borderId="0" xfId="0" applyProtection="1">
      <protection locked="0"/>
    </xf>
    <xf numFmtId="0" fontId="6" fillId="0" borderId="11" xfId="0" applyFont="1" applyBorder="1" applyAlignment="1" applyProtection="1">
      <alignment horizontal="center" vertical="center" wrapText="1"/>
      <protection locked="0"/>
    </xf>
    <xf numFmtId="0" fontId="3" fillId="0" borderId="11"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14" fontId="6" fillId="0" borderId="11" xfId="0" applyNumberFormat="1" applyFont="1" applyBorder="1" applyAlignment="1" applyProtection="1">
      <alignment horizontal="center" vertical="center" wrapText="1"/>
      <protection locked="0"/>
    </xf>
    <xf numFmtId="9" fontId="14" fillId="0" borderId="11" xfId="1"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2" fontId="14" fillId="0" borderId="11" xfId="0" applyNumberFormat="1" applyFont="1" applyBorder="1" applyAlignment="1" applyProtection="1">
      <alignment horizontal="center" vertical="center" wrapText="1"/>
      <protection locked="0"/>
    </xf>
    <xf numFmtId="14" fontId="24" fillId="0" borderId="11" xfId="0" applyNumberFormat="1" applyFont="1" applyBorder="1" applyAlignment="1" applyProtection="1">
      <alignment horizontal="center" vertical="center" wrapText="1"/>
      <protection locked="0"/>
    </xf>
    <xf numFmtId="0" fontId="12" fillId="0" borderId="11" xfId="0" applyNumberFormat="1" applyFont="1" applyBorder="1" applyAlignment="1" applyProtection="1">
      <alignment horizontal="center" vertical="center" wrapText="1"/>
      <protection locked="0"/>
    </xf>
    <xf numFmtId="14" fontId="10" fillId="0" borderId="11" xfId="0" applyNumberFormat="1" applyFont="1" applyBorder="1" applyAlignment="1" applyProtection="1">
      <alignment horizontal="center" vertical="center"/>
      <protection locked="0"/>
    </xf>
    <xf numFmtId="0" fontId="2" fillId="0" borderId="11" xfId="0" applyFont="1" applyBorder="1" applyAlignment="1" applyProtection="1">
      <alignment horizontal="center" vertical="center" wrapText="1"/>
      <protection locked="0"/>
    </xf>
    <xf numFmtId="0" fontId="11" fillId="0" borderId="0" xfId="0" applyFont="1" applyProtection="1">
      <protection locked="0"/>
    </xf>
    <xf numFmtId="0" fontId="16" fillId="0" borderId="0" xfId="0" applyFont="1" applyProtection="1">
      <protection locked="0"/>
    </xf>
    <xf numFmtId="14" fontId="0" fillId="0" borderId="0" xfId="0" applyNumberFormat="1" applyProtection="1">
      <protection locked="0"/>
    </xf>
    <xf numFmtId="0" fontId="5" fillId="0" borderId="0" xfId="0" applyFont="1" applyProtection="1">
      <protection locked="0"/>
    </xf>
    <xf numFmtId="0" fontId="7" fillId="0" borderId="0" xfId="0" applyFont="1" applyProtection="1">
      <protection locked="0"/>
    </xf>
    <xf numFmtId="14" fontId="0" fillId="0" borderId="0" xfId="0" applyNumberFormat="1" applyFont="1" applyProtection="1">
      <protection locked="0"/>
    </xf>
    <xf numFmtId="164" fontId="0" fillId="0" borderId="0" xfId="0" applyNumberFormat="1" applyProtection="1">
      <protection locked="0"/>
    </xf>
    <xf numFmtId="14" fontId="10" fillId="0" borderId="0" xfId="0" applyNumberFormat="1" applyFont="1" applyProtection="1">
      <protection locked="0"/>
    </xf>
    <xf numFmtId="9" fontId="14" fillId="0" borderId="0" xfId="1" applyFont="1" applyProtection="1">
      <protection locked="0"/>
    </xf>
    <xf numFmtId="2" fontId="14" fillId="0" borderId="0" xfId="0" applyNumberFormat="1" applyFont="1" applyProtection="1">
      <protection locked="0"/>
    </xf>
    <xf numFmtId="14" fontId="21" fillId="0" borderId="0" xfId="0" applyNumberFormat="1" applyFont="1" applyProtection="1">
      <protection locked="0"/>
    </xf>
    <xf numFmtId="2" fontId="12" fillId="0" borderId="0" xfId="0" applyNumberFormat="1" applyFont="1" applyProtection="1">
      <protection locked="0"/>
    </xf>
    <xf numFmtId="14" fontId="10" fillId="0" borderId="0" xfId="0" applyNumberFormat="1" applyFont="1" applyAlignment="1" applyProtection="1">
      <alignment horizontal="center" vertical="center"/>
      <protection locked="0"/>
    </xf>
    <xf numFmtId="14" fontId="0" fillId="0" borderId="6" xfId="0" applyNumberFormat="1" applyFont="1" applyBorder="1" applyAlignment="1">
      <alignment horizontal="center" vertical="center" wrapText="1"/>
    </xf>
    <xf numFmtId="0" fontId="0" fillId="0" borderId="0" xfId="0" applyAlignment="1">
      <alignment horizontal="center" vertical="center"/>
    </xf>
    <xf numFmtId="0" fontId="0" fillId="0" borderId="0" xfId="0" applyNumberFormat="1" applyProtection="1">
      <protection locked="0"/>
    </xf>
    <xf numFmtId="0" fontId="0" fillId="0" borderId="0" xfId="0" applyNumberFormat="1" applyAlignment="1">
      <alignment horizontal="center" vertical="center"/>
    </xf>
    <xf numFmtId="14" fontId="0" fillId="0" borderId="0" xfId="0" applyNumberFormat="1" applyAlignment="1">
      <alignment horizontal="center" vertical="center"/>
    </xf>
    <xf numFmtId="1" fontId="6" fillId="0" borderId="6" xfId="0" applyNumberFormat="1" applyFont="1" applyBorder="1" applyAlignment="1">
      <alignment horizontal="center" vertical="center" wrapText="1"/>
    </xf>
    <xf numFmtId="1" fontId="0" fillId="0" borderId="0" xfId="0" applyNumberFormat="1" applyAlignment="1">
      <alignment horizontal="center" vertical="center"/>
    </xf>
    <xf numFmtId="9" fontId="28" fillId="0" borderId="11" xfId="1" applyFont="1" applyBorder="1" applyAlignment="1" applyProtection="1">
      <alignment horizontal="center" vertical="center" wrapText="1"/>
      <protection locked="0"/>
    </xf>
    <xf numFmtId="9" fontId="29" fillId="0" borderId="0" xfId="1" applyFont="1" applyProtection="1">
      <protection locked="0"/>
    </xf>
    <xf numFmtId="10" fontId="28" fillId="0" borderId="0" xfId="0" applyNumberFormat="1" applyFont="1" applyBorder="1" applyAlignment="1" applyProtection="1">
      <protection locked="0"/>
    </xf>
    <xf numFmtId="10" fontId="28" fillId="0" borderId="11" xfId="0" applyNumberFormat="1" applyFont="1" applyBorder="1" applyAlignment="1" applyProtection="1">
      <alignment horizontal="center" vertical="center" wrapText="1"/>
      <protection locked="0"/>
    </xf>
    <xf numFmtId="10" fontId="28" fillId="0" borderId="0" xfId="0" applyNumberFormat="1" applyFont="1" applyProtection="1">
      <protection locked="0"/>
    </xf>
    <xf numFmtId="0" fontId="6" fillId="0" borderId="6" xfId="0" applyFont="1" applyFill="1" applyBorder="1" applyAlignment="1">
      <alignment horizontal="center" vertical="center" wrapText="1"/>
    </xf>
    <xf numFmtId="14" fontId="6" fillId="0" borderId="6" xfId="0" applyNumberFormat="1" applyFont="1" applyFill="1" applyBorder="1" applyAlignment="1">
      <alignment horizontal="center" vertical="center" wrapText="1"/>
    </xf>
    <xf numFmtId="14" fontId="6" fillId="0" borderId="11" xfId="0" applyNumberFormat="1" applyFont="1" applyFill="1" applyBorder="1" applyAlignment="1" applyProtection="1">
      <alignment horizontal="center" vertical="center" wrapText="1"/>
      <protection locked="0"/>
    </xf>
    <xf numFmtId="14" fontId="26" fillId="0" borderId="6" xfId="0" applyNumberFormat="1" applyFont="1" applyFill="1" applyBorder="1" applyAlignment="1">
      <alignment horizontal="center" vertical="center" wrapText="1"/>
    </xf>
    <xf numFmtId="9" fontId="28" fillId="0" borderId="0" xfId="1" applyFont="1" applyBorder="1" applyAlignment="1" applyProtection="1">
      <protection locked="0"/>
    </xf>
    <xf numFmtId="9" fontId="28" fillId="0" borderId="0" xfId="1" applyFont="1" applyProtection="1">
      <protection locked="0"/>
    </xf>
    <xf numFmtId="9" fontId="5" fillId="0" borderId="20" xfId="1" applyFont="1" applyBorder="1" applyAlignment="1" applyProtection="1">
      <alignment horizontal="center" vertical="center"/>
      <protection locked="0"/>
    </xf>
    <xf numFmtId="0" fontId="0" fillId="0" borderId="0" xfId="0" applyBorder="1"/>
    <xf numFmtId="9" fontId="5" fillId="0" borderId="0" xfId="1" applyFont="1" applyBorder="1" applyAlignment="1" applyProtection="1">
      <alignment horizontal="center" vertical="center"/>
      <protection locked="0"/>
    </xf>
    <xf numFmtId="0" fontId="0" fillId="0" borderId="8" xfId="0" applyBorder="1"/>
    <xf numFmtId="0" fontId="0" fillId="0" borderId="10" xfId="0" applyBorder="1"/>
    <xf numFmtId="0" fontId="0" fillId="0" borderId="9" xfId="0" applyBorder="1"/>
    <xf numFmtId="0" fontId="0" fillId="0" borderId="14" xfId="0" applyBorder="1"/>
    <xf numFmtId="0" fontId="0" fillId="0" borderId="15" xfId="0" applyBorder="1"/>
    <xf numFmtId="0" fontId="0" fillId="0" borderId="12" xfId="0" applyBorder="1"/>
    <xf numFmtId="0" fontId="0" fillId="0" borderId="7" xfId="0" applyBorder="1"/>
    <xf numFmtId="0" fontId="0" fillId="0" borderId="13" xfId="0" applyBorder="1"/>
    <xf numFmtId="0" fontId="11" fillId="0" borderId="0" xfId="0" applyFont="1" applyAlignment="1" applyProtection="1">
      <alignment wrapText="1"/>
      <protection locked="0"/>
    </xf>
    <xf numFmtId="0" fontId="6" fillId="0" borderId="6" xfId="0" applyFont="1" applyBorder="1" applyAlignment="1" applyProtection="1">
      <alignment horizontal="center" vertical="center" wrapText="1"/>
      <protection locked="0"/>
    </xf>
    <xf numFmtId="0" fontId="3"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14" fontId="10" fillId="0" borderId="6" xfId="0" applyNumberFormat="1" applyFont="1" applyBorder="1" applyAlignment="1" applyProtection="1">
      <alignment horizontal="center" vertical="center" wrapText="1"/>
      <protection locked="0"/>
    </xf>
    <xf numFmtId="14" fontId="6" fillId="0" borderId="6" xfId="0" applyNumberFormat="1" applyFont="1" applyBorder="1" applyAlignment="1" applyProtection="1">
      <alignment horizontal="center" vertical="center" wrapText="1"/>
      <protection locked="0"/>
    </xf>
    <xf numFmtId="164" fontId="6" fillId="0" borderId="6" xfId="0" applyNumberFormat="1" applyFont="1" applyBorder="1" applyAlignment="1" applyProtection="1">
      <alignment horizontal="center" vertical="center" wrapText="1"/>
      <protection locked="0"/>
    </xf>
    <xf numFmtId="9" fontId="19" fillId="0" borderId="6" xfId="1" applyFont="1" applyBorder="1" applyAlignment="1" applyProtection="1">
      <alignment horizontal="center" vertical="center" wrapText="1"/>
      <protection locked="0"/>
    </xf>
    <xf numFmtId="0" fontId="17" fillId="0" borderId="6"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6" fillId="0" borderId="6" xfId="0" applyNumberFormat="1" applyFont="1" applyBorder="1" applyAlignment="1" applyProtection="1">
      <alignment horizontal="center" vertical="center" wrapText="1"/>
      <protection locked="0"/>
    </xf>
    <xf numFmtId="14" fontId="24" fillId="0" borderId="6" xfId="0" applyNumberFormat="1" applyFont="1" applyBorder="1" applyAlignment="1" applyProtection="1">
      <alignment horizontal="center" vertical="center" wrapText="1"/>
      <protection locked="0"/>
    </xf>
    <xf numFmtId="2" fontId="12" fillId="0" borderId="6" xfId="0" applyNumberFormat="1"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164" fontId="10" fillId="0" borderId="6" xfId="0" applyNumberFormat="1" applyFont="1" applyBorder="1" applyAlignment="1" applyProtection="1">
      <alignment horizontal="center" vertical="center" wrapText="1"/>
      <protection locked="0"/>
    </xf>
    <xf numFmtId="0" fontId="0" fillId="0" borderId="0" xfId="0" applyFont="1" applyProtection="1">
      <protection locked="0"/>
    </xf>
    <xf numFmtId="14" fontId="10" fillId="0" borderId="0" xfId="0" applyNumberFormat="1" applyFont="1" applyAlignment="1" applyProtection="1">
      <alignment horizontal="center"/>
      <protection locked="0"/>
    </xf>
    <xf numFmtId="0" fontId="18" fillId="0" borderId="0" xfId="0" applyFont="1" applyProtection="1">
      <protection locked="0"/>
    </xf>
    <xf numFmtId="0" fontId="22" fillId="0" borderId="0" xfId="0" applyFont="1" applyProtection="1">
      <protection locked="0"/>
    </xf>
    <xf numFmtId="0" fontId="20" fillId="0" borderId="0" xfId="0" applyFont="1" applyProtection="1">
      <protection locked="0"/>
    </xf>
    <xf numFmtId="9" fontId="20" fillId="0" borderId="0" xfId="1" applyFont="1" applyProtection="1">
      <protection locked="0"/>
    </xf>
    <xf numFmtId="0" fontId="2" fillId="0" borderId="0" xfId="0" applyFont="1" applyAlignment="1" applyProtection="1">
      <alignment wrapText="1"/>
      <protection locked="0"/>
    </xf>
    <xf numFmtId="0" fontId="17" fillId="0" borderId="6" xfId="0" applyNumberFormat="1" applyFont="1" applyBorder="1" applyAlignment="1" applyProtection="1">
      <alignment horizontal="center" vertical="center" wrapText="1"/>
      <protection locked="0"/>
    </xf>
    <xf numFmtId="0" fontId="10" fillId="0" borderId="11" xfId="0" applyFont="1" applyBorder="1" applyAlignment="1" applyProtection="1">
      <alignment horizontal="center" vertical="center"/>
      <protection locked="0"/>
    </xf>
    <xf numFmtId="164" fontId="0" fillId="0" borderId="0" xfId="0" applyNumberFormat="1" applyFont="1" applyProtection="1">
      <protection locked="0"/>
    </xf>
    <xf numFmtId="9" fontId="19" fillId="0" borderId="0" xfId="1" applyFont="1" applyProtection="1">
      <protection locked="0"/>
    </xf>
    <xf numFmtId="14" fontId="22" fillId="0" borderId="0" xfId="0" applyNumberFormat="1" applyFont="1" applyProtection="1">
      <protection locked="0"/>
    </xf>
    <xf numFmtId="9" fontId="12" fillId="0" borderId="0" xfId="1" applyFont="1" applyBorder="1" applyAlignment="1" applyProtection="1">
      <protection locked="0"/>
    </xf>
    <xf numFmtId="9" fontId="12" fillId="0" borderId="0" xfId="1" applyFont="1" applyProtection="1">
      <protection locked="0"/>
    </xf>
    <xf numFmtId="9" fontId="5" fillId="0" borderId="22" xfId="1" applyFont="1" applyBorder="1" applyAlignment="1" applyProtection="1">
      <alignment horizontal="center" vertical="center"/>
      <protection locked="0"/>
    </xf>
    <xf numFmtId="0" fontId="11" fillId="0" borderId="23" xfId="0" applyFont="1" applyBorder="1" applyAlignment="1" applyProtection="1">
      <alignment horizontal="center" vertical="center"/>
      <protection locked="0"/>
    </xf>
    <xf numFmtId="0" fontId="11" fillId="0" borderId="24" xfId="0" applyFont="1" applyBorder="1" applyAlignment="1" applyProtection="1">
      <alignment horizontal="center" vertical="center"/>
      <protection locked="0"/>
    </xf>
    <xf numFmtId="0" fontId="11" fillId="0" borderId="25" xfId="0" applyFont="1" applyBorder="1" applyAlignment="1" applyProtection="1">
      <alignment horizontal="center" vertical="center"/>
      <protection locked="0"/>
    </xf>
    <xf numFmtId="0" fontId="11" fillId="0" borderId="21" xfId="0" applyFont="1" applyBorder="1"/>
    <xf numFmtId="0" fontId="11" fillId="0" borderId="20" xfId="0" applyFont="1" applyBorder="1"/>
    <xf numFmtId="9" fontId="5" fillId="2" borderId="26" xfId="1" applyFont="1" applyFill="1" applyBorder="1" applyAlignment="1" applyProtection="1">
      <alignment horizontal="center" vertical="center"/>
      <protection locked="0"/>
    </xf>
    <xf numFmtId="9" fontId="5" fillId="2" borderId="27" xfId="1" applyFont="1" applyFill="1" applyBorder="1" applyAlignment="1" applyProtection="1">
      <alignment horizontal="center" vertical="center"/>
      <protection locked="0"/>
    </xf>
    <xf numFmtId="9" fontId="5" fillId="2" borderId="28" xfId="1" applyFont="1" applyFill="1" applyBorder="1" applyAlignment="1" applyProtection="1">
      <alignment horizontal="center" vertical="center"/>
      <protection locked="0"/>
    </xf>
    <xf numFmtId="14" fontId="2" fillId="0" borderId="0" xfId="0" applyNumberFormat="1" applyFont="1" applyProtection="1">
      <protection locked="0"/>
    </xf>
    <xf numFmtId="14" fontId="10" fillId="0" borderId="11" xfId="0" applyNumberFormat="1" applyFont="1" applyBorder="1" applyAlignment="1" applyProtection="1">
      <alignment horizontal="center" vertical="center" wrapText="1"/>
      <protection locked="0"/>
    </xf>
    <xf numFmtId="14" fontId="2" fillId="0" borderId="6" xfId="0" applyNumberFormat="1" applyFont="1" applyBorder="1" applyAlignment="1" applyProtection="1">
      <alignment horizontal="center" vertical="center" wrapText="1"/>
      <protection locked="0"/>
    </xf>
    <xf numFmtId="14" fontId="2" fillId="0" borderId="0" xfId="0" applyNumberFormat="1" applyFont="1" applyAlignment="1" applyProtection="1">
      <alignment horizontal="center" vertical="center"/>
      <protection locked="0"/>
    </xf>
    <xf numFmtId="164" fontId="5" fillId="0" borderId="0" xfId="0" applyNumberFormat="1" applyFont="1" applyAlignment="1" applyProtection="1">
      <alignment horizontal="center" vertical="center"/>
      <protection locked="0"/>
    </xf>
    <xf numFmtId="164" fontId="5" fillId="0" borderId="6" xfId="0" applyNumberFormat="1" applyFont="1" applyBorder="1" applyAlignment="1" applyProtection="1">
      <alignment horizontal="center" vertical="center"/>
      <protection locked="0"/>
    </xf>
    <xf numFmtId="164" fontId="4" fillId="0" borderId="0" xfId="0" applyNumberFormat="1" applyFont="1" applyAlignment="1" applyProtection="1">
      <alignment horizontal="center" vertical="center"/>
      <protection locked="0"/>
    </xf>
    <xf numFmtId="164" fontId="4" fillId="0" borderId="6" xfId="0" applyNumberFormat="1" applyFont="1" applyBorder="1" applyAlignment="1" applyProtection="1">
      <alignment horizontal="center" vertical="center"/>
      <protection locked="0"/>
    </xf>
    <xf numFmtId="0" fontId="30" fillId="0" borderId="0" xfId="0" applyFont="1" applyProtection="1">
      <protection locked="0"/>
    </xf>
    <xf numFmtId="9" fontId="30" fillId="0" borderId="6" xfId="1" applyFont="1" applyBorder="1" applyAlignment="1" applyProtection="1">
      <alignment horizontal="center" vertical="center" wrapText="1"/>
      <protection locked="0"/>
    </xf>
    <xf numFmtId="14" fontId="17" fillId="0" borderId="11" xfId="0" applyNumberFormat="1" applyFont="1" applyBorder="1" applyAlignment="1" applyProtection="1">
      <alignment horizontal="center" vertical="center" wrapText="1"/>
      <protection locked="0"/>
    </xf>
    <xf numFmtId="14" fontId="2" fillId="0" borderId="11" xfId="0" applyNumberFormat="1" applyFont="1" applyBorder="1" applyAlignment="1" applyProtection="1">
      <alignment horizontal="center" vertical="center"/>
      <protection locked="0"/>
    </xf>
    <xf numFmtId="9" fontId="31" fillId="0" borderId="29" xfId="0" applyNumberFormat="1" applyFont="1" applyBorder="1" applyAlignment="1">
      <alignment horizontal="center" vertical="center"/>
    </xf>
    <xf numFmtId="9" fontId="15" fillId="0" borderId="20" xfId="0" applyNumberFormat="1" applyFont="1" applyBorder="1" applyAlignment="1">
      <alignment horizontal="center" vertical="center"/>
    </xf>
    <xf numFmtId="9" fontId="15" fillId="0" borderId="30" xfId="0" applyNumberFormat="1" applyFont="1" applyBorder="1" applyAlignment="1">
      <alignment horizontal="center" vertical="center"/>
    </xf>
    <xf numFmtId="9" fontId="15" fillId="0" borderId="29" xfId="0" applyNumberFormat="1" applyFont="1" applyBorder="1" applyAlignment="1">
      <alignment horizontal="center" vertical="center"/>
    </xf>
    <xf numFmtId="0" fontId="15" fillId="0" borderId="29" xfId="0" applyFont="1" applyBorder="1"/>
    <xf numFmtId="0" fontId="15" fillId="0" borderId="20" xfId="0" applyFont="1" applyBorder="1"/>
    <xf numFmtId="0" fontId="15" fillId="0" borderId="30" xfId="0" applyFont="1" applyBorder="1"/>
    <xf numFmtId="0" fontId="15" fillId="4" borderId="29" xfId="0" applyFont="1" applyFill="1" applyBorder="1" applyAlignment="1">
      <alignment horizontal="center"/>
    </xf>
    <xf numFmtId="0" fontId="15" fillId="4" borderId="20" xfId="0" applyFont="1" applyFill="1" applyBorder="1" applyAlignment="1">
      <alignment horizontal="center"/>
    </xf>
    <xf numFmtId="0" fontId="15" fillId="4" borderId="30" xfId="0" applyFont="1" applyFill="1" applyBorder="1" applyAlignment="1">
      <alignment horizontal="center"/>
    </xf>
    <xf numFmtId="0" fontId="13" fillId="0" borderId="0" xfId="0" applyFont="1" applyBorder="1" applyAlignment="1" applyProtection="1">
      <alignment vertical="center"/>
      <protection locked="0"/>
    </xf>
    <xf numFmtId="9" fontId="10" fillId="0" borderId="0" xfId="1" applyFont="1" applyBorder="1" applyAlignment="1" applyProtection="1">
      <protection locked="0"/>
    </xf>
    <xf numFmtId="9" fontId="14" fillId="0" borderId="0" xfId="1" applyFont="1" applyBorder="1" applyAlignment="1" applyProtection="1">
      <protection locked="0"/>
    </xf>
    <xf numFmtId="14" fontId="25" fillId="0" borderId="0" xfId="0" applyNumberFormat="1" applyFont="1" applyBorder="1" applyAlignment="1" applyProtection="1">
      <alignment vertical="center"/>
      <protection locked="0"/>
    </xf>
    <xf numFmtId="2" fontId="12" fillId="0" borderId="0" xfId="0" applyNumberFormat="1" applyFont="1" applyBorder="1" applyAlignment="1" applyProtection="1">
      <protection locked="0"/>
    </xf>
    <xf numFmtId="0" fontId="8" fillId="0" borderId="11" xfId="0" applyFont="1" applyBorder="1" applyAlignment="1">
      <alignment horizontal="center" vertical="center" wrapText="1"/>
    </xf>
    <xf numFmtId="14" fontId="6" fillId="0" borderId="11" xfId="0" applyNumberFormat="1" applyFont="1" applyFill="1" applyBorder="1" applyAlignment="1">
      <alignment horizontal="center" vertical="center" wrapText="1"/>
    </xf>
    <xf numFmtId="14" fontId="26" fillId="0" borderId="11" xfId="0" applyNumberFormat="1" applyFont="1" applyFill="1" applyBorder="1" applyAlignment="1">
      <alignment horizontal="center" vertical="center" wrapText="1"/>
    </xf>
    <xf numFmtId="0" fontId="26" fillId="0" borderId="11" xfId="0" applyFont="1" applyFill="1" applyBorder="1" applyAlignment="1">
      <alignment horizontal="center" vertical="center" wrapText="1"/>
    </xf>
    <xf numFmtId="164" fontId="5" fillId="0" borderId="11" xfId="0" applyNumberFormat="1" applyFont="1" applyBorder="1" applyAlignment="1" applyProtection="1">
      <alignment horizontal="center" vertical="center"/>
      <protection locked="0"/>
    </xf>
    <xf numFmtId="2" fontId="4" fillId="0" borderId="0" xfId="0" applyNumberFormat="1" applyFont="1" applyBorder="1" applyAlignment="1" applyProtection="1">
      <alignment horizontal="right" vertical="center"/>
      <protection locked="0"/>
    </xf>
    <xf numFmtId="0" fontId="6" fillId="0" borderId="11" xfId="0" applyNumberFormat="1" applyFont="1" applyBorder="1" applyAlignment="1" applyProtection="1">
      <alignment horizontal="center" vertical="center" wrapText="1"/>
      <protection locked="0"/>
    </xf>
    <xf numFmtId="14" fontId="0" fillId="0" borderId="0" xfId="0" applyNumberFormat="1"/>
    <xf numFmtId="0" fontId="2" fillId="0" borderId="0" xfId="0" applyFont="1" applyAlignment="1">
      <alignment horizontal="right"/>
    </xf>
    <xf numFmtId="165" fontId="2" fillId="0" borderId="0" xfId="0" applyNumberFormat="1" applyFont="1" applyAlignment="1">
      <alignment horizontal="left"/>
    </xf>
    <xf numFmtId="0" fontId="10" fillId="0" borderId="20" xfId="0" applyFont="1" applyBorder="1" applyAlignment="1">
      <alignment horizontal="center" vertical="center"/>
    </xf>
    <xf numFmtId="0" fontId="10" fillId="0" borderId="22" xfId="0" applyFont="1" applyBorder="1" applyAlignment="1">
      <alignment horizontal="center" vertical="center"/>
    </xf>
    <xf numFmtId="14" fontId="10" fillId="0" borderId="22" xfId="0" applyNumberFormat="1" applyFont="1" applyBorder="1" applyAlignment="1">
      <alignment horizontal="center" vertical="center"/>
    </xf>
    <xf numFmtId="0" fontId="12" fillId="0" borderId="6" xfId="0" applyNumberFormat="1" applyFont="1" applyBorder="1" applyAlignment="1" applyProtection="1">
      <alignment horizontal="center" vertical="center" wrapText="1"/>
      <protection locked="0"/>
    </xf>
    <xf numFmtId="0" fontId="20" fillId="0" borderId="0" xfId="0" applyNumberFormat="1" applyFont="1" applyProtection="1">
      <protection locked="0"/>
    </xf>
    <xf numFmtId="0" fontId="0" fillId="0" borderId="6" xfId="0" applyBorder="1" applyAlignment="1" applyProtection="1">
      <alignment horizontal="center" vertical="center"/>
      <protection locked="0"/>
    </xf>
    <xf numFmtId="0" fontId="10" fillId="0" borderId="35" xfId="0" applyFont="1" applyBorder="1" applyAlignment="1">
      <alignment horizontal="center" vertical="center"/>
    </xf>
    <xf numFmtId="0" fontId="0" fillId="0" borderId="20" xfId="0" applyBorder="1" applyAlignment="1">
      <alignment horizontal="center" vertical="center"/>
    </xf>
    <xf numFmtId="0" fontId="10" fillId="0" borderId="11" xfId="0" applyNumberFormat="1" applyFont="1" applyBorder="1" applyAlignment="1" applyProtection="1">
      <alignment horizontal="center" vertical="center" wrapText="1"/>
      <protection locked="0"/>
    </xf>
    <xf numFmtId="2" fontId="10" fillId="0" borderId="0" xfId="0" applyNumberFormat="1" applyFont="1" applyBorder="1" applyAlignment="1" applyProtection="1">
      <alignment vertical="center"/>
      <protection locked="0"/>
    </xf>
    <xf numFmtId="2" fontId="10" fillId="0" borderId="0" xfId="0" applyNumberFormat="1" applyFont="1" applyAlignment="1" applyProtection="1">
      <alignment vertical="center"/>
      <protection locked="0"/>
    </xf>
    <xf numFmtId="14" fontId="0" fillId="0" borderId="0" xfId="0" applyNumberFormat="1" applyAlignment="1">
      <alignment vertical="center"/>
    </xf>
    <xf numFmtId="0" fontId="33" fillId="0" borderId="0" xfId="0" applyFont="1" applyAlignment="1">
      <alignment horizontal="right"/>
    </xf>
    <xf numFmtId="165" fontId="33" fillId="0" borderId="0" xfId="0" applyNumberFormat="1" applyFont="1" applyAlignment="1">
      <alignment horizontal="left"/>
    </xf>
    <xf numFmtId="9" fontId="34" fillId="0" borderId="0" xfId="1" applyFont="1" applyProtection="1">
      <protection locked="0"/>
    </xf>
    <xf numFmtId="9" fontId="35" fillId="0" borderId="11" xfId="1" applyFont="1" applyBorder="1" applyAlignment="1" applyProtection="1">
      <alignment horizontal="center" vertical="center"/>
      <protection locked="0"/>
    </xf>
    <xf numFmtId="9" fontId="37" fillId="0" borderId="6" xfId="1" applyFont="1" applyBorder="1" applyAlignment="1" applyProtection="1">
      <alignment horizontal="center" vertical="center" wrapText="1"/>
      <protection locked="0"/>
    </xf>
    <xf numFmtId="9" fontId="36" fillId="0" borderId="0" xfId="1" applyFont="1" applyProtection="1">
      <protection locked="0"/>
    </xf>
    <xf numFmtId="9" fontId="35" fillId="0" borderId="0" xfId="1" applyFont="1" applyAlignment="1" applyProtection="1">
      <alignment horizontal="center" vertical="center"/>
      <protection locked="0"/>
    </xf>
    <xf numFmtId="0" fontId="10" fillId="0" borderId="0" xfId="0" applyNumberFormat="1" applyFont="1" applyBorder="1" applyAlignment="1" applyProtection="1">
      <protection locked="0"/>
    </xf>
    <xf numFmtId="0" fontId="10" fillId="0" borderId="0" xfId="0" applyNumberFormat="1" applyFont="1" applyProtection="1">
      <protection locked="0"/>
    </xf>
    <xf numFmtId="0" fontId="6" fillId="0" borderId="11" xfId="0" applyNumberFormat="1" applyFont="1" applyFill="1" applyBorder="1" applyAlignment="1" applyProtection="1">
      <alignment horizontal="center" vertical="center" wrapText="1"/>
      <protection locked="0"/>
    </xf>
    <xf numFmtId="0" fontId="6" fillId="0" borderId="11"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9" fontId="28" fillId="0" borderId="11" xfId="1" applyFont="1" applyFill="1" applyBorder="1" applyAlignment="1" applyProtection="1">
      <alignment horizontal="center" vertical="center" wrapText="1"/>
      <protection locked="0"/>
    </xf>
    <xf numFmtId="0" fontId="17" fillId="0" borderId="11"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9" fontId="14" fillId="0" borderId="11" xfId="1" applyFont="1" applyFill="1" applyBorder="1" applyAlignment="1" applyProtection="1">
      <alignment horizontal="center" vertical="center" wrapText="1"/>
      <protection locked="0"/>
    </xf>
    <xf numFmtId="2" fontId="14" fillId="0" borderId="11" xfId="0" applyNumberFormat="1" applyFont="1" applyFill="1" applyBorder="1" applyAlignment="1" applyProtection="1">
      <alignment horizontal="center" vertical="center" wrapText="1"/>
      <protection locked="0"/>
    </xf>
    <xf numFmtId="14" fontId="24" fillId="0" borderId="11" xfId="0" applyNumberFormat="1" applyFont="1" applyFill="1" applyBorder="1" applyAlignment="1" applyProtection="1">
      <alignment horizontal="center" vertical="center" wrapText="1"/>
      <protection locked="0"/>
    </xf>
    <xf numFmtId="0" fontId="12" fillId="0" borderId="11" xfId="0" applyNumberFormat="1" applyFont="1" applyFill="1" applyBorder="1" applyAlignment="1" applyProtection="1">
      <alignment horizontal="center" vertical="center" wrapText="1"/>
      <protection locked="0"/>
    </xf>
    <xf numFmtId="0" fontId="10" fillId="0" borderId="11" xfId="0" applyNumberFormat="1" applyFont="1" applyFill="1" applyBorder="1" applyAlignment="1" applyProtection="1">
      <alignment horizontal="center" vertical="center" wrapText="1"/>
      <protection locked="0"/>
    </xf>
    <xf numFmtId="14" fontId="10" fillId="0" borderId="11" xfId="0" applyNumberFormat="1" applyFont="1" applyFill="1" applyBorder="1" applyAlignment="1" applyProtection="1">
      <alignment horizontal="center" vertical="center" wrapText="1"/>
      <protection locked="0"/>
    </xf>
    <xf numFmtId="10" fontId="28" fillId="0" borderId="11" xfId="0" applyNumberFormat="1" applyFont="1" applyFill="1" applyBorder="1" applyAlignment="1" applyProtection="1">
      <alignment horizontal="center" vertical="center" wrapText="1"/>
      <protection locked="0"/>
    </xf>
    <xf numFmtId="14" fontId="10" fillId="0" borderId="11" xfId="0" applyNumberFormat="1" applyFont="1" applyFill="1" applyBorder="1" applyAlignment="1" applyProtection="1">
      <alignment horizontal="center" vertical="center"/>
      <protection locked="0"/>
    </xf>
    <xf numFmtId="14" fontId="2" fillId="0" borderId="11" xfId="0" applyNumberFormat="1" applyFont="1" applyFill="1" applyBorder="1" applyAlignment="1" applyProtection="1">
      <alignment horizontal="center" vertical="center"/>
      <protection locked="0"/>
    </xf>
    <xf numFmtId="9" fontId="35" fillId="0" borderId="11" xfId="1" applyFont="1" applyFill="1" applyBorder="1" applyAlignment="1" applyProtection="1">
      <alignment horizontal="center" vertical="center"/>
      <protection locked="0"/>
    </xf>
    <xf numFmtId="0" fontId="2" fillId="0" borderId="11" xfId="0" applyFont="1" applyFill="1" applyBorder="1" applyAlignment="1" applyProtection="1">
      <alignment horizontal="center" vertical="center" wrapText="1"/>
      <protection locked="0"/>
    </xf>
    <xf numFmtId="164" fontId="5" fillId="0" borderId="6" xfId="0" applyNumberFormat="1" applyFont="1" applyFill="1" applyBorder="1" applyAlignment="1" applyProtection="1">
      <alignment horizontal="center" vertical="center"/>
      <protection locked="0"/>
    </xf>
    <xf numFmtId="0" fontId="0" fillId="0" borderId="0" xfId="0" applyFill="1" applyProtection="1">
      <protection locked="0"/>
    </xf>
    <xf numFmtId="166" fontId="6" fillId="0" borderId="11" xfId="0" applyNumberFormat="1" applyFont="1" applyBorder="1" applyAlignment="1" applyProtection="1">
      <alignment horizontal="center" vertical="center" wrapText="1"/>
      <protection locked="0"/>
    </xf>
    <xf numFmtId="166" fontId="6" fillId="0" borderId="11" xfId="0" applyNumberFormat="1" applyFont="1" applyFill="1" applyBorder="1" applyAlignment="1" applyProtection="1">
      <alignment horizontal="center" vertical="center" wrapText="1"/>
      <protection locked="0"/>
    </xf>
    <xf numFmtId="166" fontId="0" fillId="0" borderId="0" xfId="0" applyNumberFormat="1" applyProtection="1">
      <protection locked="0"/>
    </xf>
    <xf numFmtId="0" fontId="0" fillId="0" borderId="11" xfId="0" applyBorder="1" applyAlignment="1" applyProtection="1">
      <alignment horizontal="center" vertical="center"/>
      <protection locked="0"/>
    </xf>
    <xf numFmtId="164" fontId="6" fillId="0" borderId="11" xfId="0" applyNumberFormat="1" applyFont="1" applyBorder="1" applyAlignment="1" applyProtection="1">
      <alignment horizontal="center" vertical="center" wrapText="1"/>
      <protection locked="0"/>
    </xf>
    <xf numFmtId="9" fontId="37" fillId="0" borderId="11" xfId="1" applyFont="1" applyBorder="1" applyAlignment="1" applyProtection="1">
      <alignment horizontal="center" vertical="center" wrapText="1"/>
      <protection locked="0"/>
    </xf>
    <xf numFmtId="9" fontId="19" fillId="0" borderId="11" xfId="1" applyFont="1" applyBorder="1" applyAlignment="1" applyProtection="1">
      <alignment horizontal="center" vertical="center" wrapText="1"/>
      <protection locked="0"/>
    </xf>
    <xf numFmtId="0" fontId="17" fillId="0" borderId="11" xfId="0" applyNumberFormat="1" applyFont="1" applyBorder="1" applyAlignment="1" applyProtection="1">
      <alignment horizontal="center" vertical="center" wrapText="1"/>
      <protection locked="0"/>
    </xf>
    <xf numFmtId="2" fontId="12" fillId="0" borderId="11" xfId="0" applyNumberFormat="1" applyFont="1" applyBorder="1" applyAlignment="1" applyProtection="1">
      <alignment horizontal="center" vertical="center" wrapText="1"/>
      <protection locked="0"/>
    </xf>
    <xf numFmtId="164" fontId="4" fillId="0" borderId="11" xfId="0" applyNumberFormat="1" applyFont="1" applyBorder="1" applyAlignment="1" applyProtection="1">
      <alignment horizontal="center" vertical="center"/>
      <protection locked="0"/>
    </xf>
    <xf numFmtId="0" fontId="10" fillId="0" borderId="11" xfId="0" applyFont="1" applyBorder="1" applyAlignment="1" applyProtection="1">
      <alignment horizontal="center" vertical="center" wrapText="1"/>
      <protection locked="0"/>
    </xf>
    <xf numFmtId="14" fontId="2" fillId="0" borderId="11" xfId="0" applyNumberFormat="1" applyFont="1" applyBorder="1" applyAlignment="1" applyProtection="1">
      <alignment horizontal="center" vertical="center" wrapText="1"/>
      <protection locked="0"/>
    </xf>
    <xf numFmtId="9" fontId="30" fillId="0" borderId="11" xfId="1" applyFont="1" applyBorder="1" applyAlignment="1" applyProtection="1">
      <alignment horizontal="center" vertical="center" wrapText="1"/>
      <protection locked="0"/>
    </xf>
    <xf numFmtId="0" fontId="39" fillId="0" borderId="20" xfId="0" applyFont="1" applyBorder="1" applyAlignment="1">
      <alignment horizontal="center" vertical="center"/>
    </xf>
    <xf numFmtId="0" fontId="39" fillId="0" borderId="35" xfId="0" applyFont="1" applyBorder="1" applyAlignment="1">
      <alignment horizontal="center" vertical="center"/>
    </xf>
    <xf numFmtId="0" fontId="39" fillId="0" borderId="22" xfId="0" applyFont="1" applyBorder="1" applyAlignment="1">
      <alignment horizontal="center" vertical="center"/>
    </xf>
    <xf numFmtId="14" fontId="39" fillId="0" borderId="22" xfId="0" applyNumberFormat="1" applyFont="1" applyBorder="1" applyAlignment="1">
      <alignment horizontal="center" vertical="center"/>
    </xf>
    <xf numFmtId="0" fontId="39" fillId="0" borderId="20" xfId="0" applyFont="1" applyBorder="1"/>
    <xf numFmtId="0" fontId="41" fillId="0" borderId="20" xfId="0" applyFont="1" applyBorder="1" applyAlignment="1">
      <alignment horizontal="center" vertical="center"/>
    </xf>
    <xf numFmtId="0" fontId="12" fillId="0" borderId="11" xfId="0" applyFont="1" applyBorder="1" applyAlignment="1" applyProtection="1">
      <alignment horizontal="center" vertical="center" wrapText="1"/>
      <protection locked="0"/>
    </xf>
    <xf numFmtId="0" fontId="20" fillId="0" borderId="0" xfId="0" applyFont="1" applyAlignment="1" applyProtection="1">
      <alignment wrapText="1"/>
      <protection locked="0"/>
    </xf>
    <xf numFmtId="0" fontId="32" fillId="0" borderId="2" xfId="0" applyNumberFormat="1" applyFont="1" applyFill="1" applyBorder="1" applyAlignment="1" applyProtection="1">
      <alignment vertical="center" wrapText="1"/>
      <protection locked="0"/>
    </xf>
    <xf numFmtId="0" fontId="32" fillId="0" borderId="37" xfId="0" applyNumberFormat="1" applyFont="1" applyFill="1" applyBorder="1" applyAlignment="1" applyProtection="1">
      <alignment horizontal="center" vertical="center" wrapText="1"/>
      <protection locked="0"/>
    </xf>
    <xf numFmtId="0" fontId="32" fillId="0" borderId="37" xfId="0" applyFont="1" applyFill="1" applyBorder="1" applyAlignment="1" applyProtection="1">
      <alignment horizontal="center" vertical="center" wrapText="1"/>
      <protection locked="0"/>
    </xf>
    <xf numFmtId="14" fontId="32" fillId="0" borderId="37" xfId="0" applyNumberFormat="1" applyFont="1" applyFill="1" applyBorder="1" applyAlignment="1" applyProtection="1">
      <alignment horizontal="center" vertical="center" wrapText="1"/>
      <protection locked="0"/>
    </xf>
    <xf numFmtId="166" fontId="32" fillId="0" borderId="37" xfId="0" applyNumberFormat="1" applyFont="1" applyFill="1" applyBorder="1" applyAlignment="1" applyProtection="1">
      <alignment horizontal="center" vertical="center" wrapText="1"/>
      <protection locked="0"/>
    </xf>
    <xf numFmtId="9" fontId="4" fillId="0" borderId="37" xfId="1" applyFont="1" applyFill="1" applyBorder="1" applyAlignment="1" applyProtection="1">
      <alignment horizontal="center" vertical="center" wrapText="1"/>
      <protection locked="0"/>
    </xf>
    <xf numFmtId="9" fontId="2" fillId="0" borderId="37" xfId="1" applyFont="1" applyFill="1" applyBorder="1" applyAlignment="1" applyProtection="1">
      <alignment horizontal="center" vertical="center" wrapText="1"/>
      <protection locked="0"/>
    </xf>
    <xf numFmtId="10" fontId="4" fillId="0" borderId="37" xfId="1" applyNumberFormat="1" applyFont="1" applyFill="1" applyBorder="1" applyAlignment="1" applyProtection="1">
      <alignment horizontal="center" vertical="center" wrapText="1"/>
      <protection locked="0"/>
    </xf>
    <xf numFmtId="9" fontId="2" fillId="0" borderId="0" xfId="1" applyFont="1" applyFill="1" applyBorder="1" applyAlignment="1" applyProtection="1">
      <alignment vertical="center" wrapText="1"/>
      <protection locked="0"/>
    </xf>
    <xf numFmtId="9" fontId="4" fillId="0" borderId="15" xfId="1" applyFont="1" applyFill="1" applyBorder="1" applyAlignment="1" applyProtection="1">
      <alignment vertical="center" wrapText="1"/>
      <protection locked="0"/>
    </xf>
    <xf numFmtId="9" fontId="4" fillId="0" borderId="0" xfId="1" applyFont="1" applyFill="1" applyBorder="1" applyAlignment="1" applyProtection="1">
      <alignment vertical="center" wrapText="1"/>
      <protection locked="0"/>
    </xf>
    <xf numFmtId="14" fontId="4" fillId="0" borderId="37" xfId="1" applyNumberFormat="1" applyFont="1" applyFill="1" applyBorder="1" applyAlignment="1" applyProtection="1">
      <alignment horizontal="center" vertical="center" wrapText="1"/>
      <protection locked="0"/>
    </xf>
    <xf numFmtId="9" fontId="2" fillId="0" borderId="15" xfId="1" applyFont="1" applyFill="1" applyBorder="1" applyAlignment="1" applyProtection="1">
      <alignment vertical="center" wrapText="1"/>
      <protection locked="0"/>
    </xf>
    <xf numFmtId="0" fontId="13" fillId="0" borderId="0" xfId="0" applyFont="1" applyBorder="1" applyAlignment="1" applyProtection="1">
      <alignment horizontal="center" vertical="center"/>
      <protection locked="0"/>
    </xf>
    <xf numFmtId="0" fontId="32" fillId="3" borderId="2" xfId="0" applyFont="1" applyFill="1" applyBorder="1" applyAlignment="1" applyProtection="1">
      <alignment vertical="center" wrapText="1"/>
      <protection locked="0"/>
    </xf>
    <xf numFmtId="9" fontId="4" fillId="3" borderId="2" xfId="1" applyFont="1" applyFill="1" applyBorder="1" applyAlignment="1" applyProtection="1">
      <alignment vertical="center" wrapText="1"/>
      <protection locked="0"/>
    </xf>
    <xf numFmtId="0" fontId="32" fillId="3" borderId="37" xfId="0" applyFont="1" applyFill="1" applyBorder="1" applyAlignment="1" applyProtection="1">
      <alignment horizontal="center" vertical="center" wrapText="1"/>
      <protection locked="0"/>
    </xf>
    <xf numFmtId="14" fontId="32" fillId="3" borderId="37" xfId="0" applyNumberFormat="1" applyFont="1" applyFill="1" applyBorder="1" applyAlignment="1" applyProtection="1">
      <alignment horizontal="center" vertical="center" wrapText="1"/>
      <protection locked="0"/>
    </xf>
    <xf numFmtId="164" fontId="32" fillId="3" borderId="37" xfId="0" applyNumberFormat="1" applyFont="1" applyFill="1" applyBorder="1" applyAlignment="1" applyProtection="1">
      <alignment horizontal="center" vertical="center" wrapText="1"/>
      <protection locked="0"/>
    </xf>
    <xf numFmtId="9" fontId="4" fillId="3" borderId="37" xfId="1" applyFont="1" applyFill="1" applyBorder="1" applyAlignment="1" applyProtection="1">
      <alignment horizontal="center" vertical="center" wrapText="1"/>
      <protection locked="0"/>
    </xf>
    <xf numFmtId="9" fontId="2" fillId="3" borderId="37" xfId="1" applyFont="1" applyFill="1" applyBorder="1" applyAlignment="1" applyProtection="1">
      <alignment horizontal="center" vertical="center" wrapText="1"/>
      <protection locked="0"/>
    </xf>
    <xf numFmtId="0" fontId="32" fillId="3" borderId="37" xfId="0" applyNumberFormat="1" applyFont="1" applyFill="1" applyBorder="1" applyAlignment="1" applyProtection="1">
      <alignment horizontal="center" vertical="center" wrapText="1"/>
      <protection locked="0"/>
    </xf>
    <xf numFmtId="164" fontId="10" fillId="0" borderId="11" xfId="0" applyNumberFormat="1" applyFont="1" applyBorder="1" applyAlignment="1" applyProtection="1">
      <alignment horizontal="center" vertical="center" wrapText="1"/>
      <protection locked="0"/>
    </xf>
    <xf numFmtId="0" fontId="11" fillId="0" borderId="0" xfId="0" applyFont="1" applyBorder="1" applyAlignment="1" applyProtection="1">
      <alignment wrapText="1"/>
      <protection locked="0"/>
    </xf>
    <xf numFmtId="164" fontId="4" fillId="0" borderId="0" xfId="0" applyNumberFormat="1" applyFont="1" applyBorder="1" applyAlignment="1" applyProtection="1">
      <alignment horizontal="center" vertical="center"/>
      <protection locked="0"/>
    </xf>
    <xf numFmtId="0" fontId="30" fillId="0" borderId="0" xfId="0" applyFont="1" applyBorder="1" applyProtection="1">
      <protection locked="0"/>
    </xf>
    <xf numFmtId="9" fontId="2" fillId="3" borderId="0" xfId="1" applyFont="1" applyFill="1" applyBorder="1" applyAlignment="1" applyProtection="1">
      <alignment vertical="center" wrapText="1"/>
      <protection locked="0"/>
    </xf>
    <xf numFmtId="9" fontId="18" fillId="0" borderId="0" xfId="1" applyFont="1" applyBorder="1" applyAlignment="1" applyProtection="1">
      <protection locked="0"/>
    </xf>
    <xf numFmtId="0" fontId="5" fillId="0" borderId="0" xfId="0" applyFont="1" applyBorder="1" applyAlignment="1" applyProtection="1">
      <alignment horizontal="right" vertical="center"/>
      <protection locked="0"/>
    </xf>
    <xf numFmtId="14" fontId="23" fillId="0" borderId="0" xfId="0" applyNumberFormat="1" applyFont="1" applyBorder="1" applyAlignment="1" applyProtection="1">
      <alignment vertical="center"/>
      <protection locked="0"/>
    </xf>
    <xf numFmtId="2" fontId="20" fillId="0" borderId="0" xfId="0" applyNumberFormat="1" applyFont="1" applyBorder="1" applyAlignment="1" applyProtection="1">
      <protection locked="0"/>
    </xf>
    <xf numFmtId="0" fontId="20" fillId="0" borderId="0" xfId="0" applyNumberFormat="1" applyFont="1" applyBorder="1" applyAlignment="1" applyProtection="1">
      <protection locked="0"/>
    </xf>
    <xf numFmtId="14" fontId="10" fillId="0" borderId="0" xfId="0" applyNumberFormat="1" applyFont="1" applyBorder="1" applyAlignment="1" applyProtection="1">
      <protection locked="0"/>
    </xf>
    <xf numFmtId="9" fontId="20" fillId="0" borderId="0" xfId="1" applyFont="1" applyBorder="1" applyAlignment="1" applyProtection="1">
      <protection locked="0"/>
    </xf>
    <xf numFmtId="0" fontId="18" fillId="0" borderId="0" xfId="0" applyFont="1" applyBorder="1" applyProtection="1">
      <protection locked="0"/>
    </xf>
    <xf numFmtId="0" fontId="0" fillId="0" borderId="0" xfId="0" applyBorder="1" applyProtection="1">
      <protection locked="0"/>
    </xf>
    <xf numFmtId="0" fontId="22" fillId="0" borderId="0" xfId="0" applyFont="1" applyBorder="1" applyProtection="1">
      <protection locked="0"/>
    </xf>
    <xf numFmtId="0" fontId="20" fillId="0" borderId="0" xfId="0" applyFont="1" applyBorder="1" applyProtection="1">
      <protection locked="0"/>
    </xf>
    <xf numFmtId="0" fontId="20" fillId="0" borderId="0" xfId="0" applyNumberFormat="1" applyFont="1" applyBorder="1" applyProtection="1">
      <protection locked="0"/>
    </xf>
    <xf numFmtId="14" fontId="10" fillId="0" borderId="0" xfId="0" applyNumberFormat="1" applyFont="1" applyBorder="1" applyProtection="1">
      <protection locked="0"/>
    </xf>
    <xf numFmtId="9" fontId="20" fillId="0" borderId="0" xfId="1" applyFont="1" applyBorder="1" applyProtection="1">
      <protection locked="0"/>
    </xf>
    <xf numFmtId="14" fontId="2" fillId="0" borderId="37" xfId="1" applyNumberFormat="1" applyFont="1" applyFill="1" applyBorder="1" applyAlignment="1" applyProtection="1">
      <alignment horizontal="center" vertical="center" wrapText="1"/>
      <protection locked="0"/>
    </xf>
    <xf numFmtId="9" fontId="4" fillId="0" borderId="2" xfId="1" applyFont="1" applyFill="1" applyBorder="1" applyAlignment="1" applyProtection="1">
      <alignment vertical="center" wrapText="1"/>
      <protection locked="0"/>
    </xf>
    <xf numFmtId="9" fontId="4" fillId="3" borderId="15" xfId="1" applyFont="1" applyFill="1" applyBorder="1" applyAlignment="1" applyProtection="1">
      <alignment vertical="center" wrapText="1"/>
      <protection locked="0"/>
    </xf>
    <xf numFmtId="9" fontId="2" fillId="3" borderId="15" xfId="1" applyFont="1" applyFill="1" applyBorder="1" applyAlignment="1" applyProtection="1">
      <alignment vertical="center" wrapText="1"/>
      <protection locked="0"/>
    </xf>
    <xf numFmtId="0" fontId="5" fillId="0" borderId="0" xfId="0" applyFont="1" applyBorder="1" applyAlignment="1" applyProtection="1">
      <protection locked="0"/>
    </xf>
    <xf numFmtId="0" fontId="0" fillId="0" borderId="0" xfId="0" applyFont="1" applyBorder="1" applyAlignment="1" applyProtection="1">
      <protection locked="0"/>
    </xf>
    <xf numFmtId="9" fontId="4" fillId="3" borderId="0" xfId="1" applyFont="1" applyFill="1" applyBorder="1" applyAlignment="1" applyProtection="1">
      <alignment vertical="center" wrapText="1"/>
      <protection locked="0"/>
    </xf>
    <xf numFmtId="0" fontId="0" fillId="0" borderId="0" xfId="0" applyFont="1" applyBorder="1" applyProtection="1">
      <protection locked="0"/>
    </xf>
    <xf numFmtId="14" fontId="10" fillId="0" borderId="0" xfId="0" applyNumberFormat="1" applyFont="1" applyBorder="1" applyAlignment="1" applyProtection="1">
      <alignment horizontal="center"/>
      <protection locked="0"/>
    </xf>
    <xf numFmtId="14" fontId="0" fillId="0" borderId="0" xfId="0" applyNumberFormat="1" applyBorder="1" applyProtection="1">
      <protection locked="0"/>
    </xf>
    <xf numFmtId="164" fontId="0" fillId="0" borderId="0" xfId="0" applyNumberFormat="1" applyBorder="1" applyProtection="1">
      <protection locked="0"/>
    </xf>
    <xf numFmtId="0" fontId="9" fillId="0" borderId="0" xfId="0" applyFont="1" applyBorder="1" applyAlignment="1" applyProtection="1">
      <protection locked="0"/>
    </xf>
    <xf numFmtId="0" fontId="32" fillId="0" borderId="2" xfId="0" applyFont="1" applyFill="1" applyBorder="1" applyAlignment="1" applyProtection="1">
      <alignment vertical="center" wrapText="1"/>
      <protection locked="0"/>
    </xf>
    <xf numFmtId="9" fontId="19" fillId="0" borderId="0" xfId="1" applyFont="1" applyBorder="1" applyAlignment="1" applyProtection="1">
      <protection locked="0"/>
    </xf>
    <xf numFmtId="9" fontId="19" fillId="0" borderId="0" xfId="1" applyFont="1" applyBorder="1" applyProtection="1">
      <protection locked="0"/>
    </xf>
    <xf numFmtId="0" fontId="11" fillId="0" borderId="0" xfId="0" applyFont="1" applyBorder="1" applyProtection="1">
      <protection locked="0"/>
    </xf>
    <xf numFmtId="14" fontId="22" fillId="0" borderId="0" xfId="0" applyNumberFormat="1" applyFont="1" applyBorder="1" applyProtection="1">
      <protection locked="0"/>
    </xf>
    <xf numFmtId="2" fontId="12" fillId="0" borderId="0" xfId="0" applyNumberFormat="1" applyFont="1" applyBorder="1" applyProtection="1">
      <protection locked="0"/>
    </xf>
    <xf numFmtId="9" fontId="36" fillId="0" borderId="0" xfId="1" applyFont="1" applyBorder="1" applyAlignment="1" applyProtection="1">
      <protection locked="0"/>
    </xf>
    <xf numFmtId="0" fontId="7" fillId="0" borderId="0" xfId="0" applyFont="1" applyBorder="1" applyAlignment="1" applyProtection="1">
      <protection locked="0"/>
    </xf>
    <xf numFmtId="14" fontId="0" fillId="0" borderId="0" xfId="0" applyNumberFormat="1" applyFont="1" applyBorder="1" applyProtection="1">
      <protection locked="0"/>
    </xf>
    <xf numFmtId="164" fontId="0" fillId="0" borderId="0" xfId="0" applyNumberFormat="1" applyFont="1" applyBorder="1" applyProtection="1">
      <protection locked="0"/>
    </xf>
    <xf numFmtId="9" fontId="36" fillId="0" borderId="0" xfId="1" applyFont="1" applyBorder="1" applyProtection="1">
      <protection locked="0"/>
    </xf>
    <xf numFmtId="9" fontId="2" fillId="0" borderId="14" xfId="1" applyFont="1" applyFill="1" applyBorder="1" applyAlignment="1" applyProtection="1">
      <alignment vertical="center" wrapText="1"/>
      <protection locked="0"/>
    </xf>
    <xf numFmtId="14" fontId="2" fillId="0" borderId="37" xfId="0" applyNumberFormat="1" applyFont="1" applyFill="1" applyBorder="1" applyAlignment="1" applyProtection="1">
      <alignment horizontal="center" vertical="center"/>
      <protection locked="0"/>
    </xf>
    <xf numFmtId="0" fontId="2" fillId="0" borderId="37" xfId="0" applyFont="1" applyBorder="1" applyAlignment="1" applyProtection="1">
      <alignment horizontal="center" vertical="center" wrapText="1"/>
      <protection locked="0"/>
    </xf>
    <xf numFmtId="0" fontId="33" fillId="0" borderId="37" xfId="0" applyNumberFormat="1" applyFont="1" applyBorder="1" applyAlignment="1" applyProtection="1">
      <alignment horizontal="center" vertical="center"/>
      <protection locked="0"/>
    </xf>
    <xf numFmtId="0" fontId="33" fillId="0" borderId="37" xfId="0" applyNumberFormat="1" applyFont="1" applyBorder="1" applyAlignment="1" applyProtection="1">
      <alignment horizontal="center" vertical="center" wrapText="1"/>
      <protection locked="0"/>
    </xf>
    <xf numFmtId="0" fontId="4" fillId="0" borderId="37" xfId="0" applyNumberFormat="1" applyFont="1" applyBorder="1" applyAlignment="1" applyProtection="1">
      <alignment horizontal="center" vertical="center" wrapText="1"/>
      <protection locked="0"/>
    </xf>
    <xf numFmtId="0" fontId="4" fillId="0" borderId="0" xfId="0" applyNumberFormat="1" applyFont="1" applyBorder="1" applyAlignment="1" applyProtection="1">
      <alignment vertical="center" wrapText="1"/>
      <protection locked="0"/>
    </xf>
    <xf numFmtId="0" fontId="25" fillId="0" borderId="37" xfId="0" applyNumberFormat="1" applyFont="1" applyBorder="1" applyAlignment="1" applyProtection="1">
      <alignment horizontal="center" vertical="center" wrapText="1"/>
      <protection locked="0"/>
    </xf>
    <xf numFmtId="0" fontId="2" fillId="0" borderId="0" xfId="0" applyFont="1" applyBorder="1" applyAlignment="1" applyProtection="1">
      <alignment horizontal="center" vertical="center"/>
      <protection locked="0"/>
    </xf>
    <xf numFmtId="0" fontId="4" fillId="0" borderId="3" xfId="0" applyFont="1" applyFill="1" applyBorder="1" applyAlignment="1" applyProtection="1">
      <alignment horizontal="center"/>
      <protection locked="0"/>
    </xf>
    <xf numFmtId="0" fontId="4" fillId="0" borderId="4" xfId="0" applyFont="1" applyFill="1" applyBorder="1" applyAlignment="1" applyProtection="1">
      <alignment horizontal="center"/>
      <protection locked="0"/>
    </xf>
    <xf numFmtId="0" fontId="4" fillId="0" borderId="5" xfId="0" applyFont="1" applyFill="1" applyBorder="1" applyAlignment="1" applyProtection="1">
      <alignment horizontal="center"/>
      <protection locked="0"/>
    </xf>
    <xf numFmtId="0" fontId="39" fillId="0" borderId="0" xfId="0" applyNumberFormat="1" applyFont="1" applyAlignment="1" applyProtection="1">
      <alignment horizontal="left" vertical="top" wrapText="1"/>
      <protection locked="0"/>
    </xf>
    <xf numFmtId="0" fontId="13" fillId="0" borderId="0" xfId="0" applyFont="1" applyBorder="1" applyAlignment="1" applyProtection="1">
      <alignment horizontal="center" vertical="center"/>
      <protection locked="0"/>
    </xf>
    <xf numFmtId="2" fontId="4" fillId="0" borderId="3" xfId="0" applyNumberFormat="1" applyFont="1" applyFill="1" applyBorder="1" applyAlignment="1" applyProtection="1">
      <alignment horizontal="center"/>
      <protection locked="0"/>
    </xf>
    <xf numFmtId="2" fontId="4" fillId="0" borderId="5" xfId="0" applyNumberFormat="1" applyFont="1" applyFill="1" applyBorder="1" applyAlignment="1" applyProtection="1">
      <alignment horizontal="center"/>
      <protection locked="0"/>
    </xf>
    <xf numFmtId="0" fontId="10" fillId="0" borderId="0" xfId="0" applyFont="1" applyAlignment="1">
      <alignment horizontal="left"/>
    </xf>
    <xf numFmtId="0" fontId="39" fillId="0" borderId="0" xfId="0" applyFont="1" applyAlignment="1">
      <alignment horizontal="left"/>
    </xf>
    <xf numFmtId="0" fontId="40" fillId="0" borderId="0" xfId="0" applyFont="1" applyAlignment="1">
      <alignment horizontal="left"/>
    </xf>
    <xf numFmtId="0" fontId="33" fillId="0" borderId="1" xfId="0" applyNumberFormat="1" applyFont="1" applyFill="1" applyBorder="1" applyAlignment="1" applyProtection="1">
      <alignment horizontal="center" vertical="center" wrapText="1"/>
      <protection locked="0"/>
    </xf>
    <xf numFmtId="0" fontId="33" fillId="0" borderId="2" xfId="0" applyNumberFormat="1" applyFont="1" applyFill="1" applyBorder="1" applyAlignment="1" applyProtection="1">
      <alignment horizontal="center" vertical="center" wrapText="1"/>
      <protection locked="0"/>
    </xf>
    <xf numFmtId="0" fontId="33" fillId="0" borderId="34" xfId="0" applyNumberFormat="1" applyFont="1" applyFill="1" applyBorder="1" applyAlignment="1" applyProtection="1">
      <alignment horizontal="center" vertical="center" wrapText="1"/>
      <protection locked="0"/>
    </xf>
    <xf numFmtId="0" fontId="4" fillId="0" borderId="4" xfId="0" applyFont="1" applyBorder="1" applyAlignment="1">
      <alignment horizontal="center"/>
    </xf>
    <xf numFmtId="0" fontId="4" fillId="0" borderId="5" xfId="0" applyFont="1" applyBorder="1" applyAlignment="1">
      <alignment horizontal="center"/>
    </xf>
    <xf numFmtId="0" fontId="15" fillId="0" borderId="3" xfId="0" applyFont="1" applyBorder="1" applyAlignment="1">
      <alignment horizontal="center"/>
    </xf>
    <xf numFmtId="0" fontId="15" fillId="0" borderId="4" xfId="0" applyFont="1" applyBorder="1" applyAlignment="1">
      <alignment horizontal="center"/>
    </xf>
    <xf numFmtId="0" fontId="15" fillId="0" borderId="5" xfId="0" applyFont="1" applyBorder="1" applyAlignment="1">
      <alignment horizontal="center"/>
    </xf>
    <xf numFmtId="14" fontId="33" fillId="0" borderId="1" xfId="0" applyNumberFormat="1" applyFont="1" applyFill="1" applyBorder="1" applyAlignment="1" applyProtection="1">
      <alignment horizontal="center" vertical="center" wrapText="1"/>
      <protection locked="0"/>
    </xf>
    <xf numFmtId="14" fontId="33" fillId="0" borderId="2" xfId="0" applyNumberFormat="1" applyFont="1" applyFill="1" applyBorder="1" applyAlignment="1" applyProtection="1">
      <alignment horizontal="center" vertical="center" wrapText="1"/>
      <protection locked="0"/>
    </xf>
    <xf numFmtId="14" fontId="33" fillId="0" borderId="34" xfId="0" applyNumberFormat="1" applyFont="1" applyFill="1" applyBorder="1" applyAlignment="1" applyProtection="1">
      <alignment horizontal="center" vertical="center" wrapText="1"/>
      <protection locked="0"/>
    </xf>
    <xf numFmtId="0" fontId="13" fillId="0" borderId="0" xfId="0" applyFont="1" applyBorder="1" applyAlignment="1" applyProtection="1">
      <alignment horizontal="center"/>
      <protection locked="0"/>
    </xf>
    <xf numFmtId="0" fontId="39" fillId="0" borderId="0" xfId="0" applyFont="1" applyAlignment="1" applyProtection="1">
      <alignment horizontal="left" wrapText="1"/>
      <protection locked="0"/>
    </xf>
    <xf numFmtId="0" fontId="4" fillId="3" borderId="3" xfId="0" applyFont="1" applyFill="1" applyBorder="1" applyAlignment="1" applyProtection="1">
      <alignment horizontal="center"/>
      <protection locked="0"/>
    </xf>
    <xf numFmtId="0" fontId="4" fillId="3" borderId="4" xfId="0" applyFont="1" applyFill="1" applyBorder="1" applyAlignment="1" applyProtection="1">
      <alignment horizontal="center"/>
      <protection locked="0"/>
    </xf>
    <xf numFmtId="0" fontId="4" fillId="3" borderId="5" xfId="0" applyFont="1" applyFill="1" applyBorder="1" applyAlignment="1" applyProtection="1">
      <alignment horizontal="center"/>
      <protection locked="0"/>
    </xf>
    <xf numFmtId="0" fontId="4" fillId="0" borderId="3" xfId="0" applyFont="1" applyFill="1" applyBorder="1" applyAlignment="1" applyProtection="1">
      <alignment horizontal="center" vertical="center"/>
      <protection locked="0"/>
    </xf>
    <xf numFmtId="0" fontId="4" fillId="0" borderId="5" xfId="0" applyFont="1" applyFill="1" applyBorder="1" applyAlignment="1" applyProtection="1">
      <alignment horizontal="center" vertical="center"/>
      <protection locked="0"/>
    </xf>
    <xf numFmtId="0" fontId="4" fillId="0" borderId="4" xfId="0" applyFont="1" applyFill="1" applyBorder="1" applyAlignment="1" applyProtection="1">
      <alignment horizontal="center" vertical="center"/>
      <protection locked="0"/>
    </xf>
    <xf numFmtId="0" fontId="25" fillId="0" borderId="3" xfId="0" applyNumberFormat="1" applyFont="1" applyBorder="1" applyAlignment="1" applyProtection="1">
      <alignment horizontal="center" vertical="center"/>
      <protection locked="0"/>
    </xf>
    <xf numFmtId="0" fontId="25" fillId="0" borderId="4" xfId="0" applyNumberFormat="1" applyFont="1" applyBorder="1" applyAlignment="1" applyProtection="1">
      <alignment horizontal="center" vertical="center"/>
      <protection locked="0"/>
    </xf>
    <xf numFmtId="0" fontId="25" fillId="0" borderId="5" xfId="0" applyNumberFormat="1" applyFont="1" applyBorder="1" applyAlignment="1" applyProtection="1">
      <alignment horizontal="center" vertical="center"/>
      <protection locked="0"/>
    </xf>
    <xf numFmtId="0" fontId="39" fillId="0" borderId="0" xfId="0" applyNumberFormat="1" applyFont="1" applyAlignment="1" applyProtection="1">
      <alignment horizontal="left" wrapText="1"/>
      <protection locked="0"/>
    </xf>
    <xf numFmtId="0" fontId="0" fillId="7" borderId="10" xfId="0" applyFill="1" applyBorder="1" applyAlignment="1">
      <alignment horizontal="center"/>
    </xf>
    <xf numFmtId="0" fontId="0" fillId="0" borderId="10" xfId="0" applyBorder="1" applyAlignment="1">
      <alignment horizontal="center"/>
    </xf>
    <xf numFmtId="0" fontId="0" fillId="7" borderId="36" xfId="0" applyFill="1" applyBorder="1" applyAlignment="1">
      <alignment horizontal="center"/>
    </xf>
    <xf numFmtId="0" fontId="0" fillId="0" borderId="36" xfId="0" applyBorder="1" applyAlignment="1">
      <alignment horizontal="center"/>
    </xf>
    <xf numFmtId="0" fontId="25" fillId="0" borderId="3" xfId="0" applyNumberFormat="1" applyFont="1" applyBorder="1" applyAlignment="1" applyProtection="1">
      <alignment horizontal="center" vertical="center" wrapText="1"/>
      <protection locked="0"/>
    </xf>
    <xf numFmtId="0" fontId="25" fillId="0" borderId="5" xfId="0" applyNumberFormat="1" applyFont="1" applyBorder="1" applyAlignment="1" applyProtection="1">
      <alignment horizontal="center" vertical="center" wrapText="1"/>
      <protection locked="0"/>
    </xf>
    <xf numFmtId="2" fontId="25" fillId="0" borderId="3" xfId="0" applyNumberFormat="1" applyFont="1" applyBorder="1" applyAlignment="1" applyProtection="1">
      <alignment horizontal="center" vertical="center"/>
      <protection locked="0"/>
    </xf>
    <xf numFmtId="2" fontId="25" fillId="0" borderId="5" xfId="0" applyNumberFormat="1" applyFont="1" applyBorder="1" applyAlignment="1" applyProtection="1">
      <alignment horizontal="center" vertical="center"/>
      <protection locked="0"/>
    </xf>
    <xf numFmtId="14" fontId="25" fillId="0" borderId="3" xfId="0" applyNumberFormat="1" applyFont="1" applyBorder="1" applyAlignment="1" applyProtection="1">
      <alignment horizontal="center" vertical="center"/>
      <protection locked="0"/>
    </xf>
    <xf numFmtId="14" fontId="25" fillId="0" borderId="5" xfId="0" applyNumberFormat="1" applyFont="1" applyBorder="1" applyAlignment="1" applyProtection="1">
      <alignment horizontal="center" vertical="center"/>
      <protection locked="0"/>
    </xf>
    <xf numFmtId="0" fontId="25" fillId="0" borderId="3" xfId="0" applyFont="1" applyBorder="1" applyAlignment="1" applyProtection="1">
      <alignment horizontal="center" vertical="center"/>
      <protection locked="0"/>
    </xf>
    <xf numFmtId="0" fontId="25" fillId="0" borderId="4" xfId="0" applyFont="1" applyBorder="1" applyAlignment="1" applyProtection="1">
      <alignment horizontal="center" vertical="center"/>
      <protection locked="0"/>
    </xf>
    <xf numFmtId="0" fontId="25" fillId="0" borderId="5" xfId="0" applyFont="1" applyBorder="1" applyAlignment="1" applyProtection="1">
      <alignment horizontal="center" vertical="center"/>
      <protection locked="0"/>
    </xf>
    <xf numFmtId="0" fontId="6" fillId="0" borderId="16" xfId="0" applyFont="1" applyBorder="1" applyAlignment="1">
      <alignment horizontal="center" vertical="center" wrapText="1"/>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14" fontId="32" fillId="0" borderId="1" xfId="0" applyNumberFormat="1" applyFont="1" applyFill="1" applyBorder="1" applyAlignment="1">
      <alignment horizontal="center" vertical="center" wrapText="1"/>
    </xf>
    <xf numFmtId="14" fontId="32" fillId="0" borderId="19" xfId="0" applyNumberFormat="1" applyFont="1" applyFill="1" applyBorder="1" applyAlignment="1">
      <alignment horizontal="center" vertical="center" wrapText="1"/>
    </xf>
    <xf numFmtId="1" fontId="27" fillId="0" borderId="1" xfId="0" applyNumberFormat="1" applyFont="1" applyFill="1" applyBorder="1" applyAlignment="1">
      <alignment horizontal="center" vertical="center" wrapText="1"/>
    </xf>
    <xf numFmtId="1" fontId="27" fillId="0" borderId="19" xfId="0" applyNumberFormat="1" applyFont="1" applyFill="1" applyBorder="1" applyAlignment="1">
      <alignment horizontal="center" vertical="center" wrapText="1"/>
    </xf>
    <xf numFmtId="0" fontId="2" fillId="0" borderId="8" xfId="1" applyNumberFormat="1" applyFont="1" applyFill="1" applyBorder="1" applyAlignment="1">
      <alignment horizontal="center" vertical="center" wrapText="1"/>
    </xf>
    <xf numFmtId="0" fontId="2" fillId="0" borderId="10" xfId="1" applyNumberFormat="1" applyFont="1" applyFill="1" applyBorder="1" applyAlignment="1">
      <alignment horizontal="center" vertical="center" wrapText="1"/>
    </xf>
    <xf numFmtId="0" fontId="2" fillId="0" borderId="9" xfId="1" applyNumberFormat="1" applyFont="1" applyFill="1" applyBorder="1" applyAlignment="1">
      <alignment horizontal="center" vertical="center" wrapText="1"/>
    </xf>
    <xf numFmtId="0" fontId="2" fillId="0" borderId="14" xfId="1" applyNumberFormat="1" applyFont="1" applyFill="1" applyBorder="1" applyAlignment="1">
      <alignment horizontal="center" vertical="center" wrapText="1"/>
    </xf>
    <xf numFmtId="0" fontId="2" fillId="0" borderId="0" xfId="1" applyNumberFormat="1" applyFont="1" applyFill="1" applyBorder="1" applyAlignment="1">
      <alignment horizontal="center" vertical="center" wrapText="1"/>
    </xf>
    <xf numFmtId="0" fontId="2" fillId="0" borderId="15" xfId="1" applyNumberFormat="1" applyFont="1" applyFill="1" applyBorder="1" applyAlignment="1">
      <alignment horizontal="center" vertical="center" wrapText="1"/>
    </xf>
    <xf numFmtId="0" fontId="9" fillId="0" borderId="7" xfId="0" applyFont="1" applyBorder="1" applyAlignment="1">
      <alignment horizontal="center" vertical="center"/>
    </xf>
    <xf numFmtId="0" fontId="4" fillId="6" borderId="3" xfId="0" applyFont="1" applyFill="1" applyBorder="1" applyAlignment="1">
      <alignment horizontal="center" vertical="center"/>
    </xf>
    <xf numFmtId="0" fontId="4" fillId="6" borderId="5" xfId="0" applyFont="1" applyFill="1" applyBorder="1" applyAlignment="1">
      <alignment horizontal="center" vertical="center"/>
    </xf>
    <xf numFmtId="0" fontId="4" fillId="6" borderId="4" xfId="0" applyFont="1" applyFill="1" applyBorder="1" applyAlignment="1">
      <alignment horizontal="center" vertical="center"/>
    </xf>
    <xf numFmtId="0" fontId="32" fillId="0" borderId="1" xfId="0" applyFont="1" applyFill="1" applyBorder="1" applyAlignment="1">
      <alignment horizontal="center" vertical="center" wrapText="1"/>
    </xf>
    <xf numFmtId="0" fontId="32" fillId="0" borderId="2" xfId="0" applyFont="1" applyFill="1" applyBorder="1" applyAlignment="1">
      <alignment horizontal="center" vertical="center" wrapText="1"/>
    </xf>
    <xf numFmtId="14" fontId="32" fillId="0" borderId="2" xfId="0" applyNumberFormat="1" applyFont="1" applyFill="1" applyBorder="1" applyAlignment="1">
      <alignment horizontal="center" vertical="center" wrapText="1"/>
    </xf>
    <xf numFmtId="0" fontId="2" fillId="0" borderId="1" xfId="1" applyNumberFormat="1" applyFont="1" applyFill="1" applyBorder="1" applyAlignment="1">
      <alignment horizontal="center" vertical="center" wrapText="1"/>
    </xf>
    <xf numFmtId="0" fontId="2" fillId="0" borderId="2" xfId="1" applyNumberFormat="1" applyFont="1" applyFill="1" applyBorder="1" applyAlignment="1">
      <alignment horizontal="center" vertical="center" wrapText="1"/>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9" xfId="0" applyFont="1" applyBorder="1" applyAlignment="1">
      <alignment horizontal="center" vertical="center"/>
    </xf>
    <xf numFmtId="0" fontId="2" fillId="0" borderId="12" xfId="0" applyFont="1" applyBorder="1" applyAlignment="1">
      <alignment horizontal="center" vertical="center"/>
    </xf>
    <xf numFmtId="0" fontId="2" fillId="0" borderId="7" xfId="0" applyFont="1" applyBorder="1" applyAlignment="1">
      <alignment horizontal="center" vertical="center"/>
    </xf>
    <xf numFmtId="0" fontId="2" fillId="0" borderId="13" xfId="0" applyFont="1" applyBorder="1" applyAlignment="1">
      <alignment horizontal="center" vertical="center"/>
    </xf>
    <xf numFmtId="0" fontId="11" fillId="5" borderId="3" xfId="0" applyFont="1" applyFill="1" applyBorder="1" applyAlignment="1" applyProtection="1">
      <alignment horizontal="center" vertical="center"/>
      <protection locked="0"/>
    </xf>
    <xf numFmtId="0" fontId="11" fillId="5" borderId="4" xfId="0" applyFont="1" applyFill="1" applyBorder="1" applyAlignment="1" applyProtection="1">
      <alignment horizontal="center" vertical="center"/>
      <protection locked="0"/>
    </xf>
    <xf numFmtId="0" fontId="11" fillId="5" borderId="5" xfId="0" applyFont="1" applyFill="1" applyBorder="1" applyAlignment="1" applyProtection="1">
      <alignment horizontal="center" vertical="center"/>
      <protection locked="0"/>
    </xf>
    <xf numFmtId="0" fontId="11" fillId="0" borderId="3" xfId="0" applyFont="1" applyBorder="1" applyAlignment="1">
      <alignment horizontal="center"/>
    </xf>
    <xf numFmtId="0" fontId="11" fillId="0" borderId="4" xfId="0" applyFont="1" applyBorder="1" applyAlignment="1">
      <alignment horizontal="center"/>
    </xf>
    <xf numFmtId="0" fontId="11" fillId="0" borderId="5" xfId="0" applyFont="1" applyBorder="1" applyAlignment="1">
      <alignment horizontal="center"/>
    </xf>
    <xf numFmtId="0" fontId="4" fillId="5" borderId="29" xfId="0" applyFont="1" applyFill="1" applyBorder="1" applyAlignment="1">
      <alignment horizontal="center"/>
    </xf>
    <xf numFmtId="0" fontId="4" fillId="5" borderId="20" xfId="0" applyFont="1" applyFill="1" applyBorder="1" applyAlignment="1">
      <alignment horizontal="center"/>
    </xf>
    <xf numFmtId="0" fontId="4" fillId="5" borderId="30" xfId="0" applyFont="1" applyFill="1" applyBorder="1" applyAlignment="1">
      <alignment horizontal="center"/>
    </xf>
    <xf numFmtId="0" fontId="38" fillId="0" borderId="31" xfId="0" applyFont="1" applyBorder="1" applyAlignment="1">
      <alignment horizontal="center"/>
    </xf>
    <xf numFmtId="0" fontId="38" fillId="0" borderId="32" xfId="0" applyFont="1" applyBorder="1" applyAlignment="1">
      <alignment horizontal="center"/>
    </xf>
    <xf numFmtId="0" fontId="38" fillId="0" borderId="33" xfId="0" applyFont="1" applyBorder="1" applyAlignment="1">
      <alignment horizontal="center"/>
    </xf>
  </cellXfs>
  <cellStyles count="2">
    <cellStyle name="Normal" xfId="0" builtinId="0"/>
    <cellStyle name="Pourcentage" xfId="1" builtinId="5"/>
  </cellStyles>
  <dxfs count="175">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b/>
        <i val="0"/>
      </font>
      <fill>
        <patternFill>
          <bgColor theme="6" tint="0.39994506668294322"/>
        </patternFill>
      </fill>
      <border>
        <left style="thin">
          <color auto="1"/>
        </left>
        <right style="thin">
          <color auto="1"/>
        </right>
        <top style="thin">
          <color auto="1"/>
        </top>
        <bottom style="thin">
          <color auto="1"/>
        </bottom>
        <vertical/>
        <horizontal/>
      </border>
    </dxf>
    <dxf>
      <fill>
        <patternFill>
          <bgColor theme="3" tint="0.79998168889431442"/>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6500"/>
      </font>
      <fill>
        <patternFill>
          <bgColor rgb="FFFFEB9C"/>
        </patternFill>
      </fill>
    </dxf>
    <dxf>
      <font>
        <condense val="0"/>
        <extend val="0"/>
        <color rgb="FF006100"/>
      </font>
      <fill>
        <patternFill>
          <bgColor rgb="FFC6EFCE"/>
        </patternFill>
      </fill>
    </dxf>
    <dxf>
      <font>
        <condense val="0"/>
        <extend val="0"/>
        <color rgb="FF9C6500"/>
      </font>
      <fill>
        <patternFill>
          <bgColor rgb="FFFFEB9C"/>
        </patternFill>
      </fill>
    </dxf>
    <dxf>
      <font>
        <b/>
        <i val="0"/>
      </font>
      <fill>
        <patternFill>
          <bgColor theme="6" tint="0.39994506668294322"/>
        </patternFill>
      </fill>
      <border>
        <left style="thin">
          <color auto="1"/>
        </left>
        <right style="thin">
          <color auto="1"/>
        </right>
        <top style="thin">
          <color auto="1"/>
        </top>
        <bottom style="thin">
          <color auto="1"/>
        </bottom>
        <vertical/>
        <horizontal/>
      </border>
    </dxf>
    <dxf>
      <fill>
        <patternFill>
          <bgColor theme="3" tint="0.79998168889431442"/>
        </patternFill>
      </fill>
      <border>
        <left style="thin">
          <color auto="1"/>
        </left>
        <right style="thin">
          <color auto="1"/>
        </right>
        <top style="thin">
          <color auto="1"/>
        </top>
        <bottom style="thin">
          <color auto="1"/>
        </bottom>
        <vertical/>
        <horizontal/>
      </border>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9C0006"/>
      </font>
      <fill>
        <patternFill>
          <bgColor rgb="FFFFC7CE"/>
        </patternFill>
      </fill>
    </dxf>
    <dxf>
      <font>
        <condense val="0"/>
        <extend val="0"/>
        <color rgb="FF006100"/>
      </font>
      <fill>
        <patternFill>
          <bgColor rgb="FFC6EFCE"/>
        </patternFill>
      </fill>
    </dxf>
    <dxf>
      <fill>
        <patternFill patternType="mediumGray"/>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ill>
        <patternFill>
          <fgColor theme="1"/>
          <bgColor theme="9" tint="-0.24994659260841701"/>
        </patternFill>
      </fill>
    </dxf>
    <dxf>
      <font>
        <condense val="0"/>
        <extend val="0"/>
        <color rgb="FF9C0006"/>
      </font>
      <fill>
        <patternFill>
          <bgColor rgb="FFFFC7CE"/>
        </patternFill>
      </fill>
    </dxf>
    <dxf>
      <fill>
        <patternFill>
          <fgColor rgb="FFC00000"/>
          <bgColor theme="9" tint="-0.24994659260841701"/>
        </patternFill>
      </fill>
      <border>
        <left style="thin">
          <color auto="1"/>
        </left>
        <right style="thin">
          <color auto="1"/>
        </right>
        <top style="thin">
          <color auto="1"/>
        </top>
        <bottom style="thin">
          <color auto="1"/>
        </bottom>
        <vertical/>
        <horizontal/>
      </border>
    </dxf>
    <dxf>
      <font>
        <condense val="0"/>
        <extend val="0"/>
        <color rgb="FF006100"/>
      </font>
      <fill>
        <patternFill>
          <bgColor rgb="FFC6EFCE"/>
        </patternFill>
      </fill>
    </dxf>
    <dxf>
      <font>
        <condense val="0"/>
        <extend val="0"/>
        <color rgb="FF006100"/>
      </font>
      <fill>
        <patternFill>
          <bgColor rgb="FFC6EFCE"/>
        </patternFill>
      </fill>
    </dxf>
    <dxf>
      <font>
        <condense val="0"/>
        <extend val="0"/>
        <color rgb="FF9C0006"/>
      </font>
      <fill>
        <patternFill>
          <bgColor rgb="FFFFC7CE"/>
        </patternFill>
      </fill>
    </dxf>
  </dxfs>
  <tableStyles count="0" defaultTableStyle="TableStyleMedium9" defaultPivotStyle="PivotStyleLight16"/>
  <colors>
    <mruColors>
      <color rgb="FFFF0000"/>
      <color rgb="FFF7D36F"/>
      <color rgb="FFFF3333"/>
      <color rgb="FFFF9797"/>
      <color rgb="FFE95C51"/>
      <color rgb="FFA5002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Performance Import-Export</a:t>
            </a:r>
          </a:p>
        </c:rich>
      </c:tx>
      <c:overlay val="0"/>
    </c:title>
    <c:autoTitleDeleted val="0"/>
    <c:plotArea>
      <c:layout/>
      <c:lineChart>
        <c:grouping val="standard"/>
        <c:varyColors val="0"/>
        <c:ser>
          <c:idx val="0"/>
          <c:order val="0"/>
          <c:tx>
            <c:strRef>
              <c:f>'Histo Iindicateur Performance'!$A$3</c:f>
              <c:strCache>
                <c:ptCount val="1"/>
                <c:pt idx="0">
                  <c:v>PM</c:v>
                </c:pt>
              </c:strCache>
            </c:strRef>
          </c:tx>
          <c:val>
            <c:numRef>
              <c:f>'Histo Iindicateur Performance'!$A$4:$A$9</c:f>
              <c:numCache>
                <c:formatCode>0%</c:formatCode>
                <c:ptCount val="6"/>
                <c:pt idx="0">
                  <c:v>0.13333333333333333</c:v>
                </c:pt>
                <c:pt idx="1">
                  <c:v>0.18333333333333332</c:v>
                </c:pt>
                <c:pt idx="2">
                  <c:v>0.18333333333333332</c:v>
                </c:pt>
                <c:pt idx="3">
                  <c:v>0.35416666666666669</c:v>
                </c:pt>
                <c:pt idx="4">
                  <c:v>0.05</c:v>
                </c:pt>
                <c:pt idx="5">
                  <c:v>9.1666666666666674E-2</c:v>
                </c:pt>
              </c:numCache>
            </c:numRef>
          </c:val>
          <c:smooth val="0"/>
        </c:ser>
        <c:ser>
          <c:idx val="1"/>
          <c:order val="1"/>
          <c:tx>
            <c:strRef>
              <c:f>'Histo Iindicateur Performance'!$B$3</c:f>
              <c:strCache>
                <c:ptCount val="1"/>
                <c:pt idx="0">
                  <c:v>PC</c:v>
                </c:pt>
              </c:strCache>
            </c:strRef>
          </c:tx>
          <c:val>
            <c:numRef>
              <c:f>'Histo Iindicateur Performance'!$B$4:$B$9</c:f>
              <c:numCache>
                <c:formatCode>0%</c:formatCode>
                <c:ptCount val="6"/>
                <c:pt idx="0">
                  <c:v>0</c:v>
                </c:pt>
                <c:pt idx="1">
                  <c:v>0.16666666666666666</c:v>
                </c:pt>
                <c:pt idx="2">
                  <c:v>0.3</c:v>
                </c:pt>
                <c:pt idx="3">
                  <c:v>0.3</c:v>
                </c:pt>
              </c:numCache>
            </c:numRef>
          </c:val>
          <c:smooth val="0"/>
        </c:ser>
        <c:ser>
          <c:idx val="2"/>
          <c:order val="2"/>
          <c:tx>
            <c:strRef>
              <c:f>'Histo Iindicateur Performance'!$C$3</c:f>
              <c:strCache>
                <c:ptCount val="1"/>
                <c:pt idx="0">
                  <c:v>TV</c:v>
                </c:pt>
              </c:strCache>
            </c:strRef>
          </c:tx>
          <c:val>
            <c:numRef>
              <c:f>'Histo Iindicateur Performance'!$C$4:$C$9</c:f>
              <c:numCache>
                <c:formatCode>0%</c:formatCode>
                <c:ptCount val="6"/>
                <c:pt idx="0">
                  <c:v>0</c:v>
                </c:pt>
                <c:pt idx="1">
                  <c:v>0</c:v>
                </c:pt>
                <c:pt idx="2">
                  <c:v>0.15</c:v>
                </c:pt>
                <c:pt idx="3">
                  <c:v>8.611111111111111E-2</c:v>
                </c:pt>
                <c:pt idx="4">
                  <c:v>0.27777777777777779</c:v>
                </c:pt>
                <c:pt idx="5">
                  <c:v>2.2222222222222223E-2</c:v>
                </c:pt>
              </c:numCache>
            </c:numRef>
          </c:val>
          <c:smooth val="0"/>
        </c:ser>
        <c:ser>
          <c:idx val="3"/>
          <c:order val="3"/>
          <c:tx>
            <c:strRef>
              <c:f>'Histo Iindicateur Performance'!$D$3</c:f>
              <c:strCache>
                <c:ptCount val="1"/>
                <c:pt idx="0">
                  <c:v>PT</c:v>
                </c:pt>
              </c:strCache>
            </c:strRef>
          </c:tx>
          <c:val>
            <c:numRef>
              <c:f>'Histo Iindicateur Performance'!$D$4:$D$9</c:f>
              <c:numCache>
                <c:formatCode>0%</c:formatCode>
                <c:ptCount val="6"/>
                <c:pt idx="0">
                  <c:v>0</c:v>
                </c:pt>
                <c:pt idx="1">
                  <c:v>0</c:v>
                </c:pt>
                <c:pt idx="2">
                  <c:v>0.36666666666666664</c:v>
                </c:pt>
                <c:pt idx="3">
                  <c:v>0.28888888888888886</c:v>
                </c:pt>
                <c:pt idx="4">
                  <c:v>9.7222222222222224E-2</c:v>
                </c:pt>
                <c:pt idx="5">
                  <c:v>0.21111111111111111</c:v>
                </c:pt>
              </c:numCache>
            </c:numRef>
          </c:val>
          <c:smooth val="0"/>
        </c:ser>
        <c:dLbls>
          <c:showLegendKey val="0"/>
          <c:showVal val="0"/>
          <c:showCatName val="0"/>
          <c:showSerName val="0"/>
          <c:showPercent val="0"/>
          <c:showBubbleSize val="0"/>
        </c:dLbls>
        <c:marker val="1"/>
        <c:smooth val="0"/>
        <c:axId val="215134592"/>
        <c:axId val="215136128"/>
      </c:lineChart>
      <c:catAx>
        <c:axId val="215134592"/>
        <c:scaling>
          <c:orientation val="minMax"/>
        </c:scaling>
        <c:delete val="0"/>
        <c:axPos val="b"/>
        <c:majorTickMark val="none"/>
        <c:minorTickMark val="none"/>
        <c:tickLblPos val="nextTo"/>
        <c:crossAx val="215136128"/>
        <c:crosses val="autoZero"/>
        <c:auto val="1"/>
        <c:lblAlgn val="ctr"/>
        <c:lblOffset val="100"/>
        <c:noMultiLvlLbl val="0"/>
      </c:catAx>
      <c:valAx>
        <c:axId val="215136128"/>
        <c:scaling>
          <c:orientation val="minMax"/>
        </c:scaling>
        <c:delete val="0"/>
        <c:axPos val="l"/>
        <c:majorGridlines/>
        <c:title>
          <c:tx>
            <c:rich>
              <a:bodyPr/>
              <a:lstStyle/>
              <a:p>
                <a:pPr>
                  <a:defRPr/>
                </a:pPr>
                <a:r>
                  <a:rPr lang="fr-FR"/>
                  <a:t>Performances</a:t>
                </a:r>
              </a:p>
            </c:rich>
          </c:tx>
          <c:overlay val="0"/>
        </c:title>
        <c:numFmt formatCode="0%" sourceLinked="1"/>
        <c:majorTickMark val="none"/>
        <c:minorTickMark val="none"/>
        <c:tickLblPos val="nextTo"/>
        <c:crossAx val="215134592"/>
        <c:crosses val="autoZero"/>
        <c:crossBetween val="between"/>
      </c:valAx>
    </c:plotArea>
    <c:legend>
      <c:legendPos val="r"/>
      <c:overlay val="0"/>
    </c:legend>
    <c:plotVisOnly val="1"/>
    <c:dispBlanksAs val="gap"/>
    <c:showDLblsOverMax val="0"/>
  </c:chart>
  <c:printSettings>
    <c:headerFooter/>
    <c:pageMargins b="0.75000000000000222" l="0.70000000000000062" r="0.70000000000000062" t="0.750000000000002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Performance frais généraux</a:t>
            </a:r>
          </a:p>
        </c:rich>
      </c:tx>
      <c:overlay val="0"/>
    </c:title>
    <c:autoTitleDeleted val="0"/>
    <c:plotArea>
      <c:layout/>
      <c:lineChart>
        <c:grouping val="standard"/>
        <c:varyColors val="0"/>
        <c:ser>
          <c:idx val="0"/>
          <c:order val="0"/>
          <c:tx>
            <c:strRef>
              <c:f>'Histo Iindicateur Performance'!$I$3</c:f>
              <c:strCache>
                <c:ptCount val="1"/>
                <c:pt idx="0">
                  <c:v>PM</c:v>
                </c:pt>
              </c:strCache>
            </c:strRef>
          </c:tx>
          <c:val>
            <c:numRef>
              <c:f>'Histo Iindicateur Performance'!$I$4:$I$8</c:f>
              <c:numCache>
                <c:formatCode>0%</c:formatCode>
                <c:ptCount val="5"/>
                <c:pt idx="0">
                  <c:v>4.4444444444444446E-2</c:v>
                </c:pt>
                <c:pt idx="1">
                  <c:v>3.0555555555555558E-2</c:v>
                </c:pt>
                <c:pt idx="2">
                  <c:v>0.52222222222222225</c:v>
                </c:pt>
                <c:pt idx="3">
                  <c:v>0.28888888888888886</c:v>
                </c:pt>
                <c:pt idx="4">
                  <c:v>0.2</c:v>
                </c:pt>
              </c:numCache>
            </c:numRef>
          </c:val>
          <c:smooth val="0"/>
        </c:ser>
        <c:ser>
          <c:idx val="1"/>
          <c:order val="1"/>
          <c:tx>
            <c:strRef>
              <c:f>'Histo Iindicateur Performance'!$J$3</c:f>
              <c:strCache>
                <c:ptCount val="1"/>
                <c:pt idx="0">
                  <c:v>PC</c:v>
                </c:pt>
              </c:strCache>
            </c:strRef>
          </c:tx>
          <c:val>
            <c:numRef>
              <c:f>'Histo Iindicateur Performance'!$J$4:$J$8</c:f>
              <c:numCache>
                <c:formatCode>0%</c:formatCode>
                <c:ptCount val="5"/>
                <c:pt idx="0">
                  <c:v>3.3333333333333333E-2</c:v>
                </c:pt>
                <c:pt idx="1">
                  <c:v>1.6666666666666666E-2</c:v>
                </c:pt>
                <c:pt idx="2">
                  <c:v>6.1111111111111116E-2</c:v>
                </c:pt>
                <c:pt idx="3">
                  <c:v>8.8888888888888892E-2</c:v>
                </c:pt>
              </c:numCache>
            </c:numRef>
          </c:val>
          <c:smooth val="0"/>
        </c:ser>
        <c:ser>
          <c:idx val="2"/>
          <c:order val="2"/>
          <c:tx>
            <c:strRef>
              <c:f>'Histo Iindicateur Performance'!$K$3</c:f>
              <c:strCache>
                <c:ptCount val="1"/>
                <c:pt idx="0">
                  <c:v>TV</c:v>
                </c:pt>
              </c:strCache>
            </c:strRef>
          </c:tx>
          <c:val>
            <c:numRef>
              <c:f>'Histo Iindicateur Performance'!$K$4:$K$8</c:f>
              <c:numCache>
                <c:formatCode>0%</c:formatCode>
                <c:ptCount val="5"/>
                <c:pt idx="0">
                  <c:v>0</c:v>
                </c:pt>
                <c:pt idx="1">
                  <c:v>0</c:v>
                </c:pt>
                <c:pt idx="2">
                  <c:v>6.6666666666666666E-2</c:v>
                </c:pt>
                <c:pt idx="3">
                  <c:v>0.1</c:v>
                </c:pt>
                <c:pt idx="4">
                  <c:v>0.1</c:v>
                </c:pt>
              </c:numCache>
            </c:numRef>
          </c:val>
          <c:smooth val="0"/>
        </c:ser>
        <c:ser>
          <c:idx val="3"/>
          <c:order val="3"/>
          <c:tx>
            <c:strRef>
              <c:f>'Histo Iindicateur Performance'!$L$3</c:f>
              <c:strCache>
                <c:ptCount val="1"/>
                <c:pt idx="0">
                  <c:v>PT</c:v>
                </c:pt>
              </c:strCache>
            </c:strRef>
          </c:tx>
          <c:val>
            <c:numRef>
              <c:f>'Histo Iindicateur Performance'!$L$4:$L$8</c:f>
              <c:numCache>
                <c:formatCode>0%</c:formatCode>
                <c:ptCount val="5"/>
                <c:pt idx="0">
                  <c:v>0</c:v>
                </c:pt>
                <c:pt idx="1">
                  <c:v>0.33333333333333331</c:v>
                </c:pt>
                <c:pt idx="2">
                  <c:v>0.21666666666666667</c:v>
                </c:pt>
                <c:pt idx="3">
                  <c:v>0.21666666666666667</c:v>
                </c:pt>
                <c:pt idx="4">
                  <c:v>0.1</c:v>
                </c:pt>
              </c:numCache>
            </c:numRef>
          </c:val>
          <c:smooth val="0"/>
        </c:ser>
        <c:dLbls>
          <c:showLegendKey val="0"/>
          <c:showVal val="0"/>
          <c:showCatName val="0"/>
          <c:showSerName val="0"/>
          <c:showPercent val="0"/>
          <c:showBubbleSize val="0"/>
        </c:dLbls>
        <c:marker val="1"/>
        <c:smooth val="0"/>
        <c:axId val="220514176"/>
        <c:axId val="220515712"/>
      </c:lineChart>
      <c:catAx>
        <c:axId val="220514176"/>
        <c:scaling>
          <c:orientation val="minMax"/>
        </c:scaling>
        <c:delete val="0"/>
        <c:axPos val="b"/>
        <c:majorTickMark val="none"/>
        <c:minorTickMark val="none"/>
        <c:tickLblPos val="nextTo"/>
        <c:crossAx val="220515712"/>
        <c:crosses val="autoZero"/>
        <c:auto val="1"/>
        <c:lblAlgn val="ctr"/>
        <c:lblOffset val="100"/>
        <c:noMultiLvlLbl val="0"/>
      </c:catAx>
      <c:valAx>
        <c:axId val="220515712"/>
        <c:scaling>
          <c:orientation val="minMax"/>
        </c:scaling>
        <c:delete val="0"/>
        <c:axPos val="l"/>
        <c:majorGridlines/>
        <c:title>
          <c:tx>
            <c:rich>
              <a:bodyPr/>
              <a:lstStyle/>
              <a:p>
                <a:pPr>
                  <a:defRPr>
                    <a:solidFill>
                      <a:schemeClr val="dk1"/>
                    </a:solidFill>
                    <a:latin typeface="+mn-lt"/>
                    <a:ea typeface="+mn-ea"/>
                    <a:cs typeface="+mn-cs"/>
                  </a:defRPr>
                </a:pPr>
                <a:r>
                  <a:rPr lang="en-US">
                    <a:solidFill>
                      <a:schemeClr val="dk1"/>
                    </a:solidFill>
                    <a:latin typeface="+mn-lt"/>
                    <a:ea typeface="+mn-ea"/>
                    <a:cs typeface="+mn-cs"/>
                  </a:rPr>
                  <a:t>Performances</a:t>
                </a:r>
              </a:p>
            </c:rich>
          </c:tx>
          <c:layout>
            <c:manualLayout>
              <c:xMode val="edge"/>
              <c:yMode val="edge"/>
              <c:x val="4.569055036344756E-2"/>
              <c:y val="0.39169006913727766"/>
            </c:manualLayout>
          </c:layout>
          <c:overlay val="0"/>
          <c:spPr>
            <a:solidFill>
              <a:schemeClr val="lt1"/>
            </a:solidFill>
            <a:ln w="25400" cap="flat" cmpd="sng" algn="ctr">
              <a:solidFill>
                <a:schemeClr val="accent5"/>
              </a:solidFill>
              <a:prstDash val="solid"/>
            </a:ln>
            <a:effectLst/>
          </c:spPr>
        </c:title>
        <c:numFmt formatCode="0%" sourceLinked="1"/>
        <c:majorTickMark val="none"/>
        <c:minorTickMark val="none"/>
        <c:tickLblPos val="nextTo"/>
        <c:crossAx val="220514176"/>
        <c:crosses val="autoZero"/>
        <c:crossBetween val="between"/>
      </c:valAx>
    </c:plotArea>
    <c:legend>
      <c:legendPos val="r"/>
      <c:overlay val="0"/>
    </c:legend>
    <c:plotVisOnly val="1"/>
    <c:dispBlanksAs val="gap"/>
    <c:showDLblsOverMax val="0"/>
  </c:chart>
  <c:printSettings>
    <c:headerFooter/>
    <c:pageMargins b="0.75000000000000222" l="0.70000000000000062" r="0.70000000000000062" t="0.750000000000002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fr-FR"/>
              <a:t>Performances M.M</a:t>
            </a:r>
          </a:p>
        </c:rich>
      </c:tx>
      <c:overlay val="0"/>
    </c:title>
    <c:autoTitleDeleted val="0"/>
    <c:plotArea>
      <c:layout/>
      <c:lineChart>
        <c:grouping val="standard"/>
        <c:varyColors val="0"/>
        <c:ser>
          <c:idx val="0"/>
          <c:order val="0"/>
          <c:tx>
            <c:strRef>
              <c:f>'Histo Iindicateur Performance'!$E$3</c:f>
              <c:strCache>
                <c:ptCount val="1"/>
                <c:pt idx="0">
                  <c:v>PM</c:v>
                </c:pt>
              </c:strCache>
            </c:strRef>
          </c:tx>
          <c:val>
            <c:numRef>
              <c:f>'Histo Iindicateur Performance'!$E$4:$E$8</c:f>
              <c:numCache>
                <c:formatCode>0%</c:formatCode>
                <c:ptCount val="5"/>
                <c:pt idx="0">
                  <c:v>0.1111111111111111</c:v>
                </c:pt>
                <c:pt idx="1">
                  <c:v>5.5555555555555552E-2</c:v>
                </c:pt>
                <c:pt idx="2">
                  <c:v>0</c:v>
                </c:pt>
                <c:pt idx="3">
                  <c:v>0</c:v>
                </c:pt>
              </c:numCache>
            </c:numRef>
          </c:val>
          <c:smooth val="0"/>
        </c:ser>
        <c:ser>
          <c:idx val="1"/>
          <c:order val="1"/>
          <c:tx>
            <c:strRef>
              <c:f>'Histo Iindicateur Performance'!$F$3</c:f>
              <c:strCache>
                <c:ptCount val="1"/>
                <c:pt idx="0">
                  <c:v>PC</c:v>
                </c:pt>
              </c:strCache>
            </c:strRef>
          </c:tx>
          <c:val>
            <c:numRef>
              <c:f>'Histo Iindicateur Performance'!$F$4:$F$8</c:f>
              <c:numCache>
                <c:formatCode>0%</c:formatCode>
                <c:ptCount val="5"/>
                <c:pt idx="0">
                  <c:v>0.17222222222222222</c:v>
                </c:pt>
                <c:pt idx="1">
                  <c:v>0.11666666666666667</c:v>
                </c:pt>
                <c:pt idx="2">
                  <c:v>6.6666666666666666E-2</c:v>
                </c:pt>
                <c:pt idx="3">
                  <c:v>6.6666666666666666E-2</c:v>
                </c:pt>
              </c:numCache>
            </c:numRef>
          </c:val>
          <c:smooth val="0"/>
        </c:ser>
        <c:ser>
          <c:idx val="2"/>
          <c:order val="2"/>
          <c:tx>
            <c:strRef>
              <c:f>'Histo Iindicateur Performance'!$G$3</c:f>
              <c:strCache>
                <c:ptCount val="1"/>
                <c:pt idx="0">
                  <c:v>TV</c:v>
                </c:pt>
              </c:strCache>
            </c:strRef>
          </c:tx>
          <c:val>
            <c:numRef>
              <c:f>'Histo Iindicateur Performance'!$G$4:$G$8</c:f>
              <c:numCache>
                <c:formatCode>0%</c:formatCode>
                <c:ptCount val="5"/>
                <c:pt idx="0">
                  <c:v>0.21111111111111111</c:v>
                </c:pt>
                <c:pt idx="1">
                  <c:v>0.21111111111111111</c:v>
                </c:pt>
                <c:pt idx="2">
                  <c:v>0.19444444444444442</c:v>
                </c:pt>
                <c:pt idx="3">
                  <c:v>0.3611111111111111</c:v>
                </c:pt>
                <c:pt idx="4">
                  <c:v>0.50555555555555554</c:v>
                </c:pt>
              </c:numCache>
            </c:numRef>
          </c:val>
          <c:smooth val="0"/>
        </c:ser>
        <c:ser>
          <c:idx val="3"/>
          <c:order val="3"/>
          <c:tx>
            <c:strRef>
              <c:f>'Histo Iindicateur Performance'!$H$3</c:f>
              <c:strCache>
                <c:ptCount val="1"/>
                <c:pt idx="0">
                  <c:v>PT</c:v>
                </c:pt>
              </c:strCache>
            </c:strRef>
          </c:tx>
          <c:val>
            <c:numRef>
              <c:f>'Histo Iindicateur Performance'!$H$4:$H$8</c:f>
              <c:numCache>
                <c:formatCode>0%</c:formatCode>
                <c:ptCount val="5"/>
                <c:pt idx="0">
                  <c:v>0.21666666666666667</c:v>
                </c:pt>
                <c:pt idx="1">
                  <c:v>0.31111111111111112</c:v>
                </c:pt>
                <c:pt idx="2">
                  <c:v>0.14444444444444443</c:v>
                </c:pt>
                <c:pt idx="3">
                  <c:v>0.24444444444444444</c:v>
                </c:pt>
                <c:pt idx="4">
                  <c:v>0.24444444444444444</c:v>
                </c:pt>
              </c:numCache>
            </c:numRef>
          </c:val>
          <c:smooth val="0"/>
        </c:ser>
        <c:dLbls>
          <c:showLegendKey val="0"/>
          <c:showVal val="0"/>
          <c:showCatName val="0"/>
          <c:showSerName val="0"/>
          <c:showPercent val="0"/>
          <c:showBubbleSize val="0"/>
        </c:dLbls>
        <c:marker val="1"/>
        <c:smooth val="0"/>
        <c:axId val="214911232"/>
        <c:axId val="214921216"/>
      </c:lineChart>
      <c:catAx>
        <c:axId val="214911232"/>
        <c:scaling>
          <c:orientation val="minMax"/>
        </c:scaling>
        <c:delete val="0"/>
        <c:axPos val="b"/>
        <c:majorTickMark val="none"/>
        <c:minorTickMark val="none"/>
        <c:tickLblPos val="nextTo"/>
        <c:crossAx val="214921216"/>
        <c:crosses val="autoZero"/>
        <c:auto val="1"/>
        <c:lblAlgn val="ctr"/>
        <c:lblOffset val="100"/>
        <c:noMultiLvlLbl val="0"/>
      </c:catAx>
      <c:valAx>
        <c:axId val="214921216"/>
        <c:scaling>
          <c:orientation val="minMax"/>
        </c:scaling>
        <c:delete val="0"/>
        <c:axPos val="l"/>
        <c:majorGridlines/>
        <c:title>
          <c:tx>
            <c:rich>
              <a:bodyPr/>
              <a:lstStyle/>
              <a:p>
                <a:pPr>
                  <a:defRPr/>
                </a:pPr>
                <a:r>
                  <a:rPr lang="fr-FR"/>
                  <a:t>Performances</a:t>
                </a:r>
              </a:p>
            </c:rich>
          </c:tx>
          <c:overlay val="0"/>
        </c:title>
        <c:numFmt formatCode="0%" sourceLinked="1"/>
        <c:majorTickMark val="none"/>
        <c:minorTickMark val="none"/>
        <c:tickLblPos val="nextTo"/>
        <c:crossAx val="214911232"/>
        <c:crosses val="autoZero"/>
        <c:crossBetween val="between"/>
      </c:valAx>
    </c:plotArea>
    <c:legend>
      <c:legendPos val="r"/>
      <c:overlay val="0"/>
    </c:legend>
    <c:plotVisOnly val="1"/>
    <c:dispBlanksAs val="gap"/>
    <c:showDLblsOverMax val="0"/>
  </c:chart>
  <c:printSettings>
    <c:headerFooter/>
    <c:pageMargins b="0.75000000000000222" l="0.70000000000000062" r="0.70000000000000062" t="0.75000000000000222" header="0.30000000000000032" footer="0.30000000000000032"/>
    <c:pageSetup/>
  </c:printSettings>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752474</xdr:colOff>
      <xdr:row>9</xdr:row>
      <xdr:rowOff>9525</xdr:rowOff>
    </xdr:from>
    <xdr:to>
      <xdr:col>4</xdr:col>
      <xdr:colOff>733425</xdr:colOff>
      <xdr:row>21</xdr:row>
      <xdr:rowOff>180975</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752475</xdr:colOff>
      <xdr:row>9</xdr:row>
      <xdr:rowOff>9525</xdr:rowOff>
    </xdr:from>
    <xdr:to>
      <xdr:col>13</xdr:col>
      <xdr:colOff>0</xdr:colOff>
      <xdr:row>21</xdr:row>
      <xdr:rowOff>190501</xdr:rowOff>
    </xdr:to>
    <xdr:graphicFrame macro="">
      <xdr:nvGraphicFramePr>
        <xdr:cNvPr id="6" name="Graphique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4</xdr:col>
      <xdr:colOff>723901</xdr:colOff>
      <xdr:row>9</xdr:row>
      <xdr:rowOff>0</xdr:rowOff>
    </xdr:from>
    <xdr:to>
      <xdr:col>8</xdr:col>
      <xdr:colOff>752475</xdr:colOff>
      <xdr:row>21</xdr:row>
      <xdr:rowOff>180975</xdr:rowOff>
    </xdr:to>
    <xdr:graphicFrame macro="">
      <xdr:nvGraphicFramePr>
        <xdr:cNvPr id="7" name="Graphique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tabColor rgb="FFFF3333"/>
  </sheetPr>
  <dimension ref="A1:AH77"/>
  <sheetViews>
    <sheetView topLeftCell="Z1" workbookViewId="0">
      <selection activeCell="AH5" sqref="AH5"/>
    </sheetView>
  </sheetViews>
  <sheetFormatPr baseColWidth="10" defaultRowHeight="15.75" x14ac:dyDescent="0.25"/>
  <cols>
    <col min="1" max="1" width="11" style="35" customWidth="1"/>
    <col min="2" max="2" width="11.42578125" style="35"/>
    <col min="3" max="3" width="11.42578125" style="8" customWidth="1"/>
    <col min="4" max="4" width="15.85546875" style="8" customWidth="1"/>
    <col min="5" max="5" width="13.7109375" style="8" customWidth="1"/>
    <col min="6" max="6" width="16" style="198" customWidth="1"/>
    <col min="7" max="7" width="12.28515625" style="24" customWidth="1"/>
    <col min="8" max="8" width="14.28515625" style="22" customWidth="1"/>
    <col min="9" max="9" width="11.42578125" style="25"/>
    <col min="10" max="10" width="16" style="22" customWidth="1"/>
    <col min="11" max="11" width="16" style="180" customWidth="1"/>
    <col min="12" max="12" width="12.42578125" style="41" customWidth="1"/>
    <col min="13" max="13" width="21.42578125" style="62" customWidth="1"/>
    <col min="14" max="14" width="18.28515625" style="23" bestFit="1" customWidth="1"/>
    <col min="15" max="15" width="14.42578125" style="21" customWidth="1"/>
    <col min="16" max="16" width="11.42578125" style="27"/>
    <col min="17" max="17" width="11.85546875" style="27" bestFit="1" customWidth="1"/>
    <col min="18" max="18" width="11.42578125" style="27"/>
    <col min="19" max="19" width="10.7109375" style="28" customWidth="1"/>
    <col min="20" max="20" width="13.28515625" style="29" customWidth="1"/>
    <col min="21" max="21" width="12.140625" style="30" bestFit="1" customWidth="1"/>
    <col min="22" max="22" width="14.28515625" style="31" customWidth="1"/>
    <col min="23" max="23" width="12.28515625" style="148" customWidth="1"/>
    <col min="24" max="24" width="13.85546875" style="32" customWidth="1"/>
    <col min="25" max="25" width="11.85546875" style="44" customWidth="1"/>
    <col min="26" max="26" width="15.42578125" style="32" customWidth="1"/>
    <col min="27" max="28" width="11.85546875" style="50" customWidth="1"/>
    <col min="29" max="29" width="15.140625" style="32" customWidth="1"/>
    <col min="30" max="30" width="11.42578125" style="104"/>
    <col min="31" max="31" width="13.42578125" style="156" customWidth="1"/>
    <col min="32" max="32" width="34" style="7" customWidth="1"/>
    <col min="33" max="33" width="14.42578125" style="105" bestFit="1" customWidth="1"/>
    <col min="34" max="34" width="40.7109375" style="8" customWidth="1"/>
    <col min="35" max="16384" width="11.42578125" style="8"/>
  </cols>
  <sheetData>
    <row r="1" spans="1:34" ht="39.950000000000003" customHeight="1" x14ac:dyDescent="0.25">
      <c r="A1" s="275" t="s">
        <v>191</v>
      </c>
      <c r="B1" s="275"/>
      <c r="C1" s="275"/>
      <c r="D1" s="123"/>
      <c r="E1" s="123"/>
      <c r="F1" s="276" t="s">
        <v>210</v>
      </c>
      <c r="G1" s="276"/>
      <c r="H1" s="276"/>
      <c r="I1" s="276"/>
      <c r="J1" s="276"/>
      <c r="K1" s="276"/>
      <c r="L1" s="276"/>
      <c r="M1" s="276"/>
      <c r="N1" s="276"/>
      <c r="O1" s="276"/>
      <c r="P1" s="276"/>
      <c r="Q1" s="276"/>
      <c r="R1" s="124"/>
      <c r="S1" s="125"/>
      <c r="T1" s="133" t="s">
        <v>16</v>
      </c>
      <c r="U1" s="126">
        <f ca="1">TODAY()</f>
        <v>41767</v>
      </c>
      <c r="V1" s="127"/>
      <c r="W1" s="147"/>
      <c r="X1" s="6"/>
      <c r="Y1" s="42"/>
      <c r="Z1" s="6"/>
      <c r="AA1" s="49"/>
      <c r="AB1" s="49"/>
      <c r="AC1" s="6"/>
    </row>
    <row r="2" spans="1:34" ht="15" customHeight="1" thickBot="1" x14ac:dyDescent="0.3"/>
    <row r="3" spans="1:34" ht="15" customHeight="1" thickBot="1" x14ac:dyDescent="0.3">
      <c r="A3" s="199"/>
      <c r="B3" s="272" t="s">
        <v>4</v>
      </c>
      <c r="C3" s="273"/>
      <c r="D3" s="274"/>
      <c r="E3" s="272" t="s">
        <v>5</v>
      </c>
      <c r="F3" s="273"/>
      <c r="G3" s="273"/>
      <c r="H3" s="273"/>
      <c r="I3" s="273"/>
      <c r="J3" s="273"/>
      <c r="K3" s="274"/>
      <c r="L3" s="209"/>
      <c r="M3" s="211"/>
      <c r="N3" s="272" t="s">
        <v>6</v>
      </c>
      <c r="O3" s="273"/>
      <c r="P3" s="273"/>
      <c r="Q3" s="273"/>
      <c r="R3" s="274"/>
      <c r="S3" s="207"/>
      <c r="T3" s="207"/>
      <c r="U3" s="277" t="s">
        <v>7</v>
      </c>
      <c r="V3" s="278"/>
      <c r="W3" s="277" t="s">
        <v>151</v>
      </c>
      <c r="X3" s="278"/>
      <c r="Z3" s="210" t="s">
        <v>124</v>
      </c>
      <c r="AA3" s="209"/>
      <c r="AB3" s="208"/>
      <c r="AC3" s="272" t="s">
        <v>22</v>
      </c>
      <c r="AD3" s="274"/>
      <c r="AE3" s="207"/>
      <c r="AF3" s="207"/>
      <c r="AG3" s="207"/>
      <c r="AH3" s="207"/>
    </row>
    <row r="4" spans="1:34" ht="43.5" customHeight="1" thickBot="1" x14ac:dyDescent="0.3">
      <c r="A4" s="200" t="s">
        <v>179</v>
      </c>
      <c r="B4" s="200" t="s">
        <v>159</v>
      </c>
      <c r="C4" s="200" t="s">
        <v>0</v>
      </c>
      <c r="D4" s="201" t="s">
        <v>176</v>
      </c>
      <c r="E4" s="201" t="s">
        <v>175</v>
      </c>
      <c r="F4" s="201" t="s">
        <v>10</v>
      </c>
      <c r="G4" s="201" t="s">
        <v>13</v>
      </c>
      <c r="H4" s="202" t="s">
        <v>160</v>
      </c>
      <c r="I4" s="202" t="s">
        <v>163</v>
      </c>
      <c r="J4" s="202" t="s">
        <v>161</v>
      </c>
      <c r="K4" s="203" t="s">
        <v>14</v>
      </c>
      <c r="L4" s="204" t="s">
        <v>135</v>
      </c>
      <c r="M4" s="205" t="s">
        <v>9</v>
      </c>
      <c r="N4" s="201" t="s">
        <v>12</v>
      </c>
      <c r="O4" s="201" t="s">
        <v>177</v>
      </c>
      <c r="P4" s="201" t="s">
        <v>154</v>
      </c>
      <c r="Q4" s="202" t="s">
        <v>2</v>
      </c>
      <c r="R4" s="202" t="s">
        <v>3</v>
      </c>
      <c r="S4" s="205" t="s">
        <v>8</v>
      </c>
      <c r="T4" s="205" t="s">
        <v>178</v>
      </c>
      <c r="U4" s="202" t="s">
        <v>149</v>
      </c>
      <c r="V4" s="202" t="s">
        <v>15</v>
      </c>
      <c r="W4" s="202" t="s">
        <v>150</v>
      </c>
      <c r="X4" s="202" t="s">
        <v>119</v>
      </c>
      <c r="Y4" s="206" t="s">
        <v>120</v>
      </c>
      <c r="Z4" s="202" t="s">
        <v>121</v>
      </c>
      <c r="AA4" s="204" t="s">
        <v>122</v>
      </c>
      <c r="AB4" s="204" t="s">
        <v>123</v>
      </c>
      <c r="AC4" s="202" t="s">
        <v>20</v>
      </c>
      <c r="AD4" s="202" t="s">
        <v>21</v>
      </c>
      <c r="AE4" s="205" t="s">
        <v>147</v>
      </c>
      <c r="AF4" s="205" t="s">
        <v>9</v>
      </c>
      <c r="AG4" s="205" t="s">
        <v>143</v>
      </c>
      <c r="AH4" s="205" t="s">
        <v>148</v>
      </c>
    </row>
    <row r="5" spans="1:34" ht="60.75" customHeight="1" thickBot="1" x14ac:dyDescent="0.3">
      <c r="A5" s="134">
        <v>1223</v>
      </c>
      <c r="B5" s="134">
        <v>60</v>
      </c>
      <c r="C5" s="9">
        <v>4501081526</v>
      </c>
      <c r="D5" s="9" t="s">
        <v>158</v>
      </c>
      <c r="E5" s="9"/>
      <c r="F5" s="197" t="str">
        <f t="shared" ref="F5:F6" si="0">IF(ISNUMBER(W5),"Terminé",IF(AND(ISBLANK(J5),ISNUMBER(I5),ISNUMBER(P5)),"Réclamer Réception",IF(AND(ISNUMBER(P5),ISBLANK(I5),ISBLANK(J5)),"Absence de Réception",IF(AND(ISNUMBER(I5),ISNUMBER(J5),ISNUMBER(P5)),"Réceptionné",""))))</f>
        <v>Terminé</v>
      </c>
      <c r="G5" s="128">
        <f>+IF(ISNUMBER(C5),VLOOKUP(C5,magasin!A5:D255,4,FALSE),"")</f>
        <v>217364</v>
      </c>
      <c r="H5" s="12">
        <f>IF(ISNUMBER(C5),VLOOKUP(C5,magasin!A:I,5,FALSE),"")</f>
        <v>41736</v>
      </c>
      <c r="I5" s="129">
        <f>IF(ISNUMBER(C5),VLOOKUP(C5,magasin!A5:F255,6,FALSE),"")</f>
        <v>41739</v>
      </c>
      <c r="J5" s="129">
        <v>41749</v>
      </c>
      <c r="K5" s="178">
        <v>20000</v>
      </c>
      <c r="L5" s="40">
        <f t="shared" ref="L5:L36" si="1">IF(AND(ISNUMBER(H5),ISNUMBER(J5),ISNUMBER(B5)),(J5-H5)/B5,IF(ISTEXT(B5),"",""))</f>
        <v>0.21666666666666667</v>
      </c>
      <c r="M5" s="14" t="str">
        <f t="shared" ref="M5:M36" si="2">IF(AND(L5&lt;30%,ISNUMBER(L5)),"à temps",IF(L5="","","Retard de paiement éventuel dû au retard du traitement de la réception"))</f>
        <v>à temps</v>
      </c>
      <c r="N5" s="10" t="str">
        <f t="shared" ref="N5:N36" si="3">+IF(0&lt;P5&lt;H5,"Facture Antidatée",IF(AND(ISNUMBER(J5),ISBLANK(P5)),"Réclamer Facture",IF(AND(ISNUMBER(P5),ISNUMBER(J5)),"à comptabiliser","")))</f>
        <v>à comptabiliser</v>
      </c>
      <c r="O5" s="11">
        <v>111111</v>
      </c>
      <c r="P5" s="130">
        <v>41739</v>
      </c>
      <c r="Q5" s="131"/>
      <c r="R5" s="130">
        <v>41750</v>
      </c>
      <c r="S5" s="13" t="str">
        <f>IF(AND(ISNUMBER(Q5),ISNUMBER(B5),ISNUMBER(R5)),(R5-Q5)/B5,"")</f>
        <v/>
      </c>
      <c r="T5" s="15" t="str">
        <f>IF(AND(ISNUMBER(Q5),ISNUMBER(R5)),R5-Q5,"")</f>
        <v/>
      </c>
      <c r="U5" s="16">
        <f t="shared" ref="U5:U36" si="4">IF(AND(ISNUMBER(H5),ISNUMBER(B5)),H5+B5,"")</f>
        <v>41796</v>
      </c>
      <c r="V5" s="17">
        <f t="shared" ref="V5:V36" ca="1" si="5">IF(U5="","",+U5-$U$1)</f>
        <v>29</v>
      </c>
      <c r="W5" s="146">
        <v>12</v>
      </c>
      <c r="X5" s="102">
        <v>41760</v>
      </c>
      <c r="Y5" s="43">
        <f t="shared" ref="Y5:Y36" si="6">+IF(AND(ISNUMBER(X5),ISNUMBER(R5),ISNUMBER(H5),ISNUMBER(B5)),(X5-MAX(R5,H5))/B5,"")</f>
        <v>0.16666666666666666</v>
      </c>
      <c r="Z5" s="102"/>
      <c r="AA5" s="40" t="str">
        <f t="shared" ref="AA5:AA36" si="7">+IF(AND(ISNUMBER(Z5),ISNUMBER(X5),ISNUMBER(B5)),(Z5-X5)/B5,"")</f>
        <v/>
      </c>
      <c r="AB5" s="40" t="str">
        <f t="shared" ref="AB5:AB36" si="8">IF(AND(ISNUMBER(Z5),ISNUMBER(AC5),ISNUMBER(B5)),(AC5-Z5)/B5,"")</f>
        <v/>
      </c>
      <c r="AC5" s="12">
        <v>41791</v>
      </c>
      <c r="AD5" s="111">
        <v>41800</v>
      </c>
      <c r="AE5" s="153">
        <f t="shared" ref="AE5:AE36" si="9">IF(AND(ISNUMBER(H5),ISNUMBER(B5),ISNUMBER(AD5)),(AD5-H5)/B5,"")</f>
        <v>1.0666666666666667</v>
      </c>
      <c r="AF5" s="19" t="str">
        <f t="shared" ref="AF5:AF36" si="10">IF(AND(ISNUMBER(AE5),AE5&lt;=1),"Paiement à temps",IF(AND(ISNUMBER(AE5),AE5&gt;1),"Dépassement du délai de paiement, Pensez à comptabiliser la majoration de retard dans charge non courante",""))</f>
        <v>Dépassement du délai de paiement, Pensez à comptabiliser la majoration de retard dans charge non courante</v>
      </c>
      <c r="AG5" s="132">
        <f t="shared" ref="AG5:AG36" si="11">IF(AND(ISNUMBER(K5),ISNUMBER(AE5),AE5&gt;100%),K5*10%,"")</f>
        <v>2000</v>
      </c>
      <c r="AH5" s="132"/>
    </row>
    <row r="6" spans="1:34" ht="30" customHeight="1" thickTop="1" thickBot="1" x14ac:dyDescent="0.3">
      <c r="A6" s="159"/>
      <c r="B6" s="159">
        <v>60</v>
      </c>
      <c r="C6" s="160">
        <v>230332</v>
      </c>
      <c r="D6" s="160" t="s">
        <v>172</v>
      </c>
      <c r="E6" s="160"/>
      <c r="F6" s="197" t="str">
        <f t="shared" si="0"/>
        <v>Réceptionné</v>
      </c>
      <c r="G6" s="128">
        <f>+IF(ISNUMBER(C6),VLOOKUP(C6,magasin!A6:D256,4,FALSE),"")</f>
        <v>0</v>
      </c>
      <c r="H6" s="12">
        <f>IF(ISNUMBER(C6),VLOOKUP(C6,magasin!A:I,5,FALSE),"")</f>
        <v>41739</v>
      </c>
      <c r="I6" s="129">
        <f>IF(ISNUMBER(C6),VLOOKUP(C6,magasin!A6:F256,6,FALSE),"")</f>
        <v>0</v>
      </c>
      <c r="J6" s="46">
        <v>41754</v>
      </c>
      <c r="K6" s="179">
        <v>20000</v>
      </c>
      <c r="L6" s="162">
        <f t="shared" si="1"/>
        <v>0.25</v>
      </c>
      <c r="M6" s="163" t="str">
        <f t="shared" si="2"/>
        <v>à temps</v>
      </c>
      <c r="N6" s="161" t="str">
        <f t="shared" si="3"/>
        <v>à comptabiliser</v>
      </c>
      <c r="O6" s="164"/>
      <c r="P6" s="48">
        <v>41754</v>
      </c>
      <c r="Q6" s="48"/>
      <c r="R6" s="48">
        <v>41754</v>
      </c>
      <c r="S6" s="165" t="str">
        <f>IF(AND(ISNUMBER(Q6),ISNUMBER(B6)),(R6-Q6)/B6,"")</f>
        <v/>
      </c>
      <c r="T6" s="166" t="str">
        <f>IF(ISNUMBER(Q6),R6-Q6,"")</f>
        <v/>
      </c>
      <c r="U6" s="167">
        <f t="shared" si="4"/>
        <v>41799</v>
      </c>
      <c r="V6" s="168">
        <f t="shared" ca="1" si="5"/>
        <v>32</v>
      </c>
      <c r="W6" s="169"/>
      <c r="X6" s="170"/>
      <c r="Y6" s="171" t="str">
        <f t="shared" si="6"/>
        <v/>
      </c>
      <c r="Z6" s="170"/>
      <c r="AA6" s="162" t="str">
        <f t="shared" si="7"/>
        <v/>
      </c>
      <c r="AB6" s="162" t="str">
        <f t="shared" si="8"/>
        <v/>
      </c>
      <c r="AC6" s="172"/>
      <c r="AD6" s="173"/>
      <c r="AE6" s="174" t="str">
        <f t="shared" si="9"/>
        <v/>
      </c>
      <c r="AF6" s="175" t="str">
        <f t="shared" si="10"/>
        <v/>
      </c>
      <c r="AG6" s="176" t="str">
        <f t="shared" si="11"/>
        <v/>
      </c>
      <c r="AH6" s="176"/>
    </row>
    <row r="7" spans="1:34" s="177" customFormat="1" ht="30" customHeight="1" thickTop="1" thickBot="1" x14ac:dyDescent="0.3">
      <c r="A7" s="134">
        <v>14</v>
      </c>
      <c r="B7" s="134">
        <v>90</v>
      </c>
      <c r="C7" s="9">
        <v>4300053586</v>
      </c>
      <c r="D7" s="9"/>
      <c r="E7" s="9"/>
      <c r="F7" s="197" t="str">
        <f>IF(ISNUMBER(W7),"Terminé",IF(AND(ISBLANK(J7),ISNUMBER(I7),ISNUMBER(P7)),"Réclamer Réception",IF(AND(ISNUMBER(P7),ISBLANK(I7),ISBLANK(J7)),"Absence de Réception",IF(AND(ISNUMBER(I7),ISNUMBER(J7),ISNUMBER(P7)),"Réceptionné",""))))</f>
        <v/>
      </c>
      <c r="G7" s="128" t="e">
        <f>+IF(ISNUMBER(C7),VLOOKUP(C7,magasin!A7:D257,4,FALSE),"")</f>
        <v>#N/A</v>
      </c>
      <c r="H7" s="12">
        <f>IF(ISNUMBER(C7),VLOOKUP(C7,magasin!A:I,5,FALSE),"")</f>
        <v>41737</v>
      </c>
      <c r="I7" s="129" t="e">
        <f>IF(ISNUMBER(C7),VLOOKUP(C7,magasin!A7:F257,6,FALSE),"")</f>
        <v>#N/A</v>
      </c>
      <c r="J7" s="46">
        <v>41749</v>
      </c>
      <c r="K7" s="178">
        <v>30000</v>
      </c>
      <c r="L7" s="40">
        <f t="shared" si="1"/>
        <v>0.13333333333333333</v>
      </c>
      <c r="M7" s="14" t="str">
        <f t="shared" si="2"/>
        <v>à temps</v>
      </c>
      <c r="N7" s="10" t="str">
        <f t="shared" si="3"/>
        <v>à comptabiliser</v>
      </c>
      <c r="O7" s="11"/>
      <c r="P7" s="48">
        <v>41750</v>
      </c>
      <c r="Q7" s="48"/>
      <c r="R7" s="48">
        <v>41750</v>
      </c>
      <c r="S7" s="13" t="str">
        <f>IF(AND(ISNUMBER(Q7),ISNUMBER(B7),ISNUMBER(R7)),(R7-Q7)/B7,"")</f>
        <v/>
      </c>
      <c r="T7" s="15" t="str">
        <f>IF(AND(ISNUMBER(Q7),ISNUMBER(R7)),R7-Q7,"")</f>
        <v/>
      </c>
      <c r="U7" s="16">
        <f t="shared" si="4"/>
        <v>41827</v>
      </c>
      <c r="V7" s="17">
        <f t="shared" ca="1" si="5"/>
        <v>60</v>
      </c>
      <c r="W7" s="146"/>
      <c r="X7" s="102">
        <v>41789</v>
      </c>
      <c r="Y7" s="43">
        <f t="shared" si="6"/>
        <v>0.43333333333333335</v>
      </c>
      <c r="Z7" s="102">
        <v>41791</v>
      </c>
      <c r="AA7" s="40">
        <f t="shared" si="7"/>
        <v>2.2222222222222223E-2</v>
      </c>
      <c r="AB7" s="40">
        <f t="shared" si="8"/>
        <v>0.21111111111111111</v>
      </c>
      <c r="AC7" s="18">
        <v>41810</v>
      </c>
      <c r="AD7" s="112">
        <v>41820</v>
      </c>
      <c r="AE7" s="153">
        <f t="shared" si="9"/>
        <v>0.92222222222222228</v>
      </c>
      <c r="AF7" s="19" t="str">
        <f t="shared" si="10"/>
        <v>Paiement à temps</v>
      </c>
      <c r="AG7" s="106" t="str">
        <f t="shared" si="11"/>
        <v/>
      </c>
      <c r="AH7" s="106"/>
    </row>
    <row r="8" spans="1:34" ht="30" customHeight="1" thickTop="1" thickBot="1" x14ac:dyDescent="0.3">
      <c r="A8" s="134"/>
      <c r="B8" s="134"/>
      <c r="C8" s="9">
        <v>243434</v>
      </c>
      <c r="D8" s="9" t="s">
        <v>173</v>
      </c>
      <c r="E8" s="9"/>
      <c r="F8" s="197" t="str">
        <f t="shared" ref="F8:F71" si="12">IF(ISNUMBER(W8),"Terminé",IF(AND(ISBLANK(J8),ISNUMBER(I8),ISNUMBER(P8)),"Réclamer Réception",IF(AND(ISNUMBER(P8),ISBLANK(I8),ISBLANK(J8)),"Absence de Réception",IF(AND(ISNUMBER(I8),ISNUMBER(J8),ISNUMBER(P8)),"Réceptionné",""))))</f>
        <v/>
      </c>
      <c r="G8" s="128" t="e">
        <f>+IF(ISNUMBER(C8),VLOOKUP(C8,magasin!A8:D258,4,FALSE),"")</f>
        <v>#N/A</v>
      </c>
      <c r="H8" s="12" t="e">
        <f>IF(ISNUMBER(C8),VLOOKUP(C8,magasin!A:I,5,FALSE),"")</f>
        <v>#N/A</v>
      </c>
      <c r="I8" s="129" t="e">
        <f>IF(ISNUMBER(C8),VLOOKUP(C8,magasin!A8:F258,6,FALSE),"")</f>
        <v>#N/A</v>
      </c>
      <c r="J8" s="45"/>
      <c r="K8" s="178">
        <v>30000</v>
      </c>
      <c r="L8" s="40" t="str">
        <f t="shared" si="1"/>
        <v/>
      </c>
      <c r="M8" s="14" t="str">
        <f t="shared" si="2"/>
        <v/>
      </c>
      <c r="N8" s="161" t="e">
        <f t="shared" si="3"/>
        <v>#N/A</v>
      </c>
      <c r="O8" s="11"/>
      <c r="P8" s="48">
        <v>41739</v>
      </c>
      <c r="Q8" s="48"/>
      <c r="R8" s="48"/>
      <c r="S8" s="13" t="str">
        <f t="shared" ref="S8:S39" si="13">IF(AND(ISNUMBER(Q8),ISNUMBER(B8)),(R8-Q8)/B8,"")</f>
        <v/>
      </c>
      <c r="T8" s="15" t="str">
        <f t="shared" ref="T8:T39" si="14">IF(ISNUMBER(Q8),R8-Q8,"")</f>
        <v/>
      </c>
      <c r="U8" s="16" t="str">
        <f t="shared" si="4"/>
        <v/>
      </c>
      <c r="V8" s="17" t="str">
        <f t="shared" si="5"/>
        <v/>
      </c>
      <c r="W8" s="146"/>
      <c r="X8" s="102"/>
      <c r="Y8" s="43" t="str">
        <f t="shared" si="6"/>
        <v/>
      </c>
      <c r="Z8" s="102"/>
      <c r="AA8" s="40" t="str">
        <f t="shared" si="7"/>
        <v/>
      </c>
      <c r="AB8" s="40" t="str">
        <f t="shared" si="8"/>
        <v/>
      </c>
      <c r="AC8" s="18"/>
      <c r="AD8" s="112"/>
      <c r="AE8" s="153" t="str">
        <f t="shared" si="9"/>
        <v/>
      </c>
      <c r="AF8" s="19" t="str">
        <f t="shared" si="10"/>
        <v/>
      </c>
      <c r="AG8" s="106" t="str">
        <f t="shared" si="11"/>
        <v/>
      </c>
      <c r="AH8" s="106"/>
    </row>
    <row r="9" spans="1:34" ht="30" customHeight="1" thickTop="1" thickBot="1" x14ac:dyDescent="0.3">
      <c r="A9" s="134"/>
      <c r="B9" s="134"/>
      <c r="C9" s="9"/>
      <c r="D9" s="9" t="s">
        <v>174</v>
      </c>
      <c r="E9" s="9"/>
      <c r="F9" s="197" t="str">
        <f t="shared" si="12"/>
        <v/>
      </c>
      <c r="G9" s="128" t="str">
        <f>+IF(ISNUMBER(C9),VLOOKUP(C9,magasin!A9:D259,4,FALSE),"")</f>
        <v/>
      </c>
      <c r="H9" s="12" t="str">
        <f>IF(ISNUMBER(C9),VLOOKUP(C9,magasin!A:I,5,FALSE),"")</f>
        <v/>
      </c>
      <c r="I9" s="129" t="str">
        <f>IF(ISNUMBER(C9),VLOOKUP(C9,magasin!A9:F259,6,FALSE),"")</f>
        <v/>
      </c>
      <c r="J9" s="45"/>
      <c r="K9" s="178">
        <v>20000</v>
      </c>
      <c r="L9" s="40" t="str">
        <f t="shared" si="1"/>
        <v/>
      </c>
      <c r="M9" s="14" t="str">
        <f t="shared" si="2"/>
        <v/>
      </c>
      <c r="N9" s="10" t="str">
        <f t="shared" si="3"/>
        <v/>
      </c>
      <c r="O9" s="11"/>
      <c r="P9" s="48"/>
      <c r="Q9" s="48"/>
      <c r="R9" s="48"/>
      <c r="S9" s="13" t="str">
        <f t="shared" si="13"/>
        <v/>
      </c>
      <c r="T9" s="15" t="str">
        <f t="shared" si="14"/>
        <v/>
      </c>
      <c r="U9" s="16" t="str">
        <f t="shared" si="4"/>
        <v/>
      </c>
      <c r="V9" s="17" t="str">
        <f t="shared" si="5"/>
        <v/>
      </c>
      <c r="W9" s="146"/>
      <c r="X9" s="102"/>
      <c r="Y9" s="43" t="str">
        <f t="shared" si="6"/>
        <v/>
      </c>
      <c r="Z9" s="102"/>
      <c r="AA9" s="40" t="str">
        <f t="shared" si="7"/>
        <v/>
      </c>
      <c r="AB9" s="40" t="str">
        <f t="shared" si="8"/>
        <v/>
      </c>
      <c r="AC9" s="18"/>
      <c r="AD9" s="112"/>
      <c r="AE9" s="153" t="str">
        <f t="shared" si="9"/>
        <v/>
      </c>
      <c r="AF9" s="19" t="str">
        <f t="shared" si="10"/>
        <v/>
      </c>
      <c r="AG9" s="106" t="str">
        <f t="shared" si="11"/>
        <v/>
      </c>
      <c r="AH9" s="106"/>
    </row>
    <row r="10" spans="1:34" ht="30" customHeight="1" thickTop="1" thickBot="1" x14ac:dyDescent="0.3">
      <c r="A10" s="134"/>
      <c r="B10" s="134"/>
      <c r="C10" s="9"/>
      <c r="D10" s="9"/>
      <c r="E10" s="9"/>
      <c r="F10" s="197" t="str">
        <f t="shared" si="12"/>
        <v/>
      </c>
      <c r="G10" s="128" t="str">
        <f>+IF(ISNUMBER(C10),VLOOKUP(C10,magasin!A10:D260,4,FALSE),"")</f>
        <v/>
      </c>
      <c r="H10" s="12" t="str">
        <f>IF(ISNUMBER(C10),VLOOKUP(C10,magasin!A:I,5,FALSE),"")</f>
        <v/>
      </c>
      <c r="I10" s="129" t="str">
        <f>IF(ISNUMBER(C10),VLOOKUP(C10,magasin!A10:F260,6,FALSE),"")</f>
        <v/>
      </c>
      <c r="J10" s="45"/>
      <c r="K10" s="178"/>
      <c r="L10" s="40" t="str">
        <f t="shared" si="1"/>
        <v/>
      </c>
      <c r="M10" s="14" t="str">
        <f t="shared" si="2"/>
        <v/>
      </c>
      <c r="N10" s="10" t="str">
        <f t="shared" si="3"/>
        <v/>
      </c>
      <c r="O10" s="11"/>
      <c r="P10" s="48"/>
      <c r="Q10" s="48"/>
      <c r="R10" s="48"/>
      <c r="S10" s="13" t="str">
        <f t="shared" si="13"/>
        <v/>
      </c>
      <c r="T10" s="15" t="str">
        <f t="shared" si="14"/>
        <v/>
      </c>
      <c r="U10" s="16" t="str">
        <f t="shared" si="4"/>
        <v/>
      </c>
      <c r="V10" s="17" t="str">
        <f t="shared" si="5"/>
        <v/>
      </c>
      <c r="W10" s="146"/>
      <c r="X10" s="102"/>
      <c r="Y10" s="43" t="str">
        <f t="shared" si="6"/>
        <v/>
      </c>
      <c r="Z10" s="102"/>
      <c r="AA10" s="40" t="str">
        <f t="shared" si="7"/>
        <v/>
      </c>
      <c r="AB10" s="40" t="str">
        <f t="shared" si="8"/>
        <v/>
      </c>
      <c r="AC10" s="18"/>
      <c r="AD10" s="112"/>
      <c r="AE10" s="153" t="str">
        <f t="shared" si="9"/>
        <v/>
      </c>
      <c r="AF10" s="19" t="str">
        <f t="shared" si="10"/>
        <v/>
      </c>
      <c r="AG10" s="106" t="str">
        <f t="shared" si="11"/>
        <v/>
      </c>
      <c r="AH10" s="106"/>
    </row>
    <row r="11" spans="1:34" ht="30" customHeight="1" thickTop="1" thickBot="1" x14ac:dyDescent="0.3">
      <c r="A11" s="134"/>
      <c r="B11" s="134"/>
      <c r="C11" s="9"/>
      <c r="D11" s="9"/>
      <c r="E11" s="9"/>
      <c r="F11" s="197" t="str">
        <f t="shared" si="12"/>
        <v/>
      </c>
      <c r="G11" s="128" t="str">
        <f>+IF(ISNUMBER(C11),VLOOKUP(C11,magasin!A11:D261,4,FALSE),"")</f>
        <v/>
      </c>
      <c r="H11" s="12" t="str">
        <f>IF(ISNUMBER(C11),VLOOKUP(C11,magasin!A:I,5,FALSE),"")</f>
        <v/>
      </c>
      <c r="I11" s="129" t="str">
        <f>IF(ISNUMBER(C11),VLOOKUP(C11,magasin!A11:F261,6,FALSE),"")</f>
        <v/>
      </c>
      <c r="J11" s="46"/>
      <c r="K11" s="178"/>
      <c r="L11" s="40" t="str">
        <f t="shared" si="1"/>
        <v/>
      </c>
      <c r="M11" s="14" t="str">
        <f t="shared" si="2"/>
        <v/>
      </c>
      <c r="N11" s="10" t="str">
        <f t="shared" si="3"/>
        <v/>
      </c>
      <c r="O11" s="11"/>
      <c r="P11" s="48"/>
      <c r="Q11" s="48"/>
      <c r="R11" s="48"/>
      <c r="S11" s="13" t="str">
        <f t="shared" si="13"/>
        <v/>
      </c>
      <c r="T11" s="15" t="str">
        <f t="shared" si="14"/>
        <v/>
      </c>
      <c r="U11" s="16" t="str">
        <f t="shared" si="4"/>
        <v/>
      </c>
      <c r="V11" s="17" t="str">
        <f t="shared" si="5"/>
        <v/>
      </c>
      <c r="W11" s="146"/>
      <c r="X11" s="102"/>
      <c r="Y11" s="43" t="str">
        <f t="shared" si="6"/>
        <v/>
      </c>
      <c r="Z11" s="102"/>
      <c r="AA11" s="40" t="str">
        <f t="shared" si="7"/>
        <v/>
      </c>
      <c r="AB11" s="40" t="str">
        <f t="shared" si="8"/>
        <v/>
      </c>
      <c r="AC11" s="18"/>
      <c r="AD11" s="112"/>
      <c r="AE11" s="153" t="str">
        <f t="shared" si="9"/>
        <v/>
      </c>
      <c r="AF11" s="19" t="str">
        <f t="shared" si="10"/>
        <v/>
      </c>
      <c r="AG11" s="106" t="str">
        <f t="shared" si="11"/>
        <v/>
      </c>
      <c r="AH11" s="106"/>
    </row>
    <row r="12" spans="1:34" ht="30" customHeight="1" thickTop="1" thickBot="1" x14ac:dyDescent="0.3">
      <c r="A12" s="134"/>
      <c r="B12" s="134"/>
      <c r="C12" s="9"/>
      <c r="D12" s="9"/>
      <c r="E12" s="9"/>
      <c r="F12" s="197" t="str">
        <f t="shared" si="12"/>
        <v/>
      </c>
      <c r="G12" s="128" t="str">
        <f>+IF(ISNUMBER(C12),VLOOKUP(C12,magasin!A12:D262,4,FALSE),"")</f>
        <v/>
      </c>
      <c r="H12" s="12" t="str">
        <f>IF(ISNUMBER(C12),VLOOKUP(C12,magasin!A:I,5,FALSE),"")</f>
        <v/>
      </c>
      <c r="I12" s="129" t="str">
        <f>IF(ISNUMBER(C12),VLOOKUP(C12,magasin!A12:F262,6,FALSE),"")</f>
        <v/>
      </c>
      <c r="J12" s="46"/>
      <c r="K12" s="178"/>
      <c r="L12" s="40" t="str">
        <f t="shared" si="1"/>
        <v/>
      </c>
      <c r="M12" s="14" t="str">
        <f t="shared" si="2"/>
        <v/>
      </c>
      <c r="N12" s="10" t="str">
        <f t="shared" si="3"/>
        <v/>
      </c>
      <c r="O12" s="11"/>
      <c r="P12" s="46"/>
      <c r="Q12" s="46"/>
      <c r="R12" s="46"/>
      <c r="S12" s="13" t="str">
        <f t="shared" si="13"/>
        <v/>
      </c>
      <c r="T12" s="15" t="str">
        <f t="shared" si="14"/>
        <v/>
      </c>
      <c r="U12" s="16" t="str">
        <f t="shared" si="4"/>
        <v/>
      </c>
      <c r="V12" s="17" t="str">
        <f t="shared" si="5"/>
        <v/>
      </c>
      <c r="W12" s="146"/>
      <c r="X12" s="102"/>
      <c r="Y12" s="43" t="str">
        <f t="shared" si="6"/>
        <v/>
      </c>
      <c r="Z12" s="102"/>
      <c r="AA12" s="40" t="str">
        <f t="shared" si="7"/>
        <v/>
      </c>
      <c r="AB12" s="40" t="str">
        <f t="shared" si="8"/>
        <v/>
      </c>
      <c r="AC12" s="18"/>
      <c r="AD12" s="112"/>
      <c r="AE12" s="153" t="str">
        <f t="shared" si="9"/>
        <v/>
      </c>
      <c r="AF12" s="19" t="str">
        <f t="shared" si="10"/>
        <v/>
      </c>
      <c r="AG12" s="106" t="str">
        <f t="shared" si="11"/>
        <v/>
      </c>
      <c r="AH12" s="106"/>
    </row>
    <row r="13" spans="1:34" ht="30" customHeight="1" thickTop="1" thickBot="1" x14ac:dyDescent="0.3">
      <c r="A13" s="134"/>
      <c r="B13" s="134"/>
      <c r="C13" s="9"/>
      <c r="D13" s="9"/>
      <c r="E13" s="9"/>
      <c r="F13" s="197" t="str">
        <f t="shared" si="12"/>
        <v/>
      </c>
      <c r="G13" s="128" t="str">
        <f>+IF(ISNUMBER(C13),VLOOKUP(C13,magasin!A13:D263,4,FALSE),"")</f>
        <v/>
      </c>
      <c r="H13" s="12" t="str">
        <f>IF(ISNUMBER(C13),VLOOKUP(C13,magasin!A:I,5,FALSE),"")</f>
        <v/>
      </c>
      <c r="I13" s="129" t="str">
        <f>IF(ISNUMBER(C13),VLOOKUP(C13,magasin!A13:F263,6,FALSE),"")</f>
        <v/>
      </c>
      <c r="J13" s="45"/>
      <c r="K13" s="178"/>
      <c r="L13" s="40" t="str">
        <f t="shared" si="1"/>
        <v/>
      </c>
      <c r="M13" s="14" t="str">
        <f t="shared" si="2"/>
        <v/>
      </c>
      <c r="N13" s="10" t="str">
        <f t="shared" si="3"/>
        <v/>
      </c>
      <c r="O13" s="11"/>
      <c r="P13" s="46"/>
      <c r="Q13" s="46"/>
      <c r="R13" s="46"/>
      <c r="S13" s="13" t="str">
        <f t="shared" si="13"/>
        <v/>
      </c>
      <c r="T13" s="15" t="str">
        <f t="shared" si="14"/>
        <v/>
      </c>
      <c r="U13" s="16" t="str">
        <f t="shared" si="4"/>
        <v/>
      </c>
      <c r="V13" s="17" t="str">
        <f t="shared" si="5"/>
        <v/>
      </c>
      <c r="W13" s="146"/>
      <c r="X13" s="102"/>
      <c r="Y13" s="43" t="str">
        <f t="shared" si="6"/>
        <v/>
      </c>
      <c r="Z13" s="102"/>
      <c r="AA13" s="40" t="str">
        <f t="shared" si="7"/>
        <v/>
      </c>
      <c r="AB13" s="40" t="str">
        <f t="shared" si="8"/>
        <v/>
      </c>
      <c r="AC13" s="18"/>
      <c r="AD13" s="112"/>
      <c r="AE13" s="153" t="str">
        <f t="shared" si="9"/>
        <v/>
      </c>
      <c r="AF13" s="19" t="str">
        <f t="shared" si="10"/>
        <v/>
      </c>
      <c r="AG13" s="106" t="str">
        <f t="shared" si="11"/>
        <v/>
      </c>
      <c r="AH13" s="106"/>
    </row>
    <row r="14" spans="1:34" ht="30" customHeight="1" thickTop="1" thickBot="1" x14ac:dyDescent="0.3">
      <c r="A14" s="134"/>
      <c r="B14" s="134"/>
      <c r="C14" s="9"/>
      <c r="D14" s="9"/>
      <c r="E14" s="9"/>
      <c r="F14" s="197" t="str">
        <f t="shared" si="12"/>
        <v/>
      </c>
      <c r="G14" s="128" t="str">
        <f>+IF(ISNUMBER(C14),VLOOKUP(C14,magasin!A14:D264,4,FALSE),"")</f>
        <v/>
      </c>
      <c r="H14" s="12" t="str">
        <f>IF(ISNUMBER(C14),VLOOKUP(C14,magasin!A:I,5,FALSE),"")</f>
        <v/>
      </c>
      <c r="I14" s="129" t="str">
        <f>IF(ISNUMBER(C14),VLOOKUP(C14,magasin!A14:F264,6,FALSE),"")</f>
        <v/>
      </c>
      <c r="J14" s="47"/>
      <c r="K14" s="178"/>
      <c r="L14" s="40" t="str">
        <f t="shared" si="1"/>
        <v/>
      </c>
      <c r="M14" s="14" t="str">
        <f t="shared" si="2"/>
        <v/>
      </c>
      <c r="N14" s="10" t="str">
        <f t="shared" si="3"/>
        <v/>
      </c>
      <c r="O14" s="11"/>
      <c r="P14" s="47"/>
      <c r="Q14" s="47"/>
      <c r="R14" s="47"/>
      <c r="S14" s="13" t="str">
        <f t="shared" si="13"/>
        <v/>
      </c>
      <c r="T14" s="15" t="str">
        <f t="shared" si="14"/>
        <v/>
      </c>
      <c r="U14" s="16" t="str">
        <f t="shared" si="4"/>
        <v/>
      </c>
      <c r="V14" s="17" t="str">
        <f t="shared" si="5"/>
        <v/>
      </c>
      <c r="W14" s="146"/>
      <c r="X14" s="102"/>
      <c r="Y14" s="43" t="str">
        <f t="shared" si="6"/>
        <v/>
      </c>
      <c r="Z14" s="102"/>
      <c r="AA14" s="40" t="str">
        <f t="shared" si="7"/>
        <v/>
      </c>
      <c r="AB14" s="40" t="str">
        <f t="shared" si="8"/>
        <v/>
      </c>
      <c r="AC14" s="18"/>
      <c r="AD14" s="112"/>
      <c r="AE14" s="153" t="str">
        <f t="shared" si="9"/>
        <v/>
      </c>
      <c r="AF14" s="19" t="str">
        <f t="shared" si="10"/>
        <v/>
      </c>
      <c r="AG14" s="106" t="str">
        <f t="shared" si="11"/>
        <v/>
      </c>
      <c r="AH14" s="106"/>
    </row>
    <row r="15" spans="1:34" ht="30" customHeight="1" thickTop="1" thickBot="1" x14ac:dyDescent="0.3">
      <c r="A15" s="134"/>
      <c r="B15" s="134"/>
      <c r="C15" s="9"/>
      <c r="D15" s="9"/>
      <c r="E15" s="9"/>
      <c r="F15" s="197" t="str">
        <f t="shared" si="12"/>
        <v/>
      </c>
      <c r="G15" s="128" t="str">
        <f>+IF(ISNUMBER(C15),VLOOKUP(C15,magasin!A15:D265,4,FALSE),"")</f>
        <v/>
      </c>
      <c r="H15" s="12" t="str">
        <f>IF(ISNUMBER(C15),VLOOKUP(C15,magasin!A:I,5,FALSE),"")</f>
        <v/>
      </c>
      <c r="I15" s="129" t="str">
        <f>IF(ISNUMBER(C15),VLOOKUP(C15,magasin!A15:F265,6,FALSE),"")</f>
        <v/>
      </c>
      <c r="J15" s="47"/>
      <c r="K15" s="178"/>
      <c r="L15" s="40" t="str">
        <f t="shared" si="1"/>
        <v/>
      </c>
      <c r="M15" s="14" t="str">
        <f t="shared" si="2"/>
        <v/>
      </c>
      <c r="N15" s="10" t="str">
        <f t="shared" si="3"/>
        <v/>
      </c>
      <c r="O15" s="11"/>
      <c r="P15" s="12"/>
      <c r="Q15" s="12"/>
      <c r="R15" s="12"/>
      <c r="S15" s="13" t="str">
        <f t="shared" si="13"/>
        <v/>
      </c>
      <c r="T15" s="15" t="str">
        <f t="shared" si="14"/>
        <v/>
      </c>
      <c r="U15" s="16" t="str">
        <f t="shared" si="4"/>
        <v/>
      </c>
      <c r="V15" s="17" t="str">
        <f t="shared" si="5"/>
        <v/>
      </c>
      <c r="W15" s="146"/>
      <c r="X15" s="102"/>
      <c r="Y15" s="43" t="str">
        <f t="shared" si="6"/>
        <v/>
      </c>
      <c r="Z15" s="102"/>
      <c r="AA15" s="40" t="str">
        <f t="shared" si="7"/>
        <v/>
      </c>
      <c r="AB15" s="40" t="str">
        <f t="shared" si="8"/>
        <v/>
      </c>
      <c r="AC15" s="18"/>
      <c r="AD15" s="112"/>
      <c r="AE15" s="153" t="str">
        <f t="shared" si="9"/>
        <v/>
      </c>
      <c r="AF15" s="19" t="str">
        <f t="shared" si="10"/>
        <v/>
      </c>
      <c r="AG15" s="106" t="str">
        <f t="shared" si="11"/>
        <v/>
      </c>
      <c r="AH15" s="106"/>
    </row>
    <row r="16" spans="1:34" ht="30" customHeight="1" thickTop="1" thickBot="1" x14ac:dyDescent="0.3">
      <c r="A16" s="134"/>
      <c r="B16" s="134"/>
      <c r="C16" s="9"/>
      <c r="D16" s="9"/>
      <c r="E16" s="9"/>
      <c r="F16" s="197" t="str">
        <f t="shared" si="12"/>
        <v/>
      </c>
      <c r="G16" s="128" t="str">
        <f>+IF(ISNUMBER(C16),VLOOKUP(C16,magasin!A16:D266,4,FALSE),"")</f>
        <v/>
      </c>
      <c r="H16" s="12" t="str">
        <f>IF(ISNUMBER(C16),VLOOKUP(C16,magasin!A:I,5,FALSE),"")</f>
        <v/>
      </c>
      <c r="I16" s="129" t="str">
        <f>IF(ISNUMBER(C16),VLOOKUP(C16,magasin!A16:F266,6,FALSE),"")</f>
        <v/>
      </c>
      <c r="J16" s="12"/>
      <c r="K16" s="178"/>
      <c r="L16" s="40" t="str">
        <f t="shared" si="1"/>
        <v/>
      </c>
      <c r="M16" s="14" t="str">
        <f t="shared" si="2"/>
        <v/>
      </c>
      <c r="N16" s="10" t="str">
        <f t="shared" si="3"/>
        <v/>
      </c>
      <c r="O16" s="11"/>
      <c r="P16" s="12"/>
      <c r="Q16" s="12"/>
      <c r="R16" s="12"/>
      <c r="S16" s="13" t="str">
        <f t="shared" si="13"/>
        <v/>
      </c>
      <c r="T16" s="15" t="str">
        <f t="shared" si="14"/>
        <v/>
      </c>
      <c r="U16" s="16" t="str">
        <f t="shared" si="4"/>
        <v/>
      </c>
      <c r="V16" s="17" t="str">
        <f t="shared" si="5"/>
        <v/>
      </c>
      <c r="W16" s="146"/>
      <c r="X16" s="102"/>
      <c r="Y16" s="43" t="str">
        <f t="shared" si="6"/>
        <v/>
      </c>
      <c r="Z16" s="102"/>
      <c r="AA16" s="40" t="str">
        <f t="shared" si="7"/>
        <v/>
      </c>
      <c r="AB16" s="40" t="str">
        <f t="shared" si="8"/>
        <v/>
      </c>
      <c r="AC16" s="18"/>
      <c r="AD16" s="112"/>
      <c r="AE16" s="153" t="str">
        <f t="shared" si="9"/>
        <v/>
      </c>
      <c r="AF16" s="19" t="str">
        <f t="shared" si="10"/>
        <v/>
      </c>
      <c r="AG16" s="106" t="str">
        <f t="shared" si="11"/>
        <v/>
      </c>
      <c r="AH16" s="106"/>
    </row>
    <row r="17" spans="1:34" ht="30" customHeight="1" thickTop="1" thickBot="1" x14ac:dyDescent="0.3">
      <c r="A17" s="134"/>
      <c r="B17" s="134"/>
      <c r="C17" s="9"/>
      <c r="D17" s="9"/>
      <c r="E17" s="9"/>
      <c r="F17" s="197" t="str">
        <f t="shared" si="12"/>
        <v/>
      </c>
      <c r="G17" s="128" t="str">
        <f>+IF(ISNUMBER(C17),VLOOKUP(C17,magasin!A17:D267,4,FALSE),"")</f>
        <v/>
      </c>
      <c r="H17" s="12" t="str">
        <f>IF(ISNUMBER(C17),VLOOKUP(C17,magasin!A:I,5,FALSE),"")</f>
        <v/>
      </c>
      <c r="I17" s="129" t="str">
        <f>IF(ISNUMBER(C17),VLOOKUP(C17,magasin!A17:F267,6,FALSE),"")</f>
        <v/>
      </c>
      <c r="J17" s="12"/>
      <c r="K17" s="178"/>
      <c r="L17" s="40" t="str">
        <f t="shared" si="1"/>
        <v/>
      </c>
      <c r="M17" s="14" t="str">
        <f t="shared" si="2"/>
        <v/>
      </c>
      <c r="N17" s="10" t="str">
        <f t="shared" si="3"/>
        <v/>
      </c>
      <c r="O17" s="11"/>
      <c r="P17" s="12"/>
      <c r="Q17" s="12"/>
      <c r="R17" s="12"/>
      <c r="S17" s="13" t="str">
        <f t="shared" si="13"/>
        <v/>
      </c>
      <c r="T17" s="15" t="str">
        <f t="shared" si="14"/>
        <v/>
      </c>
      <c r="U17" s="16" t="str">
        <f t="shared" si="4"/>
        <v/>
      </c>
      <c r="V17" s="17" t="str">
        <f t="shared" si="5"/>
        <v/>
      </c>
      <c r="W17" s="146"/>
      <c r="X17" s="102"/>
      <c r="Y17" s="43" t="str">
        <f t="shared" si="6"/>
        <v/>
      </c>
      <c r="Z17" s="102"/>
      <c r="AA17" s="40" t="str">
        <f t="shared" si="7"/>
        <v/>
      </c>
      <c r="AB17" s="40" t="str">
        <f t="shared" si="8"/>
        <v/>
      </c>
      <c r="AC17" s="18"/>
      <c r="AD17" s="112"/>
      <c r="AE17" s="153" t="str">
        <f t="shared" si="9"/>
        <v/>
      </c>
      <c r="AF17" s="19" t="str">
        <f t="shared" si="10"/>
        <v/>
      </c>
      <c r="AG17" s="106" t="str">
        <f t="shared" si="11"/>
        <v/>
      </c>
      <c r="AH17" s="106"/>
    </row>
    <row r="18" spans="1:34" ht="30" customHeight="1" thickTop="1" thickBot="1" x14ac:dyDescent="0.3">
      <c r="A18" s="134"/>
      <c r="B18" s="134"/>
      <c r="C18" s="9"/>
      <c r="D18" s="9"/>
      <c r="E18" s="9"/>
      <c r="F18" s="197" t="str">
        <f t="shared" si="12"/>
        <v/>
      </c>
      <c r="G18" s="128" t="str">
        <f>+IF(ISNUMBER(C18),VLOOKUP(C18,magasin!A18:D268,4,FALSE),"")</f>
        <v/>
      </c>
      <c r="H18" s="12" t="str">
        <f>IF(ISNUMBER(C18),VLOOKUP(C18,magasin!A:I,5,FALSE),"")</f>
        <v/>
      </c>
      <c r="I18" s="129" t="str">
        <f>IF(ISNUMBER(C18),VLOOKUP(C18,magasin!A18:F268,6,FALSE),"")</f>
        <v/>
      </c>
      <c r="J18" s="12"/>
      <c r="K18" s="178"/>
      <c r="L18" s="40" t="str">
        <f t="shared" si="1"/>
        <v/>
      </c>
      <c r="M18" s="14" t="str">
        <f t="shared" si="2"/>
        <v/>
      </c>
      <c r="N18" s="10" t="str">
        <f t="shared" si="3"/>
        <v/>
      </c>
      <c r="O18" s="11"/>
      <c r="P18" s="12"/>
      <c r="Q18" s="12"/>
      <c r="R18" s="12"/>
      <c r="S18" s="13" t="str">
        <f t="shared" si="13"/>
        <v/>
      </c>
      <c r="T18" s="15" t="str">
        <f t="shared" si="14"/>
        <v/>
      </c>
      <c r="U18" s="16" t="str">
        <f t="shared" si="4"/>
        <v/>
      </c>
      <c r="V18" s="17" t="str">
        <f t="shared" si="5"/>
        <v/>
      </c>
      <c r="W18" s="146"/>
      <c r="X18" s="102"/>
      <c r="Y18" s="43" t="str">
        <f t="shared" si="6"/>
        <v/>
      </c>
      <c r="Z18" s="102"/>
      <c r="AA18" s="40" t="str">
        <f t="shared" si="7"/>
        <v/>
      </c>
      <c r="AB18" s="40" t="str">
        <f t="shared" si="8"/>
        <v/>
      </c>
      <c r="AC18" s="18"/>
      <c r="AD18" s="112"/>
      <c r="AE18" s="153" t="str">
        <f t="shared" si="9"/>
        <v/>
      </c>
      <c r="AF18" s="19" t="str">
        <f t="shared" si="10"/>
        <v/>
      </c>
      <c r="AG18" s="106" t="str">
        <f t="shared" si="11"/>
        <v/>
      </c>
      <c r="AH18" s="106"/>
    </row>
    <row r="19" spans="1:34" ht="30" customHeight="1" thickTop="1" thickBot="1" x14ac:dyDescent="0.3">
      <c r="A19" s="134"/>
      <c r="B19" s="134"/>
      <c r="C19" s="9"/>
      <c r="D19" s="9"/>
      <c r="E19" s="9"/>
      <c r="F19" s="197" t="str">
        <f t="shared" si="12"/>
        <v/>
      </c>
      <c r="G19" s="128" t="str">
        <f>+IF(ISNUMBER(C19),VLOOKUP(C19,magasin!A19:D269,4,FALSE),"")</f>
        <v/>
      </c>
      <c r="H19" s="12" t="str">
        <f>IF(ISNUMBER(C19),VLOOKUP(C19,magasin!A:I,5,FALSE),"")</f>
        <v/>
      </c>
      <c r="I19" s="129" t="str">
        <f>IF(ISNUMBER(C19),VLOOKUP(C19,magasin!A19:F269,6,FALSE),"")</f>
        <v/>
      </c>
      <c r="J19" s="12"/>
      <c r="K19" s="178"/>
      <c r="L19" s="40" t="str">
        <f t="shared" si="1"/>
        <v/>
      </c>
      <c r="M19" s="14" t="str">
        <f t="shared" si="2"/>
        <v/>
      </c>
      <c r="N19" s="10" t="str">
        <f t="shared" si="3"/>
        <v/>
      </c>
      <c r="O19" s="11"/>
      <c r="P19" s="12"/>
      <c r="Q19" s="12"/>
      <c r="R19" s="12"/>
      <c r="S19" s="13" t="str">
        <f t="shared" si="13"/>
        <v/>
      </c>
      <c r="T19" s="15" t="str">
        <f t="shared" si="14"/>
        <v/>
      </c>
      <c r="U19" s="16" t="str">
        <f t="shared" si="4"/>
        <v/>
      </c>
      <c r="V19" s="17" t="str">
        <f t="shared" si="5"/>
        <v/>
      </c>
      <c r="W19" s="146"/>
      <c r="X19" s="102"/>
      <c r="Y19" s="43" t="str">
        <f t="shared" si="6"/>
        <v/>
      </c>
      <c r="Z19" s="102"/>
      <c r="AA19" s="40" t="str">
        <f t="shared" si="7"/>
        <v/>
      </c>
      <c r="AB19" s="40" t="str">
        <f t="shared" si="8"/>
        <v/>
      </c>
      <c r="AC19" s="18"/>
      <c r="AD19" s="112"/>
      <c r="AE19" s="153" t="str">
        <f t="shared" si="9"/>
        <v/>
      </c>
      <c r="AF19" s="19" t="str">
        <f t="shared" si="10"/>
        <v/>
      </c>
      <c r="AG19" s="106" t="str">
        <f t="shared" si="11"/>
        <v/>
      </c>
      <c r="AH19" s="106"/>
    </row>
    <row r="20" spans="1:34" ht="30" customHeight="1" thickTop="1" thickBot="1" x14ac:dyDescent="0.3">
      <c r="A20" s="134"/>
      <c r="B20" s="134"/>
      <c r="C20" s="9"/>
      <c r="D20" s="9"/>
      <c r="E20" s="9"/>
      <c r="F20" s="197" t="str">
        <f t="shared" si="12"/>
        <v/>
      </c>
      <c r="G20" s="128" t="str">
        <f>+IF(ISNUMBER(C20),VLOOKUP(C20,magasin!A20:D270,4,FALSE),"")</f>
        <v/>
      </c>
      <c r="H20" s="12" t="str">
        <f>IF(ISNUMBER(C20),VLOOKUP(C20,magasin!A:I,5,FALSE),"")</f>
        <v/>
      </c>
      <c r="I20" s="129" t="str">
        <f>IF(ISNUMBER(C20),VLOOKUP(C20,magasin!A20:F270,6,FALSE),"")</f>
        <v/>
      </c>
      <c r="J20" s="12"/>
      <c r="K20" s="178"/>
      <c r="L20" s="40" t="str">
        <f t="shared" si="1"/>
        <v/>
      </c>
      <c r="M20" s="14" t="str">
        <f t="shared" si="2"/>
        <v/>
      </c>
      <c r="N20" s="10" t="str">
        <f t="shared" si="3"/>
        <v/>
      </c>
      <c r="O20" s="11"/>
      <c r="P20" s="12"/>
      <c r="Q20" s="12"/>
      <c r="R20" s="12"/>
      <c r="S20" s="13" t="str">
        <f t="shared" si="13"/>
        <v/>
      </c>
      <c r="T20" s="15" t="str">
        <f t="shared" si="14"/>
        <v/>
      </c>
      <c r="U20" s="16" t="str">
        <f t="shared" si="4"/>
        <v/>
      </c>
      <c r="V20" s="17" t="str">
        <f t="shared" si="5"/>
        <v/>
      </c>
      <c r="W20" s="146"/>
      <c r="X20" s="102"/>
      <c r="Y20" s="43" t="str">
        <f t="shared" si="6"/>
        <v/>
      </c>
      <c r="Z20" s="102"/>
      <c r="AA20" s="40" t="str">
        <f t="shared" si="7"/>
        <v/>
      </c>
      <c r="AB20" s="40" t="str">
        <f t="shared" si="8"/>
        <v/>
      </c>
      <c r="AC20" s="18"/>
      <c r="AD20" s="112"/>
      <c r="AE20" s="153" t="str">
        <f t="shared" si="9"/>
        <v/>
      </c>
      <c r="AF20" s="19" t="str">
        <f t="shared" si="10"/>
        <v/>
      </c>
      <c r="AG20" s="106" t="str">
        <f t="shared" si="11"/>
        <v/>
      </c>
      <c r="AH20" s="106"/>
    </row>
    <row r="21" spans="1:34" ht="30" customHeight="1" thickTop="1" thickBot="1" x14ac:dyDescent="0.3">
      <c r="A21" s="134"/>
      <c r="B21" s="134"/>
      <c r="C21" s="9"/>
      <c r="D21" s="9"/>
      <c r="E21" s="9"/>
      <c r="F21" s="197" t="str">
        <f t="shared" si="12"/>
        <v/>
      </c>
      <c r="G21" s="128" t="str">
        <f>+IF(ISNUMBER(C21),VLOOKUP(C21,magasin!A21:D271,4,FALSE),"")</f>
        <v/>
      </c>
      <c r="H21" s="12" t="str">
        <f>IF(ISNUMBER(C21),VLOOKUP(C21,magasin!A:I,5,FALSE),"")</f>
        <v/>
      </c>
      <c r="I21" s="129" t="str">
        <f>IF(ISNUMBER(C21),VLOOKUP(C21,magasin!A21:F271,6,FALSE),"")</f>
        <v/>
      </c>
      <c r="J21" s="12"/>
      <c r="K21" s="178"/>
      <c r="L21" s="40" t="str">
        <f t="shared" si="1"/>
        <v/>
      </c>
      <c r="M21" s="14" t="str">
        <f t="shared" si="2"/>
        <v/>
      </c>
      <c r="N21" s="10" t="str">
        <f t="shared" si="3"/>
        <v/>
      </c>
      <c r="O21" s="11"/>
      <c r="P21" s="12"/>
      <c r="Q21" s="12"/>
      <c r="R21" s="12"/>
      <c r="S21" s="13" t="str">
        <f t="shared" si="13"/>
        <v/>
      </c>
      <c r="T21" s="15" t="str">
        <f t="shared" si="14"/>
        <v/>
      </c>
      <c r="U21" s="16" t="str">
        <f t="shared" si="4"/>
        <v/>
      </c>
      <c r="V21" s="17" t="str">
        <f t="shared" si="5"/>
        <v/>
      </c>
      <c r="W21" s="146"/>
      <c r="X21" s="102"/>
      <c r="Y21" s="43" t="str">
        <f t="shared" si="6"/>
        <v/>
      </c>
      <c r="Z21" s="102"/>
      <c r="AA21" s="40" t="str">
        <f t="shared" si="7"/>
        <v/>
      </c>
      <c r="AB21" s="40" t="str">
        <f t="shared" si="8"/>
        <v/>
      </c>
      <c r="AC21" s="18"/>
      <c r="AD21" s="112"/>
      <c r="AE21" s="153" t="str">
        <f t="shared" si="9"/>
        <v/>
      </c>
      <c r="AF21" s="19" t="str">
        <f t="shared" si="10"/>
        <v/>
      </c>
      <c r="AG21" s="106" t="str">
        <f t="shared" si="11"/>
        <v/>
      </c>
      <c r="AH21" s="106"/>
    </row>
    <row r="22" spans="1:34" ht="30" customHeight="1" thickTop="1" thickBot="1" x14ac:dyDescent="0.3">
      <c r="A22" s="134"/>
      <c r="B22" s="134"/>
      <c r="C22" s="9"/>
      <c r="D22" s="9"/>
      <c r="E22" s="9"/>
      <c r="F22" s="197" t="str">
        <f t="shared" si="12"/>
        <v/>
      </c>
      <c r="G22" s="128" t="str">
        <f>+IF(ISNUMBER(C22),VLOOKUP(C22,magasin!A22:D272,4,FALSE),"")</f>
        <v/>
      </c>
      <c r="H22" s="12" t="str">
        <f>IF(ISNUMBER(C22),VLOOKUP(C22,magasin!A:I,5,FALSE),"")</f>
        <v/>
      </c>
      <c r="I22" s="129" t="str">
        <f>IF(ISNUMBER(C22),VLOOKUP(C22,magasin!A22:F272,6,FALSE),"")</f>
        <v/>
      </c>
      <c r="J22" s="12"/>
      <c r="K22" s="178"/>
      <c r="L22" s="40" t="str">
        <f t="shared" si="1"/>
        <v/>
      </c>
      <c r="M22" s="14" t="str">
        <f t="shared" si="2"/>
        <v/>
      </c>
      <c r="N22" s="10" t="str">
        <f t="shared" si="3"/>
        <v/>
      </c>
      <c r="O22" s="11"/>
      <c r="P22" s="12"/>
      <c r="Q22" s="12"/>
      <c r="R22" s="12"/>
      <c r="S22" s="13" t="str">
        <f t="shared" si="13"/>
        <v/>
      </c>
      <c r="T22" s="15" t="str">
        <f t="shared" si="14"/>
        <v/>
      </c>
      <c r="U22" s="16" t="str">
        <f t="shared" si="4"/>
        <v/>
      </c>
      <c r="V22" s="17" t="str">
        <f t="shared" si="5"/>
        <v/>
      </c>
      <c r="W22" s="146"/>
      <c r="X22" s="102"/>
      <c r="Y22" s="43" t="str">
        <f t="shared" si="6"/>
        <v/>
      </c>
      <c r="Z22" s="102"/>
      <c r="AA22" s="40" t="str">
        <f t="shared" si="7"/>
        <v/>
      </c>
      <c r="AB22" s="40" t="str">
        <f t="shared" si="8"/>
        <v/>
      </c>
      <c r="AC22" s="18"/>
      <c r="AD22" s="112"/>
      <c r="AE22" s="153" t="str">
        <f t="shared" si="9"/>
        <v/>
      </c>
      <c r="AF22" s="19" t="str">
        <f t="shared" si="10"/>
        <v/>
      </c>
      <c r="AG22" s="106" t="str">
        <f t="shared" si="11"/>
        <v/>
      </c>
      <c r="AH22" s="106"/>
    </row>
    <row r="23" spans="1:34" ht="30" customHeight="1" thickTop="1" thickBot="1" x14ac:dyDescent="0.3">
      <c r="A23" s="134"/>
      <c r="B23" s="134"/>
      <c r="C23" s="9"/>
      <c r="D23" s="9"/>
      <c r="E23" s="9"/>
      <c r="F23" s="197" t="str">
        <f t="shared" si="12"/>
        <v/>
      </c>
      <c r="G23" s="128" t="str">
        <f>+IF(ISNUMBER(C23),VLOOKUP(C23,magasin!A23:D273,4,FALSE),"")</f>
        <v/>
      </c>
      <c r="H23" s="12" t="str">
        <f>IF(ISNUMBER(C23),VLOOKUP(C23,magasin!A:I,5,FALSE),"")</f>
        <v/>
      </c>
      <c r="I23" s="129" t="str">
        <f>IF(ISNUMBER(C23),VLOOKUP(C23,magasin!A23:F273,6,FALSE),"")</f>
        <v/>
      </c>
      <c r="J23" s="12"/>
      <c r="K23" s="178"/>
      <c r="L23" s="40" t="str">
        <f t="shared" si="1"/>
        <v/>
      </c>
      <c r="M23" s="14" t="str">
        <f t="shared" si="2"/>
        <v/>
      </c>
      <c r="N23" s="10" t="str">
        <f t="shared" si="3"/>
        <v/>
      </c>
      <c r="O23" s="11"/>
      <c r="P23" s="12"/>
      <c r="Q23" s="12"/>
      <c r="R23" s="12"/>
      <c r="S23" s="13" t="str">
        <f t="shared" si="13"/>
        <v/>
      </c>
      <c r="T23" s="15" t="str">
        <f t="shared" si="14"/>
        <v/>
      </c>
      <c r="U23" s="16" t="str">
        <f t="shared" si="4"/>
        <v/>
      </c>
      <c r="V23" s="17" t="str">
        <f t="shared" si="5"/>
        <v/>
      </c>
      <c r="W23" s="146"/>
      <c r="X23" s="102"/>
      <c r="Y23" s="43" t="str">
        <f t="shared" si="6"/>
        <v/>
      </c>
      <c r="Z23" s="102"/>
      <c r="AA23" s="40" t="str">
        <f t="shared" si="7"/>
        <v/>
      </c>
      <c r="AB23" s="40" t="str">
        <f t="shared" si="8"/>
        <v/>
      </c>
      <c r="AC23" s="18"/>
      <c r="AD23" s="112"/>
      <c r="AE23" s="153" t="str">
        <f t="shared" si="9"/>
        <v/>
      </c>
      <c r="AF23" s="19" t="str">
        <f t="shared" si="10"/>
        <v/>
      </c>
      <c r="AG23" s="106" t="str">
        <f t="shared" si="11"/>
        <v/>
      </c>
      <c r="AH23" s="106"/>
    </row>
    <row r="24" spans="1:34" ht="30" customHeight="1" thickTop="1" thickBot="1" x14ac:dyDescent="0.3">
      <c r="A24" s="134"/>
      <c r="B24" s="134"/>
      <c r="C24" s="9"/>
      <c r="D24" s="9"/>
      <c r="E24" s="9"/>
      <c r="F24" s="197" t="str">
        <f t="shared" si="12"/>
        <v/>
      </c>
      <c r="G24" s="128" t="str">
        <f>+IF(ISNUMBER(C24),VLOOKUP(C24,magasin!A24:D274,4,FALSE),"")</f>
        <v/>
      </c>
      <c r="H24" s="12" t="str">
        <f>IF(ISNUMBER(C24),VLOOKUP(C24,magasin!A:I,5,FALSE),"")</f>
        <v/>
      </c>
      <c r="I24" s="129" t="str">
        <f>IF(ISNUMBER(C24),VLOOKUP(C24,magasin!A24:F274,6,FALSE),"")</f>
        <v/>
      </c>
      <c r="J24" s="12"/>
      <c r="K24" s="178"/>
      <c r="L24" s="40" t="str">
        <f t="shared" si="1"/>
        <v/>
      </c>
      <c r="M24" s="14" t="str">
        <f t="shared" si="2"/>
        <v/>
      </c>
      <c r="N24" s="10" t="str">
        <f t="shared" si="3"/>
        <v/>
      </c>
      <c r="O24" s="11"/>
      <c r="P24" s="12"/>
      <c r="Q24" s="12"/>
      <c r="R24" s="12"/>
      <c r="S24" s="13" t="str">
        <f t="shared" si="13"/>
        <v/>
      </c>
      <c r="T24" s="15" t="str">
        <f t="shared" si="14"/>
        <v/>
      </c>
      <c r="U24" s="16" t="str">
        <f t="shared" si="4"/>
        <v/>
      </c>
      <c r="V24" s="17" t="str">
        <f t="shared" si="5"/>
        <v/>
      </c>
      <c r="W24" s="146"/>
      <c r="X24" s="102"/>
      <c r="Y24" s="43" t="str">
        <f t="shared" si="6"/>
        <v/>
      </c>
      <c r="Z24" s="102"/>
      <c r="AA24" s="40" t="str">
        <f t="shared" si="7"/>
        <v/>
      </c>
      <c r="AB24" s="40" t="str">
        <f t="shared" si="8"/>
        <v/>
      </c>
      <c r="AC24" s="18"/>
      <c r="AD24" s="112"/>
      <c r="AE24" s="153" t="str">
        <f t="shared" si="9"/>
        <v/>
      </c>
      <c r="AF24" s="19" t="str">
        <f t="shared" si="10"/>
        <v/>
      </c>
      <c r="AG24" s="106" t="str">
        <f t="shared" si="11"/>
        <v/>
      </c>
      <c r="AH24" s="106"/>
    </row>
    <row r="25" spans="1:34" ht="30" customHeight="1" thickTop="1" thickBot="1" x14ac:dyDescent="0.3">
      <c r="A25" s="134"/>
      <c r="B25" s="134"/>
      <c r="C25" s="9"/>
      <c r="D25" s="9"/>
      <c r="E25" s="9"/>
      <c r="F25" s="197" t="str">
        <f t="shared" si="12"/>
        <v/>
      </c>
      <c r="G25" s="128" t="str">
        <f>+IF(ISNUMBER(C25),VLOOKUP(C25,magasin!A25:D275,4,FALSE),"")</f>
        <v/>
      </c>
      <c r="H25" s="12" t="str">
        <f>IF(ISNUMBER(C25),VLOOKUP(C25,magasin!A:I,5,FALSE),"")</f>
        <v/>
      </c>
      <c r="I25" s="129" t="str">
        <f>IF(ISNUMBER(C25),VLOOKUP(C25,magasin!A25:F275,6,FALSE),"")</f>
        <v/>
      </c>
      <c r="J25" s="12"/>
      <c r="K25" s="178"/>
      <c r="L25" s="40" t="str">
        <f t="shared" si="1"/>
        <v/>
      </c>
      <c r="M25" s="14" t="str">
        <f t="shared" si="2"/>
        <v/>
      </c>
      <c r="N25" s="10" t="str">
        <f t="shared" si="3"/>
        <v/>
      </c>
      <c r="O25" s="11"/>
      <c r="P25" s="12"/>
      <c r="Q25" s="12"/>
      <c r="R25" s="12"/>
      <c r="S25" s="13" t="str">
        <f t="shared" si="13"/>
        <v/>
      </c>
      <c r="T25" s="15" t="str">
        <f t="shared" si="14"/>
        <v/>
      </c>
      <c r="U25" s="16" t="str">
        <f t="shared" si="4"/>
        <v/>
      </c>
      <c r="V25" s="17" t="str">
        <f t="shared" si="5"/>
        <v/>
      </c>
      <c r="W25" s="146"/>
      <c r="X25" s="102"/>
      <c r="Y25" s="43" t="str">
        <f t="shared" si="6"/>
        <v/>
      </c>
      <c r="Z25" s="102"/>
      <c r="AA25" s="40" t="str">
        <f t="shared" si="7"/>
        <v/>
      </c>
      <c r="AB25" s="40" t="str">
        <f t="shared" si="8"/>
        <v/>
      </c>
      <c r="AC25" s="18"/>
      <c r="AD25" s="112"/>
      <c r="AE25" s="153" t="str">
        <f t="shared" si="9"/>
        <v/>
      </c>
      <c r="AF25" s="19" t="str">
        <f t="shared" si="10"/>
        <v/>
      </c>
      <c r="AG25" s="106" t="str">
        <f t="shared" si="11"/>
        <v/>
      </c>
      <c r="AH25" s="106"/>
    </row>
    <row r="26" spans="1:34" ht="30" customHeight="1" thickTop="1" thickBot="1" x14ac:dyDescent="0.3">
      <c r="A26" s="134"/>
      <c r="B26" s="134"/>
      <c r="C26" s="9"/>
      <c r="D26" s="9"/>
      <c r="E26" s="9"/>
      <c r="F26" s="197" t="str">
        <f t="shared" si="12"/>
        <v/>
      </c>
      <c r="G26" s="128" t="str">
        <f>+IF(ISNUMBER(C26),VLOOKUP(C26,magasin!A26:D276,4,FALSE),"")</f>
        <v/>
      </c>
      <c r="H26" s="12" t="str">
        <f>IF(ISNUMBER(C26),VLOOKUP(C26,magasin!A:I,5,FALSE),"")</f>
        <v/>
      </c>
      <c r="I26" s="129" t="str">
        <f>IF(ISNUMBER(C26),VLOOKUP(C26,magasin!A26:F276,6,FALSE),"")</f>
        <v/>
      </c>
      <c r="J26" s="12"/>
      <c r="K26" s="178"/>
      <c r="L26" s="40" t="str">
        <f t="shared" si="1"/>
        <v/>
      </c>
      <c r="M26" s="14" t="str">
        <f t="shared" si="2"/>
        <v/>
      </c>
      <c r="N26" s="10" t="str">
        <f t="shared" si="3"/>
        <v/>
      </c>
      <c r="O26" s="11"/>
      <c r="P26" s="12"/>
      <c r="Q26" s="12"/>
      <c r="R26" s="12"/>
      <c r="S26" s="13" t="str">
        <f t="shared" si="13"/>
        <v/>
      </c>
      <c r="T26" s="15" t="str">
        <f t="shared" si="14"/>
        <v/>
      </c>
      <c r="U26" s="16" t="str">
        <f t="shared" si="4"/>
        <v/>
      </c>
      <c r="V26" s="17" t="str">
        <f t="shared" si="5"/>
        <v/>
      </c>
      <c r="W26" s="146"/>
      <c r="X26" s="102"/>
      <c r="Y26" s="43" t="str">
        <f t="shared" si="6"/>
        <v/>
      </c>
      <c r="Z26" s="102"/>
      <c r="AA26" s="40" t="str">
        <f t="shared" si="7"/>
        <v/>
      </c>
      <c r="AB26" s="40" t="str">
        <f t="shared" si="8"/>
        <v/>
      </c>
      <c r="AC26" s="18"/>
      <c r="AD26" s="112"/>
      <c r="AE26" s="153" t="str">
        <f t="shared" si="9"/>
        <v/>
      </c>
      <c r="AF26" s="19" t="str">
        <f t="shared" si="10"/>
        <v/>
      </c>
      <c r="AG26" s="106" t="str">
        <f t="shared" si="11"/>
        <v/>
      </c>
      <c r="AH26" s="106"/>
    </row>
    <row r="27" spans="1:34" ht="30" customHeight="1" thickTop="1" thickBot="1" x14ac:dyDescent="0.3">
      <c r="A27" s="134"/>
      <c r="B27" s="134"/>
      <c r="C27" s="9"/>
      <c r="D27" s="9"/>
      <c r="E27" s="9"/>
      <c r="F27" s="197" t="str">
        <f t="shared" si="12"/>
        <v/>
      </c>
      <c r="G27" s="128" t="str">
        <f>+IF(ISNUMBER(C27),VLOOKUP(C27,magasin!A27:D277,4,FALSE),"")</f>
        <v/>
      </c>
      <c r="H27" s="12" t="str">
        <f>IF(ISNUMBER(C27),VLOOKUP(C27,magasin!A:I,5,FALSE),"")</f>
        <v/>
      </c>
      <c r="I27" s="129" t="str">
        <f>IF(ISNUMBER(C27),VLOOKUP(C27,magasin!A27:F277,6,FALSE),"")</f>
        <v/>
      </c>
      <c r="J27" s="12"/>
      <c r="K27" s="178"/>
      <c r="L27" s="40" t="str">
        <f t="shared" si="1"/>
        <v/>
      </c>
      <c r="M27" s="14" t="str">
        <f t="shared" si="2"/>
        <v/>
      </c>
      <c r="N27" s="10" t="str">
        <f t="shared" si="3"/>
        <v/>
      </c>
      <c r="O27" s="11"/>
      <c r="P27" s="12"/>
      <c r="Q27" s="12"/>
      <c r="R27" s="12"/>
      <c r="S27" s="13" t="str">
        <f t="shared" si="13"/>
        <v/>
      </c>
      <c r="T27" s="15" t="str">
        <f t="shared" si="14"/>
        <v/>
      </c>
      <c r="U27" s="16" t="str">
        <f t="shared" si="4"/>
        <v/>
      </c>
      <c r="V27" s="17" t="str">
        <f t="shared" si="5"/>
        <v/>
      </c>
      <c r="W27" s="146"/>
      <c r="X27" s="102"/>
      <c r="Y27" s="43" t="str">
        <f t="shared" si="6"/>
        <v/>
      </c>
      <c r="Z27" s="102"/>
      <c r="AA27" s="40" t="str">
        <f t="shared" si="7"/>
        <v/>
      </c>
      <c r="AB27" s="40" t="str">
        <f t="shared" si="8"/>
        <v/>
      </c>
      <c r="AC27" s="18"/>
      <c r="AD27" s="112"/>
      <c r="AE27" s="153" t="str">
        <f t="shared" si="9"/>
        <v/>
      </c>
      <c r="AF27" s="19" t="str">
        <f t="shared" si="10"/>
        <v/>
      </c>
      <c r="AG27" s="106" t="str">
        <f t="shared" si="11"/>
        <v/>
      </c>
      <c r="AH27" s="106"/>
    </row>
    <row r="28" spans="1:34" ht="30" customHeight="1" thickTop="1" thickBot="1" x14ac:dyDescent="0.3">
      <c r="A28" s="134"/>
      <c r="B28" s="134"/>
      <c r="C28" s="9"/>
      <c r="D28" s="9"/>
      <c r="E28" s="9"/>
      <c r="F28" s="197" t="str">
        <f t="shared" si="12"/>
        <v/>
      </c>
      <c r="G28" s="128" t="str">
        <f>+IF(ISNUMBER(C28),VLOOKUP(C28,magasin!A28:D278,4,FALSE),"")</f>
        <v/>
      </c>
      <c r="H28" s="12" t="str">
        <f>IF(ISNUMBER(C28),VLOOKUP(C28,magasin!A:I,5,FALSE),"")</f>
        <v/>
      </c>
      <c r="I28" s="129" t="str">
        <f>IF(ISNUMBER(C28),VLOOKUP(C28,magasin!A28:F278,6,FALSE),"")</f>
        <v/>
      </c>
      <c r="J28" s="12"/>
      <c r="K28" s="178"/>
      <c r="L28" s="40" t="str">
        <f t="shared" si="1"/>
        <v/>
      </c>
      <c r="M28" s="14" t="str">
        <f t="shared" si="2"/>
        <v/>
      </c>
      <c r="N28" s="10" t="str">
        <f t="shared" si="3"/>
        <v/>
      </c>
      <c r="O28" s="11"/>
      <c r="P28" s="12"/>
      <c r="Q28" s="12"/>
      <c r="R28" s="12"/>
      <c r="S28" s="13" t="str">
        <f t="shared" si="13"/>
        <v/>
      </c>
      <c r="T28" s="15" t="str">
        <f t="shared" si="14"/>
        <v/>
      </c>
      <c r="U28" s="16" t="str">
        <f t="shared" si="4"/>
        <v/>
      </c>
      <c r="V28" s="17" t="str">
        <f t="shared" si="5"/>
        <v/>
      </c>
      <c r="W28" s="146"/>
      <c r="X28" s="102"/>
      <c r="Y28" s="43" t="str">
        <f t="shared" si="6"/>
        <v/>
      </c>
      <c r="Z28" s="102"/>
      <c r="AA28" s="40" t="str">
        <f t="shared" si="7"/>
        <v/>
      </c>
      <c r="AB28" s="40" t="str">
        <f t="shared" si="8"/>
        <v/>
      </c>
      <c r="AC28" s="18"/>
      <c r="AD28" s="112"/>
      <c r="AE28" s="153" t="str">
        <f t="shared" si="9"/>
        <v/>
      </c>
      <c r="AF28" s="19" t="str">
        <f t="shared" si="10"/>
        <v/>
      </c>
      <c r="AG28" s="106" t="str">
        <f t="shared" si="11"/>
        <v/>
      </c>
      <c r="AH28" s="106"/>
    </row>
    <row r="29" spans="1:34" ht="30" customHeight="1" thickTop="1" thickBot="1" x14ac:dyDescent="0.3">
      <c r="A29" s="134"/>
      <c r="B29" s="134"/>
      <c r="C29" s="9"/>
      <c r="D29" s="9"/>
      <c r="E29" s="9"/>
      <c r="F29" s="197" t="str">
        <f t="shared" si="12"/>
        <v/>
      </c>
      <c r="G29" s="128" t="str">
        <f>+IF(ISNUMBER(C29),VLOOKUP(C29,magasin!A29:D279,4,FALSE),"")</f>
        <v/>
      </c>
      <c r="H29" s="12" t="str">
        <f>IF(ISNUMBER(C29),VLOOKUP(C29,magasin!A:I,5,FALSE),"")</f>
        <v/>
      </c>
      <c r="I29" s="129" t="str">
        <f>IF(ISNUMBER(C29),VLOOKUP(C29,magasin!A29:F279,6,FALSE),"")</f>
        <v/>
      </c>
      <c r="J29" s="12"/>
      <c r="K29" s="178"/>
      <c r="L29" s="40" t="str">
        <f t="shared" si="1"/>
        <v/>
      </c>
      <c r="M29" s="14" t="str">
        <f t="shared" si="2"/>
        <v/>
      </c>
      <c r="N29" s="10" t="str">
        <f t="shared" si="3"/>
        <v/>
      </c>
      <c r="O29" s="11"/>
      <c r="P29" s="12"/>
      <c r="Q29" s="12"/>
      <c r="R29" s="12"/>
      <c r="S29" s="13" t="str">
        <f t="shared" si="13"/>
        <v/>
      </c>
      <c r="T29" s="15" t="str">
        <f t="shared" si="14"/>
        <v/>
      </c>
      <c r="U29" s="16" t="str">
        <f t="shared" si="4"/>
        <v/>
      </c>
      <c r="V29" s="17" t="str">
        <f t="shared" si="5"/>
        <v/>
      </c>
      <c r="W29" s="146"/>
      <c r="X29" s="102"/>
      <c r="Y29" s="43" t="str">
        <f t="shared" si="6"/>
        <v/>
      </c>
      <c r="Z29" s="102"/>
      <c r="AA29" s="40" t="str">
        <f t="shared" si="7"/>
        <v/>
      </c>
      <c r="AB29" s="40" t="str">
        <f t="shared" si="8"/>
        <v/>
      </c>
      <c r="AC29" s="18"/>
      <c r="AD29" s="112"/>
      <c r="AE29" s="153" t="str">
        <f t="shared" si="9"/>
        <v/>
      </c>
      <c r="AF29" s="19" t="str">
        <f t="shared" si="10"/>
        <v/>
      </c>
      <c r="AG29" s="106" t="str">
        <f t="shared" si="11"/>
        <v/>
      </c>
      <c r="AH29" s="106"/>
    </row>
    <row r="30" spans="1:34" ht="30" customHeight="1" thickTop="1" thickBot="1" x14ac:dyDescent="0.3">
      <c r="A30" s="134"/>
      <c r="B30" s="134"/>
      <c r="C30" s="9"/>
      <c r="D30" s="9"/>
      <c r="E30" s="9"/>
      <c r="F30" s="197" t="str">
        <f t="shared" si="12"/>
        <v/>
      </c>
      <c r="G30" s="128" t="str">
        <f>+IF(ISNUMBER(C30),VLOOKUP(C30,magasin!A30:D280,4,FALSE),"")</f>
        <v/>
      </c>
      <c r="H30" s="12" t="str">
        <f>IF(ISNUMBER(C30),VLOOKUP(C30,magasin!A:I,5,FALSE),"")</f>
        <v/>
      </c>
      <c r="I30" s="129" t="str">
        <f>IF(ISNUMBER(C30),VLOOKUP(C30,magasin!A30:F280,6,FALSE),"")</f>
        <v/>
      </c>
      <c r="J30" s="12"/>
      <c r="K30" s="178"/>
      <c r="L30" s="40" t="str">
        <f t="shared" si="1"/>
        <v/>
      </c>
      <c r="M30" s="14" t="str">
        <f t="shared" si="2"/>
        <v/>
      </c>
      <c r="N30" s="10" t="str">
        <f t="shared" si="3"/>
        <v/>
      </c>
      <c r="O30" s="11"/>
      <c r="P30" s="12"/>
      <c r="Q30" s="12"/>
      <c r="R30" s="12"/>
      <c r="S30" s="13" t="str">
        <f t="shared" si="13"/>
        <v/>
      </c>
      <c r="T30" s="15" t="str">
        <f t="shared" si="14"/>
        <v/>
      </c>
      <c r="U30" s="16" t="str">
        <f t="shared" si="4"/>
        <v/>
      </c>
      <c r="V30" s="17" t="str">
        <f t="shared" si="5"/>
        <v/>
      </c>
      <c r="W30" s="146"/>
      <c r="X30" s="102"/>
      <c r="Y30" s="43" t="str">
        <f t="shared" si="6"/>
        <v/>
      </c>
      <c r="Z30" s="102"/>
      <c r="AA30" s="40" t="str">
        <f t="shared" si="7"/>
        <v/>
      </c>
      <c r="AB30" s="40" t="str">
        <f t="shared" si="8"/>
        <v/>
      </c>
      <c r="AC30" s="18"/>
      <c r="AD30" s="112"/>
      <c r="AE30" s="153" t="str">
        <f t="shared" si="9"/>
        <v/>
      </c>
      <c r="AF30" s="19" t="str">
        <f t="shared" si="10"/>
        <v/>
      </c>
      <c r="AG30" s="106" t="str">
        <f t="shared" si="11"/>
        <v/>
      </c>
      <c r="AH30" s="106"/>
    </row>
    <row r="31" spans="1:34" ht="30" customHeight="1" thickTop="1" thickBot="1" x14ac:dyDescent="0.3">
      <c r="A31" s="134"/>
      <c r="B31" s="134"/>
      <c r="C31" s="9"/>
      <c r="D31" s="9"/>
      <c r="E31" s="9"/>
      <c r="F31" s="197" t="str">
        <f t="shared" si="12"/>
        <v/>
      </c>
      <c r="G31" s="128" t="str">
        <f>+IF(ISNUMBER(C31),VLOOKUP(C31,magasin!A31:D281,4,FALSE),"")</f>
        <v/>
      </c>
      <c r="H31" s="12" t="str">
        <f>IF(ISNUMBER(C31),VLOOKUP(C31,magasin!A:I,5,FALSE),"")</f>
        <v/>
      </c>
      <c r="I31" s="129" t="str">
        <f>IF(ISNUMBER(C31),VLOOKUP(C31,magasin!A31:F281,6,FALSE),"")</f>
        <v/>
      </c>
      <c r="J31" s="12"/>
      <c r="K31" s="178"/>
      <c r="L31" s="40" t="str">
        <f t="shared" si="1"/>
        <v/>
      </c>
      <c r="M31" s="14" t="str">
        <f t="shared" si="2"/>
        <v/>
      </c>
      <c r="N31" s="10" t="str">
        <f t="shared" si="3"/>
        <v/>
      </c>
      <c r="O31" s="11"/>
      <c r="P31" s="12"/>
      <c r="Q31" s="12"/>
      <c r="R31" s="12"/>
      <c r="S31" s="13" t="str">
        <f t="shared" si="13"/>
        <v/>
      </c>
      <c r="T31" s="15" t="str">
        <f t="shared" si="14"/>
        <v/>
      </c>
      <c r="U31" s="16" t="str">
        <f t="shared" si="4"/>
        <v/>
      </c>
      <c r="V31" s="17" t="str">
        <f t="shared" si="5"/>
        <v/>
      </c>
      <c r="W31" s="146"/>
      <c r="X31" s="102"/>
      <c r="Y31" s="43" t="str">
        <f t="shared" si="6"/>
        <v/>
      </c>
      <c r="Z31" s="102"/>
      <c r="AA31" s="40" t="str">
        <f t="shared" si="7"/>
        <v/>
      </c>
      <c r="AB31" s="40" t="str">
        <f t="shared" si="8"/>
        <v/>
      </c>
      <c r="AC31" s="18"/>
      <c r="AD31" s="112"/>
      <c r="AE31" s="153" t="str">
        <f t="shared" si="9"/>
        <v/>
      </c>
      <c r="AF31" s="19" t="str">
        <f t="shared" si="10"/>
        <v/>
      </c>
      <c r="AG31" s="106" t="str">
        <f t="shared" si="11"/>
        <v/>
      </c>
      <c r="AH31" s="106"/>
    </row>
    <row r="32" spans="1:34" ht="30" customHeight="1" thickTop="1" thickBot="1" x14ac:dyDescent="0.3">
      <c r="A32" s="134"/>
      <c r="B32" s="134"/>
      <c r="C32" s="9"/>
      <c r="D32" s="9"/>
      <c r="E32" s="9"/>
      <c r="F32" s="197" t="str">
        <f t="shared" si="12"/>
        <v/>
      </c>
      <c r="G32" s="128" t="str">
        <f>+IF(ISNUMBER(C32),VLOOKUP(C32,magasin!A32:D282,4,FALSE),"")</f>
        <v/>
      </c>
      <c r="H32" s="12" t="str">
        <f>IF(ISNUMBER(C32),VLOOKUP(C32,magasin!A:I,5,FALSE),"")</f>
        <v/>
      </c>
      <c r="I32" s="129" t="str">
        <f>IF(ISNUMBER(C32),VLOOKUP(C32,magasin!A32:F282,6,FALSE),"")</f>
        <v/>
      </c>
      <c r="J32" s="12"/>
      <c r="K32" s="178"/>
      <c r="L32" s="40" t="str">
        <f t="shared" si="1"/>
        <v/>
      </c>
      <c r="M32" s="14" t="str">
        <f t="shared" si="2"/>
        <v/>
      </c>
      <c r="N32" s="10" t="str">
        <f t="shared" si="3"/>
        <v/>
      </c>
      <c r="O32" s="11"/>
      <c r="P32" s="12"/>
      <c r="Q32" s="12"/>
      <c r="R32" s="12"/>
      <c r="S32" s="13" t="str">
        <f t="shared" si="13"/>
        <v/>
      </c>
      <c r="T32" s="15" t="str">
        <f t="shared" si="14"/>
        <v/>
      </c>
      <c r="U32" s="16" t="str">
        <f t="shared" si="4"/>
        <v/>
      </c>
      <c r="V32" s="17" t="str">
        <f t="shared" si="5"/>
        <v/>
      </c>
      <c r="W32" s="146"/>
      <c r="X32" s="102"/>
      <c r="Y32" s="43" t="str">
        <f t="shared" si="6"/>
        <v/>
      </c>
      <c r="Z32" s="102"/>
      <c r="AA32" s="40" t="str">
        <f t="shared" si="7"/>
        <v/>
      </c>
      <c r="AB32" s="40" t="str">
        <f t="shared" si="8"/>
        <v/>
      </c>
      <c r="AC32" s="18"/>
      <c r="AD32" s="112"/>
      <c r="AE32" s="153" t="str">
        <f t="shared" si="9"/>
        <v/>
      </c>
      <c r="AF32" s="19" t="str">
        <f t="shared" si="10"/>
        <v/>
      </c>
      <c r="AG32" s="106" t="str">
        <f t="shared" si="11"/>
        <v/>
      </c>
      <c r="AH32" s="106"/>
    </row>
    <row r="33" spans="1:34" ht="30" customHeight="1" thickTop="1" thickBot="1" x14ac:dyDescent="0.3">
      <c r="A33" s="134"/>
      <c r="B33" s="134"/>
      <c r="C33" s="9"/>
      <c r="D33" s="9"/>
      <c r="E33" s="9"/>
      <c r="F33" s="197" t="str">
        <f t="shared" si="12"/>
        <v/>
      </c>
      <c r="G33" s="128" t="str">
        <f>+IF(ISNUMBER(C33),VLOOKUP(C33,magasin!A33:D283,4,FALSE),"")</f>
        <v/>
      </c>
      <c r="H33" s="12" t="str">
        <f>IF(ISNUMBER(C33),VLOOKUP(C33,magasin!A:I,5,FALSE),"")</f>
        <v/>
      </c>
      <c r="I33" s="129" t="str">
        <f>IF(ISNUMBER(C33),VLOOKUP(C33,magasin!A33:F283,6,FALSE),"")</f>
        <v/>
      </c>
      <c r="J33" s="12"/>
      <c r="K33" s="178"/>
      <c r="L33" s="40" t="str">
        <f t="shared" si="1"/>
        <v/>
      </c>
      <c r="M33" s="14" t="str">
        <f t="shared" si="2"/>
        <v/>
      </c>
      <c r="N33" s="10" t="str">
        <f t="shared" si="3"/>
        <v/>
      </c>
      <c r="O33" s="11"/>
      <c r="P33" s="12"/>
      <c r="Q33" s="12"/>
      <c r="R33" s="12"/>
      <c r="S33" s="13" t="str">
        <f t="shared" si="13"/>
        <v/>
      </c>
      <c r="T33" s="15" t="str">
        <f t="shared" si="14"/>
        <v/>
      </c>
      <c r="U33" s="16" t="str">
        <f t="shared" si="4"/>
        <v/>
      </c>
      <c r="V33" s="17" t="str">
        <f t="shared" si="5"/>
        <v/>
      </c>
      <c r="W33" s="146"/>
      <c r="X33" s="102"/>
      <c r="Y33" s="43" t="str">
        <f t="shared" si="6"/>
        <v/>
      </c>
      <c r="Z33" s="102"/>
      <c r="AA33" s="40" t="str">
        <f t="shared" si="7"/>
        <v/>
      </c>
      <c r="AB33" s="40" t="str">
        <f t="shared" si="8"/>
        <v/>
      </c>
      <c r="AC33" s="18"/>
      <c r="AD33" s="112"/>
      <c r="AE33" s="153" t="str">
        <f t="shared" si="9"/>
        <v/>
      </c>
      <c r="AF33" s="19" t="str">
        <f t="shared" si="10"/>
        <v/>
      </c>
      <c r="AG33" s="106" t="str">
        <f t="shared" si="11"/>
        <v/>
      </c>
      <c r="AH33" s="106"/>
    </row>
    <row r="34" spans="1:34" ht="30" customHeight="1" thickTop="1" thickBot="1" x14ac:dyDescent="0.3">
      <c r="A34" s="134"/>
      <c r="B34" s="134"/>
      <c r="C34" s="9"/>
      <c r="D34" s="9"/>
      <c r="E34" s="9"/>
      <c r="F34" s="197" t="str">
        <f t="shared" si="12"/>
        <v/>
      </c>
      <c r="G34" s="128" t="str">
        <f>+IF(ISNUMBER(C34),VLOOKUP(C34,magasin!A34:D284,4,FALSE),"")</f>
        <v/>
      </c>
      <c r="H34" s="12" t="str">
        <f>IF(ISNUMBER(C34),VLOOKUP(C34,magasin!A:I,5,FALSE),"")</f>
        <v/>
      </c>
      <c r="I34" s="129" t="str">
        <f>IF(ISNUMBER(C34),VLOOKUP(C34,magasin!A34:F284,6,FALSE),"")</f>
        <v/>
      </c>
      <c r="J34" s="12"/>
      <c r="K34" s="178"/>
      <c r="L34" s="40" t="str">
        <f t="shared" si="1"/>
        <v/>
      </c>
      <c r="M34" s="14" t="str">
        <f t="shared" si="2"/>
        <v/>
      </c>
      <c r="N34" s="10" t="str">
        <f t="shared" si="3"/>
        <v/>
      </c>
      <c r="O34" s="11"/>
      <c r="P34" s="12"/>
      <c r="Q34" s="12"/>
      <c r="R34" s="12"/>
      <c r="S34" s="13" t="str">
        <f t="shared" si="13"/>
        <v/>
      </c>
      <c r="T34" s="15" t="str">
        <f t="shared" si="14"/>
        <v/>
      </c>
      <c r="U34" s="16" t="str">
        <f t="shared" si="4"/>
        <v/>
      </c>
      <c r="V34" s="17" t="str">
        <f t="shared" si="5"/>
        <v/>
      </c>
      <c r="W34" s="146"/>
      <c r="X34" s="102"/>
      <c r="Y34" s="43" t="str">
        <f t="shared" si="6"/>
        <v/>
      </c>
      <c r="Z34" s="102"/>
      <c r="AA34" s="40" t="str">
        <f t="shared" si="7"/>
        <v/>
      </c>
      <c r="AB34" s="40" t="str">
        <f t="shared" si="8"/>
        <v/>
      </c>
      <c r="AC34" s="18"/>
      <c r="AD34" s="112"/>
      <c r="AE34" s="153" t="str">
        <f t="shared" si="9"/>
        <v/>
      </c>
      <c r="AF34" s="19" t="str">
        <f t="shared" si="10"/>
        <v/>
      </c>
      <c r="AG34" s="106" t="str">
        <f t="shared" si="11"/>
        <v/>
      </c>
      <c r="AH34" s="106"/>
    </row>
    <row r="35" spans="1:34" ht="30" customHeight="1" thickTop="1" thickBot="1" x14ac:dyDescent="0.3">
      <c r="A35" s="134"/>
      <c r="B35" s="134"/>
      <c r="C35" s="9"/>
      <c r="D35" s="9"/>
      <c r="E35" s="9"/>
      <c r="F35" s="197" t="str">
        <f t="shared" si="12"/>
        <v/>
      </c>
      <c r="G35" s="128" t="str">
        <f>+IF(ISNUMBER(C35),VLOOKUP(C35,magasin!A35:D285,4,FALSE),"")</f>
        <v/>
      </c>
      <c r="H35" s="12" t="str">
        <f>IF(ISNUMBER(C35),VLOOKUP(C35,magasin!A:I,5,FALSE),"")</f>
        <v/>
      </c>
      <c r="I35" s="129" t="str">
        <f>IF(ISNUMBER(C35),VLOOKUP(C35,magasin!A35:F285,6,FALSE),"")</f>
        <v/>
      </c>
      <c r="J35" s="12"/>
      <c r="K35" s="178"/>
      <c r="L35" s="40" t="str">
        <f t="shared" si="1"/>
        <v/>
      </c>
      <c r="M35" s="14" t="str">
        <f t="shared" si="2"/>
        <v/>
      </c>
      <c r="N35" s="10" t="str">
        <f t="shared" si="3"/>
        <v/>
      </c>
      <c r="O35" s="11"/>
      <c r="P35" s="12"/>
      <c r="Q35" s="12"/>
      <c r="R35" s="12"/>
      <c r="S35" s="13" t="str">
        <f t="shared" si="13"/>
        <v/>
      </c>
      <c r="T35" s="15" t="str">
        <f t="shared" si="14"/>
        <v/>
      </c>
      <c r="U35" s="16" t="str">
        <f t="shared" si="4"/>
        <v/>
      </c>
      <c r="V35" s="17" t="str">
        <f t="shared" si="5"/>
        <v/>
      </c>
      <c r="W35" s="146"/>
      <c r="X35" s="102"/>
      <c r="Y35" s="43" t="str">
        <f t="shared" si="6"/>
        <v/>
      </c>
      <c r="Z35" s="102"/>
      <c r="AA35" s="40" t="str">
        <f t="shared" si="7"/>
        <v/>
      </c>
      <c r="AB35" s="40" t="str">
        <f t="shared" si="8"/>
        <v/>
      </c>
      <c r="AC35" s="18"/>
      <c r="AD35" s="112"/>
      <c r="AE35" s="153" t="str">
        <f t="shared" si="9"/>
        <v/>
      </c>
      <c r="AF35" s="19" t="str">
        <f t="shared" si="10"/>
        <v/>
      </c>
      <c r="AG35" s="106" t="str">
        <f t="shared" si="11"/>
        <v/>
      </c>
      <c r="AH35" s="106"/>
    </row>
    <row r="36" spans="1:34" ht="30" customHeight="1" thickTop="1" thickBot="1" x14ac:dyDescent="0.3">
      <c r="A36" s="134"/>
      <c r="B36" s="134"/>
      <c r="C36" s="9"/>
      <c r="D36" s="9"/>
      <c r="E36" s="9"/>
      <c r="F36" s="197" t="str">
        <f t="shared" si="12"/>
        <v/>
      </c>
      <c r="G36" s="128" t="str">
        <f>+IF(ISNUMBER(C36),VLOOKUP(C36,magasin!A36:D286,4,FALSE),"")</f>
        <v/>
      </c>
      <c r="H36" s="12" t="str">
        <f>IF(ISNUMBER(C36),VLOOKUP(C36,magasin!A:I,5,FALSE),"")</f>
        <v/>
      </c>
      <c r="I36" s="129" t="str">
        <f>IF(ISNUMBER(C36),VLOOKUP(C36,magasin!A36:F286,6,FALSE),"")</f>
        <v/>
      </c>
      <c r="J36" s="12"/>
      <c r="K36" s="178"/>
      <c r="L36" s="40" t="str">
        <f t="shared" si="1"/>
        <v/>
      </c>
      <c r="M36" s="14" t="str">
        <f t="shared" si="2"/>
        <v/>
      </c>
      <c r="N36" s="10" t="str">
        <f t="shared" si="3"/>
        <v/>
      </c>
      <c r="O36" s="11"/>
      <c r="P36" s="12"/>
      <c r="Q36" s="12"/>
      <c r="R36" s="12"/>
      <c r="S36" s="13" t="str">
        <f t="shared" si="13"/>
        <v/>
      </c>
      <c r="T36" s="15" t="str">
        <f t="shared" si="14"/>
        <v/>
      </c>
      <c r="U36" s="16" t="str">
        <f t="shared" si="4"/>
        <v/>
      </c>
      <c r="V36" s="17" t="str">
        <f t="shared" si="5"/>
        <v/>
      </c>
      <c r="W36" s="146"/>
      <c r="X36" s="102"/>
      <c r="Y36" s="43" t="str">
        <f t="shared" si="6"/>
        <v/>
      </c>
      <c r="Z36" s="102"/>
      <c r="AA36" s="40" t="str">
        <f t="shared" si="7"/>
        <v/>
      </c>
      <c r="AB36" s="40" t="str">
        <f t="shared" si="8"/>
        <v/>
      </c>
      <c r="AC36" s="18"/>
      <c r="AD36" s="112"/>
      <c r="AE36" s="153" t="str">
        <f t="shared" si="9"/>
        <v/>
      </c>
      <c r="AF36" s="19" t="str">
        <f t="shared" si="10"/>
        <v/>
      </c>
      <c r="AG36" s="106" t="str">
        <f t="shared" si="11"/>
        <v/>
      </c>
      <c r="AH36" s="106"/>
    </row>
    <row r="37" spans="1:34" ht="30" customHeight="1" thickTop="1" thickBot="1" x14ac:dyDescent="0.3">
      <c r="A37" s="134"/>
      <c r="B37" s="134"/>
      <c r="C37" s="9"/>
      <c r="D37" s="9"/>
      <c r="E37" s="9"/>
      <c r="F37" s="197" t="str">
        <f t="shared" si="12"/>
        <v/>
      </c>
      <c r="G37" s="128" t="str">
        <f>+IF(ISNUMBER(C37),VLOOKUP(C37,magasin!A37:D287,4,FALSE),"")</f>
        <v/>
      </c>
      <c r="H37" s="12" t="str">
        <f>IF(ISNUMBER(C37),VLOOKUP(C37,magasin!A:I,5,FALSE),"")</f>
        <v/>
      </c>
      <c r="I37" s="129" t="str">
        <f>IF(ISNUMBER(C37),VLOOKUP(C37,magasin!A37:F287,6,FALSE),"")</f>
        <v/>
      </c>
      <c r="J37" s="12"/>
      <c r="K37" s="178"/>
      <c r="L37" s="40" t="str">
        <f t="shared" ref="L37:L68" si="15">IF(AND(ISNUMBER(H37),ISNUMBER(J37),ISNUMBER(B37)),(J37-H37)/B37,IF(ISTEXT(B37),"",""))</f>
        <v/>
      </c>
      <c r="M37" s="14" t="str">
        <f t="shared" ref="M37:M68" si="16">IF(AND(L37&lt;30%,ISNUMBER(L37)),"à temps",IF(L37="","","Retard de paiement éventuel dû au retard du traitement de la réception"))</f>
        <v/>
      </c>
      <c r="N37" s="10" t="str">
        <f t="shared" ref="N37:N68" si="17">+IF(0&lt;P37&lt;H37,"Facture Antidatée",IF(AND(ISNUMBER(J37),ISBLANK(P37)),"Réclamer Facture",IF(AND(ISNUMBER(P37),ISNUMBER(J37)),"à comptabiliser","")))</f>
        <v/>
      </c>
      <c r="O37" s="11"/>
      <c r="P37" s="12"/>
      <c r="Q37" s="12"/>
      <c r="R37" s="12"/>
      <c r="S37" s="13" t="str">
        <f t="shared" si="13"/>
        <v/>
      </c>
      <c r="T37" s="15" t="str">
        <f t="shared" si="14"/>
        <v/>
      </c>
      <c r="U37" s="16" t="str">
        <f t="shared" ref="U37:U68" si="18">IF(AND(ISNUMBER(H37),ISNUMBER(B37)),H37+B37,"")</f>
        <v/>
      </c>
      <c r="V37" s="17" t="str">
        <f t="shared" ref="V37:V68" si="19">IF(U37="","",+U37-$U$1)</f>
        <v/>
      </c>
      <c r="W37" s="146"/>
      <c r="X37" s="102"/>
      <c r="Y37" s="43" t="str">
        <f t="shared" ref="Y37:Y68" si="20">+IF(AND(ISNUMBER(X37),ISNUMBER(R37),ISNUMBER(H37),ISNUMBER(B37)),(X37-MAX(R37,H37))/B37,"")</f>
        <v/>
      </c>
      <c r="Z37" s="102"/>
      <c r="AA37" s="40" t="str">
        <f t="shared" ref="AA37:AA68" si="21">+IF(AND(ISNUMBER(Z37),ISNUMBER(X37),ISNUMBER(B37)),(Z37-X37)/B37,"")</f>
        <v/>
      </c>
      <c r="AB37" s="40" t="str">
        <f t="shared" ref="AB37:AB68" si="22">IF(AND(ISNUMBER(Z37),ISNUMBER(AC37),ISNUMBER(B37)),(AC37-Z37)/B37,"")</f>
        <v/>
      </c>
      <c r="AC37" s="18"/>
      <c r="AD37" s="112"/>
      <c r="AE37" s="153" t="str">
        <f t="shared" ref="AE37:AE68" si="23">IF(AND(ISNUMBER(H37),ISNUMBER(B37),ISNUMBER(AD37)),(AD37-H37)/B37,"")</f>
        <v/>
      </c>
      <c r="AF37" s="19" t="str">
        <f t="shared" ref="AF37:AF68" si="24">IF(AND(ISNUMBER(AE37),AE37&lt;=1),"Paiement à temps",IF(AND(ISNUMBER(AE37),AE37&gt;1),"Dépassement du délai de paiement, Pensez à comptabiliser la majoration de retard dans charge non courante",""))</f>
        <v/>
      </c>
      <c r="AG37" s="106" t="str">
        <f t="shared" ref="AG37:AG68" si="25">IF(AND(ISNUMBER(K37),ISNUMBER(AE37),AE37&gt;100%),K37*10%,"")</f>
        <v/>
      </c>
      <c r="AH37" s="106"/>
    </row>
    <row r="38" spans="1:34" ht="30" customHeight="1" thickTop="1" thickBot="1" x14ac:dyDescent="0.3">
      <c r="A38" s="134"/>
      <c r="B38" s="134"/>
      <c r="C38" s="9"/>
      <c r="D38" s="9"/>
      <c r="E38" s="9"/>
      <c r="F38" s="197" t="str">
        <f t="shared" si="12"/>
        <v/>
      </c>
      <c r="G38" s="128" t="str">
        <f>+IF(ISNUMBER(C38),VLOOKUP(C38,magasin!A38:D288,4,FALSE),"")</f>
        <v/>
      </c>
      <c r="H38" s="12" t="str">
        <f>IF(ISNUMBER(C38),VLOOKUP(C38,magasin!A:I,5,FALSE),"")</f>
        <v/>
      </c>
      <c r="I38" s="129" t="str">
        <f>IF(ISNUMBER(C38),VLOOKUP(C38,magasin!A38:F288,6,FALSE),"")</f>
        <v/>
      </c>
      <c r="J38" s="12"/>
      <c r="K38" s="178"/>
      <c r="L38" s="40" t="str">
        <f t="shared" si="15"/>
        <v/>
      </c>
      <c r="M38" s="14" t="str">
        <f t="shared" si="16"/>
        <v/>
      </c>
      <c r="N38" s="10" t="str">
        <f t="shared" si="17"/>
        <v/>
      </c>
      <c r="O38" s="11"/>
      <c r="P38" s="12"/>
      <c r="Q38" s="12"/>
      <c r="R38" s="12"/>
      <c r="S38" s="13" t="str">
        <f t="shared" si="13"/>
        <v/>
      </c>
      <c r="T38" s="15" t="str">
        <f t="shared" si="14"/>
        <v/>
      </c>
      <c r="U38" s="16" t="str">
        <f t="shared" si="18"/>
        <v/>
      </c>
      <c r="V38" s="17" t="str">
        <f t="shared" si="19"/>
        <v/>
      </c>
      <c r="W38" s="146"/>
      <c r="X38" s="102"/>
      <c r="Y38" s="43" t="str">
        <f t="shared" si="20"/>
        <v/>
      </c>
      <c r="Z38" s="102"/>
      <c r="AA38" s="40" t="str">
        <f t="shared" si="21"/>
        <v/>
      </c>
      <c r="AB38" s="40" t="str">
        <f t="shared" si="22"/>
        <v/>
      </c>
      <c r="AC38" s="18"/>
      <c r="AD38" s="112"/>
      <c r="AE38" s="153" t="str">
        <f t="shared" si="23"/>
        <v/>
      </c>
      <c r="AF38" s="19" t="str">
        <f t="shared" si="24"/>
        <v/>
      </c>
      <c r="AG38" s="106" t="str">
        <f t="shared" si="25"/>
        <v/>
      </c>
      <c r="AH38" s="106"/>
    </row>
    <row r="39" spans="1:34" ht="30" customHeight="1" thickTop="1" thickBot="1" x14ac:dyDescent="0.3">
      <c r="A39" s="134"/>
      <c r="B39" s="134"/>
      <c r="C39" s="9"/>
      <c r="D39" s="9"/>
      <c r="E39" s="9"/>
      <c r="F39" s="197" t="str">
        <f t="shared" si="12"/>
        <v/>
      </c>
      <c r="G39" s="128" t="str">
        <f>+IF(ISNUMBER(C39),VLOOKUP(C39,magasin!A39:D289,4,FALSE),"")</f>
        <v/>
      </c>
      <c r="H39" s="12" t="str">
        <f>IF(ISNUMBER(C39),VLOOKUP(C39,magasin!A:I,5,FALSE),"")</f>
        <v/>
      </c>
      <c r="I39" s="129" t="str">
        <f>IF(ISNUMBER(C39),VLOOKUP(C39,magasin!A39:F289,6,FALSE),"")</f>
        <v/>
      </c>
      <c r="J39" s="12"/>
      <c r="K39" s="178"/>
      <c r="L39" s="40" t="str">
        <f t="shared" si="15"/>
        <v/>
      </c>
      <c r="M39" s="14" t="str">
        <f t="shared" si="16"/>
        <v/>
      </c>
      <c r="N39" s="10" t="str">
        <f t="shared" si="17"/>
        <v/>
      </c>
      <c r="O39" s="11"/>
      <c r="P39" s="12"/>
      <c r="Q39" s="12"/>
      <c r="R39" s="12"/>
      <c r="S39" s="13" t="str">
        <f t="shared" si="13"/>
        <v/>
      </c>
      <c r="T39" s="15" t="str">
        <f t="shared" si="14"/>
        <v/>
      </c>
      <c r="U39" s="16" t="str">
        <f t="shared" si="18"/>
        <v/>
      </c>
      <c r="V39" s="17" t="str">
        <f t="shared" si="19"/>
        <v/>
      </c>
      <c r="W39" s="146"/>
      <c r="X39" s="102"/>
      <c r="Y39" s="43" t="str">
        <f t="shared" si="20"/>
        <v/>
      </c>
      <c r="Z39" s="102"/>
      <c r="AA39" s="40" t="str">
        <f t="shared" si="21"/>
        <v/>
      </c>
      <c r="AB39" s="40" t="str">
        <f t="shared" si="22"/>
        <v/>
      </c>
      <c r="AC39" s="18"/>
      <c r="AD39" s="112"/>
      <c r="AE39" s="153" t="str">
        <f t="shared" si="23"/>
        <v/>
      </c>
      <c r="AF39" s="19" t="str">
        <f t="shared" si="24"/>
        <v/>
      </c>
      <c r="AG39" s="106" t="str">
        <f t="shared" si="25"/>
        <v/>
      </c>
      <c r="AH39" s="106"/>
    </row>
    <row r="40" spans="1:34" ht="30" customHeight="1" thickTop="1" thickBot="1" x14ac:dyDescent="0.3">
      <c r="A40" s="134"/>
      <c r="B40" s="134"/>
      <c r="C40" s="9"/>
      <c r="D40" s="9"/>
      <c r="E40" s="9"/>
      <c r="F40" s="197" t="str">
        <f t="shared" si="12"/>
        <v/>
      </c>
      <c r="G40" s="128" t="str">
        <f>+IF(ISNUMBER(C40),VLOOKUP(C40,magasin!A40:D290,4,FALSE),"")</f>
        <v/>
      </c>
      <c r="H40" s="12" t="str">
        <f>IF(ISNUMBER(C40),VLOOKUP(C40,magasin!A:I,5,FALSE),"")</f>
        <v/>
      </c>
      <c r="I40" s="129" t="str">
        <f>IF(ISNUMBER(C40),VLOOKUP(C40,magasin!A40:F290,6,FALSE),"")</f>
        <v/>
      </c>
      <c r="J40" s="12"/>
      <c r="K40" s="178"/>
      <c r="L40" s="40" t="str">
        <f t="shared" si="15"/>
        <v/>
      </c>
      <c r="M40" s="14" t="str">
        <f t="shared" si="16"/>
        <v/>
      </c>
      <c r="N40" s="10" t="str">
        <f t="shared" si="17"/>
        <v/>
      </c>
      <c r="O40" s="11"/>
      <c r="P40" s="12"/>
      <c r="Q40" s="12"/>
      <c r="R40" s="12"/>
      <c r="S40" s="13" t="str">
        <f t="shared" ref="S40:S71" si="26">IF(AND(ISNUMBER(Q40),ISNUMBER(B40)),(R40-Q40)/B40,"")</f>
        <v/>
      </c>
      <c r="T40" s="15" t="str">
        <f t="shared" ref="T40:T76" si="27">IF(ISNUMBER(Q40),R40-Q40,"")</f>
        <v/>
      </c>
      <c r="U40" s="16" t="str">
        <f t="shared" si="18"/>
        <v/>
      </c>
      <c r="V40" s="17" t="str">
        <f t="shared" si="19"/>
        <v/>
      </c>
      <c r="W40" s="146"/>
      <c r="X40" s="102"/>
      <c r="Y40" s="43" t="str">
        <f t="shared" si="20"/>
        <v/>
      </c>
      <c r="Z40" s="102"/>
      <c r="AA40" s="40" t="str">
        <f t="shared" si="21"/>
        <v/>
      </c>
      <c r="AB40" s="40" t="str">
        <f t="shared" si="22"/>
        <v/>
      </c>
      <c r="AC40" s="18"/>
      <c r="AD40" s="112"/>
      <c r="AE40" s="153" t="str">
        <f t="shared" si="23"/>
        <v/>
      </c>
      <c r="AF40" s="19" t="str">
        <f t="shared" si="24"/>
        <v/>
      </c>
      <c r="AG40" s="106" t="str">
        <f t="shared" si="25"/>
        <v/>
      </c>
      <c r="AH40" s="106"/>
    </row>
    <row r="41" spans="1:34" ht="30" customHeight="1" thickTop="1" thickBot="1" x14ac:dyDescent="0.3">
      <c r="A41" s="134"/>
      <c r="B41" s="134"/>
      <c r="C41" s="9"/>
      <c r="D41" s="9"/>
      <c r="E41" s="9"/>
      <c r="F41" s="197" t="str">
        <f t="shared" si="12"/>
        <v/>
      </c>
      <c r="G41" s="128" t="str">
        <f>+IF(ISNUMBER(C41),VLOOKUP(C41,magasin!A41:D291,4,FALSE),"")</f>
        <v/>
      </c>
      <c r="H41" s="12" t="str">
        <f>IF(ISNUMBER(C41),VLOOKUP(C41,magasin!A:I,5,FALSE),"")</f>
        <v/>
      </c>
      <c r="I41" s="129" t="str">
        <f>IF(ISNUMBER(C41),VLOOKUP(C41,magasin!A41:F291,6,FALSE),"")</f>
        <v/>
      </c>
      <c r="J41" s="12"/>
      <c r="K41" s="178"/>
      <c r="L41" s="40" t="str">
        <f t="shared" si="15"/>
        <v/>
      </c>
      <c r="M41" s="14" t="str">
        <f t="shared" si="16"/>
        <v/>
      </c>
      <c r="N41" s="10" t="str">
        <f t="shared" si="17"/>
        <v/>
      </c>
      <c r="O41" s="11"/>
      <c r="P41" s="12"/>
      <c r="Q41" s="12"/>
      <c r="R41" s="12"/>
      <c r="S41" s="13" t="str">
        <f t="shared" si="26"/>
        <v/>
      </c>
      <c r="T41" s="15" t="str">
        <f t="shared" si="27"/>
        <v/>
      </c>
      <c r="U41" s="16" t="str">
        <f t="shared" si="18"/>
        <v/>
      </c>
      <c r="V41" s="17" t="str">
        <f t="shared" si="19"/>
        <v/>
      </c>
      <c r="W41" s="146"/>
      <c r="X41" s="102"/>
      <c r="Y41" s="43" t="str">
        <f t="shared" si="20"/>
        <v/>
      </c>
      <c r="Z41" s="102"/>
      <c r="AA41" s="40" t="str">
        <f t="shared" si="21"/>
        <v/>
      </c>
      <c r="AB41" s="40" t="str">
        <f t="shared" si="22"/>
        <v/>
      </c>
      <c r="AC41" s="18"/>
      <c r="AD41" s="112"/>
      <c r="AE41" s="153" t="str">
        <f t="shared" si="23"/>
        <v/>
      </c>
      <c r="AF41" s="19" t="str">
        <f t="shared" si="24"/>
        <v/>
      </c>
      <c r="AG41" s="106" t="str">
        <f t="shared" si="25"/>
        <v/>
      </c>
      <c r="AH41" s="106"/>
    </row>
    <row r="42" spans="1:34" ht="30" customHeight="1" thickTop="1" thickBot="1" x14ac:dyDescent="0.3">
      <c r="A42" s="134"/>
      <c r="B42" s="134"/>
      <c r="C42" s="9"/>
      <c r="D42" s="9"/>
      <c r="E42" s="9"/>
      <c r="F42" s="197" t="str">
        <f t="shared" si="12"/>
        <v/>
      </c>
      <c r="G42" s="128" t="str">
        <f>+IF(ISNUMBER(C42),VLOOKUP(C42,magasin!A42:D292,4,FALSE),"")</f>
        <v/>
      </c>
      <c r="H42" s="12" t="str">
        <f>IF(ISNUMBER(C42),VLOOKUP(C42,magasin!A:I,5,FALSE),"")</f>
        <v/>
      </c>
      <c r="I42" s="129" t="str">
        <f>IF(ISNUMBER(C42),VLOOKUP(C42,magasin!A42:F292,6,FALSE),"")</f>
        <v/>
      </c>
      <c r="J42" s="12"/>
      <c r="K42" s="178"/>
      <c r="L42" s="40" t="str">
        <f t="shared" si="15"/>
        <v/>
      </c>
      <c r="M42" s="14" t="str">
        <f t="shared" si="16"/>
        <v/>
      </c>
      <c r="N42" s="10" t="str">
        <f t="shared" si="17"/>
        <v/>
      </c>
      <c r="O42" s="11"/>
      <c r="P42" s="12"/>
      <c r="Q42" s="12"/>
      <c r="R42" s="12"/>
      <c r="S42" s="13" t="str">
        <f t="shared" si="26"/>
        <v/>
      </c>
      <c r="T42" s="15" t="str">
        <f t="shared" si="27"/>
        <v/>
      </c>
      <c r="U42" s="16" t="str">
        <f t="shared" si="18"/>
        <v/>
      </c>
      <c r="V42" s="17" t="str">
        <f t="shared" si="19"/>
        <v/>
      </c>
      <c r="W42" s="146"/>
      <c r="X42" s="102"/>
      <c r="Y42" s="43" t="str">
        <f t="shared" si="20"/>
        <v/>
      </c>
      <c r="Z42" s="102"/>
      <c r="AA42" s="40" t="str">
        <f t="shared" si="21"/>
        <v/>
      </c>
      <c r="AB42" s="40" t="str">
        <f t="shared" si="22"/>
        <v/>
      </c>
      <c r="AC42" s="18"/>
      <c r="AD42" s="112"/>
      <c r="AE42" s="153" t="str">
        <f t="shared" si="23"/>
        <v/>
      </c>
      <c r="AF42" s="19" t="str">
        <f t="shared" si="24"/>
        <v/>
      </c>
      <c r="AG42" s="106" t="str">
        <f t="shared" si="25"/>
        <v/>
      </c>
      <c r="AH42" s="106"/>
    </row>
    <row r="43" spans="1:34" ht="30" customHeight="1" thickTop="1" thickBot="1" x14ac:dyDescent="0.3">
      <c r="A43" s="134"/>
      <c r="B43" s="134"/>
      <c r="C43" s="9"/>
      <c r="D43" s="9"/>
      <c r="E43" s="9"/>
      <c r="F43" s="197" t="str">
        <f t="shared" si="12"/>
        <v/>
      </c>
      <c r="G43" s="128" t="str">
        <f>+IF(ISNUMBER(C43),VLOOKUP(C43,magasin!A43:D293,4,FALSE),"")</f>
        <v/>
      </c>
      <c r="H43" s="12" t="str">
        <f>IF(ISNUMBER(C43),VLOOKUP(C43,magasin!A:I,5,FALSE),"")</f>
        <v/>
      </c>
      <c r="I43" s="129" t="str">
        <f>IF(ISNUMBER(C43),VLOOKUP(C43,magasin!A43:F293,6,FALSE),"")</f>
        <v/>
      </c>
      <c r="J43" s="12"/>
      <c r="K43" s="178"/>
      <c r="L43" s="40" t="str">
        <f t="shared" si="15"/>
        <v/>
      </c>
      <c r="M43" s="14" t="str">
        <f t="shared" si="16"/>
        <v/>
      </c>
      <c r="N43" s="10" t="str">
        <f t="shared" si="17"/>
        <v/>
      </c>
      <c r="O43" s="11"/>
      <c r="P43" s="12"/>
      <c r="Q43" s="12"/>
      <c r="R43" s="12"/>
      <c r="S43" s="13" t="str">
        <f t="shared" si="26"/>
        <v/>
      </c>
      <c r="T43" s="15" t="str">
        <f t="shared" si="27"/>
        <v/>
      </c>
      <c r="U43" s="16" t="str">
        <f t="shared" si="18"/>
        <v/>
      </c>
      <c r="V43" s="17" t="str">
        <f t="shared" si="19"/>
        <v/>
      </c>
      <c r="W43" s="146"/>
      <c r="X43" s="102"/>
      <c r="Y43" s="43" t="str">
        <f t="shared" si="20"/>
        <v/>
      </c>
      <c r="Z43" s="102"/>
      <c r="AA43" s="40" t="str">
        <f t="shared" si="21"/>
        <v/>
      </c>
      <c r="AB43" s="40" t="str">
        <f t="shared" si="22"/>
        <v/>
      </c>
      <c r="AC43" s="18"/>
      <c r="AD43" s="112"/>
      <c r="AE43" s="153" t="str">
        <f t="shared" si="23"/>
        <v/>
      </c>
      <c r="AF43" s="19" t="str">
        <f t="shared" si="24"/>
        <v/>
      </c>
      <c r="AG43" s="106" t="str">
        <f t="shared" si="25"/>
        <v/>
      </c>
      <c r="AH43" s="106"/>
    </row>
    <row r="44" spans="1:34" ht="30" customHeight="1" thickTop="1" thickBot="1" x14ac:dyDescent="0.3">
      <c r="A44" s="134"/>
      <c r="B44" s="134"/>
      <c r="C44" s="9"/>
      <c r="D44" s="9"/>
      <c r="E44" s="9"/>
      <c r="F44" s="197" t="str">
        <f t="shared" si="12"/>
        <v/>
      </c>
      <c r="G44" s="128" t="str">
        <f>+IF(ISNUMBER(C44),VLOOKUP(C44,magasin!A44:D294,4,FALSE),"")</f>
        <v/>
      </c>
      <c r="H44" s="12" t="str">
        <f>IF(ISNUMBER(C44),VLOOKUP(C44,magasin!A:I,5,FALSE),"")</f>
        <v/>
      </c>
      <c r="I44" s="129" t="str">
        <f>IF(ISNUMBER(C44),VLOOKUP(C44,magasin!A44:F294,6,FALSE),"")</f>
        <v/>
      </c>
      <c r="J44" s="12"/>
      <c r="K44" s="178"/>
      <c r="L44" s="40" t="str">
        <f t="shared" si="15"/>
        <v/>
      </c>
      <c r="M44" s="14" t="str">
        <f t="shared" si="16"/>
        <v/>
      </c>
      <c r="N44" s="10" t="str">
        <f t="shared" si="17"/>
        <v/>
      </c>
      <c r="O44" s="11"/>
      <c r="P44" s="12"/>
      <c r="Q44" s="12"/>
      <c r="R44" s="12"/>
      <c r="S44" s="13" t="str">
        <f t="shared" si="26"/>
        <v/>
      </c>
      <c r="T44" s="15" t="str">
        <f t="shared" si="27"/>
        <v/>
      </c>
      <c r="U44" s="16" t="str">
        <f t="shared" si="18"/>
        <v/>
      </c>
      <c r="V44" s="17" t="str">
        <f t="shared" si="19"/>
        <v/>
      </c>
      <c r="W44" s="146"/>
      <c r="X44" s="102"/>
      <c r="Y44" s="43" t="str">
        <f t="shared" si="20"/>
        <v/>
      </c>
      <c r="Z44" s="102"/>
      <c r="AA44" s="40" t="str">
        <f t="shared" si="21"/>
        <v/>
      </c>
      <c r="AB44" s="40" t="str">
        <f t="shared" si="22"/>
        <v/>
      </c>
      <c r="AC44" s="18"/>
      <c r="AD44" s="112"/>
      <c r="AE44" s="153" t="str">
        <f t="shared" si="23"/>
        <v/>
      </c>
      <c r="AF44" s="19" t="str">
        <f t="shared" si="24"/>
        <v/>
      </c>
      <c r="AG44" s="106" t="str">
        <f t="shared" si="25"/>
        <v/>
      </c>
      <c r="AH44" s="106"/>
    </row>
    <row r="45" spans="1:34" ht="30" customHeight="1" thickTop="1" thickBot="1" x14ac:dyDescent="0.3">
      <c r="A45" s="134"/>
      <c r="B45" s="134"/>
      <c r="C45" s="9"/>
      <c r="D45" s="9"/>
      <c r="E45" s="9"/>
      <c r="F45" s="197" t="str">
        <f t="shared" si="12"/>
        <v/>
      </c>
      <c r="G45" s="128" t="str">
        <f>+IF(ISNUMBER(C45),VLOOKUP(C45,magasin!A45:D295,4,FALSE),"")</f>
        <v/>
      </c>
      <c r="H45" s="12" t="str">
        <f>IF(ISNUMBER(C45),VLOOKUP(C45,magasin!A:I,5,FALSE),"")</f>
        <v/>
      </c>
      <c r="I45" s="129" t="str">
        <f>IF(ISNUMBER(C45),VLOOKUP(C45,magasin!A45:F295,6,FALSE),"")</f>
        <v/>
      </c>
      <c r="J45" s="12"/>
      <c r="K45" s="178"/>
      <c r="L45" s="40" t="str">
        <f t="shared" si="15"/>
        <v/>
      </c>
      <c r="M45" s="14" t="str">
        <f t="shared" si="16"/>
        <v/>
      </c>
      <c r="N45" s="10" t="str">
        <f t="shared" si="17"/>
        <v/>
      </c>
      <c r="O45" s="11"/>
      <c r="P45" s="12"/>
      <c r="Q45" s="12"/>
      <c r="R45" s="12"/>
      <c r="S45" s="13" t="str">
        <f t="shared" si="26"/>
        <v/>
      </c>
      <c r="T45" s="15" t="str">
        <f t="shared" si="27"/>
        <v/>
      </c>
      <c r="U45" s="16" t="str">
        <f t="shared" si="18"/>
        <v/>
      </c>
      <c r="V45" s="17" t="str">
        <f t="shared" si="19"/>
        <v/>
      </c>
      <c r="W45" s="146"/>
      <c r="X45" s="102"/>
      <c r="Y45" s="43" t="str">
        <f t="shared" si="20"/>
        <v/>
      </c>
      <c r="Z45" s="102"/>
      <c r="AA45" s="40" t="str">
        <f t="shared" si="21"/>
        <v/>
      </c>
      <c r="AB45" s="40" t="str">
        <f t="shared" si="22"/>
        <v/>
      </c>
      <c r="AC45" s="18"/>
      <c r="AD45" s="112"/>
      <c r="AE45" s="153" t="str">
        <f t="shared" si="23"/>
        <v/>
      </c>
      <c r="AF45" s="19" t="str">
        <f t="shared" si="24"/>
        <v/>
      </c>
      <c r="AG45" s="106" t="str">
        <f t="shared" si="25"/>
        <v/>
      </c>
      <c r="AH45" s="106"/>
    </row>
    <row r="46" spans="1:34" ht="30" customHeight="1" thickTop="1" thickBot="1" x14ac:dyDescent="0.3">
      <c r="A46" s="134"/>
      <c r="B46" s="134"/>
      <c r="C46" s="9"/>
      <c r="D46" s="9"/>
      <c r="E46" s="9"/>
      <c r="F46" s="197" t="str">
        <f t="shared" si="12"/>
        <v/>
      </c>
      <c r="G46" s="128" t="str">
        <f>+IF(ISNUMBER(C46),VLOOKUP(C46,magasin!A46:D296,4,FALSE),"")</f>
        <v/>
      </c>
      <c r="H46" s="12" t="str">
        <f>IF(ISNUMBER(C46),VLOOKUP(C46,magasin!A:I,5,FALSE),"")</f>
        <v/>
      </c>
      <c r="I46" s="129" t="str">
        <f>IF(ISNUMBER(C46),VLOOKUP(C46,magasin!A46:F296,6,FALSE),"")</f>
        <v/>
      </c>
      <c r="J46" s="12"/>
      <c r="K46" s="178"/>
      <c r="L46" s="40" t="str">
        <f t="shared" si="15"/>
        <v/>
      </c>
      <c r="M46" s="14" t="str">
        <f t="shared" si="16"/>
        <v/>
      </c>
      <c r="N46" s="10" t="str">
        <f t="shared" si="17"/>
        <v/>
      </c>
      <c r="O46" s="11"/>
      <c r="P46" s="12"/>
      <c r="Q46" s="12"/>
      <c r="R46" s="12"/>
      <c r="S46" s="13" t="str">
        <f t="shared" si="26"/>
        <v/>
      </c>
      <c r="T46" s="15" t="str">
        <f t="shared" si="27"/>
        <v/>
      </c>
      <c r="U46" s="16" t="str">
        <f t="shared" si="18"/>
        <v/>
      </c>
      <c r="V46" s="17" t="str">
        <f t="shared" si="19"/>
        <v/>
      </c>
      <c r="W46" s="146"/>
      <c r="X46" s="102"/>
      <c r="Y46" s="43" t="str">
        <f t="shared" si="20"/>
        <v/>
      </c>
      <c r="Z46" s="102"/>
      <c r="AA46" s="40" t="str">
        <f t="shared" si="21"/>
        <v/>
      </c>
      <c r="AB46" s="40" t="str">
        <f t="shared" si="22"/>
        <v/>
      </c>
      <c r="AC46" s="18"/>
      <c r="AD46" s="112"/>
      <c r="AE46" s="153" t="str">
        <f t="shared" si="23"/>
        <v/>
      </c>
      <c r="AF46" s="19" t="str">
        <f t="shared" si="24"/>
        <v/>
      </c>
      <c r="AG46" s="106" t="str">
        <f t="shared" si="25"/>
        <v/>
      </c>
      <c r="AH46" s="106"/>
    </row>
    <row r="47" spans="1:34" ht="30" customHeight="1" thickTop="1" thickBot="1" x14ac:dyDescent="0.3">
      <c r="A47" s="134"/>
      <c r="B47" s="134"/>
      <c r="C47" s="9"/>
      <c r="D47" s="9"/>
      <c r="E47" s="9"/>
      <c r="F47" s="197" t="str">
        <f t="shared" si="12"/>
        <v/>
      </c>
      <c r="G47" s="128" t="str">
        <f>+IF(ISNUMBER(C47),VLOOKUP(C47,magasin!A47:D297,4,FALSE),"")</f>
        <v/>
      </c>
      <c r="H47" s="12" t="str">
        <f>IF(ISNUMBER(C47),VLOOKUP(C47,magasin!A:I,5,FALSE),"")</f>
        <v/>
      </c>
      <c r="I47" s="129" t="str">
        <f>IF(ISNUMBER(C47),VLOOKUP(C47,magasin!A47:F297,6,FALSE),"")</f>
        <v/>
      </c>
      <c r="J47" s="12"/>
      <c r="K47" s="178"/>
      <c r="L47" s="40" t="str">
        <f t="shared" si="15"/>
        <v/>
      </c>
      <c r="M47" s="14" t="str">
        <f t="shared" si="16"/>
        <v/>
      </c>
      <c r="N47" s="10" t="str">
        <f t="shared" si="17"/>
        <v/>
      </c>
      <c r="O47" s="11"/>
      <c r="P47" s="12"/>
      <c r="Q47" s="12"/>
      <c r="R47" s="12"/>
      <c r="S47" s="13" t="str">
        <f t="shared" si="26"/>
        <v/>
      </c>
      <c r="T47" s="15" t="str">
        <f t="shared" si="27"/>
        <v/>
      </c>
      <c r="U47" s="16" t="str">
        <f t="shared" si="18"/>
        <v/>
      </c>
      <c r="V47" s="17" t="str">
        <f t="shared" si="19"/>
        <v/>
      </c>
      <c r="W47" s="146"/>
      <c r="X47" s="102"/>
      <c r="Y47" s="43" t="str">
        <f t="shared" si="20"/>
        <v/>
      </c>
      <c r="Z47" s="102"/>
      <c r="AA47" s="40" t="str">
        <f t="shared" si="21"/>
        <v/>
      </c>
      <c r="AB47" s="40" t="str">
        <f t="shared" si="22"/>
        <v/>
      </c>
      <c r="AC47" s="18"/>
      <c r="AD47" s="112"/>
      <c r="AE47" s="153" t="str">
        <f t="shared" si="23"/>
        <v/>
      </c>
      <c r="AF47" s="19" t="str">
        <f t="shared" si="24"/>
        <v/>
      </c>
      <c r="AG47" s="106" t="str">
        <f t="shared" si="25"/>
        <v/>
      </c>
      <c r="AH47" s="106"/>
    </row>
    <row r="48" spans="1:34" ht="30" customHeight="1" thickTop="1" thickBot="1" x14ac:dyDescent="0.3">
      <c r="A48" s="134"/>
      <c r="B48" s="134"/>
      <c r="C48" s="9"/>
      <c r="D48" s="9"/>
      <c r="E48" s="9"/>
      <c r="F48" s="197" t="str">
        <f t="shared" si="12"/>
        <v/>
      </c>
      <c r="G48" s="128" t="str">
        <f>+IF(ISNUMBER(C48),VLOOKUP(C48,magasin!A48:D298,4,FALSE),"")</f>
        <v/>
      </c>
      <c r="H48" s="12" t="str">
        <f>IF(ISNUMBER(C48),VLOOKUP(C48,magasin!A:I,5,FALSE),"")</f>
        <v/>
      </c>
      <c r="I48" s="129" t="str">
        <f>IF(ISNUMBER(C48),VLOOKUP(C48,magasin!A48:F298,6,FALSE),"")</f>
        <v/>
      </c>
      <c r="J48" s="12"/>
      <c r="K48" s="178"/>
      <c r="L48" s="40" t="str">
        <f t="shared" si="15"/>
        <v/>
      </c>
      <c r="M48" s="14" t="str">
        <f t="shared" si="16"/>
        <v/>
      </c>
      <c r="N48" s="10" t="str">
        <f t="shared" si="17"/>
        <v/>
      </c>
      <c r="O48" s="11"/>
      <c r="P48" s="12"/>
      <c r="Q48" s="12"/>
      <c r="R48" s="12"/>
      <c r="S48" s="13" t="str">
        <f t="shared" si="26"/>
        <v/>
      </c>
      <c r="T48" s="15" t="str">
        <f t="shared" si="27"/>
        <v/>
      </c>
      <c r="U48" s="16" t="str">
        <f t="shared" si="18"/>
        <v/>
      </c>
      <c r="V48" s="17" t="str">
        <f t="shared" si="19"/>
        <v/>
      </c>
      <c r="W48" s="146"/>
      <c r="X48" s="102"/>
      <c r="Y48" s="43" t="str">
        <f t="shared" si="20"/>
        <v/>
      </c>
      <c r="Z48" s="102"/>
      <c r="AA48" s="40" t="str">
        <f t="shared" si="21"/>
        <v/>
      </c>
      <c r="AB48" s="40" t="str">
        <f t="shared" si="22"/>
        <v/>
      </c>
      <c r="AC48" s="18"/>
      <c r="AD48" s="112"/>
      <c r="AE48" s="153" t="str">
        <f t="shared" si="23"/>
        <v/>
      </c>
      <c r="AF48" s="19" t="str">
        <f t="shared" si="24"/>
        <v/>
      </c>
      <c r="AG48" s="106" t="str">
        <f t="shared" si="25"/>
        <v/>
      </c>
      <c r="AH48" s="106"/>
    </row>
    <row r="49" spans="1:34" ht="30" customHeight="1" thickTop="1" thickBot="1" x14ac:dyDescent="0.3">
      <c r="A49" s="134"/>
      <c r="B49" s="134"/>
      <c r="C49" s="9"/>
      <c r="D49" s="9"/>
      <c r="E49" s="9"/>
      <c r="F49" s="197" t="str">
        <f t="shared" si="12"/>
        <v/>
      </c>
      <c r="G49" s="128" t="str">
        <f>+IF(ISNUMBER(C49),VLOOKUP(C49,magasin!A49:D299,4,FALSE),"")</f>
        <v/>
      </c>
      <c r="H49" s="12" t="str">
        <f>IF(ISNUMBER(C49),VLOOKUP(C49,magasin!A:I,5,FALSE),"")</f>
        <v/>
      </c>
      <c r="I49" s="129" t="str">
        <f>IF(ISNUMBER(C49),VLOOKUP(C49,magasin!A49:F299,6,FALSE),"")</f>
        <v/>
      </c>
      <c r="J49" s="12"/>
      <c r="K49" s="178"/>
      <c r="L49" s="40" t="str">
        <f t="shared" si="15"/>
        <v/>
      </c>
      <c r="M49" s="14" t="str">
        <f t="shared" si="16"/>
        <v/>
      </c>
      <c r="N49" s="10" t="str">
        <f t="shared" si="17"/>
        <v/>
      </c>
      <c r="O49" s="11"/>
      <c r="P49" s="12"/>
      <c r="Q49" s="12"/>
      <c r="R49" s="12"/>
      <c r="S49" s="13" t="str">
        <f t="shared" si="26"/>
        <v/>
      </c>
      <c r="T49" s="15" t="str">
        <f t="shared" si="27"/>
        <v/>
      </c>
      <c r="U49" s="16" t="str">
        <f t="shared" si="18"/>
        <v/>
      </c>
      <c r="V49" s="17" t="str">
        <f t="shared" si="19"/>
        <v/>
      </c>
      <c r="W49" s="146"/>
      <c r="X49" s="102"/>
      <c r="Y49" s="43" t="str">
        <f t="shared" si="20"/>
        <v/>
      </c>
      <c r="Z49" s="102"/>
      <c r="AA49" s="40" t="str">
        <f t="shared" si="21"/>
        <v/>
      </c>
      <c r="AB49" s="40" t="str">
        <f t="shared" si="22"/>
        <v/>
      </c>
      <c r="AC49" s="18"/>
      <c r="AD49" s="112"/>
      <c r="AE49" s="153" t="str">
        <f t="shared" si="23"/>
        <v/>
      </c>
      <c r="AF49" s="19" t="str">
        <f t="shared" si="24"/>
        <v/>
      </c>
      <c r="AG49" s="106" t="str">
        <f t="shared" si="25"/>
        <v/>
      </c>
      <c r="AH49" s="106"/>
    </row>
    <row r="50" spans="1:34" ht="30" customHeight="1" thickTop="1" thickBot="1" x14ac:dyDescent="0.3">
      <c r="A50" s="134"/>
      <c r="B50" s="134"/>
      <c r="C50" s="9"/>
      <c r="D50" s="9"/>
      <c r="E50" s="9"/>
      <c r="F50" s="197" t="str">
        <f t="shared" si="12"/>
        <v/>
      </c>
      <c r="G50" s="128" t="str">
        <f>+IF(ISNUMBER(C50),VLOOKUP(C50,magasin!A50:D300,4,FALSE),"")</f>
        <v/>
      </c>
      <c r="H50" s="12" t="str">
        <f>IF(ISNUMBER(C50),VLOOKUP(C50,magasin!A:I,5,FALSE),"")</f>
        <v/>
      </c>
      <c r="I50" s="129" t="str">
        <f>IF(ISNUMBER(C50),VLOOKUP(C50,magasin!A50:F300,6,FALSE),"")</f>
        <v/>
      </c>
      <c r="J50" s="12"/>
      <c r="K50" s="178"/>
      <c r="L50" s="40" t="str">
        <f t="shared" si="15"/>
        <v/>
      </c>
      <c r="M50" s="14" t="str">
        <f t="shared" si="16"/>
        <v/>
      </c>
      <c r="N50" s="10" t="str">
        <f t="shared" si="17"/>
        <v/>
      </c>
      <c r="O50" s="11"/>
      <c r="P50" s="12"/>
      <c r="Q50" s="12"/>
      <c r="R50" s="12"/>
      <c r="S50" s="13" t="str">
        <f t="shared" si="26"/>
        <v/>
      </c>
      <c r="T50" s="15" t="str">
        <f t="shared" si="27"/>
        <v/>
      </c>
      <c r="U50" s="16" t="str">
        <f t="shared" si="18"/>
        <v/>
      </c>
      <c r="V50" s="17" t="str">
        <f t="shared" si="19"/>
        <v/>
      </c>
      <c r="W50" s="146"/>
      <c r="X50" s="102"/>
      <c r="Y50" s="43" t="str">
        <f t="shared" si="20"/>
        <v/>
      </c>
      <c r="Z50" s="102"/>
      <c r="AA50" s="40" t="str">
        <f t="shared" si="21"/>
        <v/>
      </c>
      <c r="AB50" s="40" t="str">
        <f t="shared" si="22"/>
        <v/>
      </c>
      <c r="AC50" s="18"/>
      <c r="AD50" s="112"/>
      <c r="AE50" s="153" t="str">
        <f t="shared" si="23"/>
        <v/>
      </c>
      <c r="AF50" s="19" t="str">
        <f t="shared" si="24"/>
        <v/>
      </c>
      <c r="AG50" s="106" t="str">
        <f t="shared" si="25"/>
        <v/>
      </c>
      <c r="AH50" s="106"/>
    </row>
    <row r="51" spans="1:34" ht="30" customHeight="1" thickTop="1" thickBot="1" x14ac:dyDescent="0.3">
      <c r="A51" s="134"/>
      <c r="B51" s="134"/>
      <c r="C51" s="9"/>
      <c r="D51" s="9"/>
      <c r="E51" s="9"/>
      <c r="F51" s="197" t="str">
        <f t="shared" si="12"/>
        <v/>
      </c>
      <c r="G51" s="128" t="str">
        <f>+IF(ISNUMBER(C51),VLOOKUP(C51,magasin!A51:D301,4,FALSE),"")</f>
        <v/>
      </c>
      <c r="H51" s="12" t="str">
        <f>IF(ISNUMBER(C51),VLOOKUP(C51,magasin!A:I,5,FALSE),"")</f>
        <v/>
      </c>
      <c r="I51" s="129" t="str">
        <f>IF(ISNUMBER(C51),VLOOKUP(C51,magasin!A51:F301,6,FALSE),"")</f>
        <v/>
      </c>
      <c r="J51" s="12"/>
      <c r="K51" s="178"/>
      <c r="L51" s="40" t="str">
        <f t="shared" si="15"/>
        <v/>
      </c>
      <c r="M51" s="14" t="str">
        <f t="shared" si="16"/>
        <v/>
      </c>
      <c r="N51" s="10" t="str">
        <f t="shared" si="17"/>
        <v/>
      </c>
      <c r="O51" s="11"/>
      <c r="P51" s="12"/>
      <c r="Q51" s="12"/>
      <c r="R51" s="12"/>
      <c r="S51" s="13" t="str">
        <f t="shared" si="26"/>
        <v/>
      </c>
      <c r="T51" s="15" t="str">
        <f t="shared" si="27"/>
        <v/>
      </c>
      <c r="U51" s="16" t="str">
        <f t="shared" si="18"/>
        <v/>
      </c>
      <c r="V51" s="17" t="str">
        <f t="shared" si="19"/>
        <v/>
      </c>
      <c r="W51" s="146"/>
      <c r="X51" s="102"/>
      <c r="Y51" s="43" t="str">
        <f t="shared" si="20"/>
        <v/>
      </c>
      <c r="Z51" s="102"/>
      <c r="AA51" s="40" t="str">
        <f t="shared" si="21"/>
        <v/>
      </c>
      <c r="AB51" s="40" t="str">
        <f t="shared" si="22"/>
        <v/>
      </c>
      <c r="AC51" s="18"/>
      <c r="AD51" s="112"/>
      <c r="AE51" s="153" t="str">
        <f t="shared" si="23"/>
        <v/>
      </c>
      <c r="AF51" s="19" t="str">
        <f t="shared" si="24"/>
        <v/>
      </c>
      <c r="AG51" s="106" t="str">
        <f t="shared" si="25"/>
        <v/>
      </c>
      <c r="AH51" s="106"/>
    </row>
    <row r="52" spans="1:34" ht="30" customHeight="1" thickTop="1" thickBot="1" x14ac:dyDescent="0.3">
      <c r="A52" s="134"/>
      <c r="B52" s="134"/>
      <c r="C52" s="9"/>
      <c r="D52" s="9"/>
      <c r="E52" s="9"/>
      <c r="F52" s="197" t="str">
        <f t="shared" si="12"/>
        <v/>
      </c>
      <c r="G52" s="128" t="str">
        <f>+IF(ISNUMBER(C52),VLOOKUP(C52,magasin!A52:D302,4,FALSE),"")</f>
        <v/>
      </c>
      <c r="H52" s="12" t="str">
        <f>IF(ISNUMBER(C52),VLOOKUP(C52,magasin!A:I,5,FALSE),"")</f>
        <v/>
      </c>
      <c r="I52" s="129" t="str">
        <f>IF(ISNUMBER(C52),VLOOKUP(C52,magasin!A52:F302,6,FALSE),"")</f>
        <v/>
      </c>
      <c r="J52" s="12"/>
      <c r="K52" s="178"/>
      <c r="L52" s="40" t="str">
        <f t="shared" si="15"/>
        <v/>
      </c>
      <c r="M52" s="14" t="str">
        <f t="shared" si="16"/>
        <v/>
      </c>
      <c r="N52" s="10" t="str">
        <f t="shared" si="17"/>
        <v/>
      </c>
      <c r="O52" s="11"/>
      <c r="P52" s="12"/>
      <c r="Q52" s="12"/>
      <c r="R52" s="12"/>
      <c r="S52" s="13" t="str">
        <f t="shared" si="26"/>
        <v/>
      </c>
      <c r="T52" s="15" t="str">
        <f t="shared" si="27"/>
        <v/>
      </c>
      <c r="U52" s="16" t="str">
        <f t="shared" si="18"/>
        <v/>
      </c>
      <c r="V52" s="17" t="str">
        <f t="shared" si="19"/>
        <v/>
      </c>
      <c r="W52" s="146"/>
      <c r="X52" s="102"/>
      <c r="Y52" s="43" t="str">
        <f t="shared" si="20"/>
        <v/>
      </c>
      <c r="Z52" s="102"/>
      <c r="AA52" s="40" t="str">
        <f t="shared" si="21"/>
        <v/>
      </c>
      <c r="AB52" s="40" t="str">
        <f t="shared" si="22"/>
        <v/>
      </c>
      <c r="AC52" s="18"/>
      <c r="AD52" s="112"/>
      <c r="AE52" s="153" t="str">
        <f t="shared" si="23"/>
        <v/>
      </c>
      <c r="AF52" s="19" t="str">
        <f t="shared" si="24"/>
        <v/>
      </c>
      <c r="AG52" s="106" t="str">
        <f t="shared" si="25"/>
        <v/>
      </c>
      <c r="AH52" s="106"/>
    </row>
    <row r="53" spans="1:34" ht="30" customHeight="1" thickTop="1" thickBot="1" x14ac:dyDescent="0.3">
      <c r="A53" s="134"/>
      <c r="B53" s="134"/>
      <c r="C53" s="9"/>
      <c r="D53" s="9"/>
      <c r="E53" s="9"/>
      <c r="F53" s="197" t="str">
        <f t="shared" si="12"/>
        <v/>
      </c>
      <c r="G53" s="128" t="str">
        <f>+IF(ISNUMBER(C53),VLOOKUP(C53,magasin!A53:D303,4,FALSE),"")</f>
        <v/>
      </c>
      <c r="H53" s="12" t="str">
        <f>IF(ISNUMBER(C53),VLOOKUP(C53,magasin!A:I,5,FALSE),"")</f>
        <v/>
      </c>
      <c r="I53" s="129" t="str">
        <f>IF(ISNUMBER(C53),VLOOKUP(C53,magasin!A53:F303,6,FALSE),"")</f>
        <v/>
      </c>
      <c r="J53" s="12"/>
      <c r="K53" s="178"/>
      <c r="L53" s="40" t="str">
        <f t="shared" si="15"/>
        <v/>
      </c>
      <c r="M53" s="14" t="str">
        <f t="shared" si="16"/>
        <v/>
      </c>
      <c r="N53" s="10" t="str">
        <f t="shared" si="17"/>
        <v/>
      </c>
      <c r="O53" s="11"/>
      <c r="P53" s="12"/>
      <c r="Q53" s="12"/>
      <c r="R53" s="12"/>
      <c r="S53" s="13" t="str">
        <f t="shared" si="26"/>
        <v/>
      </c>
      <c r="T53" s="15" t="str">
        <f t="shared" si="27"/>
        <v/>
      </c>
      <c r="U53" s="16" t="str">
        <f t="shared" si="18"/>
        <v/>
      </c>
      <c r="V53" s="17" t="str">
        <f t="shared" si="19"/>
        <v/>
      </c>
      <c r="W53" s="146"/>
      <c r="X53" s="102"/>
      <c r="Y53" s="43" t="str">
        <f t="shared" si="20"/>
        <v/>
      </c>
      <c r="Z53" s="102"/>
      <c r="AA53" s="40" t="str">
        <f t="shared" si="21"/>
        <v/>
      </c>
      <c r="AB53" s="40" t="str">
        <f t="shared" si="22"/>
        <v/>
      </c>
      <c r="AC53" s="18"/>
      <c r="AD53" s="112"/>
      <c r="AE53" s="153" t="str">
        <f t="shared" si="23"/>
        <v/>
      </c>
      <c r="AF53" s="19" t="str">
        <f t="shared" si="24"/>
        <v/>
      </c>
      <c r="AG53" s="106" t="str">
        <f t="shared" si="25"/>
        <v/>
      </c>
      <c r="AH53" s="106"/>
    </row>
    <row r="54" spans="1:34" ht="30" customHeight="1" thickTop="1" thickBot="1" x14ac:dyDescent="0.3">
      <c r="A54" s="134"/>
      <c r="B54" s="134"/>
      <c r="C54" s="9"/>
      <c r="D54" s="9"/>
      <c r="E54" s="9"/>
      <c r="F54" s="197" t="str">
        <f t="shared" si="12"/>
        <v/>
      </c>
      <c r="G54" s="128" t="str">
        <f>+IF(ISNUMBER(C54),VLOOKUP(C54,magasin!A54:D304,4,FALSE),"")</f>
        <v/>
      </c>
      <c r="H54" s="12" t="str">
        <f>IF(ISNUMBER(C54),VLOOKUP(C54,magasin!A:I,5,FALSE),"")</f>
        <v/>
      </c>
      <c r="I54" s="129" t="str">
        <f>IF(ISNUMBER(C54),VLOOKUP(C54,magasin!A54:F304,6,FALSE),"")</f>
        <v/>
      </c>
      <c r="J54" s="12"/>
      <c r="K54" s="178"/>
      <c r="L54" s="40" t="str">
        <f t="shared" si="15"/>
        <v/>
      </c>
      <c r="M54" s="14" t="str">
        <f t="shared" si="16"/>
        <v/>
      </c>
      <c r="N54" s="10" t="str">
        <f t="shared" si="17"/>
        <v/>
      </c>
      <c r="O54" s="11"/>
      <c r="P54" s="12"/>
      <c r="Q54" s="12"/>
      <c r="R54" s="12"/>
      <c r="S54" s="13" t="str">
        <f t="shared" si="26"/>
        <v/>
      </c>
      <c r="T54" s="15" t="str">
        <f t="shared" si="27"/>
        <v/>
      </c>
      <c r="U54" s="16" t="str">
        <f t="shared" si="18"/>
        <v/>
      </c>
      <c r="V54" s="17" t="str">
        <f t="shared" si="19"/>
        <v/>
      </c>
      <c r="W54" s="146"/>
      <c r="X54" s="102"/>
      <c r="Y54" s="43" t="str">
        <f t="shared" si="20"/>
        <v/>
      </c>
      <c r="Z54" s="102"/>
      <c r="AA54" s="40" t="str">
        <f t="shared" si="21"/>
        <v/>
      </c>
      <c r="AB54" s="40" t="str">
        <f t="shared" si="22"/>
        <v/>
      </c>
      <c r="AC54" s="18"/>
      <c r="AD54" s="112"/>
      <c r="AE54" s="153" t="str">
        <f t="shared" si="23"/>
        <v/>
      </c>
      <c r="AF54" s="19" t="str">
        <f t="shared" si="24"/>
        <v/>
      </c>
      <c r="AG54" s="106" t="str">
        <f t="shared" si="25"/>
        <v/>
      </c>
      <c r="AH54" s="106"/>
    </row>
    <row r="55" spans="1:34" ht="30" customHeight="1" thickTop="1" thickBot="1" x14ac:dyDescent="0.3">
      <c r="A55" s="134"/>
      <c r="B55" s="134"/>
      <c r="C55" s="9"/>
      <c r="D55" s="9"/>
      <c r="E55" s="9"/>
      <c r="F55" s="197" t="str">
        <f t="shared" si="12"/>
        <v/>
      </c>
      <c r="G55" s="128" t="str">
        <f>+IF(ISNUMBER(C55),VLOOKUP(C55,magasin!A55:D305,4,FALSE),"")</f>
        <v/>
      </c>
      <c r="H55" s="12" t="str">
        <f>IF(ISNUMBER(C55),VLOOKUP(C55,magasin!A:I,5,FALSE),"")</f>
        <v/>
      </c>
      <c r="I55" s="129" t="str">
        <f>IF(ISNUMBER(C55),VLOOKUP(C55,magasin!A55:F305,6,FALSE),"")</f>
        <v/>
      </c>
      <c r="J55" s="12"/>
      <c r="K55" s="178"/>
      <c r="L55" s="40" t="str">
        <f t="shared" si="15"/>
        <v/>
      </c>
      <c r="M55" s="14" t="str">
        <f t="shared" si="16"/>
        <v/>
      </c>
      <c r="N55" s="10" t="str">
        <f t="shared" si="17"/>
        <v/>
      </c>
      <c r="O55" s="11"/>
      <c r="P55" s="12"/>
      <c r="Q55" s="12"/>
      <c r="R55" s="12"/>
      <c r="S55" s="13" t="str">
        <f t="shared" si="26"/>
        <v/>
      </c>
      <c r="T55" s="15" t="str">
        <f t="shared" si="27"/>
        <v/>
      </c>
      <c r="U55" s="16" t="str">
        <f t="shared" si="18"/>
        <v/>
      </c>
      <c r="V55" s="17" t="str">
        <f t="shared" si="19"/>
        <v/>
      </c>
      <c r="W55" s="146"/>
      <c r="X55" s="102"/>
      <c r="Y55" s="43" t="str">
        <f t="shared" si="20"/>
        <v/>
      </c>
      <c r="Z55" s="102"/>
      <c r="AA55" s="40" t="str">
        <f t="shared" si="21"/>
        <v/>
      </c>
      <c r="AB55" s="40" t="str">
        <f t="shared" si="22"/>
        <v/>
      </c>
      <c r="AC55" s="18"/>
      <c r="AD55" s="112"/>
      <c r="AE55" s="153" t="str">
        <f t="shared" si="23"/>
        <v/>
      </c>
      <c r="AF55" s="19" t="str">
        <f t="shared" si="24"/>
        <v/>
      </c>
      <c r="AG55" s="106" t="str">
        <f t="shared" si="25"/>
        <v/>
      </c>
      <c r="AH55" s="106"/>
    </row>
    <row r="56" spans="1:34" ht="30" customHeight="1" thickTop="1" thickBot="1" x14ac:dyDescent="0.3">
      <c r="A56" s="134"/>
      <c r="B56" s="134"/>
      <c r="C56" s="9"/>
      <c r="D56" s="9"/>
      <c r="E56" s="9"/>
      <c r="F56" s="197" t="str">
        <f t="shared" si="12"/>
        <v/>
      </c>
      <c r="G56" s="128" t="str">
        <f>+IF(ISNUMBER(C56),VLOOKUP(C56,magasin!A56:D306,4,FALSE),"")</f>
        <v/>
      </c>
      <c r="H56" s="12" t="str">
        <f>IF(ISNUMBER(C56),VLOOKUP(C56,magasin!A:I,5,FALSE),"")</f>
        <v/>
      </c>
      <c r="I56" s="129" t="str">
        <f>IF(ISNUMBER(C56),VLOOKUP(C56,magasin!A56:F306,6,FALSE),"")</f>
        <v/>
      </c>
      <c r="J56" s="12"/>
      <c r="K56" s="178"/>
      <c r="L56" s="40" t="str">
        <f t="shared" si="15"/>
        <v/>
      </c>
      <c r="M56" s="14" t="str">
        <f t="shared" si="16"/>
        <v/>
      </c>
      <c r="N56" s="10" t="str">
        <f t="shared" si="17"/>
        <v/>
      </c>
      <c r="O56" s="11"/>
      <c r="P56" s="12"/>
      <c r="Q56" s="12"/>
      <c r="R56" s="12"/>
      <c r="S56" s="13" t="str">
        <f t="shared" si="26"/>
        <v/>
      </c>
      <c r="T56" s="15" t="str">
        <f t="shared" si="27"/>
        <v/>
      </c>
      <c r="U56" s="16" t="str">
        <f t="shared" si="18"/>
        <v/>
      </c>
      <c r="V56" s="17" t="str">
        <f t="shared" si="19"/>
        <v/>
      </c>
      <c r="W56" s="146"/>
      <c r="X56" s="102"/>
      <c r="Y56" s="43" t="str">
        <f t="shared" si="20"/>
        <v/>
      </c>
      <c r="Z56" s="102"/>
      <c r="AA56" s="40" t="str">
        <f t="shared" si="21"/>
        <v/>
      </c>
      <c r="AB56" s="40" t="str">
        <f t="shared" si="22"/>
        <v/>
      </c>
      <c r="AC56" s="18"/>
      <c r="AD56" s="112"/>
      <c r="AE56" s="153" t="str">
        <f t="shared" si="23"/>
        <v/>
      </c>
      <c r="AF56" s="19" t="str">
        <f t="shared" si="24"/>
        <v/>
      </c>
      <c r="AG56" s="106" t="str">
        <f t="shared" si="25"/>
        <v/>
      </c>
      <c r="AH56" s="106"/>
    </row>
    <row r="57" spans="1:34" ht="30" customHeight="1" thickTop="1" thickBot="1" x14ac:dyDescent="0.3">
      <c r="A57" s="134"/>
      <c r="B57" s="134"/>
      <c r="C57" s="9"/>
      <c r="D57" s="9"/>
      <c r="E57" s="9"/>
      <c r="F57" s="197" t="str">
        <f t="shared" si="12"/>
        <v/>
      </c>
      <c r="G57" s="128" t="str">
        <f>+IF(ISNUMBER(C57),VLOOKUP(C57,magasin!A57:D307,4,FALSE),"")</f>
        <v/>
      </c>
      <c r="H57" s="12" t="str">
        <f>IF(ISNUMBER(C57),VLOOKUP(C57,magasin!A:I,5,FALSE),"")</f>
        <v/>
      </c>
      <c r="I57" s="129" t="str">
        <f>IF(ISNUMBER(C57),VLOOKUP(C57,magasin!A57:F307,6,FALSE),"")</f>
        <v/>
      </c>
      <c r="J57" s="12"/>
      <c r="K57" s="178"/>
      <c r="L57" s="40" t="str">
        <f t="shared" si="15"/>
        <v/>
      </c>
      <c r="M57" s="14" t="str">
        <f t="shared" si="16"/>
        <v/>
      </c>
      <c r="N57" s="10" t="str">
        <f t="shared" si="17"/>
        <v/>
      </c>
      <c r="O57" s="11"/>
      <c r="P57" s="12"/>
      <c r="Q57" s="12"/>
      <c r="R57" s="12"/>
      <c r="S57" s="13" t="str">
        <f t="shared" si="26"/>
        <v/>
      </c>
      <c r="T57" s="15" t="str">
        <f t="shared" si="27"/>
        <v/>
      </c>
      <c r="U57" s="16" t="str">
        <f t="shared" si="18"/>
        <v/>
      </c>
      <c r="V57" s="17" t="str">
        <f t="shared" si="19"/>
        <v/>
      </c>
      <c r="W57" s="146"/>
      <c r="X57" s="102"/>
      <c r="Y57" s="43" t="str">
        <f t="shared" si="20"/>
        <v/>
      </c>
      <c r="Z57" s="102"/>
      <c r="AA57" s="40" t="str">
        <f t="shared" si="21"/>
        <v/>
      </c>
      <c r="AB57" s="40" t="str">
        <f t="shared" si="22"/>
        <v/>
      </c>
      <c r="AC57" s="18"/>
      <c r="AD57" s="112"/>
      <c r="AE57" s="153" t="str">
        <f t="shared" si="23"/>
        <v/>
      </c>
      <c r="AF57" s="19" t="str">
        <f t="shared" si="24"/>
        <v/>
      </c>
      <c r="AG57" s="106" t="str">
        <f t="shared" si="25"/>
        <v/>
      </c>
      <c r="AH57" s="106"/>
    </row>
    <row r="58" spans="1:34" ht="30" customHeight="1" thickTop="1" thickBot="1" x14ac:dyDescent="0.3">
      <c r="A58" s="134"/>
      <c r="B58" s="134"/>
      <c r="C58" s="9"/>
      <c r="D58" s="9"/>
      <c r="E58" s="9"/>
      <c r="F58" s="197" t="str">
        <f t="shared" si="12"/>
        <v/>
      </c>
      <c r="G58" s="128" t="str">
        <f>+IF(ISNUMBER(C58),VLOOKUP(C58,magasin!A58:D308,4,FALSE),"")</f>
        <v/>
      </c>
      <c r="H58" s="12" t="str">
        <f>IF(ISNUMBER(C58),VLOOKUP(C58,magasin!A:I,5,FALSE),"")</f>
        <v/>
      </c>
      <c r="I58" s="129" t="str">
        <f>IF(ISNUMBER(C58),VLOOKUP(C58,magasin!A58:F308,6,FALSE),"")</f>
        <v/>
      </c>
      <c r="J58" s="12"/>
      <c r="K58" s="178"/>
      <c r="L58" s="40" t="str">
        <f t="shared" si="15"/>
        <v/>
      </c>
      <c r="M58" s="14" t="str">
        <f t="shared" si="16"/>
        <v/>
      </c>
      <c r="N58" s="10" t="str">
        <f t="shared" si="17"/>
        <v/>
      </c>
      <c r="O58" s="11"/>
      <c r="P58" s="12"/>
      <c r="Q58" s="12"/>
      <c r="R58" s="12"/>
      <c r="S58" s="13" t="str">
        <f t="shared" si="26"/>
        <v/>
      </c>
      <c r="T58" s="15" t="str">
        <f t="shared" si="27"/>
        <v/>
      </c>
      <c r="U58" s="16" t="str">
        <f t="shared" si="18"/>
        <v/>
      </c>
      <c r="V58" s="17" t="str">
        <f t="shared" si="19"/>
        <v/>
      </c>
      <c r="W58" s="146"/>
      <c r="X58" s="102"/>
      <c r="Y58" s="43" t="str">
        <f t="shared" si="20"/>
        <v/>
      </c>
      <c r="Z58" s="102"/>
      <c r="AA58" s="40" t="str">
        <f t="shared" si="21"/>
        <v/>
      </c>
      <c r="AB58" s="40" t="str">
        <f t="shared" si="22"/>
        <v/>
      </c>
      <c r="AC58" s="18"/>
      <c r="AD58" s="112"/>
      <c r="AE58" s="153" t="str">
        <f t="shared" si="23"/>
        <v/>
      </c>
      <c r="AF58" s="19" t="str">
        <f t="shared" si="24"/>
        <v/>
      </c>
      <c r="AG58" s="106" t="str">
        <f t="shared" si="25"/>
        <v/>
      </c>
      <c r="AH58" s="106"/>
    </row>
    <row r="59" spans="1:34" ht="30" customHeight="1" thickTop="1" thickBot="1" x14ac:dyDescent="0.3">
      <c r="A59" s="134"/>
      <c r="B59" s="134"/>
      <c r="C59" s="9"/>
      <c r="D59" s="9"/>
      <c r="E59" s="9"/>
      <c r="F59" s="197" t="str">
        <f t="shared" si="12"/>
        <v/>
      </c>
      <c r="G59" s="128" t="str">
        <f>+IF(ISNUMBER(C59),VLOOKUP(C59,magasin!A59:D309,4,FALSE),"")</f>
        <v/>
      </c>
      <c r="H59" s="12" t="str">
        <f>IF(ISNUMBER(C59),VLOOKUP(C59,magasin!A:I,5,FALSE),"")</f>
        <v/>
      </c>
      <c r="I59" s="129" t="str">
        <f>IF(ISNUMBER(C59),VLOOKUP(C59,magasin!A59:F309,6,FALSE),"")</f>
        <v/>
      </c>
      <c r="J59" s="12"/>
      <c r="K59" s="178"/>
      <c r="L59" s="40" t="str">
        <f t="shared" si="15"/>
        <v/>
      </c>
      <c r="M59" s="14" t="str">
        <f t="shared" si="16"/>
        <v/>
      </c>
      <c r="N59" s="10" t="str">
        <f t="shared" si="17"/>
        <v/>
      </c>
      <c r="O59" s="11"/>
      <c r="P59" s="12"/>
      <c r="Q59" s="12"/>
      <c r="R59" s="12"/>
      <c r="S59" s="13" t="str">
        <f t="shared" si="26"/>
        <v/>
      </c>
      <c r="T59" s="15" t="str">
        <f t="shared" si="27"/>
        <v/>
      </c>
      <c r="U59" s="16" t="str">
        <f t="shared" si="18"/>
        <v/>
      </c>
      <c r="V59" s="17" t="str">
        <f t="shared" si="19"/>
        <v/>
      </c>
      <c r="W59" s="146"/>
      <c r="X59" s="102"/>
      <c r="Y59" s="43" t="str">
        <f t="shared" si="20"/>
        <v/>
      </c>
      <c r="Z59" s="102"/>
      <c r="AA59" s="40" t="str">
        <f t="shared" si="21"/>
        <v/>
      </c>
      <c r="AB59" s="40" t="str">
        <f t="shared" si="22"/>
        <v/>
      </c>
      <c r="AC59" s="18"/>
      <c r="AD59" s="112"/>
      <c r="AE59" s="153" t="str">
        <f t="shared" si="23"/>
        <v/>
      </c>
      <c r="AF59" s="19" t="str">
        <f t="shared" si="24"/>
        <v/>
      </c>
      <c r="AG59" s="106" t="str">
        <f t="shared" si="25"/>
        <v/>
      </c>
      <c r="AH59" s="106"/>
    </row>
    <row r="60" spans="1:34" ht="30" customHeight="1" thickTop="1" thickBot="1" x14ac:dyDescent="0.3">
      <c r="A60" s="134"/>
      <c r="B60" s="134"/>
      <c r="C60" s="9"/>
      <c r="D60" s="9"/>
      <c r="E60" s="9"/>
      <c r="F60" s="197" t="str">
        <f t="shared" si="12"/>
        <v/>
      </c>
      <c r="G60" s="128" t="str">
        <f>+IF(ISNUMBER(C60),VLOOKUP(C60,magasin!A60:D310,4,FALSE),"")</f>
        <v/>
      </c>
      <c r="H60" s="12" t="str">
        <f>IF(ISNUMBER(C60),VLOOKUP(C60,magasin!A:I,5,FALSE),"")</f>
        <v/>
      </c>
      <c r="I60" s="129" t="str">
        <f>IF(ISNUMBER(C60),VLOOKUP(C60,magasin!A60:F310,6,FALSE),"")</f>
        <v/>
      </c>
      <c r="J60" s="12"/>
      <c r="K60" s="178"/>
      <c r="L60" s="40" t="str">
        <f t="shared" si="15"/>
        <v/>
      </c>
      <c r="M60" s="14" t="str">
        <f t="shared" si="16"/>
        <v/>
      </c>
      <c r="N60" s="10" t="str">
        <f t="shared" si="17"/>
        <v/>
      </c>
      <c r="O60" s="11"/>
      <c r="P60" s="12"/>
      <c r="Q60" s="12"/>
      <c r="R60" s="12"/>
      <c r="S60" s="13" t="str">
        <f t="shared" si="26"/>
        <v/>
      </c>
      <c r="T60" s="15" t="str">
        <f t="shared" si="27"/>
        <v/>
      </c>
      <c r="U60" s="16" t="str">
        <f t="shared" si="18"/>
        <v/>
      </c>
      <c r="V60" s="17" t="str">
        <f t="shared" si="19"/>
        <v/>
      </c>
      <c r="W60" s="146"/>
      <c r="X60" s="102"/>
      <c r="Y60" s="43" t="str">
        <f t="shared" si="20"/>
        <v/>
      </c>
      <c r="Z60" s="102"/>
      <c r="AA60" s="40" t="str">
        <f t="shared" si="21"/>
        <v/>
      </c>
      <c r="AB60" s="40" t="str">
        <f t="shared" si="22"/>
        <v/>
      </c>
      <c r="AC60" s="18"/>
      <c r="AD60" s="112"/>
      <c r="AE60" s="153" t="str">
        <f t="shared" si="23"/>
        <v/>
      </c>
      <c r="AF60" s="19" t="str">
        <f t="shared" si="24"/>
        <v/>
      </c>
      <c r="AG60" s="106" t="str">
        <f t="shared" si="25"/>
        <v/>
      </c>
      <c r="AH60" s="106"/>
    </row>
    <row r="61" spans="1:34" ht="30" customHeight="1" thickTop="1" thickBot="1" x14ac:dyDescent="0.3">
      <c r="A61" s="134"/>
      <c r="B61" s="134"/>
      <c r="C61" s="9"/>
      <c r="D61" s="9"/>
      <c r="E61" s="9"/>
      <c r="F61" s="197" t="str">
        <f t="shared" si="12"/>
        <v/>
      </c>
      <c r="G61" s="128" t="str">
        <f>+IF(ISNUMBER(C61),VLOOKUP(C61,magasin!A61:D311,4,FALSE),"")</f>
        <v/>
      </c>
      <c r="H61" s="12" t="str">
        <f>IF(ISNUMBER(C61),VLOOKUP(C61,magasin!A:I,5,FALSE),"")</f>
        <v/>
      </c>
      <c r="I61" s="129" t="str">
        <f>IF(ISNUMBER(C61),VLOOKUP(C61,magasin!A61:F311,6,FALSE),"")</f>
        <v/>
      </c>
      <c r="J61" s="12"/>
      <c r="K61" s="178"/>
      <c r="L61" s="40" t="str">
        <f t="shared" si="15"/>
        <v/>
      </c>
      <c r="M61" s="14" t="str">
        <f t="shared" si="16"/>
        <v/>
      </c>
      <c r="N61" s="10" t="str">
        <f t="shared" si="17"/>
        <v/>
      </c>
      <c r="O61" s="11"/>
      <c r="P61" s="12"/>
      <c r="Q61" s="12"/>
      <c r="R61" s="12"/>
      <c r="S61" s="13" t="str">
        <f t="shared" si="26"/>
        <v/>
      </c>
      <c r="T61" s="15" t="str">
        <f t="shared" si="27"/>
        <v/>
      </c>
      <c r="U61" s="16" t="str">
        <f t="shared" si="18"/>
        <v/>
      </c>
      <c r="V61" s="17" t="str">
        <f t="shared" si="19"/>
        <v/>
      </c>
      <c r="W61" s="146"/>
      <c r="X61" s="102"/>
      <c r="Y61" s="43" t="str">
        <f t="shared" si="20"/>
        <v/>
      </c>
      <c r="Z61" s="102"/>
      <c r="AA61" s="40" t="str">
        <f t="shared" si="21"/>
        <v/>
      </c>
      <c r="AB61" s="40" t="str">
        <f t="shared" si="22"/>
        <v/>
      </c>
      <c r="AC61" s="18"/>
      <c r="AD61" s="112"/>
      <c r="AE61" s="153" t="str">
        <f t="shared" si="23"/>
        <v/>
      </c>
      <c r="AF61" s="19" t="str">
        <f t="shared" si="24"/>
        <v/>
      </c>
      <c r="AG61" s="106" t="str">
        <f t="shared" si="25"/>
        <v/>
      </c>
      <c r="AH61" s="106"/>
    </row>
    <row r="62" spans="1:34" ht="30" customHeight="1" thickTop="1" thickBot="1" x14ac:dyDescent="0.3">
      <c r="A62" s="134"/>
      <c r="B62" s="134"/>
      <c r="C62" s="9"/>
      <c r="D62" s="9"/>
      <c r="E62" s="9"/>
      <c r="F62" s="197" t="str">
        <f t="shared" si="12"/>
        <v/>
      </c>
      <c r="G62" s="128" t="str">
        <f>+IF(ISNUMBER(C62),VLOOKUP(C62,magasin!A62:D312,4,FALSE),"")</f>
        <v/>
      </c>
      <c r="H62" s="12" t="str">
        <f>IF(ISNUMBER(C62),VLOOKUP(C62,magasin!A:I,5,FALSE),"")</f>
        <v/>
      </c>
      <c r="I62" s="129" t="str">
        <f>IF(ISNUMBER(C62),VLOOKUP(C62,magasin!A62:F312,6,FALSE),"")</f>
        <v/>
      </c>
      <c r="J62" s="12"/>
      <c r="K62" s="178"/>
      <c r="L62" s="40" t="str">
        <f t="shared" si="15"/>
        <v/>
      </c>
      <c r="M62" s="14" t="str">
        <f t="shared" si="16"/>
        <v/>
      </c>
      <c r="N62" s="10" t="str">
        <f t="shared" si="17"/>
        <v/>
      </c>
      <c r="O62" s="11"/>
      <c r="P62" s="12"/>
      <c r="Q62" s="12"/>
      <c r="R62" s="12"/>
      <c r="S62" s="13" t="str">
        <f t="shared" si="26"/>
        <v/>
      </c>
      <c r="T62" s="15" t="str">
        <f t="shared" si="27"/>
        <v/>
      </c>
      <c r="U62" s="16" t="str">
        <f t="shared" si="18"/>
        <v/>
      </c>
      <c r="V62" s="17" t="str">
        <f t="shared" si="19"/>
        <v/>
      </c>
      <c r="W62" s="146"/>
      <c r="X62" s="102"/>
      <c r="Y62" s="43" t="str">
        <f t="shared" si="20"/>
        <v/>
      </c>
      <c r="Z62" s="102"/>
      <c r="AA62" s="40" t="str">
        <f t="shared" si="21"/>
        <v/>
      </c>
      <c r="AB62" s="40" t="str">
        <f t="shared" si="22"/>
        <v/>
      </c>
      <c r="AC62" s="18"/>
      <c r="AD62" s="112"/>
      <c r="AE62" s="153" t="str">
        <f t="shared" si="23"/>
        <v/>
      </c>
      <c r="AF62" s="19" t="str">
        <f t="shared" si="24"/>
        <v/>
      </c>
      <c r="AG62" s="106" t="str">
        <f t="shared" si="25"/>
        <v/>
      </c>
      <c r="AH62" s="106"/>
    </row>
    <row r="63" spans="1:34" ht="30" customHeight="1" thickTop="1" thickBot="1" x14ac:dyDescent="0.3">
      <c r="A63" s="134"/>
      <c r="B63" s="134"/>
      <c r="C63" s="9"/>
      <c r="D63" s="9"/>
      <c r="E63" s="9"/>
      <c r="F63" s="197" t="str">
        <f t="shared" si="12"/>
        <v/>
      </c>
      <c r="G63" s="128" t="str">
        <f>+IF(ISNUMBER(C63),VLOOKUP(C63,magasin!A63:D313,4,FALSE),"")</f>
        <v/>
      </c>
      <c r="H63" s="12" t="str">
        <f>IF(ISNUMBER(C63),VLOOKUP(C63,magasin!A:I,5,FALSE),"")</f>
        <v/>
      </c>
      <c r="I63" s="129" t="str">
        <f>IF(ISNUMBER(C63),VLOOKUP(C63,magasin!A63:F313,6,FALSE),"")</f>
        <v/>
      </c>
      <c r="J63" s="12"/>
      <c r="K63" s="178"/>
      <c r="L63" s="40" t="str">
        <f t="shared" si="15"/>
        <v/>
      </c>
      <c r="M63" s="14" t="str">
        <f t="shared" si="16"/>
        <v/>
      </c>
      <c r="N63" s="10" t="str">
        <f t="shared" si="17"/>
        <v/>
      </c>
      <c r="O63" s="11"/>
      <c r="P63" s="12"/>
      <c r="Q63" s="12"/>
      <c r="R63" s="12"/>
      <c r="S63" s="13" t="str">
        <f t="shared" si="26"/>
        <v/>
      </c>
      <c r="T63" s="15" t="str">
        <f t="shared" si="27"/>
        <v/>
      </c>
      <c r="U63" s="16" t="str">
        <f t="shared" si="18"/>
        <v/>
      </c>
      <c r="V63" s="17" t="str">
        <f t="shared" si="19"/>
        <v/>
      </c>
      <c r="W63" s="146"/>
      <c r="X63" s="102"/>
      <c r="Y63" s="43" t="str">
        <f t="shared" si="20"/>
        <v/>
      </c>
      <c r="Z63" s="102"/>
      <c r="AA63" s="40" t="str">
        <f t="shared" si="21"/>
        <v/>
      </c>
      <c r="AB63" s="40" t="str">
        <f t="shared" si="22"/>
        <v/>
      </c>
      <c r="AC63" s="18"/>
      <c r="AD63" s="112"/>
      <c r="AE63" s="153" t="str">
        <f t="shared" si="23"/>
        <v/>
      </c>
      <c r="AF63" s="19" t="str">
        <f t="shared" si="24"/>
        <v/>
      </c>
      <c r="AG63" s="106" t="str">
        <f t="shared" si="25"/>
        <v/>
      </c>
      <c r="AH63" s="106"/>
    </row>
    <row r="64" spans="1:34" ht="30" customHeight="1" thickTop="1" thickBot="1" x14ac:dyDescent="0.3">
      <c r="A64" s="134"/>
      <c r="B64" s="134"/>
      <c r="C64" s="9"/>
      <c r="D64" s="9"/>
      <c r="E64" s="9"/>
      <c r="F64" s="197" t="str">
        <f t="shared" si="12"/>
        <v/>
      </c>
      <c r="G64" s="128" t="str">
        <f>+IF(ISNUMBER(C64),VLOOKUP(C64,magasin!A64:D314,4,FALSE),"")</f>
        <v/>
      </c>
      <c r="H64" s="12" t="str">
        <f>IF(ISNUMBER(C64),VLOOKUP(C64,magasin!A:I,5,FALSE),"")</f>
        <v/>
      </c>
      <c r="I64" s="129" t="str">
        <f>IF(ISNUMBER(C64),VLOOKUP(C64,magasin!A64:F314,6,FALSE),"")</f>
        <v/>
      </c>
      <c r="J64" s="12"/>
      <c r="K64" s="178"/>
      <c r="L64" s="40" t="str">
        <f t="shared" si="15"/>
        <v/>
      </c>
      <c r="M64" s="14" t="str">
        <f t="shared" si="16"/>
        <v/>
      </c>
      <c r="N64" s="10" t="str">
        <f t="shared" si="17"/>
        <v/>
      </c>
      <c r="O64" s="11"/>
      <c r="P64" s="12"/>
      <c r="Q64" s="12"/>
      <c r="R64" s="12"/>
      <c r="S64" s="13" t="str">
        <f t="shared" si="26"/>
        <v/>
      </c>
      <c r="T64" s="15" t="str">
        <f t="shared" si="27"/>
        <v/>
      </c>
      <c r="U64" s="16" t="str">
        <f t="shared" si="18"/>
        <v/>
      </c>
      <c r="V64" s="17" t="str">
        <f t="shared" si="19"/>
        <v/>
      </c>
      <c r="W64" s="146"/>
      <c r="X64" s="102"/>
      <c r="Y64" s="43" t="str">
        <f t="shared" si="20"/>
        <v/>
      </c>
      <c r="Z64" s="102"/>
      <c r="AA64" s="40" t="str">
        <f t="shared" si="21"/>
        <v/>
      </c>
      <c r="AB64" s="40" t="str">
        <f t="shared" si="22"/>
        <v/>
      </c>
      <c r="AC64" s="18"/>
      <c r="AD64" s="112"/>
      <c r="AE64" s="153" t="str">
        <f t="shared" si="23"/>
        <v/>
      </c>
      <c r="AF64" s="19" t="str">
        <f t="shared" si="24"/>
        <v/>
      </c>
      <c r="AG64" s="106" t="str">
        <f t="shared" si="25"/>
        <v/>
      </c>
      <c r="AH64" s="106"/>
    </row>
    <row r="65" spans="1:34" ht="30" customHeight="1" thickTop="1" thickBot="1" x14ac:dyDescent="0.3">
      <c r="A65" s="134"/>
      <c r="B65" s="134"/>
      <c r="C65" s="9"/>
      <c r="D65" s="9"/>
      <c r="E65" s="9"/>
      <c r="F65" s="197" t="str">
        <f t="shared" si="12"/>
        <v/>
      </c>
      <c r="G65" s="128" t="str">
        <f>+IF(ISNUMBER(C65),VLOOKUP(C65,magasin!A65:D315,4,FALSE),"")</f>
        <v/>
      </c>
      <c r="H65" s="12" t="str">
        <f>IF(ISNUMBER(C65),VLOOKUP(C65,magasin!A:I,5,FALSE),"")</f>
        <v/>
      </c>
      <c r="I65" s="129" t="str">
        <f>IF(ISNUMBER(C65),VLOOKUP(C65,magasin!A65:F315,6,FALSE),"")</f>
        <v/>
      </c>
      <c r="J65" s="12"/>
      <c r="K65" s="178"/>
      <c r="L65" s="40" t="str">
        <f t="shared" si="15"/>
        <v/>
      </c>
      <c r="M65" s="14" t="str">
        <f t="shared" si="16"/>
        <v/>
      </c>
      <c r="N65" s="10" t="str">
        <f t="shared" si="17"/>
        <v/>
      </c>
      <c r="O65" s="11"/>
      <c r="P65" s="12"/>
      <c r="Q65" s="12"/>
      <c r="R65" s="12"/>
      <c r="S65" s="13" t="str">
        <f t="shared" si="26"/>
        <v/>
      </c>
      <c r="T65" s="15" t="str">
        <f t="shared" si="27"/>
        <v/>
      </c>
      <c r="U65" s="16" t="str">
        <f t="shared" si="18"/>
        <v/>
      </c>
      <c r="V65" s="17" t="str">
        <f t="shared" si="19"/>
        <v/>
      </c>
      <c r="W65" s="146"/>
      <c r="X65" s="102"/>
      <c r="Y65" s="43" t="str">
        <f t="shared" si="20"/>
        <v/>
      </c>
      <c r="Z65" s="102"/>
      <c r="AA65" s="40" t="str">
        <f t="shared" si="21"/>
        <v/>
      </c>
      <c r="AB65" s="40" t="str">
        <f t="shared" si="22"/>
        <v/>
      </c>
      <c r="AC65" s="18"/>
      <c r="AD65" s="112"/>
      <c r="AE65" s="153" t="str">
        <f t="shared" si="23"/>
        <v/>
      </c>
      <c r="AF65" s="19" t="str">
        <f t="shared" si="24"/>
        <v/>
      </c>
      <c r="AG65" s="106" t="str">
        <f t="shared" si="25"/>
        <v/>
      </c>
      <c r="AH65" s="106"/>
    </row>
    <row r="66" spans="1:34" ht="30" customHeight="1" thickTop="1" thickBot="1" x14ac:dyDescent="0.3">
      <c r="A66" s="134"/>
      <c r="B66" s="134"/>
      <c r="C66" s="9"/>
      <c r="D66" s="9"/>
      <c r="E66" s="9"/>
      <c r="F66" s="197" t="str">
        <f t="shared" si="12"/>
        <v/>
      </c>
      <c r="G66" s="128" t="str">
        <f>+IF(ISNUMBER(C66),VLOOKUP(C66,magasin!A66:D316,4,FALSE),"")</f>
        <v/>
      </c>
      <c r="H66" s="12" t="str">
        <f>IF(ISNUMBER(C66),VLOOKUP(C66,magasin!A:I,5,FALSE),"")</f>
        <v/>
      </c>
      <c r="I66" s="129" t="str">
        <f>IF(ISNUMBER(C66),VLOOKUP(C66,magasin!A66:F316,6,FALSE),"")</f>
        <v/>
      </c>
      <c r="J66" s="12"/>
      <c r="K66" s="178"/>
      <c r="L66" s="40" t="str">
        <f t="shared" si="15"/>
        <v/>
      </c>
      <c r="M66" s="14" t="str">
        <f t="shared" si="16"/>
        <v/>
      </c>
      <c r="N66" s="10" t="str">
        <f t="shared" si="17"/>
        <v/>
      </c>
      <c r="O66" s="11"/>
      <c r="P66" s="12"/>
      <c r="Q66" s="12"/>
      <c r="R66" s="12"/>
      <c r="S66" s="13" t="str">
        <f t="shared" si="26"/>
        <v/>
      </c>
      <c r="T66" s="15" t="str">
        <f t="shared" si="27"/>
        <v/>
      </c>
      <c r="U66" s="16" t="str">
        <f t="shared" si="18"/>
        <v/>
      </c>
      <c r="V66" s="17" t="str">
        <f t="shared" si="19"/>
        <v/>
      </c>
      <c r="W66" s="146"/>
      <c r="X66" s="102"/>
      <c r="Y66" s="43" t="str">
        <f t="shared" si="20"/>
        <v/>
      </c>
      <c r="Z66" s="102"/>
      <c r="AA66" s="40" t="str">
        <f t="shared" si="21"/>
        <v/>
      </c>
      <c r="AB66" s="40" t="str">
        <f t="shared" si="22"/>
        <v/>
      </c>
      <c r="AC66" s="18"/>
      <c r="AD66" s="112"/>
      <c r="AE66" s="153" t="str">
        <f t="shared" si="23"/>
        <v/>
      </c>
      <c r="AF66" s="19" t="str">
        <f t="shared" si="24"/>
        <v/>
      </c>
      <c r="AG66" s="106" t="str">
        <f t="shared" si="25"/>
        <v/>
      </c>
      <c r="AH66" s="106"/>
    </row>
    <row r="67" spans="1:34" ht="30" customHeight="1" thickTop="1" thickBot="1" x14ac:dyDescent="0.3">
      <c r="A67" s="134"/>
      <c r="B67" s="134"/>
      <c r="C67" s="9"/>
      <c r="D67" s="9"/>
      <c r="E67" s="9"/>
      <c r="F67" s="197" t="str">
        <f t="shared" si="12"/>
        <v/>
      </c>
      <c r="G67" s="128" t="str">
        <f>+IF(ISNUMBER(C67),VLOOKUP(C67,magasin!A67:D317,4,FALSE),"")</f>
        <v/>
      </c>
      <c r="H67" s="12" t="str">
        <f>IF(ISNUMBER(C67),VLOOKUP(C67,magasin!A:I,5,FALSE),"")</f>
        <v/>
      </c>
      <c r="I67" s="129" t="str">
        <f>IF(ISNUMBER(C67),VLOOKUP(C67,magasin!A67:F317,6,FALSE),"")</f>
        <v/>
      </c>
      <c r="J67" s="12"/>
      <c r="K67" s="178"/>
      <c r="L67" s="40" t="str">
        <f t="shared" si="15"/>
        <v/>
      </c>
      <c r="M67" s="14" t="str">
        <f t="shared" si="16"/>
        <v/>
      </c>
      <c r="N67" s="10" t="str">
        <f t="shared" si="17"/>
        <v/>
      </c>
      <c r="O67" s="11"/>
      <c r="P67" s="12"/>
      <c r="Q67" s="12"/>
      <c r="R67" s="12"/>
      <c r="S67" s="13" t="str">
        <f t="shared" si="26"/>
        <v/>
      </c>
      <c r="T67" s="15" t="str">
        <f t="shared" si="27"/>
        <v/>
      </c>
      <c r="U67" s="16" t="str">
        <f t="shared" si="18"/>
        <v/>
      </c>
      <c r="V67" s="17" t="str">
        <f t="shared" si="19"/>
        <v/>
      </c>
      <c r="W67" s="146"/>
      <c r="X67" s="102"/>
      <c r="Y67" s="43" t="str">
        <f t="shared" si="20"/>
        <v/>
      </c>
      <c r="Z67" s="102"/>
      <c r="AA67" s="40" t="str">
        <f t="shared" si="21"/>
        <v/>
      </c>
      <c r="AB67" s="40" t="str">
        <f t="shared" si="22"/>
        <v/>
      </c>
      <c r="AC67" s="18"/>
      <c r="AD67" s="112"/>
      <c r="AE67" s="153" t="str">
        <f t="shared" si="23"/>
        <v/>
      </c>
      <c r="AF67" s="19" t="str">
        <f t="shared" si="24"/>
        <v/>
      </c>
      <c r="AG67" s="106" t="str">
        <f t="shared" si="25"/>
        <v/>
      </c>
      <c r="AH67" s="106"/>
    </row>
    <row r="68" spans="1:34" ht="30" customHeight="1" thickTop="1" thickBot="1" x14ac:dyDescent="0.3">
      <c r="A68" s="134"/>
      <c r="B68" s="134"/>
      <c r="C68" s="9"/>
      <c r="D68" s="9"/>
      <c r="E68" s="9"/>
      <c r="F68" s="197" t="str">
        <f t="shared" si="12"/>
        <v/>
      </c>
      <c r="G68" s="128" t="str">
        <f>+IF(ISNUMBER(C68),VLOOKUP(C68,magasin!A68:D318,4,FALSE),"")</f>
        <v/>
      </c>
      <c r="H68" s="12" t="str">
        <f>IF(ISNUMBER(C68),VLOOKUP(C68,magasin!A:I,5,FALSE),"")</f>
        <v/>
      </c>
      <c r="I68" s="129" t="str">
        <f>IF(ISNUMBER(C68),VLOOKUP(C68,magasin!A68:F318,6,FALSE),"")</f>
        <v/>
      </c>
      <c r="J68" s="12"/>
      <c r="K68" s="178"/>
      <c r="L68" s="40" t="str">
        <f t="shared" si="15"/>
        <v/>
      </c>
      <c r="M68" s="14" t="str">
        <f t="shared" si="16"/>
        <v/>
      </c>
      <c r="N68" s="10" t="str">
        <f t="shared" si="17"/>
        <v/>
      </c>
      <c r="O68" s="11"/>
      <c r="P68" s="12"/>
      <c r="Q68" s="12"/>
      <c r="R68" s="12"/>
      <c r="S68" s="13" t="str">
        <f t="shared" si="26"/>
        <v/>
      </c>
      <c r="T68" s="15" t="str">
        <f t="shared" si="27"/>
        <v/>
      </c>
      <c r="U68" s="16" t="str">
        <f t="shared" si="18"/>
        <v/>
      </c>
      <c r="V68" s="17" t="str">
        <f t="shared" si="19"/>
        <v/>
      </c>
      <c r="W68" s="146"/>
      <c r="X68" s="102"/>
      <c r="Y68" s="43" t="str">
        <f t="shared" si="20"/>
        <v/>
      </c>
      <c r="Z68" s="102"/>
      <c r="AA68" s="40" t="str">
        <f t="shared" si="21"/>
        <v/>
      </c>
      <c r="AB68" s="40" t="str">
        <f t="shared" si="22"/>
        <v/>
      </c>
      <c r="AC68" s="18"/>
      <c r="AD68" s="112"/>
      <c r="AE68" s="153" t="str">
        <f t="shared" si="23"/>
        <v/>
      </c>
      <c r="AF68" s="19" t="str">
        <f t="shared" si="24"/>
        <v/>
      </c>
      <c r="AG68" s="106" t="str">
        <f t="shared" si="25"/>
        <v/>
      </c>
      <c r="AH68" s="106"/>
    </row>
    <row r="69" spans="1:34" ht="30" customHeight="1" thickTop="1" thickBot="1" x14ac:dyDescent="0.3">
      <c r="A69" s="134"/>
      <c r="B69" s="134"/>
      <c r="C69" s="9"/>
      <c r="D69" s="9"/>
      <c r="E69" s="9"/>
      <c r="F69" s="197" t="str">
        <f t="shared" si="12"/>
        <v/>
      </c>
      <c r="G69" s="128" t="str">
        <f>+IF(ISNUMBER(C69),VLOOKUP(C69,magasin!A69:D319,4,FALSE),"")</f>
        <v/>
      </c>
      <c r="H69" s="12" t="str">
        <f>IF(ISNUMBER(C69),VLOOKUP(C69,magasin!A:I,5,FALSE),"")</f>
        <v/>
      </c>
      <c r="I69" s="129" t="str">
        <f>IF(ISNUMBER(C69),VLOOKUP(C69,magasin!A69:F319,6,FALSE),"")</f>
        <v/>
      </c>
      <c r="J69" s="12"/>
      <c r="K69" s="178"/>
      <c r="L69" s="40" t="str">
        <f t="shared" ref="L69:L76" si="28">IF(AND(ISNUMBER(H69),ISNUMBER(J69),ISNUMBER(B69)),(J69-H69)/B69,IF(ISTEXT(B69),"",""))</f>
        <v/>
      </c>
      <c r="M69" s="14" t="str">
        <f t="shared" ref="M69:M76" si="29">IF(AND(L69&lt;30%,ISNUMBER(L69)),"à temps",IF(L69="","","Retard de paiement éventuel dû au retard du traitement de la réception"))</f>
        <v/>
      </c>
      <c r="N69" s="10" t="str">
        <f t="shared" ref="N69:N76" si="30">+IF(0&lt;P69&lt;H69,"Facture Antidatée",IF(AND(ISNUMBER(J69),ISBLANK(P69)),"Réclamer Facture",IF(AND(ISNUMBER(P69),ISNUMBER(J69)),"à comptabiliser","")))</f>
        <v/>
      </c>
      <c r="O69" s="11"/>
      <c r="P69" s="12"/>
      <c r="Q69" s="12"/>
      <c r="R69" s="12"/>
      <c r="S69" s="13" t="str">
        <f t="shared" si="26"/>
        <v/>
      </c>
      <c r="T69" s="15" t="str">
        <f t="shared" si="27"/>
        <v/>
      </c>
      <c r="U69" s="16" t="str">
        <f t="shared" ref="U69:U76" si="31">IF(AND(ISNUMBER(H69),ISNUMBER(B69)),H69+B69,"")</f>
        <v/>
      </c>
      <c r="V69" s="17" t="str">
        <f t="shared" ref="V69:V76" si="32">IF(U69="","",+U69-$U$1)</f>
        <v/>
      </c>
      <c r="W69" s="146"/>
      <c r="X69" s="102"/>
      <c r="Y69" s="43" t="str">
        <f t="shared" ref="Y69:Y76" si="33">+IF(AND(ISNUMBER(X69),ISNUMBER(R69),ISNUMBER(H69),ISNUMBER(B69)),(X69-MAX(R69,H69))/B69,"")</f>
        <v/>
      </c>
      <c r="Z69" s="102"/>
      <c r="AA69" s="40" t="str">
        <f t="shared" ref="AA69:AA76" si="34">+IF(AND(ISNUMBER(Z69),ISNUMBER(X69),ISNUMBER(B69)),(Z69-X69)/B69,"")</f>
        <v/>
      </c>
      <c r="AB69" s="40" t="str">
        <f t="shared" ref="AB69:AB76" si="35">IF(AND(ISNUMBER(Z69),ISNUMBER(AC69),ISNUMBER(B69)),(AC69-Z69)/B69,"")</f>
        <v/>
      </c>
      <c r="AC69" s="18"/>
      <c r="AD69" s="112"/>
      <c r="AE69" s="153" t="str">
        <f t="shared" ref="AE69:AE76" si="36">IF(AND(ISNUMBER(H69),ISNUMBER(B69),ISNUMBER(AD69)),(AD69-H69)/B69,"")</f>
        <v/>
      </c>
      <c r="AF69" s="19" t="str">
        <f t="shared" ref="AF69:AF76" si="37">IF(AND(ISNUMBER(AE69),AE69&lt;=1),"Paiement à temps",IF(AND(ISNUMBER(AE69),AE69&gt;1),"Dépassement du délai de paiement, Pensez à comptabiliser la majoration de retard dans charge non courante",""))</f>
        <v/>
      </c>
      <c r="AG69" s="106" t="str">
        <f t="shared" ref="AG69:AG76" si="38">IF(AND(ISNUMBER(K69),ISNUMBER(AE69),AE69&gt;100%),K69*10%,"")</f>
        <v/>
      </c>
      <c r="AH69" s="106"/>
    </row>
    <row r="70" spans="1:34" ht="30" customHeight="1" thickTop="1" thickBot="1" x14ac:dyDescent="0.3">
      <c r="A70" s="134"/>
      <c r="B70" s="134"/>
      <c r="C70" s="9"/>
      <c r="D70" s="9"/>
      <c r="E70" s="9"/>
      <c r="F70" s="197" t="str">
        <f t="shared" si="12"/>
        <v/>
      </c>
      <c r="G70" s="128" t="str">
        <f>+IF(ISNUMBER(C70),VLOOKUP(C70,magasin!A70:D320,4,FALSE),"")</f>
        <v/>
      </c>
      <c r="H70" s="12" t="str">
        <f>IF(ISNUMBER(C70),VLOOKUP(C70,magasin!A:I,5,FALSE),"")</f>
        <v/>
      </c>
      <c r="I70" s="129" t="str">
        <f>IF(ISNUMBER(C70),VLOOKUP(C70,magasin!A70:F320,6,FALSE),"")</f>
        <v/>
      </c>
      <c r="J70" s="12"/>
      <c r="K70" s="178"/>
      <c r="L70" s="40" t="str">
        <f t="shared" si="28"/>
        <v/>
      </c>
      <c r="M70" s="14" t="str">
        <f t="shared" si="29"/>
        <v/>
      </c>
      <c r="N70" s="10" t="str">
        <f t="shared" si="30"/>
        <v/>
      </c>
      <c r="O70" s="11"/>
      <c r="P70" s="12"/>
      <c r="Q70" s="12"/>
      <c r="R70" s="12"/>
      <c r="S70" s="13" t="str">
        <f t="shared" si="26"/>
        <v/>
      </c>
      <c r="T70" s="15" t="str">
        <f t="shared" si="27"/>
        <v/>
      </c>
      <c r="U70" s="16" t="str">
        <f t="shared" si="31"/>
        <v/>
      </c>
      <c r="V70" s="17" t="str">
        <f t="shared" si="32"/>
        <v/>
      </c>
      <c r="W70" s="146"/>
      <c r="X70" s="102"/>
      <c r="Y70" s="43" t="str">
        <f t="shared" si="33"/>
        <v/>
      </c>
      <c r="Z70" s="102"/>
      <c r="AA70" s="40" t="str">
        <f t="shared" si="34"/>
        <v/>
      </c>
      <c r="AB70" s="40" t="str">
        <f t="shared" si="35"/>
        <v/>
      </c>
      <c r="AC70" s="18"/>
      <c r="AD70" s="112"/>
      <c r="AE70" s="153" t="str">
        <f t="shared" si="36"/>
        <v/>
      </c>
      <c r="AF70" s="19" t="str">
        <f t="shared" si="37"/>
        <v/>
      </c>
      <c r="AG70" s="106" t="str">
        <f t="shared" si="38"/>
        <v/>
      </c>
      <c r="AH70" s="106"/>
    </row>
    <row r="71" spans="1:34" ht="30" customHeight="1" thickTop="1" thickBot="1" x14ac:dyDescent="0.3">
      <c r="A71" s="134"/>
      <c r="B71" s="134"/>
      <c r="C71" s="9"/>
      <c r="D71" s="9"/>
      <c r="E71" s="9"/>
      <c r="F71" s="197" t="str">
        <f t="shared" si="12"/>
        <v/>
      </c>
      <c r="G71" s="128" t="str">
        <f>+IF(ISNUMBER(C71),VLOOKUP(C71,magasin!A71:D321,4,FALSE),"")</f>
        <v/>
      </c>
      <c r="H71" s="12" t="str">
        <f>IF(ISNUMBER(C71),VLOOKUP(C71,magasin!A:I,5,FALSE),"")</f>
        <v/>
      </c>
      <c r="I71" s="129" t="str">
        <f>IF(ISNUMBER(C71),VLOOKUP(C71,magasin!A71:F321,6,FALSE),"")</f>
        <v/>
      </c>
      <c r="J71" s="12"/>
      <c r="K71" s="178"/>
      <c r="L71" s="40" t="str">
        <f t="shared" si="28"/>
        <v/>
      </c>
      <c r="M71" s="14" t="str">
        <f t="shared" si="29"/>
        <v/>
      </c>
      <c r="N71" s="10" t="str">
        <f t="shared" si="30"/>
        <v/>
      </c>
      <c r="O71" s="11"/>
      <c r="P71" s="12"/>
      <c r="Q71" s="12"/>
      <c r="R71" s="12"/>
      <c r="S71" s="13" t="str">
        <f t="shared" si="26"/>
        <v/>
      </c>
      <c r="T71" s="15" t="str">
        <f t="shared" si="27"/>
        <v/>
      </c>
      <c r="U71" s="16" t="str">
        <f t="shared" si="31"/>
        <v/>
      </c>
      <c r="V71" s="17" t="str">
        <f t="shared" si="32"/>
        <v/>
      </c>
      <c r="W71" s="146"/>
      <c r="X71" s="102"/>
      <c r="Y71" s="43" t="str">
        <f t="shared" si="33"/>
        <v/>
      </c>
      <c r="Z71" s="102"/>
      <c r="AA71" s="40" t="str">
        <f t="shared" si="34"/>
        <v/>
      </c>
      <c r="AB71" s="40" t="str">
        <f t="shared" si="35"/>
        <v/>
      </c>
      <c r="AC71" s="18"/>
      <c r="AD71" s="112"/>
      <c r="AE71" s="153" t="str">
        <f t="shared" si="36"/>
        <v/>
      </c>
      <c r="AF71" s="19" t="str">
        <f t="shared" si="37"/>
        <v/>
      </c>
      <c r="AG71" s="106" t="str">
        <f t="shared" si="38"/>
        <v/>
      </c>
      <c r="AH71" s="106"/>
    </row>
    <row r="72" spans="1:34" ht="30" customHeight="1" thickTop="1" thickBot="1" x14ac:dyDescent="0.3">
      <c r="A72" s="134"/>
      <c r="B72" s="134"/>
      <c r="C72" s="9"/>
      <c r="D72" s="9"/>
      <c r="E72" s="9"/>
      <c r="F72" s="197" t="str">
        <f t="shared" ref="F72:F76" si="39">IF(ISNUMBER(W72),"Terminé",IF(AND(ISBLANK(J72),ISNUMBER(I72),ISNUMBER(P72)),"Réclamer Réception",IF(AND(ISNUMBER(P72),ISBLANK(I72),ISBLANK(J72)),"Absence de Réception",IF(AND(ISNUMBER(I72),ISNUMBER(J72),ISNUMBER(P72)),"Réceptionné",""))))</f>
        <v/>
      </c>
      <c r="G72" s="128" t="str">
        <f>+IF(ISNUMBER(C72),VLOOKUP(C72,magasin!A72:D322,4,FALSE),"")</f>
        <v/>
      </c>
      <c r="H72" s="12" t="str">
        <f>IF(ISNUMBER(C72),VLOOKUP(C72,magasin!A:I,5,FALSE),"")</f>
        <v/>
      </c>
      <c r="I72" s="129" t="str">
        <f>IF(ISNUMBER(C72),VLOOKUP(C72,magasin!A72:F322,6,FALSE),"")</f>
        <v/>
      </c>
      <c r="J72" s="12"/>
      <c r="K72" s="178"/>
      <c r="L72" s="40" t="str">
        <f t="shared" si="28"/>
        <v/>
      </c>
      <c r="M72" s="14" t="str">
        <f t="shared" si="29"/>
        <v/>
      </c>
      <c r="N72" s="10" t="str">
        <f t="shared" si="30"/>
        <v/>
      </c>
      <c r="O72" s="11"/>
      <c r="P72" s="12"/>
      <c r="Q72" s="12"/>
      <c r="R72" s="12"/>
      <c r="S72" s="13" t="str">
        <f t="shared" ref="S72:S76" si="40">IF(AND(ISNUMBER(Q72),ISNUMBER(B72)),(R72-Q72)/B72,"")</f>
        <v/>
      </c>
      <c r="T72" s="15" t="str">
        <f t="shared" si="27"/>
        <v/>
      </c>
      <c r="U72" s="16" t="str">
        <f t="shared" si="31"/>
        <v/>
      </c>
      <c r="V72" s="17" t="str">
        <f t="shared" si="32"/>
        <v/>
      </c>
      <c r="W72" s="146"/>
      <c r="X72" s="102"/>
      <c r="Y72" s="43" t="str">
        <f t="shared" si="33"/>
        <v/>
      </c>
      <c r="Z72" s="102"/>
      <c r="AA72" s="40" t="str">
        <f t="shared" si="34"/>
        <v/>
      </c>
      <c r="AB72" s="40" t="str">
        <f t="shared" si="35"/>
        <v/>
      </c>
      <c r="AC72" s="18"/>
      <c r="AD72" s="112"/>
      <c r="AE72" s="153" t="str">
        <f t="shared" si="36"/>
        <v/>
      </c>
      <c r="AF72" s="19" t="str">
        <f t="shared" si="37"/>
        <v/>
      </c>
      <c r="AG72" s="106" t="str">
        <f t="shared" si="38"/>
        <v/>
      </c>
      <c r="AH72" s="106"/>
    </row>
    <row r="73" spans="1:34" ht="30" customHeight="1" thickTop="1" thickBot="1" x14ac:dyDescent="0.3">
      <c r="A73" s="134"/>
      <c r="B73" s="134"/>
      <c r="C73" s="9"/>
      <c r="D73" s="9"/>
      <c r="E73" s="9"/>
      <c r="F73" s="197" t="str">
        <f t="shared" si="39"/>
        <v/>
      </c>
      <c r="G73" s="128" t="str">
        <f>+IF(ISNUMBER(C73),VLOOKUP(C73,magasin!A73:D323,4,FALSE),"")</f>
        <v/>
      </c>
      <c r="H73" s="12" t="str">
        <f>IF(ISNUMBER(C73),VLOOKUP(C73,magasin!A:I,5,FALSE),"")</f>
        <v/>
      </c>
      <c r="I73" s="129" t="str">
        <f>IF(ISNUMBER(C73),VLOOKUP(C73,magasin!A73:F323,6,FALSE),"")</f>
        <v/>
      </c>
      <c r="J73" s="12"/>
      <c r="K73" s="178"/>
      <c r="L73" s="40" t="str">
        <f t="shared" si="28"/>
        <v/>
      </c>
      <c r="M73" s="14" t="str">
        <f t="shared" si="29"/>
        <v/>
      </c>
      <c r="N73" s="10" t="str">
        <f t="shared" si="30"/>
        <v/>
      </c>
      <c r="O73" s="11"/>
      <c r="P73" s="12"/>
      <c r="Q73" s="12"/>
      <c r="R73" s="12"/>
      <c r="S73" s="13" t="str">
        <f t="shared" si="40"/>
        <v/>
      </c>
      <c r="T73" s="15" t="str">
        <f t="shared" si="27"/>
        <v/>
      </c>
      <c r="U73" s="16" t="str">
        <f t="shared" si="31"/>
        <v/>
      </c>
      <c r="V73" s="17" t="str">
        <f t="shared" si="32"/>
        <v/>
      </c>
      <c r="W73" s="146"/>
      <c r="X73" s="102"/>
      <c r="Y73" s="43" t="str">
        <f t="shared" si="33"/>
        <v/>
      </c>
      <c r="Z73" s="102"/>
      <c r="AA73" s="40" t="str">
        <f t="shared" si="34"/>
        <v/>
      </c>
      <c r="AB73" s="40" t="str">
        <f t="shared" si="35"/>
        <v/>
      </c>
      <c r="AC73" s="18"/>
      <c r="AD73" s="112"/>
      <c r="AE73" s="153" t="str">
        <f t="shared" si="36"/>
        <v/>
      </c>
      <c r="AF73" s="19" t="str">
        <f t="shared" si="37"/>
        <v/>
      </c>
      <c r="AG73" s="106" t="str">
        <f t="shared" si="38"/>
        <v/>
      </c>
      <c r="AH73" s="106"/>
    </row>
    <row r="74" spans="1:34" ht="30" customHeight="1" thickTop="1" thickBot="1" x14ac:dyDescent="0.3">
      <c r="A74" s="134"/>
      <c r="B74" s="134"/>
      <c r="C74" s="9"/>
      <c r="D74" s="9"/>
      <c r="E74" s="9"/>
      <c r="F74" s="197" t="str">
        <f t="shared" si="39"/>
        <v/>
      </c>
      <c r="G74" s="128" t="str">
        <f>+IF(ISNUMBER(C74),VLOOKUP(C74,magasin!A74:D324,4,FALSE),"")</f>
        <v/>
      </c>
      <c r="H74" s="12" t="str">
        <f>IF(ISNUMBER(C74),VLOOKUP(C74,magasin!A:I,5,FALSE),"")</f>
        <v/>
      </c>
      <c r="I74" s="129" t="str">
        <f>IF(ISNUMBER(C74),VLOOKUP(C74,magasin!A74:F324,6,FALSE),"")</f>
        <v/>
      </c>
      <c r="J74" s="12"/>
      <c r="K74" s="178"/>
      <c r="L74" s="40" t="str">
        <f t="shared" si="28"/>
        <v/>
      </c>
      <c r="M74" s="14" t="str">
        <f t="shared" si="29"/>
        <v/>
      </c>
      <c r="N74" s="10" t="str">
        <f t="shared" si="30"/>
        <v/>
      </c>
      <c r="O74" s="11"/>
      <c r="P74" s="12"/>
      <c r="Q74" s="12"/>
      <c r="R74" s="12"/>
      <c r="S74" s="13" t="str">
        <f t="shared" si="40"/>
        <v/>
      </c>
      <c r="T74" s="15" t="str">
        <f t="shared" si="27"/>
        <v/>
      </c>
      <c r="U74" s="16" t="str">
        <f t="shared" si="31"/>
        <v/>
      </c>
      <c r="V74" s="17" t="str">
        <f t="shared" si="32"/>
        <v/>
      </c>
      <c r="W74" s="146"/>
      <c r="X74" s="102"/>
      <c r="Y74" s="43" t="str">
        <f t="shared" si="33"/>
        <v/>
      </c>
      <c r="Z74" s="102"/>
      <c r="AA74" s="40" t="str">
        <f t="shared" si="34"/>
        <v/>
      </c>
      <c r="AB74" s="40" t="str">
        <f t="shared" si="35"/>
        <v/>
      </c>
      <c r="AC74" s="18"/>
      <c r="AD74" s="112"/>
      <c r="AE74" s="153" t="str">
        <f t="shared" si="36"/>
        <v/>
      </c>
      <c r="AF74" s="19" t="str">
        <f t="shared" si="37"/>
        <v/>
      </c>
      <c r="AG74" s="106" t="str">
        <f t="shared" si="38"/>
        <v/>
      </c>
      <c r="AH74" s="106"/>
    </row>
    <row r="75" spans="1:34" ht="30" customHeight="1" thickTop="1" thickBot="1" x14ac:dyDescent="0.3">
      <c r="A75" s="134"/>
      <c r="B75" s="134"/>
      <c r="C75" s="9"/>
      <c r="D75" s="9"/>
      <c r="E75" s="9"/>
      <c r="F75" s="197" t="str">
        <f t="shared" si="39"/>
        <v/>
      </c>
      <c r="G75" s="128" t="str">
        <f>+IF(ISNUMBER(C75),VLOOKUP(C75,magasin!A75:D325,4,FALSE),"")</f>
        <v/>
      </c>
      <c r="H75" s="12" t="str">
        <f>IF(ISNUMBER(C75),VLOOKUP(C75,magasin!A:I,5,FALSE),"")</f>
        <v/>
      </c>
      <c r="I75" s="129" t="str">
        <f>IF(ISNUMBER(C75),VLOOKUP(C75,magasin!A75:F325,6,FALSE),"")</f>
        <v/>
      </c>
      <c r="J75" s="12"/>
      <c r="K75" s="178"/>
      <c r="L75" s="40" t="str">
        <f t="shared" si="28"/>
        <v/>
      </c>
      <c r="M75" s="14" t="str">
        <f t="shared" si="29"/>
        <v/>
      </c>
      <c r="N75" s="10" t="str">
        <f t="shared" si="30"/>
        <v/>
      </c>
      <c r="O75" s="11"/>
      <c r="P75" s="12"/>
      <c r="Q75" s="12"/>
      <c r="R75" s="12"/>
      <c r="S75" s="13" t="str">
        <f t="shared" si="40"/>
        <v/>
      </c>
      <c r="T75" s="15" t="str">
        <f t="shared" si="27"/>
        <v/>
      </c>
      <c r="U75" s="16" t="str">
        <f t="shared" si="31"/>
        <v/>
      </c>
      <c r="V75" s="17" t="str">
        <f t="shared" si="32"/>
        <v/>
      </c>
      <c r="W75" s="146"/>
      <c r="X75" s="102"/>
      <c r="Y75" s="43" t="str">
        <f t="shared" si="33"/>
        <v/>
      </c>
      <c r="Z75" s="102"/>
      <c r="AA75" s="40" t="str">
        <f t="shared" si="34"/>
        <v/>
      </c>
      <c r="AB75" s="40" t="str">
        <f t="shared" si="35"/>
        <v/>
      </c>
      <c r="AC75" s="18"/>
      <c r="AD75" s="112"/>
      <c r="AE75" s="153" t="str">
        <f t="shared" si="36"/>
        <v/>
      </c>
      <c r="AF75" s="19" t="str">
        <f t="shared" si="37"/>
        <v/>
      </c>
      <c r="AG75" s="106" t="str">
        <f t="shared" si="38"/>
        <v/>
      </c>
      <c r="AH75" s="106"/>
    </row>
    <row r="76" spans="1:34" ht="30" customHeight="1" thickTop="1" thickBot="1" x14ac:dyDescent="0.3">
      <c r="A76" s="134"/>
      <c r="B76" s="134"/>
      <c r="C76" s="9"/>
      <c r="D76" s="9"/>
      <c r="E76" s="9"/>
      <c r="F76" s="197" t="str">
        <f t="shared" si="39"/>
        <v/>
      </c>
      <c r="G76" s="128" t="str">
        <f>+IF(ISNUMBER(C76),VLOOKUP(C76,magasin!A76:D326,4,FALSE),"")</f>
        <v/>
      </c>
      <c r="H76" s="12" t="str">
        <f>IF(ISNUMBER(C76),VLOOKUP(C76,magasin!A:I,5,FALSE),"")</f>
        <v/>
      </c>
      <c r="I76" s="129" t="str">
        <f>IF(ISNUMBER(C76),VLOOKUP(C76,magasin!A76:F326,6,FALSE),"")</f>
        <v/>
      </c>
      <c r="J76" s="12"/>
      <c r="K76" s="178"/>
      <c r="L76" s="40" t="str">
        <f t="shared" si="28"/>
        <v/>
      </c>
      <c r="M76" s="14" t="str">
        <f t="shared" si="29"/>
        <v/>
      </c>
      <c r="N76" s="10" t="str">
        <f t="shared" si="30"/>
        <v/>
      </c>
      <c r="O76" s="11"/>
      <c r="P76" s="12"/>
      <c r="Q76" s="12"/>
      <c r="R76" s="12"/>
      <c r="S76" s="13" t="str">
        <f t="shared" si="40"/>
        <v/>
      </c>
      <c r="T76" s="15" t="str">
        <f t="shared" si="27"/>
        <v/>
      </c>
      <c r="U76" s="16" t="str">
        <f t="shared" si="31"/>
        <v/>
      </c>
      <c r="V76" s="17" t="str">
        <f t="shared" si="32"/>
        <v/>
      </c>
      <c r="W76" s="146"/>
      <c r="X76" s="102"/>
      <c r="Y76" s="43" t="str">
        <f t="shared" si="33"/>
        <v/>
      </c>
      <c r="Z76" s="102"/>
      <c r="AA76" s="40" t="str">
        <f t="shared" si="34"/>
        <v/>
      </c>
      <c r="AB76" s="40" t="str">
        <f t="shared" si="35"/>
        <v/>
      </c>
      <c r="AC76" s="18"/>
      <c r="AD76" s="112"/>
      <c r="AE76" s="153" t="str">
        <f t="shared" si="36"/>
        <v/>
      </c>
      <c r="AF76" s="19" t="str">
        <f t="shared" si="37"/>
        <v/>
      </c>
      <c r="AG76" s="106" t="str">
        <f t="shared" si="38"/>
        <v/>
      </c>
      <c r="AH76" s="106"/>
    </row>
    <row r="77" spans="1:34" ht="16.5" thickTop="1" x14ac:dyDescent="0.25"/>
  </sheetData>
  <autoFilter ref="A4:AH76">
    <sortState ref="A5:AH76">
      <sortCondition ref="V5:V76"/>
    </sortState>
  </autoFilter>
  <mergeCells count="8">
    <mergeCell ref="B3:D3"/>
    <mergeCell ref="E3:K3"/>
    <mergeCell ref="A1:C1"/>
    <mergeCell ref="F1:Q1"/>
    <mergeCell ref="AC3:AD3"/>
    <mergeCell ref="W3:X3"/>
    <mergeCell ref="U3:V3"/>
    <mergeCell ref="N3:R3"/>
  </mergeCells>
  <conditionalFormatting sqref="N5:O1048576 N3">
    <cfRule type="cellIs" dxfId="174" priority="201" operator="equal">
      <formula>"à comptabiliser"</formula>
    </cfRule>
    <cfRule type="cellIs" dxfId="173" priority="202" operator="equal">
      <formula>"Réclamer Facture"</formula>
    </cfRule>
    <cfRule type="cellIs" dxfId="172" priority="203" operator="equal">
      <formula>"Facture Antidatée"</formula>
    </cfRule>
    <cfRule type="expression" dxfId="171" priority="208">
      <formula>"SI(M6&lt;F6;""Facture Antidatée"";SI(ET(ESTNUM(H6);ESTVIDE(M6));$G$1""Réclamer Facture"";SI(ET(ESTNUM(M6);ESTNUM(H6));""à comptabiliser"";"""")))"</formula>
    </cfRule>
    <cfRule type="containsText" dxfId="170" priority="209" operator="containsText" text="Facture antidatée">
      <formula>NOT(ISERROR(SEARCH("Facture antidatée",N3)))</formula>
    </cfRule>
  </conditionalFormatting>
  <conditionalFormatting sqref="F5:F76">
    <cfRule type="expression" dxfId="169" priority="207">
      <formula>"SI(ET(ESTVIDE(H6);ESTNUM(G6);ESTNUM(M6));""Réclamer Réception"";SI(ET(ESTNUM(M6);ESTVIDE(G6);ESTVIDE(H6));""Absence de Réception"";""""))"</formula>
    </cfRule>
  </conditionalFormatting>
  <conditionalFormatting sqref="F5:F1048576">
    <cfRule type="cellIs" dxfId="168" priority="204" operator="equal">
      <formula>"Absence de Réception"</formula>
    </cfRule>
    <cfRule type="cellIs" dxfId="167" priority="205" operator="equal">
      <formula>"Réclamer Réception"</formula>
    </cfRule>
    <cfRule type="cellIs" dxfId="166" priority="206" operator="equal">
      <formula>"Réclamer Réception"</formula>
    </cfRule>
  </conditionalFormatting>
  <conditionalFormatting sqref="S1 S5:S1048576">
    <cfRule type="cellIs" dxfId="165" priority="200" operator="equal">
      <formula>""""""</formula>
    </cfRule>
  </conditionalFormatting>
  <conditionalFormatting sqref="F5:F1048576">
    <cfRule type="cellIs" dxfId="164" priority="190" operator="equal">
      <formula>"OK"</formula>
    </cfRule>
    <cfRule type="cellIs" dxfId="163" priority="191" operator="equal">
      <formula>"Absence de Réception"</formula>
    </cfRule>
    <cfRule type="cellIs" dxfId="162" priority="192" operator="equal">
      <formula>"Réclamer Réception"</formula>
    </cfRule>
    <cfRule type="cellIs" dxfId="161" priority="193" operator="equal">
      <formula>"OK"</formula>
    </cfRule>
    <cfRule type="cellIs" dxfId="160" priority="194" operator="equal">
      <formula>"OK"</formula>
    </cfRule>
  </conditionalFormatting>
  <conditionalFormatting sqref="P4 N3:N1048576 O4:O1048576">
    <cfRule type="cellIs" dxfId="159" priority="187" operator="equal">
      <formula>"Réclamer Facture"</formula>
    </cfRule>
    <cfRule type="cellIs" dxfId="158" priority="188" operator="equal">
      <formula>"Facture Antidatée"</formula>
    </cfRule>
    <cfRule type="cellIs" dxfId="157" priority="189" operator="equal">
      <formula>"à comptabiliser"</formula>
    </cfRule>
  </conditionalFormatting>
  <conditionalFormatting sqref="AG3:AH4 AE3:AE4 AF1 AF3:AF1048576">
    <cfRule type="cellIs" dxfId="156" priority="77" operator="equal">
      <formula>"paiement à temps"</formula>
    </cfRule>
    <cfRule type="cellIs" dxfId="155" priority="78" operator="equal">
      <formula>"Retard de paiement,pensez à comptabiliser la provision"</formula>
    </cfRule>
  </conditionalFormatting>
  <conditionalFormatting sqref="AG3:AH4 AE3:AE4 AF1 AF3:AF1048576">
    <cfRule type="cellIs" dxfId="154" priority="23" operator="equal">
      <formula>"Dépassement du délai de paiement, Pensez à comptabiliser la Provision"</formula>
    </cfRule>
  </conditionalFormatting>
  <conditionalFormatting sqref="M1 M3:M1048576">
    <cfRule type="cellIs" dxfId="153" priority="16" operator="equal">
      <formula>"Retard de paiement éventuel dû au retard du traitement de la réception"</formula>
    </cfRule>
    <cfRule type="cellIs" dxfId="152" priority="19" operator="equal">
      <formula>"à temps"</formula>
    </cfRule>
  </conditionalFormatting>
  <conditionalFormatting sqref="J70 J72 J74 J76 J14 J16 J18 J20 J22 J24 J26 J28 J30 J32 J34 J36 J38 J40 J42 J44 J46 J48 J50 J52 J54 J56 J58 J60 J62 J64 J66 J68 M12">
    <cfRule type="cellIs" dxfId="151" priority="18" operator="equal">
      <formula>"Retard de paiement éventuel dû au retard du traitement de la réception"</formula>
    </cfRule>
  </conditionalFormatting>
  <conditionalFormatting sqref="F1 F5:F1048576">
    <cfRule type="cellIs" dxfId="150" priority="4" operator="equal">
      <formula>"Terminer"</formula>
    </cfRule>
    <cfRule type="cellIs" dxfId="149" priority="5" operator="equal">
      <formula>"Terminer"</formula>
    </cfRule>
    <cfRule type="cellIs" dxfId="148" priority="6" operator="equal">
      <formula>"Réceptionner"</formula>
    </cfRule>
  </conditionalFormatting>
  <conditionalFormatting sqref="F1 F4:F1048576">
    <cfRule type="cellIs" dxfId="147" priority="3" operator="equal">
      <formula>"Terminer"</formula>
    </cfRule>
  </conditionalFormatting>
  <conditionalFormatting sqref="F1:F1048576">
    <cfRule type="cellIs" dxfId="146" priority="2" operator="equal">
      <formula>"Réceptionné"</formula>
    </cfRule>
    <cfRule type="cellIs" dxfId="145" priority="1" operator="equal">
      <formula>"Terminé"</formula>
    </cfRule>
  </conditionalFormatting>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H35"/>
  <sheetViews>
    <sheetView tabSelected="1" view="pageLayout" workbookViewId="0">
      <selection activeCell="C19" sqref="C19"/>
    </sheetView>
  </sheetViews>
  <sheetFormatPr baseColWidth="10" defaultRowHeight="15" x14ac:dyDescent="0.25"/>
  <cols>
    <col min="1" max="1" width="6.7109375" customWidth="1"/>
    <col min="2" max="2" width="20.7109375" customWidth="1"/>
    <col min="3" max="3" width="9.28515625" customWidth="1"/>
    <col min="4" max="4" width="9.7109375" style="135" customWidth="1"/>
    <col min="5" max="5" width="10.140625" customWidth="1"/>
    <col min="7" max="7" width="12.7109375" customWidth="1"/>
    <col min="8" max="8" width="17.140625" customWidth="1"/>
  </cols>
  <sheetData>
    <row r="1" spans="1:8" x14ac:dyDescent="0.25">
      <c r="A1" s="279" t="s">
        <v>187</v>
      </c>
      <c r="B1" s="279"/>
    </row>
    <row r="2" spans="1:8" x14ac:dyDescent="0.25">
      <c r="A2" s="280" t="s">
        <v>188</v>
      </c>
      <c r="B2" s="280"/>
    </row>
    <row r="3" spans="1:8" x14ac:dyDescent="0.25">
      <c r="A3" s="281" t="s">
        <v>189</v>
      </c>
      <c r="B3" s="281"/>
    </row>
    <row r="4" spans="1:8" ht="15.75" thickBot="1" x14ac:dyDescent="0.3"/>
    <row r="5" spans="1:8" ht="16.5" thickBot="1" x14ac:dyDescent="0.3">
      <c r="C5" s="287" t="s">
        <v>168</v>
      </c>
      <c r="D5" s="288"/>
      <c r="E5" s="288"/>
      <c r="F5" s="289"/>
    </row>
    <row r="6" spans="1:8" ht="15.75" thickBot="1" x14ac:dyDescent="0.3">
      <c r="G6" s="136" t="s">
        <v>157</v>
      </c>
      <c r="H6" s="137">
        <f ca="1">TODAY()</f>
        <v>41767</v>
      </c>
    </row>
    <row r="7" spans="1:8" ht="16.5" customHeight="1" thickBot="1" x14ac:dyDescent="0.3">
      <c r="A7" s="282" t="s">
        <v>180</v>
      </c>
      <c r="B7" s="282" t="s">
        <v>153</v>
      </c>
      <c r="C7" s="285" t="s">
        <v>166</v>
      </c>
      <c r="D7" s="286"/>
      <c r="E7" s="285" t="s">
        <v>155</v>
      </c>
      <c r="F7" s="286"/>
      <c r="G7" s="282" t="s">
        <v>167</v>
      </c>
      <c r="H7" s="282" t="s">
        <v>164</v>
      </c>
    </row>
    <row r="8" spans="1:8" ht="15" customHeight="1" x14ac:dyDescent="0.25">
      <c r="A8" s="283"/>
      <c r="B8" s="283"/>
      <c r="C8" s="282" t="s">
        <v>181</v>
      </c>
      <c r="D8" s="290" t="s">
        <v>154</v>
      </c>
      <c r="E8" s="282" t="s">
        <v>156</v>
      </c>
      <c r="F8" s="282" t="s">
        <v>165</v>
      </c>
      <c r="G8" s="283"/>
      <c r="H8" s="283"/>
    </row>
    <row r="9" spans="1:8" x14ac:dyDescent="0.25">
      <c r="A9" s="283"/>
      <c r="B9" s="283"/>
      <c r="C9" s="283"/>
      <c r="D9" s="291"/>
      <c r="E9" s="283"/>
      <c r="F9" s="283"/>
      <c r="G9" s="283"/>
      <c r="H9" s="283"/>
    </row>
    <row r="10" spans="1:8" ht="15.75" thickBot="1" x14ac:dyDescent="0.3">
      <c r="A10" s="283"/>
      <c r="B10" s="284"/>
      <c r="C10" s="284"/>
      <c r="D10" s="292"/>
      <c r="E10" s="284"/>
      <c r="F10" s="284"/>
      <c r="G10" s="284"/>
      <c r="H10" s="284"/>
    </row>
    <row r="11" spans="1:8" x14ac:dyDescent="0.25">
      <c r="A11" s="191"/>
      <c r="B11" s="192" t="str">
        <f>IFERROR(VLOOKUP($H11,CHOOSE({1,2},'import-export'!$W$5:$W$76,'import-export'!D$5:D$76),2,FALSE),"")</f>
        <v>CGM</v>
      </c>
      <c r="C11" s="192">
        <f>IFERROR(VLOOKUP($H11,CHOOSE({1,2},'import-export'!$W$5:$W$76,'import-export'!O$5:O$76),2,FALSE),"")</f>
        <v>111111</v>
      </c>
      <c r="D11" s="192">
        <f>IFERROR(VLOOKUP($H11,CHOOSE({1,2},'import-export'!$W$5:$W$76,'import-export'!P$5:P$76),2,FALSE),"")</f>
        <v>41739</v>
      </c>
      <c r="E11" s="193"/>
      <c r="F11" s="193"/>
      <c r="G11" s="193"/>
      <c r="H11" s="193">
        <v>12</v>
      </c>
    </row>
    <row r="12" spans="1:8" x14ac:dyDescent="0.25">
      <c r="A12" s="191"/>
      <c r="B12" s="192"/>
      <c r="C12" s="193"/>
      <c r="D12" s="194"/>
      <c r="E12" s="193"/>
      <c r="F12" s="191"/>
      <c r="G12" s="193" t="str">
        <f>IF(ISNUMBER(A12),VLOOKUP(A12,'import-export'!A3:D256,3,FALSE),"")</f>
        <v/>
      </c>
      <c r="H12" s="193"/>
    </row>
    <row r="13" spans="1:8" x14ac:dyDescent="0.25">
      <c r="A13" s="191"/>
      <c r="B13" s="192" t="str">
        <f>IF(ISNUMBER(A13),VLOOKUP(A13,'import-export'!A7:D257,4,FALSE),"")</f>
        <v/>
      </c>
      <c r="C13" s="193" t="str">
        <f>IF(ISNUMBER(A13),VLOOKUP(A13,'import-export'!A7:O257,15,FALSE),"")</f>
        <v/>
      </c>
      <c r="D13" s="194" t="str">
        <f>IF(ISNUMBER(A13),VLOOKUP(A13,'import-export'!A4:P257,16,FALSE),"")</f>
        <v/>
      </c>
      <c r="E13" s="193"/>
      <c r="F13" s="191"/>
      <c r="G13" s="193" t="str">
        <f>IF(ISNUMBER(A13),VLOOKUP(A13,'import-export'!A4:D257,3,FALSE),"")</f>
        <v/>
      </c>
      <c r="H13" s="193" t="str">
        <f>+IF(ISNUMBER(A13),VLOOKUP(A13,'import-export'!A4:W257,23,FALSE),"")</f>
        <v/>
      </c>
    </row>
    <row r="14" spans="1:8" x14ac:dyDescent="0.25">
      <c r="A14" s="191"/>
      <c r="B14" s="192" t="str">
        <f>IF(ISNUMBER(A14),VLOOKUP(A14,'import-export'!A8:D258,4,FALSE),"")</f>
        <v/>
      </c>
      <c r="C14" s="193" t="str">
        <f>IF(ISNUMBER(A14),VLOOKUP(A14,'import-export'!A8:O258,15,FALSE),"")</f>
        <v/>
      </c>
      <c r="D14" s="194" t="str">
        <f>IF(ISNUMBER(A14),VLOOKUP(A14,'import-export'!A5:P258,16,FALSE),"")</f>
        <v/>
      </c>
      <c r="E14" s="193"/>
      <c r="F14" s="191"/>
      <c r="G14" s="193" t="str">
        <f>IF(ISNUMBER(A14),VLOOKUP(A14,'import-export'!A5:D258,3,FALSE),"")</f>
        <v/>
      </c>
      <c r="H14" s="193" t="str">
        <f>+IF(ISNUMBER(A14),VLOOKUP(A14,'import-export'!A5:W258,23,FALSE),"")</f>
        <v/>
      </c>
    </row>
    <row r="15" spans="1:8" x14ac:dyDescent="0.25">
      <c r="A15" s="191"/>
      <c r="B15" s="192" t="str">
        <f>IF(ISNUMBER(A15),VLOOKUP(A15,'import-export'!A9:D259,4,FALSE),"")</f>
        <v/>
      </c>
      <c r="C15" s="193" t="str">
        <f>IF(ISNUMBER(A15),VLOOKUP(A15,'import-export'!A9:O259,15,FALSE),"")</f>
        <v/>
      </c>
      <c r="D15" s="194" t="str">
        <f>IF(ISNUMBER(A15),VLOOKUP(A15,'import-export'!A6:P259,16,FALSE),"")</f>
        <v/>
      </c>
      <c r="E15" s="193"/>
      <c r="F15" s="191"/>
      <c r="G15" s="193" t="str">
        <f>IF(ISNUMBER(A15),VLOOKUP(A15,'import-export'!A6:D259,3,FALSE),"")</f>
        <v/>
      </c>
      <c r="H15" s="193" t="str">
        <f>+IF(ISNUMBER(A15),VLOOKUP(A15,'import-export'!A6:W259,23,FALSE),"")</f>
        <v/>
      </c>
    </row>
    <row r="16" spans="1:8" x14ac:dyDescent="0.25">
      <c r="A16" s="191"/>
      <c r="B16" s="192" t="str">
        <f>IF(ISNUMBER(A16),VLOOKUP(A16,'import-export'!A10:D260,4,FALSE),"")</f>
        <v/>
      </c>
      <c r="C16" s="193" t="str">
        <f>IF(ISNUMBER(A16),VLOOKUP(A16,'import-export'!A10:O260,15,FALSE),"")</f>
        <v/>
      </c>
      <c r="D16" s="194" t="str">
        <f>IF(ISNUMBER(A16),VLOOKUP(A16,'import-export'!A7:P260,16,FALSE),"")</f>
        <v/>
      </c>
      <c r="E16" s="193"/>
      <c r="F16" s="191"/>
      <c r="G16" s="193" t="str">
        <f>IF(ISNUMBER(A16),VLOOKUP(A16,'import-export'!A7:D260,3,FALSE),"")</f>
        <v/>
      </c>
      <c r="H16" s="193" t="str">
        <f>+IF(ISNUMBER(A16),VLOOKUP(A16,'import-export'!A7:W260,23,FALSE),"")</f>
        <v/>
      </c>
    </row>
    <row r="17" spans="1:8" x14ac:dyDescent="0.25">
      <c r="A17" s="191"/>
      <c r="B17" s="192" t="str">
        <f>IF(ISNUMBER(A17),VLOOKUP(A17,'import-export'!A11:D261,4,FALSE),"")</f>
        <v/>
      </c>
      <c r="C17" s="193" t="str">
        <f>IF(ISNUMBER(A17),VLOOKUP(A17,'import-export'!A11:O261,15,FALSE),"")</f>
        <v/>
      </c>
      <c r="D17" s="194" t="str">
        <f>IF(ISNUMBER(A17),VLOOKUP(A17,'import-export'!A8:P261,16,FALSE),"")</f>
        <v/>
      </c>
      <c r="E17" s="193"/>
      <c r="F17" s="191"/>
      <c r="G17" s="193" t="str">
        <f>IF(ISNUMBER(A17),VLOOKUP(A17,'import-export'!A8:D261,3,FALSE),"")</f>
        <v/>
      </c>
      <c r="H17" s="193" t="str">
        <f>+IF(ISNUMBER(A17),VLOOKUP(A17,'import-export'!A8:W261,23,FALSE),"")</f>
        <v/>
      </c>
    </row>
    <row r="18" spans="1:8" x14ac:dyDescent="0.25">
      <c r="A18" s="191"/>
      <c r="B18" s="192" t="str">
        <f>IF(ISNUMBER(A18),VLOOKUP(A18,'import-export'!A12:D262,4,FALSE),"")</f>
        <v/>
      </c>
      <c r="C18" s="193" t="str">
        <f>IF(ISNUMBER(A18),VLOOKUP(A18,'import-export'!A12:O262,15,FALSE),"")</f>
        <v/>
      </c>
      <c r="D18" s="194" t="str">
        <f>IF(ISNUMBER(A18),VLOOKUP(A18,'import-export'!A9:P262,16,FALSE),"")</f>
        <v/>
      </c>
      <c r="E18" s="193"/>
      <c r="F18" s="191"/>
      <c r="G18" s="193" t="str">
        <f>IF(ISNUMBER(A18),VLOOKUP(A18,'import-export'!A9:D262,3,FALSE),"")</f>
        <v/>
      </c>
      <c r="H18" s="193" t="str">
        <f>+IF(ISNUMBER(A18),VLOOKUP(A18,'import-export'!A9:W262,23,FALSE),"")</f>
        <v/>
      </c>
    </row>
    <row r="19" spans="1:8" x14ac:dyDescent="0.25">
      <c r="A19" s="191"/>
      <c r="B19" s="192" t="str">
        <f>IF(ISNUMBER(A19),VLOOKUP(A19,'import-export'!A13:D263,4,FALSE),"")</f>
        <v/>
      </c>
      <c r="C19" s="193" t="str">
        <f>IF(ISNUMBER(A19),VLOOKUP(A19,'import-export'!A13:O263,15,FALSE),"")</f>
        <v/>
      </c>
      <c r="D19" s="194" t="str">
        <f>IF(ISNUMBER(A19),VLOOKUP(A19,'import-export'!A10:P263,16,FALSE),"")</f>
        <v/>
      </c>
      <c r="E19" s="193"/>
      <c r="F19" s="191"/>
      <c r="G19" s="193" t="str">
        <f>IF(ISNUMBER(A19),VLOOKUP(A19,'import-export'!A10:D263,3,FALSE),"")</f>
        <v/>
      </c>
      <c r="H19" s="193" t="str">
        <f>+IF(ISNUMBER(A19),VLOOKUP(A19,'import-export'!A10:W263,23,FALSE),"")</f>
        <v/>
      </c>
    </row>
    <row r="20" spans="1:8" x14ac:dyDescent="0.25">
      <c r="A20" s="191"/>
      <c r="B20" s="192" t="str">
        <f>IF(ISNUMBER(A20),VLOOKUP(A20,'import-export'!A14:D264,4,FALSE),"")</f>
        <v/>
      </c>
      <c r="C20" s="193" t="str">
        <f>IF(ISNUMBER(A20),VLOOKUP(A20,'import-export'!A14:O264,15,FALSE),"")</f>
        <v/>
      </c>
      <c r="D20" s="194" t="str">
        <f>IF(ISNUMBER(A20),VLOOKUP(A20,'import-export'!A11:P264,16,FALSE),"")</f>
        <v/>
      </c>
      <c r="E20" s="193"/>
      <c r="F20" s="191"/>
      <c r="G20" s="193" t="str">
        <f>IF(ISNUMBER(A20),VLOOKUP(A20,'import-export'!A11:D264,3,FALSE),"")</f>
        <v/>
      </c>
      <c r="H20" s="193" t="str">
        <f>+IF(ISNUMBER(A20),VLOOKUP(A20,'import-export'!A11:W264,23,FALSE),"")</f>
        <v/>
      </c>
    </row>
    <row r="21" spans="1:8" x14ac:dyDescent="0.25">
      <c r="A21" s="191"/>
      <c r="B21" s="192" t="str">
        <f>IF(ISNUMBER(A21),VLOOKUP(A21,'import-export'!A15:D265,4,FALSE),"")</f>
        <v/>
      </c>
      <c r="C21" s="193" t="str">
        <f>IF(ISNUMBER(A21),VLOOKUP(A21,'import-export'!A15:O265,15,FALSE),"")</f>
        <v/>
      </c>
      <c r="D21" s="194" t="str">
        <f>IF(ISNUMBER(A21),VLOOKUP(A21,'import-export'!A12:P265,16,FALSE),"")</f>
        <v/>
      </c>
      <c r="E21" s="193"/>
      <c r="F21" s="191"/>
      <c r="G21" s="193" t="str">
        <f>IF(ISNUMBER(A21),VLOOKUP(A21,'import-export'!A12:D265,3,FALSE),"")</f>
        <v/>
      </c>
      <c r="H21" s="193" t="str">
        <f>+IF(ISNUMBER(A21),VLOOKUP(A21,'import-export'!A12:W265,23,FALSE),"")</f>
        <v/>
      </c>
    </row>
    <row r="22" spans="1:8" x14ac:dyDescent="0.25">
      <c r="A22" s="191"/>
      <c r="B22" s="192" t="str">
        <f>IF(ISNUMBER(A22),VLOOKUP(A22,'import-export'!A16:D266,4,FALSE),"")</f>
        <v/>
      </c>
      <c r="C22" s="193" t="str">
        <f>IF(ISNUMBER(A22),VLOOKUP(A22,'import-export'!A16:O266,15,FALSE),"")</f>
        <v/>
      </c>
      <c r="D22" s="194" t="str">
        <f>IF(ISNUMBER(A22),VLOOKUP(A22,'import-export'!A13:P266,16,FALSE),"")</f>
        <v/>
      </c>
      <c r="E22" s="193"/>
      <c r="F22" s="191"/>
      <c r="G22" s="193" t="str">
        <f>IF(ISNUMBER(A22),VLOOKUP(A22,'import-export'!A13:D266,3,FALSE),"")</f>
        <v/>
      </c>
      <c r="H22" s="193" t="str">
        <f>+IF(ISNUMBER(A22),VLOOKUP(A22,'import-export'!A13:W266,23,FALSE),"")</f>
        <v/>
      </c>
    </row>
    <row r="23" spans="1:8" x14ac:dyDescent="0.25">
      <c r="A23" s="191"/>
      <c r="B23" s="192" t="str">
        <f>IF(ISNUMBER(A23),VLOOKUP(A23,'import-export'!A17:D267,4,FALSE),"")</f>
        <v/>
      </c>
      <c r="C23" s="193" t="str">
        <f>IF(ISNUMBER(A23),VLOOKUP(A23,'import-export'!A17:O267,15,FALSE),"")</f>
        <v/>
      </c>
      <c r="D23" s="194" t="str">
        <f>IF(ISNUMBER(A23),VLOOKUP(A23,'import-export'!A14:P267,16,FALSE),"")</f>
        <v/>
      </c>
      <c r="E23" s="193"/>
      <c r="F23" s="191"/>
      <c r="G23" s="193" t="str">
        <f>IF(ISNUMBER(A23),VLOOKUP(A23,'import-export'!A14:D267,3,FALSE),"")</f>
        <v/>
      </c>
      <c r="H23" s="193" t="str">
        <f>+IF(ISNUMBER(A23),VLOOKUP(A23,'import-export'!A14:W267,23,FALSE),"")</f>
        <v/>
      </c>
    </row>
    <row r="24" spans="1:8" x14ac:dyDescent="0.25">
      <c r="A24" s="191"/>
      <c r="B24" s="192" t="str">
        <f>IF(ISNUMBER(A24),VLOOKUP(A24,'import-export'!A18:D268,4,FALSE),"")</f>
        <v/>
      </c>
      <c r="C24" s="193" t="str">
        <f>IF(ISNUMBER(A24),VLOOKUP(A24,'import-export'!A18:O268,15,FALSE),"")</f>
        <v/>
      </c>
      <c r="D24" s="194" t="str">
        <f>IF(ISNUMBER(A24),VLOOKUP(A24,'import-export'!A15:P268,16,FALSE),"")</f>
        <v/>
      </c>
      <c r="E24" s="193"/>
      <c r="F24" s="191"/>
      <c r="G24" s="193" t="str">
        <f>IF(ISNUMBER(A24),VLOOKUP(A24,'import-export'!A15:D268,3,FALSE),"")</f>
        <v/>
      </c>
      <c r="H24" s="193" t="str">
        <f>+IF(ISNUMBER(A24),VLOOKUP(A24,'import-export'!A15:W268,23,FALSE),"")</f>
        <v/>
      </c>
    </row>
    <row r="25" spans="1:8" x14ac:dyDescent="0.25">
      <c r="A25" s="191"/>
      <c r="B25" s="192" t="str">
        <f>IF(ISNUMBER(A25),VLOOKUP(A25,'import-export'!A19:D269,4,FALSE),"")</f>
        <v/>
      </c>
      <c r="C25" s="193" t="str">
        <f>IF(ISNUMBER(A25),VLOOKUP(A25,'import-export'!A19:O269,15,FALSE),"")</f>
        <v/>
      </c>
      <c r="D25" s="194" t="str">
        <f>IF(ISNUMBER(A25),VLOOKUP(A25,'import-export'!A16:P269,16,FALSE),"")</f>
        <v/>
      </c>
      <c r="E25" s="193"/>
      <c r="F25" s="191"/>
      <c r="G25" s="193" t="str">
        <f>IF(ISNUMBER(A25),VLOOKUP(A25,'import-export'!A16:D269,3,FALSE),"")</f>
        <v/>
      </c>
      <c r="H25" s="193" t="str">
        <f>+IF(ISNUMBER(A25),VLOOKUP(A25,'import-export'!A16:W269,23,FALSE),"")</f>
        <v/>
      </c>
    </row>
    <row r="26" spans="1:8" x14ac:dyDescent="0.25">
      <c r="A26" s="191"/>
      <c r="B26" s="192" t="str">
        <f>IF(ISNUMBER(A26),VLOOKUP(A26,'import-export'!A20:D270,4,FALSE),"")</f>
        <v/>
      </c>
      <c r="C26" s="193" t="str">
        <f>IF(ISNUMBER(A26),VLOOKUP(A26,'import-export'!A20:O270,15,FALSE),"")</f>
        <v/>
      </c>
      <c r="D26" s="194" t="str">
        <f>IF(ISNUMBER(A26),VLOOKUP(A26,'import-export'!A17:P270,16,FALSE),"")</f>
        <v/>
      </c>
      <c r="E26" s="193"/>
      <c r="F26" s="191"/>
      <c r="G26" s="193" t="str">
        <f>IF(ISNUMBER(A26),VLOOKUP(A26,'import-export'!A17:D270,3,FALSE),"")</f>
        <v/>
      </c>
      <c r="H26" s="193" t="str">
        <f>+IF(ISNUMBER(A26),VLOOKUP(A26,'import-export'!A17:W270,23,FALSE),"")</f>
        <v/>
      </c>
    </row>
    <row r="27" spans="1:8" x14ac:dyDescent="0.25">
      <c r="A27" s="191"/>
      <c r="B27" s="192" t="str">
        <f>IF(ISNUMBER(A27),VLOOKUP(A27,'import-export'!A21:D271,4,FALSE),"")</f>
        <v/>
      </c>
      <c r="C27" s="193" t="str">
        <f>IF(ISNUMBER(A27),VLOOKUP(A27,'import-export'!A21:O271,15,FALSE),"")</f>
        <v/>
      </c>
      <c r="D27" s="194" t="str">
        <f>IF(ISNUMBER(A27),VLOOKUP(A27,'import-export'!A18:P271,16,FALSE),"")</f>
        <v/>
      </c>
      <c r="E27" s="193"/>
      <c r="F27" s="191"/>
      <c r="G27" s="193" t="str">
        <f>IF(ISNUMBER(A27),VLOOKUP(A27,'import-export'!A18:D271,3,FALSE),"")</f>
        <v/>
      </c>
      <c r="H27" s="193" t="str">
        <f>+IF(ISNUMBER(A27),VLOOKUP(A27,'import-export'!A18:W271,23,FALSE),"")</f>
        <v/>
      </c>
    </row>
    <row r="28" spans="1:8" x14ac:dyDescent="0.25">
      <c r="A28" s="191"/>
      <c r="B28" s="192" t="str">
        <f>IF(ISNUMBER(A28),VLOOKUP(A28,'import-export'!A22:D272,4,FALSE),"")</f>
        <v/>
      </c>
      <c r="C28" s="193" t="str">
        <f>IF(ISNUMBER(A28),VLOOKUP(A28,'import-export'!A22:O272,15,FALSE),"")</f>
        <v/>
      </c>
      <c r="D28" s="194" t="str">
        <f>IF(ISNUMBER(A28),VLOOKUP(A28,'import-export'!A19:P272,16,FALSE),"")</f>
        <v/>
      </c>
      <c r="E28" s="193"/>
      <c r="F28" s="191"/>
      <c r="G28" s="193" t="str">
        <f>IF(ISNUMBER(A28),VLOOKUP(A28,'import-export'!A19:D272,3,FALSE),"")</f>
        <v/>
      </c>
      <c r="H28" s="193" t="str">
        <f>+IF(ISNUMBER(A28),VLOOKUP(A28,'import-export'!A19:W272,23,FALSE),"")</f>
        <v/>
      </c>
    </row>
    <row r="29" spans="1:8" x14ac:dyDescent="0.25">
      <c r="A29" s="191"/>
      <c r="B29" s="192" t="str">
        <f>IF(ISNUMBER(A29),VLOOKUP(A29,'import-export'!A23:D273,4,FALSE),"")</f>
        <v/>
      </c>
      <c r="C29" s="193" t="str">
        <f>IF(ISNUMBER(A29),VLOOKUP(A29,'import-export'!A23:O273,15,FALSE),"")</f>
        <v/>
      </c>
      <c r="D29" s="194" t="str">
        <f>IF(ISNUMBER(A29),VLOOKUP(A29,'import-export'!A20:P273,16,FALSE),"")</f>
        <v/>
      </c>
      <c r="E29" s="193"/>
      <c r="F29" s="191"/>
      <c r="G29" s="193" t="str">
        <f>IF(ISNUMBER(A29),VLOOKUP(A29,'import-export'!A20:D273,3,FALSE),"")</f>
        <v/>
      </c>
      <c r="H29" s="193" t="str">
        <f>+IF(ISNUMBER(A29),VLOOKUP(A29,'import-export'!A20:W273,23,FALSE),"")</f>
        <v/>
      </c>
    </row>
    <row r="30" spans="1:8" x14ac:dyDescent="0.25">
      <c r="A30" s="191"/>
      <c r="B30" s="192" t="str">
        <f>IF(ISNUMBER(A30),VLOOKUP(A30,'import-export'!A24:D274,4,FALSE),"")</f>
        <v/>
      </c>
      <c r="C30" s="193" t="str">
        <f>IF(ISNUMBER(A30),VLOOKUP(A30,'import-export'!A24:O274,15,FALSE),"")</f>
        <v/>
      </c>
      <c r="D30" s="194" t="str">
        <f>IF(ISNUMBER(A30),VLOOKUP(A30,'import-export'!A21:P274,16,FALSE),"")</f>
        <v/>
      </c>
      <c r="E30" s="193"/>
      <c r="F30" s="191"/>
      <c r="G30" s="193" t="str">
        <f>IF(ISNUMBER(A30),VLOOKUP(A30,'import-export'!A21:D274,3,FALSE),"")</f>
        <v/>
      </c>
      <c r="H30" s="193" t="str">
        <f>+IF(ISNUMBER(A30),VLOOKUP(A30,'import-export'!A21:W274,23,FALSE),"")</f>
        <v/>
      </c>
    </row>
    <row r="31" spans="1:8" x14ac:dyDescent="0.25">
      <c r="A31" s="191"/>
      <c r="B31" s="192" t="str">
        <f>IF(ISNUMBER(A31),VLOOKUP(A31,'import-export'!A25:D275,4,FALSE),"")</f>
        <v/>
      </c>
      <c r="C31" s="193" t="str">
        <f>IF(ISNUMBER(A31),VLOOKUP(A31,'import-export'!A25:O275,15,FALSE),"")</f>
        <v/>
      </c>
      <c r="D31" s="194" t="str">
        <f>IF(ISNUMBER(A31),VLOOKUP(A31,'import-export'!A22:P275,16,FALSE),"")</f>
        <v/>
      </c>
      <c r="E31" s="193"/>
      <c r="F31" s="191"/>
      <c r="G31" s="193" t="str">
        <f>IF(ISNUMBER(A31),VLOOKUP(A31,'import-export'!A22:D275,3,FALSE),"")</f>
        <v/>
      </c>
      <c r="H31" s="193" t="str">
        <f>+IF(ISNUMBER(A31),VLOOKUP(A31,'import-export'!A22:W275,23,FALSE),"")</f>
        <v/>
      </c>
    </row>
    <row r="32" spans="1:8" x14ac:dyDescent="0.25">
      <c r="A32" s="191"/>
      <c r="B32" s="192" t="str">
        <f>IF(ISNUMBER(A32),VLOOKUP(A32,'import-export'!A26:D276,4,FALSE),"")</f>
        <v/>
      </c>
      <c r="C32" s="193" t="str">
        <f>IF(ISNUMBER(A32),VLOOKUP(A32,'import-export'!A26:O276,15,FALSE),"")</f>
        <v/>
      </c>
      <c r="D32" s="194" t="str">
        <f>IF(ISNUMBER(A32),VLOOKUP(A32,'import-export'!A23:P276,16,FALSE),"")</f>
        <v/>
      </c>
      <c r="E32" s="193"/>
      <c r="F32" s="191"/>
      <c r="G32" s="193" t="str">
        <f>IF(ISNUMBER(A32),VLOOKUP(A32,'import-export'!A23:D276,3,FALSE),"")</f>
        <v/>
      </c>
      <c r="H32" s="193" t="str">
        <f>+IF(ISNUMBER(A32),VLOOKUP(A32,'import-export'!A23:W276,23,FALSE),"")</f>
        <v/>
      </c>
    </row>
    <row r="33" spans="1:8" x14ac:dyDescent="0.25">
      <c r="A33" s="191"/>
      <c r="B33" s="192" t="str">
        <f>IF(ISNUMBER(A33),VLOOKUP(A33,'import-export'!A27:D277,4,FALSE),"")</f>
        <v/>
      </c>
      <c r="C33" s="193" t="str">
        <f>IF(ISNUMBER(A33),VLOOKUP(A33,'import-export'!A27:O277,15,FALSE),"")</f>
        <v/>
      </c>
      <c r="D33" s="194" t="str">
        <f>IF(ISNUMBER(A33),VLOOKUP(A33,'import-export'!A24:P277,16,FALSE),"")</f>
        <v/>
      </c>
      <c r="E33" s="193"/>
      <c r="F33" s="191"/>
      <c r="G33" s="193" t="str">
        <f>IF(ISNUMBER(A33),VLOOKUP(A33,'import-export'!A24:D277,3,FALSE),"")</f>
        <v/>
      </c>
      <c r="H33" s="193" t="str">
        <f>+IF(ISNUMBER(A33),VLOOKUP(A33,'import-export'!A24:W277,23,FALSE),"")</f>
        <v/>
      </c>
    </row>
    <row r="34" spans="1:8" x14ac:dyDescent="0.25">
      <c r="A34" s="191"/>
      <c r="B34" s="192" t="str">
        <f>IF(ISNUMBER(A34),VLOOKUP(A34,'import-export'!A28:D278,4,FALSE),"")</f>
        <v/>
      </c>
      <c r="C34" s="193" t="str">
        <f>IF(ISNUMBER(A34),VLOOKUP(A34,'import-export'!A28:O278,15,FALSE),"")</f>
        <v/>
      </c>
      <c r="D34" s="194" t="str">
        <f>IF(ISNUMBER(A34),VLOOKUP(A34,'import-export'!A25:P278,16,FALSE),"")</f>
        <v/>
      </c>
      <c r="E34" s="193"/>
      <c r="F34" s="191"/>
      <c r="G34" s="193" t="str">
        <f>IF(ISNUMBER(A34),VLOOKUP(A34,'import-export'!A25:D278,3,FALSE),"")</f>
        <v/>
      </c>
      <c r="H34" s="193" t="str">
        <f>+IF(ISNUMBER(A34),VLOOKUP(A34,'import-export'!A25:W278,23,FALSE),"")</f>
        <v/>
      </c>
    </row>
    <row r="35" spans="1:8" x14ac:dyDescent="0.25">
      <c r="A35" s="195"/>
      <c r="B35" s="192" t="str">
        <f>IF(ISNUMBER(A35),VLOOKUP(A35,'import-export'!A29:D279,4,FALSE),"")</f>
        <v/>
      </c>
      <c r="C35" s="193" t="str">
        <f>IF(ISNUMBER(A35),VLOOKUP(A35,'import-export'!A29:O279,15,FALSE),"")</f>
        <v/>
      </c>
      <c r="D35" s="194" t="str">
        <f>IF(ISNUMBER(A35),VLOOKUP(A35,'import-export'!A26:P279,16,FALSE),"")</f>
        <v/>
      </c>
      <c r="E35" s="193"/>
      <c r="F35" s="195"/>
      <c r="G35" s="193" t="str">
        <f>IF(ISNUMBER(A35),VLOOKUP(A35,'import-export'!A26:D279,3,FALSE),"")</f>
        <v/>
      </c>
      <c r="H35" s="193" t="str">
        <f>+IF(ISNUMBER(A35),VLOOKUP(A35,'import-export'!A26:W279,23,FALSE),"")</f>
        <v/>
      </c>
    </row>
  </sheetData>
  <mergeCells count="14">
    <mergeCell ref="A1:B1"/>
    <mergeCell ref="A2:B2"/>
    <mergeCell ref="A3:B3"/>
    <mergeCell ref="H7:H10"/>
    <mergeCell ref="C7:D7"/>
    <mergeCell ref="E7:F7"/>
    <mergeCell ref="A7:A10"/>
    <mergeCell ref="C5:F5"/>
    <mergeCell ref="C8:C10"/>
    <mergeCell ref="F8:F10"/>
    <mergeCell ref="B7:B10"/>
    <mergeCell ref="G7:G10"/>
    <mergeCell ref="D8:D10"/>
    <mergeCell ref="E8:E10"/>
  </mergeCells>
  <pageMargins left="0.19685039370078741" right="0.19685039370078741"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tabColor rgb="FF00B050"/>
  </sheetPr>
  <dimension ref="A1:AG156"/>
  <sheetViews>
    <sheetView topLeftCell="C145" workbookViewId="0">
      <selection activeCell="G154" sqref="G154"/>
    </sheetView>
  </sheetViews>
  <sheetFormatPr baseColWidth="10" defaultRowHeight="15.75" x14ac:dyDescent="0.25"/>
  <cols>
    <col min="1" max="1" width="9.7109375" style="8" customWidth="1"/>
    <col min="2" max="3" width="11.42578125" style="8"/>
    <col min="4" max="4" width="20" style="8" customWidth="1"/>
    <col min="5" max="5" width="15.42578125" style="8" customWidth="1"/>
    <col min="6" max="6" width="22.85546875" style="8" customWidth="1"/>
    <col min="7" max="7" width="11.42578125" style="78"/>
    <col min="8" max="8" width="11.42578125" style="79"/>
    <col min="9" max="9" width="11.42578125" style="22"/>
    <col min="10" max="10" width="12.7109375" style="22" customWidth="1"/>
    <col min="11" max="11" width="17.5703125" style="26" customWidth="1"/>
    <col min="12" max="12" width="12.85546875" style="80" customWidth="1"/>
    <col min="13" max="13" width="21.5703125" style="62" customWidth="1"/>
    <col min="14" max="14" width="18.28515625" style="8" customWidth="1"/>
    <col min="15" max="15" width="11.42578125" style="78"/>
    <col min="16" max="16" width="11.42578125" style="27"/>
    <col min="17" max="18" width="11.42578125" style="32"/>
    <col min="19" max="19" width="13.42578125" style="80" customWidth="1"/>
    <col min="20" max="20" width="13.28515625" style="8" customWidth="1"/>
    <col min="21" max="21" width="12.85546875" style="81" customWidth="1"/>
    <col min="22" max="22" width="11.42578125" style="82"/>
    <col min="23" max="23" width="11.42578125" style="142"/>
    <col min="24" max="24" width="11.42578125" style="27"/>
    <col min="25" max="25" width="11.42578125" style="83"/>
    <col min="26" max="26" width="11.42578125" style="27"/>
    <col min="27" max="28" width="11.42578125" style="83"/>
    <col min="29" max="29" width="13.5703125" style="27" customWidth="1"/>
    <col min="30" max="30" width="11.42578125" style="101"/>
    <col min="31" max="31" width="13.5703125" style="109" customWidth="1"/>
    <col min="32" max="32" width="35.7109375" style="62" customWidth="1"/>
    <col min="33" max="33" width="16" style="107" customWidth="1"/>
    <col min="34" max="16384" width="11.42578125" style="8"/>
  </cols>
  <sheetData>
    <row r="1" spans="1:33" ht="33" customHeight="1" x14ac:dyDescent="0.35">
      <c r="A1" s="294" t="s">
        <v>192</v>
      </c>
      <c r="B1" s="294"/>
      <c r="C1" s="294"/>
      <c r="D1" s="251"/>
      <c r="E1" s="293" t="s">
        <v>210</v>
      </c>
      <c r="F1" s="293"/>
      <c r="G1" s="293"/>
      <c r="H1" s="293"/>
      <c r="I1" s="293"/>
      <c r="J1" s="293"/>
      <c r="K1" s="293"/>
      <c r="L1" s="293"/>
      <c r="M1" s="293"/>
      <c r="N1" s="244"/>
      <c r="O1" s="245"/>
      <c r="P1" s="231"/>
      <c r="Q1" s="6"/>
      <c r="R1" s="6"/>
      <c r="S1" s="226"/>
      <c r="T1" s="227" t="s">
        <v>16</v>
      </c>
      <c r="U1" s="228">
        <f ca="1">TODAY()</f>
        <v>41767</v>
      </c>
      <c r="V1" s="229"/>
      <c r="W1" s="230"/>
      <c r="X1" s="231"/>
      <c r="Y1" s="232"/>
      <c r="Z1" s="231"/>
      <c r="AA1" s="232"/>
      <c r="AB1" s="232"/>
      <c r="AC1" s="231"/>
    </row>
    <row r="2" spans="1:33" ht="16.5" customHeight="1" thickBot="1" x14ac:dyDescent="0.3">
      <c r="C2" s="234"/>
      <c r="D2" s="234"/>
      <c r="E2" s="234"/>
      <c r="F2" s="234"/>
      <c r="G2" s="247"/>
      <c r="H2" s="248"/>
      <c r="I2" s="249"/>
      <c r="J2" s="249"/>
      <c r="K2" s="250"/>
      <c r="L2" s="233"/>
      <c r="S2" s="233"/>
      <c r="T2" s="234"/>
      <c r="U2" s="235"/>
      <c r="V2" s="236"/>
      <c r="W2" s="237"/>
      <c r="X2" s="238"/>
      <c r="Y2" s="239"/>
      <c r="Z2" s="238"/>
      <c r="AA2" s="239"/>
      <c r="AB2" s="239"/>
      <c r="AC2" s="238"/>
      <c r="AE2" s="224"/>
      <c r="AF2" s="222"/>
      <c r="AG2" s="223"/>
    </row>
    <row r="3" spans="1:33" ht="15" customHeight="1" thickBot="1" x14ac:dyDescent="0.3">
      <c r="A3" s="213"/>
      <c r="B3" s="272" t="s">
        <v>4</v>
      </c>
      <c r="C3" s="273"/>
      <c r="D3" s="274"/>
      <c r="E3" s="272" t="s">
        <v>5</v>
      </c>
      <c r="F3" s="273"/>
      <c r="G3" s="273"/>
      <c r="H3" s="273"/>
      <c r="I3" s="273"/>
      <c r="J3" s="273"/>
      <c r="K3" s="274"/>
      <c r="L3" s="246"/>
      <c r="M3" s="243"/>
      <c r="N3" s="295" t="s">
        <v>6</v>
      </c>
      <c r="O3" s="296"/>
      <c r="P3" s="296"/>
      <c r="Q3" s="296"/>
      <c r="R3" s="297"/>
      <c r="S3" s="225"/>
      <c r="T3" s="243"/>
      <c r="U3" s="272" t="s">
        <v>7</v>
      </c>
      <c r="V3" s="274"/>
      <c r="W3" s="272" t="s">
        <v>151</v>
      </c>
      <c r="X3" s="274"/>
      <c r="Y3" s="214"/>
      <c r="Z3" s="240" t="s">
        <v>124</v>
      </c>
      <c r="AA3" s="209"/>
      <c r="AB3" s="242"/>
      <c r="AC3" s="272" t="s">
        <v>22</v>
      </c>
      <c r="AD3" s="274"/>
      <c r="AE3" s="225"/>
      <c r="AF3" s="225"/>
      <c r="AG3" s="225"/>
    </row>
    <row r="4" spans="1:33" ht="30" customHeight="1" thickBot="1" x14ac:dyDescent="0.3">
      <c r="A4" s="215" t="s">
        <v>180</v>
      </c>
      <c r="B4" s="216" t="s">
        <v>159</v>
      </c>
      <c r="C4" s="215" t="s">
        <v>0</v>
      </c>
      <c r="D4" s="215" t="s">
        <v>182</v>
      </c>
      <c r="E4" s="215" t="s">
        <v>175</v>
      </c>
      <c r="F4" s="215" t="s">
        <v>10</v>
      </c>
      <c r="G4" s="215" t="s">
        <v>13</v>
      </c>
      <c r="H4" s="216" t="s">
        <v>160</v>
      </c>
      <c r="I4" s="216" t="s">
        <v>162</v>
      </c>
      <c r="J4" s="216" t="s">
        <v>161</v>
      </c>
      <c r="K4" s="217" t="s">
        <v>14</v>
      </c>
      <c r="L4" s="218" t="s">
        <v>135</v>
      </c>
      <c r="M4" s="219" t="s">
        <v>9</v>
      </c>
      <c r="N4" s="215" t="s">
        <v>12</v>
      </c>
      <c r="O4" s="215" t="s">
        <v>23</v>
      </c>
      <c r="P4" s="216" t="s">
        <v>154</v>
      </c>
      <c r="Q4" s="216" t="s">
        <v>2</v>
      </c>
      <c r="R4" s="216" t="s">
        <v>3</v>
      </c>
      <c r="S4" s="219" t="s">
        <v>8</v>
      </c>
      <c r="T4" s="219" t="s">
        <v>178</v>
      </c>
      <c r="U4" s="216" t="s">
        <v>149</v>
      </c>
      <c r="V4" s="216" t="s">
        <v>15</v>
      </c>
      <c r="W4" s="220" t="s">
        <v>164</v>
      </c>
      <c r="X4" s="216" t="s">
        <v>119</v>
      </c>
      <c r="Y4" s="218" t="s">
        <v>120</v>
      </c>
      <c r="Z4" s="216" t="s">
        <v>121</v>
      </c>
      <c r="AA4" s="218" t="s">
        <v>122</v>
      </c>
      <c r="AB4" s="218" t="s">
        <v>123</v>
      </c>
      <c r="AC4" s="216" t="s">
        <v>20</v>
      </c>
      <c r="AD4" s="216" t="s">
        <v>21</v>
      </c>
      <c r="AE4" s="219" t="s">
        <v>147</v>
      </c>
      <c r="AF4" s="219" t="s">
        <v>9</v>
      </c>
      <c r="AG4" s="219" t="s">
        <v>144</v>
      </c>
    </row>
    <row r="5" spans="1:33" s="76" customFormat="1" ht="49.5" customHeight="1" thickBot="1" x14ac:dyDescent="0.3">
      <c r="A5" s="188"/>
      <c r="B5" s="188">
        <v>30</v>
      </c>
      <c r="C5" s="188">
        <v>4300053586</v>
      </c>
      <c r="D5" s="188" t="s">
        <v>27</v>
      </c>
      <c r="E5" s="188" t="s">
        <v>51</v>
      </c>
      <c r="F5" s="10" t="str">
        <f>IF(ISNUMBER(Z5),"Terminé",IF(AND(ISBLANK(J5),ISNUMBER(I5),ISNUMBER(P5)),"Réclamer Réception",IF(AND(ISNUMBER(P5),ISBLANK(I5),ISBLANK(J5)),"Absence de Réception",IF(AND(ISNUMBER(I5),ISNUMBER(J5),ISNUMBER(P5)),"Réceptionné",""))))</f>
        <v>Terminé</v>
      </c>
      <c r="G5" s="188">
        <f>+IF(ISNUMBER(C5),VLOOKUP(C5,magasin!A5:D255,4,FALSE),"")</f>
        <v>35411</v>
      </c>
      <c r="H5" s="102">
        <f>IF(ISNUMBER(C5),VLOOKUP(C5,magasin!A:I,5,FALSE),"")</f>
        <v>41737</v>
      </c>
      <c r="I5" s="102">
        <f>IF(ISNUMBER(C5),VLOOKUP(C5,magasin!A5:F255,6,FALSE),"")</f>
        <v>0</v>
      </c>
      <c r="J5" s="102"/>
      <c r="K5" s="221">
        <v>952240</v>
      </c>
      <c r="L5" s="184" t="str">
        <f t="shared" ref="L5:L36" si="0">IF(AND(ISNUMBER(H5),ISNUMBER(J5),ISNUMBER(B5)),(J5-H5)/B5,"")</f>
        <v/>
      </c>
      <c r="M5" s="14" t="str">
        <f t="shared" ref="M5:M36" si="1">IF(AND(L5&lt;30%,ISNUMBER(L5)),"à temps",IF(L5="","","Retard de paiement éventuel dû au retard du traitement de la réception"))</f>
        <v/>
      </c>
      <c r="N5" s="10" t="str">
        <f t="shared" ref="N5:N36" si="2">+IF(AND(ISNUMBER(H5),ISNUMBER(H5),P5&lt;H5),"Facture Antidatée",IF(AND(ISNUMBER(J5),ISBLANK(P5)),"Réclamer Facture",IF(AND(ISNUMBER(P5),ISNUMBER(J5)),"à comptabiliser","")))</f>
        <v>Facture Antidatée</v>
      </c>
      <c r="O5" s="188"/>
      <c r="P5" s="102">
        <v>41729</v>
      </c>
      <c r="Q5" s="102"/>
      <c r="R5" s="102">
        <v>41737</v>
      </c>
      <c r="S5" s="184" t="str">
        <f t="shared" ref="S5:S36" si="3">IF(AND(ISNUMBER(Q5),ISNUMBER(R5),ISNUMBER(B5)),(R5-Q5)/B5,"")</f>
        <v/>
      </c>
      <c r="T5" s="134" t="str">
        <f t="shared" ref="T5:T36" si="4">IF(AND(ISNUMBER(Q5),ISNUMBER(R5)),R5-Q5,"")</f>
        <v/>
      </c>
      <c r="U5" s="16">
        <f t="shared" ref="U5:U36" si="5">IF(AND(ISNUMBER(H5),ISNUMBER(B5)),H5+B5,"")</f>
        <v>41767</v>
      </c>
      <c r="V5" s="186">
        <f t="shared" ref="V5:V36" ca="1" si="6">IF(ISNUMBER(U5),U5-$U$1,"")</f>
        <v>0</v>
      </c>
      <c r="W5" s="17"/>
      <c r="X5" s="102">
        <v>41739</v>
      </c>
      <c r="Y5" s="40">
        <f t="shared" ref="Y5:Y36" si="7">+IF(AND(ISNUMBER(X5),ISNUMBER(R5),ISNUMBER(H5),ISNUMBER(B5)),(X5-MAX(R5,H5))/B5,"")</f>
        <v>6.6666666666666666E-2</v>
      </c>
      <c r="Z5" s="102">
        <v>41759</v>
      </c>
      <c r="AA5" s="40">
        <f t="shared" ref="AA5:AA36" si="8">+IF(AND(ISNUMBER(Z5),ISNUMBER(X5),ISNUMBER(B5)),(Z5-X5)/B5,"")</f>
        <v>0.66666666666666663</v>
      </c>
      <c r="AB5" s="40">
        <f t="shared" ref="AB5:AB36" si="9">IF(AND(ISNUMBER(Z5),ISNUMBER(AC5),ISNUMBER(B5)),(AC5-Z5)/B5,"")</f>
        <v>3.3333333333333333E-2</v>
      </c>
      <c r="AC5" s="102">
        <v>41760</v>
      </c>
      <c r="AD5" s="189">
        <v>41766</v>
      </c>
      <c r="AE5" s="190">
        <f t="shared" ref="AE5:AE36" si="10">IF(AND(ISNUMBER(H5),ISNUMBER(B5),ISNUMBER(AD5)),(AD5-H5)/B5,"")</f>
        <v>0.96666666666666667</v>
      </c>
      <c r="AF5" s="19" t="str">
        <f t="shared" ref="AF5:AF36" si="11">IF(AND(ISNUMBER(AE5),AE5&lt;=1),"Paiement à temps",IF(AND(ISNUMBER(AE5),AE5&gt;1),"Dépassement du délai de paiement, Pensez à comptabiliser la majoration de retard dans charge non courante",""))</f>
        <v>Paiement à temps</v>
      </c>
      <c r="AG5" s="187" t="str">
        <f t="shared" ref="AG5:AG36" si="12">+IF(AND(ISNUMBER(K5),ISNUMBER(AE5),AE5&gt;100%),K5*10%,"")</f>
        <v/>
      </c>
    </row>
    <row r="6" spans="1:33" s="76" customFormat="1" ht="30" customHeight="1" thickTop="1" thickBot="1" x14ac:dyDescent="0.3">
      <c r="A6" s="63"/>
      <c r="B6" s="63">
        <v>90</v>
      </c>
      <c r="C6" s="63">
        <v>4501081526</v>
      </c>
      <c r="D6" s="63" t="s">
        <v>82</v>
      </c>
      <c r="E6" s="63" t="s">
        <v>83</v>
      </c>
      <c r="F6" s="10" t="str">
        <f>IF(ISNUMBER(Z6),"Terminé",IF(AND(ISBLANK(J6),ISNUMBER(I6),ISNUMBER(P6)),"Réclamer Réception",IF(AND(ISNUMBER(P6),ISBLANK(I6),ISBLANK(J6)),"Absence de Réception",IF(AND(ISNUMBER(I6),ISNUMBER(J6),ISNUMBER(P6)),"Réceptionné",""))))</f>
        <v/>
      </c>
      <c r="G6" s="188" t="e">
        <f>+IF(ISNUMBER(C6),VLOOKUP(C6,magasin!A6:D256,4,FALSE),"")</f>
        <v>#N/A</v>
      </c>
      <c r="H6" s="66">
        <f>IF(ISNUMBER(C6),VLOOKUP(C6,magasin!A:I,5,FALSE),"")</f>
        <v>41736</v>
      </c>
      <c r="I6" s="102" t="e">
        <f>IF(ISNUMBER(C6),VLOOKUP(C6,magasin!A6:F256,6,FALSE),"")</f>
        <v>#N/A</v>
      </c>
      <c r="J6" s="67"/>
      <c r="K6" s="68">
        <v>790</v>
      </c>
      <c r="L6" s="69" t="str">
        <f t="shared" si="0"/>
        <v/>
      </c>
      <c r="M6" s="70" t="str">
        <f t="shared" si="1"/>
        <v/>
      </c>
      <c r="N6" s="64" t="str">
        <f t="shared" si="2"/>
        <v>Facture Antidatée</v>
      </c>
      <c r="O6" s="71"/>
      <c r="P6" s="67">
        <v>41733</v>
      </c>
      <c r="Q6" s="67"/>
      <c r="R6" s="67">
        <v>41736</v>
      </c>
      <c r="S6" s="69" t="str">
        <f t="shared" si="3"/>
        <v/>
      </c>
      <c r="T6" s="72" t="str">
        <f t="shared" si="4"/>
        <v/>
      </c>
      <c r="U6" s="73">
        <f t="shared" si="5"/>
        <v>41826</v>
      </c>
      <c r="V6" s="74">
        <f t="shared" ca="1" si="6"/>
        <v>59</v>
      </c>
      <c r="W6" s="141"/>
      <c r="X6" s="66"/>
      <c r="Y6" s="40" t="str">
        <f t="shared" si="7"/>
        <v/>
      </c>
      <c r="Z6" s="102"/>
      <c r="AA6" s="40" t="str">
        <f t="shared" si="8"/>
        <v/>
      </c>
      <c r="AB6" s="40" t="str">
        <f t="shared" si="9"/>
        <v/>
      </c>
      <c r="AC6" s="66"/>
      <c r="AD6" s="103"/>
      <c r="AE6" s="110" t="str">
        <f t="shared" si="10"/>
        <v/>
      </c>
      <c r="AF6" s="75" t="str">
        <f t="shared" si="11"/>
        <v/>
      </c>
      <c r="AG6" s="108" t="str">
        <f t="shared" si="12"/>
        <v/>
      </c>
    </row>
    <row r="7" spans="1:33" s="76" customFormat="1" ht="30" customHeight="1" thickTop="1" thickBot="1" x14ac:dyDescent="0.3">
      <c r="A7" s="63">
        <v>12</v>
      </c>
      <c r="B7" s="63">
        <v>90</v>
      </c>
      <c r="C7" s="63">
        <v>4300052392</v>
      </c>
      <c r="D7" s="63" t="s">
        <v>47</v>
      </c>
      <c r="E7" s="63" t="s">
        <v>43</v>
      </c>
      <c r="F7" s="10" t="str">
        <f t="shared" ref="F7:F70" si="13">IF(ISNUMBER(Z7),"Terminé",IF(AND(ISBLANK(J7),ISNUMBER(I7),ISNUMBER(P7)),"Réclamer Réception",IF(AND(ISNUMBER(P7),ISBLANK(I7),ISBLANK(J7)),"Absence de Réception",IF(AND(ISNUMBER(I7),ISNUMBER(J7),ISNUMBER(P7)),"Réceptionné",""))))</f>
        <v>Terminé</v>
      </c>
      <c r="G7" s="188" t="e">
        <f>+IF(ISNUMBER(C7),VLOOKUP(C7,magasin!A7:D257,4,FALSE),"")</f>
        <v>#N/A</v>
      </c>
      <c r="H7" s="66" t="e">
        <f>IF(ISNUMBER(C7),VLOOKUP(C7,magasin!A:I,5,FALSE),"")</f>
        <v>#N/A</v>
      </c>
      <c r="I7" s="102" t="e">
        <f>IF(ISNUMBER(C7),VLOOKUP(C7,magasin!A7:F257,6,FALSE),"")</f>
        <v>#N/A</v>
      </c>
      <c r="J7" s="67">
        <v>41759</v>
      </c>
      <c r="K7" s="68">
        <v>58000</v>
      </c>
      <c r="L7" s="69" t="str">
        <f t="shared" si="0"/>
        <v/>
      </c>
      <c r="M7" s="70" t="str">
        <f t="shared" si="1"/>
        <v/>
      </c>
      <c r="N7" s="64" t="e">
        <f t="shared" si="2"/>
        <v>#N/A</v>
      </c>
      <c r="O7" s="71"/>
      <c r="P7" s="67">
        <v>41731</v>
      </c>
      <c r="Q7" s="67"/>
      <c r="R7" s="67">
        <v>41736</v>
      </c>
      <c r="S7" s="69" t="str">
        <f t="shared" si="3"/>
        <v/>
      </c>
      <c r="T7" s="72" t="str">
        <f t="shared" si="4"/>
        <v/>
      </c>
      <c r="U7" s="73" t="str">
        <f t="shared" si="5"/>
        <v/>
      </c>
      <c r="V7" s="74" t="str">
        <f t="shared" si="6"/>
        <v/>
      </c>
      <c r="W7" s="141"/>
      <c r="X7" s="66">
        <v>41764</v>
      </c>
      <c r="Y7" s="40" t="str">
        <f t="shared" si="7"/>
        <v/>
      </c>
      <c r="Z7" s="102">
        <v>41795</v>
      </c>
      <c r="AA7" s="40">
        <f t="shared" si="8"/>
        <v>0.34444444444444444</v>
      </c>
      <c r="AB7" s="40">
        <f t="shared" si="9"/>
        <v>0.16666666666666666</v>
      </c>
      <c r="AC7" s="66">
        <v>41810</v>
      </c>
      <c r="AD7" s="103">
        <v>41840</v>
      </c>
      <c r="AE7" s="110" t="str">
        <f t="shared" si="10"/>
        <v/>
      </c>
      <c r="AF7" s="75" t="str">
        <f t="shared" si="11"/>
        <v/>
      </c>
      <c r="AG7" s="108" t="str">
        <f t="shared" si="12"/>
        <v/>
      </c>
    </row>
    <row r="8" spans="1:33" s="76" customFormat="1" ht="30" customHeight="1" thickTop="1" thickBot="1" x14ac:dyDescent="0.3">
      <c r="A8" s="71">
        <v>14</v>
      </c>
      <c r="B8" s="71">
        <v>90</v>
      </c>
      <c r="C8" s="71">
        <v>4501060888</v>
      </c>
      <c r="D8" s="71" t="s">
        <v>48</v>
      </c>
      <c r="E8" s="71" t="s">
        <v>43</v>
      </c>
      <c r="F8" s="10" t="str">
        <f t="shared" si="13"/>
        <v/>
      </c>
      <c r="G8" s="188" t="e">
        <f>+IF(ISNUMBER(C8),VLOOKUP(C8,magasin!A8:D258,4,FALSE),"")</f>
        <v>#N/A</v>
      </c>
      <c r="H8" s="66" t="e">
        <f>IF(ISNUMBER(C8),VLOOKUP(C8,magasin!A:I,5,FALSE),"")</f>
        <v>#N/A</v>
      </c>
      <c r="I8" s="102" t="e">
        <f>IF(ISNUMBER(C8),VLOOKUP(C8,magasin!A8:F258,6,FALSE),"")</f>
        <v>#N/A</v>
      </c>
      <c r="J8" s="66"/>
      <c r="K8" s="77">
        <v>5920</v>
      </c>
      <c r="L8" s="69" t="str">
        <f t="shared" si="0"/>
        <v/>
      </c>
      <c r="M8" s="70" t="str">
        <f t="shared" si="1"/>
        <v/>
      </c>
      <c r="N8" s="64" t="e">
        <f t="shared" si="2"/>
        <v>#N/A</v>
      </c>
      <c r="O8" s="71"/>
      <c r="P8" s="66">
        <v>41723</v>
      </c>
      <c r="Q8" s="66"/>
      <c r="R8" s="66">
        <v>41737</v>
      </c>
      <c r="S8" s="69" t="str">
        <f t="shared" si="3"/>
        <v/>
      </c>
      <c r="T8" s="72" t="str">
        <f t="shared" si="4"/>
        <v/>
      </c>
      <c r="U8" s="73" t="str">
        <f t="shared" si="5"/>
        <v/>
      </c>
      <c r="V8" s="74" t="str">
        <f t="shared" si="6"/>
        <v/>
      </c>
      <c r="W8" s="141"/>
      <c r="X8" s="66" t="s">
        <v>190</v>
      </c>
      <c r="Y8" s="40" t="str">
        <f t="shared" si="7"/>
        <v/>
      </c>
      <c r="Z8" s="102"/>
      <c r="AA8" s="40" t="str">
        <f t="shared" si="8"/>
        <v/>
      </c>
      <c r="AB8" s="40" t="str">
        <f t="shared" si="9"/>
        <v/>
      </c>
      <c r="AC8" s="66"/>
      <c r="AD8" s="103"/>
      <c r="AE8" s="110" t="str">
        <f t="shared" si="10"/>
        <v/>
      </c>
      <c r="AF8" s="75" t="str">
        <f t="shared" si="11"/>
        <v/>
      </c>
      <c r="AG8" s="108" t="str">
        <f t="shared" si="12"/>
        <v/>
      </c>
    </row>
    <row r="9" spans="1:33" s="76" customFormat="1" ht="30" customHeight="1" thickTop="1" thickBot="1" x14ac:dyDescent="0.3">
      <c r="A9" s="63"/>
      <c r="B9" s="63"/>
      <c r="C9" s="63" t="s">
        <v>49</v>
      </c>
      <c r="D9" s="63" t="s">
        <v>50</v>
      </c>
      <c r="E9" s="63"/>
      <c r="F9" s="10" t="str">
        <f t="shared" si="13"/>
        <v/>
      </c>
      <c r="G9" s="188" t="str">
        <f>+IF(ISNUMBER(C9),VLOOKUP(C9,magasin!A9:D259,4,FALSE),"")</f>
        <v/>
      </c>
      <c r="H9" s="66" t="str">
        <f>IF(ISNUMBER(C9),VLOOKUP(C9,magasin!A:I,5,FALSE),"")</f>
        <v/>
      </c>
      <c r="I9" s="102" t="str">
        <f>IF(ISNUMBER(C9),VLOOKUP(C9,magasin!A9:F259,6,FALSE),"")</f>
        <v/>
      </c>
      <c r="J9" s="67"/>
      <c r="K9" s="68">
        <v>35100</v>
      </c>
      <c r="L9" s="69" t="str">
        <f t="shared" si="0"/>
        <v/>
      </c>
      <c r="M9" s="70" t="str">
        <f t="shared" si="1"/>
        <v/>
      </c>
      <c r="N9" s="64" t="str">
        <f t="shared" si="2"/>
        <v/>
      </c>
      <c r="O9" s="71"/>
      <c r="P9" s="67">
        <v>41733</v>
      </c>
      <c r="Q9" s="67"/>
      <c r="R9" s="67">
        <v>41737</v>
      </c>
      <c r="S9" s="69" t="str">
        <f t="shared" si="3"/>
        <v/>
      </c>
      <c r="T9" s="72" t="str">
        <f t="shared" si="4"/>
        <v/>
      </c>
      <c r="U9" s="73" t="str">
        <f t="shared" si="5"/>
        <v/>
      </c>
      <c r="V9" s="74" t="str">
        <f t="shared" si="6"/>
        <v/>
      </c>
      <c r="W9" s="141"/>
      <c r="X9" s="66"/>
      <c r="Y9" s="40" t="str">
        <f t="shared" si="7"/>
        <v/>
      </c>
      <c r="Z9" s="102"/>
      <c r="AA9" s="40" t="str">
        <f t="shared" si="8"/>
        <v/>
      </c>
      <c r="AB9" s="40" t="str">
        <f t="shared" si="9"/>
        <v/>
      </c>
      <c r="AC9" s="66"/>
      <c r="AD9" s="103"/>
      <c r="AE9" s="110" t="str">
        <f t="shared" si="10"/>
        <v/>
      </c>
      <c r="AF9" s="75" t="str">
        <f t="shared" si="11"/>
        <v/>
      </c>
      <c r="AG9" s="108" t="str">
        <f t="shared" si="12"/>
        <v/>
      </c>
    </row>
    <row r="10" spans="1:33" s="76" customFormat="1" ht="30" customHeight="1" thickTop="1" thickBot="1" x14ac:dyDescent="0.3">
      <c r="A10" s="63"/>
      <c r="B10" s="63">
        <v>30</v>
      </c>
      <c r="C10" s="63">
        <v>4300054040</v>
      </c>
      <c r="D10" s="63" t="s">
        <v>27</v>
      </c>
      <c r="E10" s="63" t="s">
        <v>51</v>
      </c>
      <c r="F10" s="10" t="str">
        <f t="shared" si="13"/>
        <v/>
      </c>
      <c r="G10" s="188" t="e">
        <f>+IF(ISNUMBER(C10),VLOOKUP(C10,magasin!A10:D260,4,FALSE),"")</f>
        <v>#N/A</v>
      </c>
      <c r="H10" s="66" t="e">
        <f>IF(ISNUMBER(C10),VLOOKUP(C10,magasin!A:I,5,FALSE),"")</f>
        <v>#N/A</v>
      </c>
      <c r="I10" s="102" t="e">
        <f>IF(ISNUMBER(C10),VLOOKUP(C10,magasin!A10:F260,6,FALSE),"")</f>
        <v>#N/A</v>
      </c>
      <c r="J10" s="67"/>
      <c r="K10" s="68">
        <v>47622.12</v>
      </c>
      <c r="L10" s="69" t="str">
        <f t="shared" si="0"/>
        <v/>
      </c>
      <c r="M10" s="70" t="str">
        <f t="shared" si="1"/>
        <v/>
      </c>
      <c r="N10" s="64" t="e">
        <f t="shared" si="2"/>
        <v>#N/A</v>
      </c>
      <c r="O10" s="71"/>
      <c r="P10" s="67">
        <v>41729</v>
      </c>
      <c r="Q10" s="67"/>
      <c r="R10" s="67">
        <v>41737</v>
      </c>
      <c r="S10" s="69" t="str">
        <f t="shared" si="3"/>
        <v/>
      </c>
      <c r="T10" s="72" t="str">
        <f t="shared" si="4"/>
        <v/>
      </c>
      <c r="U10" s="73" t="str">
        <f t="shared" si="5"/>
        <v/>
      </c>
      <c r="V10" s="74" t="str">
        <f t="shared" si="6"/>
        <v/>
      </c>
      <c r="W10" s="141"/>
      <c r="X10" s="66"/>
      <c r="Y10" s="40" t="str">
        <f t="shared" si="7"/>
        <v/>
      </c>
      <c r="Z10" s="102"/>
      <c r="AA10" s="40" t="str">
        <f t="shared" si="8"/>
        <v/>
      </c>
      <c r="AB10" s="40" t="str">
        <f t="shared" si="9"/>
        <v/>
      </c>
      <c r="AC10" s="66"/>
      <c r="AD10" s="103"/>
      <c r="AE10" s="110" t="str">
        <f t="shared" si="10"/>
        <v/>
      </c>
      <c r="AF10" s="75" t="str">
        <f t="shared" si="11"/>
        <v/>
      </c>
      <c r="AG10" s="108" t="str">
        <f t="shared" si="12"/>
        <v/>
      </c>
    </row>
    <row r="11" spans="1:33" s="76" customFormat="1" ht="30" customHeight="1" thickTop="1" thickBot="1" x14ac:dyDescent="0.3">
      <c r="A11" s="71"/>
      <c r="B11" s="71">
        <v>90</v>
      </c>
      <c r="C11" s="71">
        <v>4501062634</v>
      </c>
      <c r="D11" s="71" t="s">
        <v>52</v>
      </c>
      <c r="E11" s="71" t="s">
        <v>43</v>
      </c>
      <c r="F11" s="10" t="str">
        <f t="shared" si="13"/>
        <v/>
      </c>
      <c r="G11" s="188" t="e">
        <f>+IF(ISNUMBER(C11),VLOOKUP(C11,magasin!A11:D261,4,FALSE),"")</f>
        <v>#N/A</v>
      </c>
      <c r="H11" s="66" t="e">
        <f>IF(ISNUMBER(C11),VLOOKUP(C11,magasin!A:I,5,FALSE),"")</f>
        <v>#N/A</v>
      </c>
      <c r="I11" s="102" t="e">
        <f>IF(ISNUMBER(C11),VLOOKUP(C11,magasin!A11:F261,6,FALSE),"")</f>
        <v>#N/A</v>
      </c>
      <c r="J11" s="66"/>
      <c r="K11" s="77">
        <v>66504.3</v>
      </c>
      <c r="L11" s="69" t="str">
        <f t="shared" si="0"/>
        <v/>
      </c>
      <c r="M11" s="70" t="str">
        <f t="shared" si="1"/>
        <v/>
      </c>
      <c r="N11" s="64" t="e">
        <f t="shared" si="2"/>
        <v>#N/A</v>
      </c>
      <c r="O11" s="71"/>
      <c r="P11" s="66">
        <v>41711</v>
      </c>
      <c r="Q11" s="66"/>
      <c r="R11" s="66">
        <v>41737</v>
      </c>
      <c r="S11" s="69" t="str">
        <f t="shared" si="3"/>
        <v/>
      </c>
      <c r="T11" s="72" t="str">
        <f t="shared" si="4"/>
        <v/>
      </c>
      <c r="U11" s="73" t="str">
        <f t="shared" si="5"/>
        <v/>
      </c>
      <c r="V11" s="74" t="str">
        <f t="shared" si="6"/>
        <v/>
      </c>
      <c r="W11" s="141"/>
      <c r="X11" s="66"/>
      <c r="Y11" s="40" t="str">
        <f t="shared" si="7"/>
        <v/>
      </c>
      <c r="Z11" s="102"/>
      <c r="AA11" s="40" t="str">
        <f t="shared" si="8"/>
        <v/>
      </c>
      <c r="AB11" s="40" t="str">
        <f t="shared" si="9"/>
        <v/>
      </c>
      <c r="AC11" s="66"/>
      <c r="AD11" s="103"/>
      <c r="AE11" s="110" t="str">
        <f t="shared" si="10"/>
        <v/>
      </c>
      <c r="AF11" s="75" t="str">
        <f t="shared" si="11"/>
        <v/>
      </c>
      <c r="AG11" s="108" t="str">
        <f t="shared" si="12"/>
        <v/>
      </c>
    </row>
    <row r="12" spans="1:33" s="76" customFormat="1" ht="30" customHeight="1" thickTop="1" thickBot="1" x14ac:dyDescent="0.3">
      <c r="A12" s="63"/>
      <c r="B12" s="63"/>
      <c r="C12" s="63" t="s">
        <v>49</v>
      </c>
      <c r="D12" s="63" t="s">
        <v>53</v>
      </c>
      <c r="E12" s="63"/>
      <c r="F12" s="10" t="str">
        <f t="shared" si="13"/>
        <v/>
      </c>
      <c r="G12" s="188" t="str">
        <f>+IF(ISNUMBER(C12),VLOOKUP(C12,magasin!A12:D262,4,FALSE),"")</f>
        <v/>
      </c>
      <c r="H12" s="66" t="str">
        <f>IF(ISNUMBER(C12),VLOOKUP(C12,magasin!A:I,5,FALSE),"")</f>
        <v/>
      </c>
      <c r="I12" s="102" t="str">
        <f>IF(ISNUMBER(C12),VLOOKUP(C12,magasin!A12:F262,6,FALSE),"")</f>
        <v/>
      </c>
      <c r="J12" s="67"/>
      <c r="K12" s="68">
        <v>241200</v>
      </c>
      <c r="L12" s="69" t="str">
        <f t="shared" si="0"/>
        <v/>
      </c>
      <c r="M12" s="70" t="str">
        <f t="shared" si="1"/>
        <v/>
      </c>
      <c r="N12" s="64" t="str">
        <f t="shared" si="2"/>
        <v/>
      </c>
      <c r="O12" s="71"/>
      <c r="P12" s="67">
        <v>41662</v>
      </c>
      <c r="Q12" s="67">
        <v>41659</v>
      </c>
      <c r="R12" s="67">
        <v>41669</v>
      </c>
      <c r="S12" s="69" t="str">
        <f t="shared" si="3"/>
        <v/>
      </c>
      <c r="T12" s="72">
        <f t="shared" si="4"/>
        <v>10</v>
      </c>
      <c r="U12" s="73" t="str">
        <f t="shared" si="5"/>
        <v/>
      </c>
      <c r="V12" s="74" t="str">
        <f t="shared" si="6"/>
        <v/>
      </c>
      <c r="W12" s="141"/>
      <c r="X12" s="66"/>
      <c r="Y12" s="40" t="str">
        <f t="shared" si="7"/>
        <v/>
      </c>
      <c r="Z12" s="102"/>
      <c r="AA12" s="40" t="str">
        <f t="shared" si="8"/>
        <v/>
      </c>
      <c r="AB12" s="40" t="str">
        <f t="shared" si="9"/>
        <v/>
      </c>
      <c r="AC12" s="66"/>
      <c r="AD12" s="103"/>
      <c r="AE12" s="110" t="str">
        <f t="shared" si="10"/>
        <v/>
      </c>
      <c r="AF12" s="75" t="str">
        <f t="shared" si="11"/>
        <v/>
      </c>
      <c r="AG12" s="108" t="str">
        <f t="shared" si="12"/>
        <v/>
      </c>
    </row>
    <row r="13" spans="1:33" s="76" customFormat="1" ht="30" customHeight="1" thickTop="1" thickBot="1" x14ac:dyDescent="0.3">
      <c r="A13" s="71"/>
      <c r="B13" s="71">
        <v>90</v>
      </c>
      <c r="C13" s="71">
        <v>4501068799</v>
      </c>
      <c r="D13" s="71" t="s">
        <v>53</v>
      </c>
      <c r="E13" s="71" t="s">
        <v>43</v>
      </c>
      <c r="F13" s="10" t="str">
        <f t="shared" si="13"/>
        <v/>
      </c>
      <c r="G13" s="188" t="e">
        <f>+IF(ISNUMBER(C13),VLOOKUP(C13,magasin!A13:D263,4,FALSE),"")</f>
        <v>#N/A</v>
      </c>
      <c r="H13" s="66" t="e">
        <f>IF(ISNUMBER(C13),VLOOKUP(C13,magasin!A:I,5,FALSE),"")</f>
        <v>#N/A</v>
      </c>
      <c r="I13" s="102" t="e">
        <f>IF(ISNUMBER(C13),VLOOKUP(C13,magasin!A13:F263,6,FALSE),"")</f>
        <v>#N/A</v>
      </c>
      <c r="J13" s="66"/>
      <c r="K13" s="77">
        <v>15000</v>
      </c>
      <c r="L13" s="69" t="str">
        <f t="shared" si="0"/>
        <v/>
      </c>
      <c r="M13" s="70" t="str">
        <f t="shared" si="1"/>
        <v/>
      </c>
      <c r="N13" s="64" t="e">
        <f t="shared" si="2"/>
        <v>#N/A</v>
      </c>
      <c r="O13" s="71"/>
      <c r="P13" s="66">
        <v>41403</v>
      </c>
      <c r="Q13" s="66">
        <v>41421</v>
      </c>
      <c r="R13" s="66"/>
      <c r="S13" s="69" t="str">
        <f t="shared" si="3"/>
        <v/>
      </c>
      <c r="T13" s="72" t="str">
        <f t="shared" si="4"/>
        <v/>
      </c>
      <c r="U13" s="73" t="str">
        <f t="shared" si="5"/>
        <v/>
      </c>
      <c r="V13" s="74" t="str">
        <f t="shared" si="6"/>
        <v/>
      </c>
      <c r="W13" s="141"/>
      <c r="X13" s="66"/>
      <c r="Y13" s="40" t="str">
        <f t="shared" si="7"/>
        <v/>
      </c>
      <c r="Z13" s="102"/>
      <c r="AA13" s="40" t="str">
        <f t="shared" si="8"/>
        <v/>
      </c>
      <c r="AB13" s="40" t="str">
        <f t="shared" si="9"/>
        <v/>
      </c>
      <c r="AC13" s="66"/>
      <c r="AD13" s="103"/>
      <c r="AE13" s="110" t="str">
        <f t="shared" si="10"/>
        <v/>
      </c>
      <c r="AF13" s="75" t="str">
        <f t="shared" si="11"/>
        <v/>
      </c>
      <c r="AG13" s="108" t="str">
        <f t="shared" si="12"/>
        <v/>
      </c>
    </row>
    <row r="14" spans="1:33" s="76" customFormat="1" ht="30" customHeight="1" thickTop="1" thickBot="1" x14ac:dyDescent="0.3">
      <c r="A14" s="63"/>
      <c r="B14" s="63"/>
      <c r="C14" s="63" t="s">
        <v>49</v>
      </c>
      <c r="D14" s="63" t="s">
        <v>54</v>
      </c>
      <c r="E14" s="63"/>
      <c r="F14" s="10" t="str">
        <f t="shared" si="13"/>
        <v/>
      </c>
      <c r="G14" s="188" t="str">
        <f>+IF(ISNUMBER(C14),VLOOKUP(C14,magasin!A14:D264,4,FALSE),"")</f>
        <v/>
      </c>
      <c r="H14" s="66" t="str">
        <f>IF(ISNUMBER(C14),VLOOKUP(C14,magasin!A:I,5,FALSE),"")</f>
        <v/>
      </c>
      <c r="I14" s="102" t="str">
        <f>IF(ISNUMBER(C14),VLOOKUP(C14,magasin!A14:F264,6,FALSE),"")</f>
        <v/>
      </c>
      <c r="J14" s="67"/>
      <c r="K14" s="68">
        <v>12194.42</v>
      </c>
      <c r="L14" s="69" t="str">
        <f t="shared" si="0"/>
        <v/>
      </c>
      <c r="M14" s="70" t="str">
        <f t="shared" si="1"/>
        <v/>
      </c>
      <c r="N14" s="64" t="str">
        <f t="shared" si="2"/>
        <v/>
      </c>
      <c r="O14" s="71"/>
      <c r="P14" s="67">
        <v>41670</v>
      </c>
      <c r="Q14" s="67">
        <v>41683</v>
      </c>
      <c r="R14" s="67">
        <v>41687</v>
      </c>
      <c r="S14" s="69" t="str">
        <f t="shared" si="3"/>
        <v/>
      </c>
      <c r="T14" s="72">
        <f t="shared" si="4"/>
        <v>4</v>
      </c>
      <c r="U14" s="73" t="str">
        <f t="shared" si="5"/>
        <v/>
      </c>
      <c r="V14" s="74" t="str">
        <f t="shared" si="6"/>
        <v/>
      </c>
      <c r="W14" s="141"/>
      <c r="X14" s="66"/>
      <c r="Y14" s="40" t="str">
        <f t="shared" si="7"/>
        <v/>
      </c>
      <c r="Z14" s="102"/>
      <c r="AA14" s="40" t="str">
        <f t="shared" si="8"/>
        <v/>
      </c>
      <c r="AB14" s="40" t="str">
        <f t="shared" si="9"/>
        <v/>
      </c>
      <c r="AC14" s="66"/>
      <c r="AD14" s="103"/>
      <c r="AE14" s="110" t="str">
        <f t="shared" si="10"/>
        <v/>
      </c>
      <c r="AF14" s="75" t="str">
        <f t="shared" si="11"/>
        <v/>
      </c>
      <c r="AG14" s="108" t="str">
        <f t="shared" si="12"/>
        <v/>
      </c>
    </row>
    <row r="15" spans="1:33" s="76" customFormat="1" ht="30" customHeight="1" thickTop="1" thickBot="1" x14ac:dyDescent="0.3">
      <c r="A15" s="71"/>
      <c r="B15" s="71"/>
      <c r="C15" s="71" t="s">
        <v>49</v>
      </c>
      <c r="D15" s="71" t="s">
        <v>54</v>
      </c>
      <c r="E15" s="71"/>
      <c r="F15" s="10" t="str">
        <f t="shared" si="13"/>
        <v/>
      </c>
      <c r="G15" s="188" t="str">
        <f>+IF(ISNUMBER(C15),VLOOKUP(C15,magasin!A15:D265,4,FALSE),"")</f>
        <v/>
      </c>
      <c r="H15" s="66" t="str">
        <f>IF(ISNUMBER(C15),VLOOKUP(C15,magasin!A:I,5,FALSE),"")</f>
        <v/>
      </c>
      <c r="I15" s="102" t="str">
        <f>IF(ISNUMBER(C15),VLOOKUP(C15,magasin!A15:F265,6,FALSE),"")</f>
        <v/>
      </c>
      <c r="J15" s="66"/>
      <c r="K15" s="77">
        <v>32640</v>
      </c>
      <c r="L15" s="69" t="str">
        <f t="shared" si="0"/>
        <v/>
      </c>
      <c r="M15" s="70" t="str">
        <f t="shared" si="1"/>
        <v/>
      </c>
      <c r="N15" s="64" t="str">
        <f t="shared" si="2"/>
        <v/>
      </c>
      <c r="O15" s="71"/>
      <c r="P15" s="66">
        <v>41670</v>
      </c>
      <c r="Q15" s="66">
        <v>41683</v>
      </c>
      <c r="R15" s="66">
        <v>41687</v>
      </c>
      <c r="S15" s="69" t="str">
        <f t="shared" si="3"/>
        <v/>
      </c>
      <c r="T15" s="72">
        <f t="shared" si="4"/>
        <v>4</v>
      </c>
      <c r="U15" s="73" t="str">
        <f t="shared" si="5"/>
        <v/>
      </c>
      <c r="V15" s="74" t="str">
        <f t="shared" si="6"/>
        <v/>
      </c>
      <c r="W15" s="141"/>
      <c r="X15" s="66"/>
      <c r="Y15" s="40" t="str">
        <f t="shared" si="7"/>
        <v/>
      </c>
      <c r="Z15" s="102"/>
      <c r="AA15" s="40" t="str">
        <f t="shared" si="8"/>
        <v/>
      </c>
      <c r="AB15" s="40" t="str">
        <f t="shared" si="9"/>
        <v/>
      </c>
      <c r="AC15" s="66"/>
      <c r="AD15" s="103"/>
      <c r="AE15" s="110" t="str">
        <f t="shared" si="10"/>
        <v/>
      </c>
      <c r="AF15" s="75" t="str">
        <f t="shared" si="11"/>
        <v/>
      </c>
      <c r="AG15" s="108" t="str">
        <f t="shared" si="12"/>
        <v/>
      </c>
    </row>
    <row r="16" spans="1:33" s="76" customFormat="1" ht="30" customHeight="1" thickTop="1" thickBot="1" x14ac:dyDescent="0.3">
      <c r="A16" s="63"/>
      <c r="B16" s="63"/>
      <c r="C16" s="63" t="s">
        <v>49</v>
      </c>
      <c r="D16" s="63" t="s">
        <v>55</v>
      </c>
      <c r="E16" s="63"/>
      <c r="F16" s="10" t="str">
        <f t="shared" si="13"/>
        <v/>
      </c>
      <c r="G16" s="188" t="str">
        <f>+IF(ISNUMBER(C16),VLOOKUP(C16,magasin!A16:D266,4,FALSE),"")</f>
        <v/>
      </c>
      <c r="H16" s="66" t="str">
        <f>IF(ISNUMBER(C16),VLOOKUP(C16,magasin!A:I,5,FALSE),"")</f>
        <v/>
      </c>
      <c r="I16" s="102" t="str">
        <f>IF(ISNUMBER(C16),VLOOKUP(C16,magasin!A16:F266,6,FALSE),"")</f>
        <v/>
      </c>
      <c r="J16" s="67"/>
      <c r="K16" s="68">
        <v>34152</v>
      </c>
      <c r="L16" s="69" t="str">
        <f t="shared" si="0"/>
        <v/>
      </c>
      <c r="M16" s="70" t="str">
        <f t="shared" si="1"/>
        <v/>
      </c>
      <c r="N16" s="64" t="str">
        <f t="shared" si="2"/>
        <v/>
      </c>
      <c r="O16" s="71"/>
      <c r="P16" s="67">
        <v>41685</v>
      </c>
      <c r="Q16" s="67"/>
      <c r="R16" s="67">
        <v>41736</v>
      </c>
      <c r="S16" s="69" t="str">
        <f t="shared" si="3"/>
        <v/>
      </c>
      <c r="T16" s="72" t="str">
        <f t="shared" si="4"/>
        <v/>
      </c>
      <c r="U16" s="73" t="str">
        <f t="shared" si="5"/>
        <v/>
      </c>
      <c r="V16" s="74" t="str">
        <f t="shared" si="6"/>
        <v/>
      </c>
      <c r="W16" s="141"/>
      <c r="X16" s="66"/>
      <c r="Y16" s="40" t="str">
        <f t="shared" si="7"/>
        <v/>
      </c>
      <c r="Z16" s="102"/>
      <c r="AA16" s="40" t="str">
        <f t="shared" si="8"/>
        <v/>
      </c>
      <c r="AB16" s="40" t="str">
        <f t="shared" si="9"/>
        <v/>
      </c>
      <c r="AC16" s="66"/>
      <c r="AD16" s="103"/>
      <c r="AE16" s="110" t="str">
        <f t="shared" si="10"/>
        <v/>
      </c>
      <c r="AF16" s="75" t="str">
        <f t="shared" si="11"/>
        <v/>
      </c>
      <c r="AG16" s="108" t="str">
        <f t="shared" si="12"/>
        <v/>
      </c>
    </row>
    <row r="17" spans="1:33" s="76" customFormat="1" ht="30" customHeight="1" thickTop="1" thickBot="1" x14ac:dyDescent="0.3">
      <c r="A17" s="71"/>
      <c r="B17" s="71">
        <v>90</v>
      </c>
      <c r="C17" s="71">
        <v>4501049621</v>
      </c>
      <c r="D17" s="71" t="s">
        <v>56</v>
      </c>
      <c r="E17" s="71" t="s">
        <v>57</v>
      </c>
      <c r="F17" s="10" t="str">
        <f t="shared" si="13"/>
        <v/>
      </c>
      <c r="G17" s="188" t="e">
        <f>+IF(ISNUMBER(C17),VLOOKUP(C17,magasin!A17:D267,4,FALSE),"")</f>
        <v>#N/A</v>
      </c>
      <c r="H17" s="66" t="e">
        <f>IF(ISNUMBER(C17),VLOOKUP(C17,magasin!A:I,5,FALSE),"")</f>
        <v>#N/A</v>
      </c>
      <c r="I17" s="102" t="e">
        <f>IF(ISNUMBER(C17),VLOOKUP(C17,magasin!A17:F267,6,FALSE),"")</f>
        <v>#N/A</v>
      </c>
      <c r="J17" s="66"/>
      <c r="K17" s="77">
        <v>5274.1</v>
      </c>
      <c r="L17" s="69" t="str">
        <f t="shared" si="0"/>
        <v/>
      </c>
      <c r="M17" s="70" t="str">
        <f t="shared" si="1"/>
        <v/>
      </c>
      <c r="N17" s="64" t="e">
        <f t="shared" si="2"/>
        <v>#N/A</v>
      </c>
      <c r="O17" s="71"/>
      <c r="P17" s="66">
        <v>41695</v>
      </c>
      <c r="Q17" s="66"/>
      <c r="R17" s="66">
        <v>41726</v>
      </c>
      <c r="S17" s="69" t="str">
        <f t="shared" si="3"/>
        <v/>
      </c>
      <c r="T17" s="72" t="str">
        <f t="shared" si="4"/>
        <v/>
      </c>
      <c r="U17" s="73" t="str">
        <f t="shared" si="5"/>
        <v/>
      </c>
      <c r="V17" s="74" t="str">
        <f t="shared" si="6"/>
        <v/>
      </c>
      <c r="W17" s="141"/>
      <c r="X17" s="66"/>
      <c r="Y17" s="40" t="str">
        <f t="shared" si="7"/>
        <v/>
      </c>
      <c r="Z17" s="102"/>
      <c r="AA17" s="40" t="str">
        <f t="shared" si="8"/>
        <v/>
      </c>
      <c r="AB17" s="40" t="str">
        <f t="shared" si="9"/>
        <v/>
      </c>
      <c r="AC17" s="66"/>
      <c r="AD17" s="103"/>
      <c r="AE17" s="110" t="str">
        <f t="shared" si="10"/>
        <v/>
      </c>
      <c r="AF17" s="75" t="str">
        <f t="shared" si="11"/>
        <v/>
      </c>
      <c r="AG17" s="108" t="str">
        <f t="shared" si="12"/>
        <v/>
      </c>
    </row>
    <row r="18" spans="1:33" s="76" customFormat="1" ht="30" customHeight="1" thickTop="1" thickBot="1" x14ac:dyDescent="0.3">
      <c r="A18" s="63"/>
      <c r="B18" s="63">
        <v>30</v>
      </c>
      <c r="C18" s="63">
        <v>4501076737</v>
      </c>
      <c r="D18" s="63" t="s">
        <v>58</v>
      </c>
      <c r="E18" s="63" t="s">
        <v>59</v>
      </c>
      <c r="F18" s="10" t="str">
        <f t="shared" si="13"/>
        <v/>
      </c>
      <c r="G18" s="188" t="e">
        <f>+IF(ISNUMBER(C18),VLOOKUP(C18,magasin!A18:D268,4,FALSE),"")</f>
        <v>#N/A</v>
      </c>
      <c r="H18" s="66" t="e">
        <f>IF(ISNUMBER(C18),VLOOKUP(C18,magasin!A:I,5,FALSE),"")</f>
        <v>#N/A</v>
      </c>
      <c r="I18" s="102" t="e">
        <f>IF(ISNUMBER(C18),VLOOKUP(C18,magasin!A18:F268,6,FALSE),"")</f>
        <v>#N/A</v>
      </c>
      <c r="J18" s="67"/>
      <c r="K18" s="68">
        <v>11000</v>
      </c>
      <c r="L18" s="69" t="str">
        <f t="shared" si="0"/>
        <v/>
      </c>
      <c r="M18" s="70" t="str">
        <f t="shared" si="1"/>
        <v/>
      </c>
      <c r="N18" s="64" t="e">
        <f t="shared" si="2"/>
        <v>#N/A</v>
      </c>
      <c r="O18" s="71"/>
      <c r="P18" s="67">
        <v>41712</v>
      </c>
      <c r="Q18" s="67"/>
      <c r="R18" s="67">
        <v>41733</v>
      </c>
      <c r="S18" s="69" t="str">
        <f t="shared" si="3"/>
        <v/>
      </c>
      <c r="T18" s="72" t="str">
        <f t="shared" si="4"/>
        <v/>
      </c>
      <c r="U18" s="73" t="str">
        <f t="shared" si="5"/>
        <v/>
      </c>
      <c r="V18" s="74" t="str">
        <f t="shared" si="6"/>
        <v/>
      </c>
      <c r="W18" s="141"/>
      <c r="X18" s="66"/>
      <c r="Y18" s="40" t="str">
        <f t="shared" si="7"/>
        <v/>
      </c>
      <c r="Z18" s="102"/>
      <c r="AA18" s="40" t="str">
        <f t="shared" si="8"/>
        <v/>
      </c>
      <c r="AB18" s="40" t="str">
        <f t="shared" si="9"/>
        <v/>
      </c>
      <c r="AC18" s="66"/>
      <c r="AD18" s="103"/>
      <c r="AE18" s="110" t="str">
        <f t="shared" si="10"/>
        <v/>
      </c>
      <c r="AF18" s="75" t="str">
        <f t="shared" si="11"/>
        <v/>
      </c>
      <c r="AG18" s="108" t="str">
        <f t="shared" si="12"/>
        <v/>
      </c>
    </row>
    <row r="19" spans="1:33" s="76" customFormat="1" ht="30" customHeight="1" thickTop="1" thickBot="1" x14ac:dyDescent="0.3">
      <c r="A19" s="71"/>
      <c r="B19" s="71">
        <v>90</v>
      </c>
      <c r="C19" s="71">
        <v>4501053738</v>
      </c>
      <c r="D19" s="71" t="s">
        <v>60</v>
      </c>
      <c r="E19" s="71" t="s">
        <v>61</v>
      </c>
      <c r="F19" s="10" t="str">
        <f t="shared" si="13"/>
        <v/>
      </c>
      <c r="G19" s="188" t="e">
        <f>+IF(ISNUMBER(C19),VLOOKUP(C19,magasin!A19:D269,4,FALSE),"")</f>
        <v>#N/A</v>
      </c>
      <c r="H19" s="66" t="e">
        <f>IF(ISNUMBER(C19),VLOOKUP(C19,magasin!A:I,5,FALSE),"")</f>
        <v>#N/A</v>
      </c>
      <c r="I19" s="102" t="e">
        <f>IF(ISNUMBER(C19),VLOOKUP(C19,magasin!A19:F269,6,FALSE),"")</f>
        <v>#N/A</v>
      </c>
      <c r="J19" s="66"/>
      <c r="K19" s="77">
        <v>135000</v>
      </c>
      <c r="L19" s="69" t="str">
        <f t="shared" si="0"/>
        <v/>
      </c>
      <c r="M19" s="70" t="str">
        <f t="shared" si="1"/>
        <v/>
      </c>
      <c r="N19" s="64" t="e">
        <f t="shared" si="2"/>
        <v>#N/A</v>
      </c>
      <c r="O19" s="71"/>
      <c r="P19" s="66">
        <v>41722</v>
      </c>
      <c r="Q19" s="66">
        <v>41730</v>
      </c>
      <c r="R19" s="66">
        <v>41732</v>
      </c>
      <c r="S19" s="69">
        <f t="shared" si="3"/>
        <v>2.2222222222222223E-2</v>
      </c>
      <c r="T19" s="72">
        <f t="shared" si="4"/>
        <v>2</v>
      </c>
      <c r="U19" s="73" t="str">
        <f t="shared" si="5"/>
        <v/>
      </c>
      <c r="V19" s="74" t="str">
        <f t="shared" si="6"/>
        <v/>
      </c>
      <c r="W19" s="141"/>
      <c r="X19" s="66"/>
      <c r="Y19" s="40" t="str">
        <f t="shared" si="7"/>
        <v/>
      </c>
      <c r="Z19" s="102"/>
      <c r="AA19" s="40" t="str">
        <f t="shared" si="8"/>
        <v/>
      </c>
      <c r="AB19" s="40" t="str">
        <f t="shared" si="9"/>
        <v/>
      </c>
      <c r="AC19" s="66"/>
      <c r="AD19" s="103"/>
      <c r="AE19" s="110" t="str">
        <f t="shared" si="10"/>
        <v/>
      </c>
      <c r="AF19" s="75" t="str">
        <f t="shared" si="11"/>
        <v/>
      </c>
      <c r="AG19" s="108" t="str">
        <f t="shared" si="12"/>
        <v/>
      </c>
    </row>
    <row r="20" spans="1:33" s="76" customFormat="1" ht="30" customHeight="1" thickTop="1" thickBot="1" x14ac:dyDescent="0.3">
      <c r="A20" s="63"/>
      <c r="B20" s="63">
        <v>90</v>
      </c>
      <c r="C20" s="63">
        <v>4501053738</v>
      </c>
      <c r="D20" s="63" t="s">
        <v>60</v>
      </c>
      <c r="E20" s="63" t="s">
        <v>61</v>
      </c>
      <c r="F20" s="10" t="str">
        <f t="shared" si="13"/>
        <v/>
      </c>
      <c r="G20" s="188" t="e">
        <f>+IF(ISNUMBER(C20),VLOOKUP(C20,magasin!A20:D270,4,FALSE),"")</f>
        <v>#N/A</v>
      </c>
      <c r="H20" s="66" t="e">
        <f>IF(ISNUMBER(C20),VLOOKUP(C20,magasin!A:I,5,FALSE),"")</f>
        <v>#N/A</v>
      </c>
      <c r="I20" s="102" t="e">
        <f>IF(ISNUMBER(C20),VLOOKUP(C20,magasin!A20:F270,6,FALSE),"")</f>
        <v>#N/A</v>
      </c>
      <c r="J20" s="67"/>
      <c r="K20" s="68">
        <v>38362.5</v>
      </c>
      <c r="L20" s="69" t="str">
        <f t="shared" si="0"/>
        <v/>
      </c>
      <c r="M20" s="70" t="str">
        <f t="shared" si="1"/>
        <v/>
      </c>
      <c r="N20" s="64" t="e">
        <f t="shared" si="2"/>
        <v>#N/A</v>
      </c>
      <c r="O20" s="71"/>
      <c r="P20" s="67">
        <v>41722</v>
      </c>
      <c r="Q20" s="67">
        <v>41730</v>
      </c>
      <c r="R20" s="67">
        <v>41732</v>
      </c>
      <c r="S20" s="69">
        <f t="shared" si="3"/>
        <v>2.2222222222222223E-2</v>
      </c>
      <c r="T20" s="72">
        <f t="shared" si="4"/>
        <v>2</v>
      </c>
      <c r="U20" s="73" t="str">
        <f t="shared" si="5"/>
        <v/>
      </c>
      <c r="V20" s="74" t="str">
        <f t="shared" si="6"/>
        <v/>
      </c>
      <c r="W20" s="141"/>
      <c r="X20" s="66"/>
      <c r="Y20" s="40" t="str">
        <f t="shared" si="7"/>
        <v/>
      </c>
      <c r="Z20" s="102"/>
      <c r="AA20" s="40" t="str">
        <f t="shared" si="8"/>
        <v/>
      </c>
      <c r="AB20" s="40" t="str">
        <f t="shared" si="9"/>
        <v/>
      </c>
      <c r="AC20" s="66"/>
      <c r="AD20" s="103"/>
      <c r="AE20" s="110" t="str">
        <f t="shared" si="10"/>
        <v/>
      </c>
      <c r="AF20" s="75" t="str">
        <f t="shared" si="11"/>
        <v/>
      </c>
      <c r="AG20" s="108" t="str">
        <f t="shared" si="12"/>
        <v/>
      </c>
    </row>
    <row r="21" spans="1:33" s="76" customFormat="1" ht="30" customHeight="1" thickTop="1" thickBot="1" x14ac:dyDescent="0.3">
      <c r="A21" s="71"/>
      <c r="B21" s="71">
        <v>90</v>
      </c>
      <c r="C21" s="71">
        <v>4501065356</v>
      </c>
      <c r="D21" s="71" t="s">
        <v>62</v>
      </c>
      <c r="E21" s="71" t="s">
        <v>63</v>
      </c>
      <c r="F21" s="10" t="str">
        <f t="shared" si="13"/>
        <v/>
      </c>
      <c r="G21" s="188" t="e">
        <f>+IF(ISNUMBER(C21),VLOOKUP(C21,magasin!A21:D271,4,FALSE),"")</f>
        <v>#N/A</v>
      </c>
      <c r="H21" s="66" t="e">
        <f>IF(ISNUMBER(C21),VLOOKUP(C21,magasin!A:I,5,FALSE),"")</f>
        <v>#N/A</v>
      </c>
      <c r="I21" s="102" t="e">
        <f>IF(ISNUMBER(C21),VLOOKUP(C21,magasin!A21:F271,6,FALSE),"")</f>
        <v>#N/A</v>
      </c>
      <c r="J21" s="66"/>
      <c r="K21" s="77">
        <v>1519</v>
      </c>
      <c r="L21" s="69" t="str">
        <f t="shared" si="0"/>
        <v/>
      </c>
      <c r="M21" s="70" t="str">
        <f t="shared" si="1"/>
        <v/>
      </c>
      <c r="N21" s="64" t="e">
        <f t="shared" si="2"/>
        <v>#N/A</v>
      </c>
      <c r="O21" s="71"/>
      <c r="P21" s="66">
        <v>41726</v>
      </c>
      <c r="Q21" s="66"/>
      <c r="R21" s="66">
        <v>41729</v>
      </c>
      <c r="S21" s="69" t="str">
        <f t="shared" si="3"/>
        <v/>
      </c>
      <c r="T21" s="72" t="str">
        <f t="shared" si="4"/>
        <v/>
      </c>
      <c r="U21" s="73" t="str">
        <f t="shared" si="5"/>
        <v/>
      </c>
      <c r="V21" s="74" t="str">
        <f t="shared" si="6"/>
        <v/>
      </c>
      <c r="W21" s="141"/>
      <c r="X21" s="66"/>
      <c r="Y21" s="40" t="str">
        <f t="shared" si="7"/>
        <v/>
      </c>
      <c r="Z21" s="102"/>
      <c r="AA21" s="40" t="str">
        <f t="shared" si="8"/>
        <v/>
      </c>
      <c r="AB21" s="40" t="str">
        <f t="shared" si="9"/>
        <v/>
      </c>
      <c r="AC21" s="66"/>
      <c r="AD21" s="103"/>
      <c r="AE21" s="110" t="str">
        <f t="shared" si="10"/>
        <v/>
      </c>
      <c r="AF21" s="75" t="str">
        <f t="shared" si="11"/>
        <v/>
      </c>
      <c r="AG21" s="108" t="str">
        <f t="shared" si="12"/>
        <v/>
      </c>
    </row>
    <row r="22" spans="1:33" s="76" customFormat="1" ht="30" customHeight="1" thickTop="1" thickBot="1" x14ac:dyDescent="0.3">
      <c r="A22" s="63"/>
      <c r="B22" s="63">
        <v>90</v>
      </c>
      <c r="C22" s="63" t="s">
        <v>64</v>
      </c>
      <c r="D22" s="63" t="s">
        <v>65</v>
      </c>
      <c r="E22" s="63" t="s">
        <v>66</v>
      </c>
      <c r="F22" s="10" t="str">
        <f t="shared" si="13"/>
        <v/>
      </c>
      <c r="G22" s="188" t="str">
        <f>+IF(ISNUMBER(C22),VLOOKUP(C22,magasin!A22:D272,4,FALSE),"")</f>
        <v/>
      </c>
      <c r="H22" s="66" t="str">
        <f>IF(ISNUMBER(C22),VLOOKUP(C22,magasin!A:I,5,FALSE),"")</f>
        <v/>
      </c>
      <c r="I22" s="102" t="str">
        <f>IF(ISNUMBER(C22),VLOOKUP(C22,magasin!A22:F272,6,FALSE),"")</f>
        <v/>
      </c>
      <c r="J22" s="67"/>
      <c r="K22" s="68">
        <v>157842</v>
      </c>
      <c r="L22" s="69" t="str">
        <f t="shared" si="0"/>
        <v/>
      </c>
      <c r="M22" s="70" t="str">
        <f t="shared" si="1"/>
        <v/>
      </c>
      <c r="N22" s="64" t="str">
        <f t="shared" si="2"/>
        <v/>
      </c>
      <c r="O22" s="71"/>
      <c r="P22" s="67">
        <v>41670</v>
      </c>
      <c r="Q22" s="67"/>
      <c r="R22" s="67">
        <v>41677</v>
      </c>
      <c r="S22" s="69" t="str">
        <f t="shared" si="3"/>
        <v/>
      </c>
      <c r="T22" s="72" t="str">
        <f t="shared" si="4"/>
        <v/>
      </c>
      <c r="U22" s="73" t="str">
        <f t="shared" si="5"/>
        <v/>
      </c>
      <c r="V22" s="74" t="str">
        <f t="shared" si="6"/>
        <v/>
      </c>
      <c r="W22" s="141"/>
      <c r="X22" s="66"/>
      <c r="Y22" s="40" t="str">
        <f t="shared" si="7"/>
        <v/>
      </c>
      <c r="Z22" s="102"/>
      <c r="AA22" s="40" t="str">
        <f t="shared" si="8"/>
        <v/>
      </c>
      <c r="AB22" s="40" t="str">
        <f t="shared" si="9"/>
        <v/>
      </c>
      <c r="AC22" s="66"/>
      <c r="AD22" s="103"/>
      <c r="AE22" s="110" t="str">
        <f t="shared" si="10"/>
        <v/>
      </c>
      <c r="AF22" s="75" t="str">
        <f t="shared" si="11"/>
        <v/>
      </c>
      <c r="AG22" s="108" t="str">
        <f t="shared" si="12"/>
        <v/>
      </c>
    </row>
    <row r="23" spans="1:33" s="76" customFormat="1" ht="30" customHeight="1" thickTop="1" thickBot="1" x14ac:dyDescent="0.3">
      <c r="A23" s="71"/>
      <c r="B23" s="71">
        <v>90</v>
      </c>
      <c r="C23" s="71"/>
      <c r="D23" s="71"/>
      <c r="E23" s="71"/>
      <c r="F23" s="10" t="str">
        <f t="shared" si="13"/>
        <v/>
      </c>
      <c r="G23" s="188" t="str">
        <f>+IF(ISNUMBER(C23),VLOOKUP(C23,magasin!A23:D273,4,FALSE),"")</f>
        <v/>
      </c>
      <c r="H23" s="66" t="str">
        <f>IF(ISNUMBER(C23),VLOOKUP(C23,magasin!A:I,5,FALSE),"")</f>
        <v/>
      </c>
      <c r="I23" s="102" t="str">
        <f>IF(ISNUMBER(C23),VLOOKUP(C23,magasin!A23:F273,6,FALSE),"")</f>
        <v/>
      </c>
      <c r="J23" s="66"/>
      <c r="K23" s="77">
        <v>453582.64</v>
      </c>
      <c r="L23" s="69" t="str">
        <f t="shared" si="0"/>
        <v/>
      </c>
      <c r="M23" s="70" t="str">
        <f t="shared" si="1"/>
        <v/>
      </c>
      <c r="N23" s="64" t="str">
        <f t="shared" si="2"/>
        <v/>
      </c>
      <c r="O23" s="71"/>
      <c r="P23" s="66">
        <v>41670</v>
      </c>
      <c r="Q23" s="66"/>
      <c r="R23" s="66">
        <v>41677</v>
      </c>
      <c r="S23" s="69" t="str">
        <f t="shared" si="3"/>
        <v/>
      </c>
      <c r="T23" s="72" t="str">
        <f t="shared" si="4"/>
        <v/>
      </c>
      <c r="U23" s="73" t="str">
        <f t="shared" si="5"/>
        <v/>
      </c>
      <c r="V23" s="74" t="str">
        <f t="shared" si="6"/>
        <v/>
      </c>
      <c r="W23" s="141"/>
      <c r="X23" s="66"/>
      <c r="Y23" s="40" t="str">
        <f t="shared" si="7"/>
        <v/>
      </c>
      <c r="Z23" s="102"/>
      <c r="AA23" s="40" t="str">
        <f t="shared" si="8"/>
        <v/>
      </c>
      <c r="AB23" s="40" t="str">
        <f t="shared" si="9"/>
        <v/>
      </c>
      <c r="AC23" s="66"/>
      <c r="AD23" s="103"/>
      <c r="AE23" s="110" t="str">
        <f t="shared" si="10"/>
        <v/>
      </c>
      <c r="AF23" s="75" t="str">
        <f t="shared" si="11"/>
        <v/>
      </c>
      <c r="AG23" s="108" t="str">
        <f t="shared" si="12"/>
        <v/>
      </c>
    </row>
    <row r="24" spans="1:33" s="76" customFormat="1" ht="30" customHeight="1" thickTop="1" thickBot="1" x14ac:dyDescent="0.3">
      <c r="A24" s="63"/>
      <c r="B24" s="63">
        <v>90</v>
      </c>
      <c r="C24" s="63"/>
      <c r="D24" s="63"/>
      <c r="E24" s="63"/>
      <c r="F24" s="10" t="str">
        <f t="shared" si="13"/>
        <v/>
      </c>
      <c r="G24" s="188" t="str">
        <f>+IF(ISNUMBER(C24),VLOOKUP(C24,magasin!A24:D274,4,FALSE),"")</f>
        <v/>
      </c>
      <c r="H24" s="66" t="str">
        <f>IF(ISNUMBER(C24),VLOOKUP(C24,magasin!A:I,5,FALSE),"")</f>
        <v/>
      </c>
      <c r="I24" s="102" t="str">
        <f>IF(ISNUMBER(C24),VLOOKUP(C24,magasin!A24:F274,6,FALSE),"")</f>
        <v/>
      </c>
      <c r="J24" s="67"/>
      <c r="K24" s="68">
        <v>11424.64</v>
      </c>
      <c r="L24" s="69" t="str">
        <f t="shared" si="0"/>
        <v/>
      </c>
      <c r="M24" s="70" t="str">
        <f t="shared" si="1"/>
        <v/>
      </c>
      <c r="N24" s="64" t="str">
        <f t="shared" si="2"/>
        <v/>
      </c>
      <c r="O24" s="71"/>
      <c r="P24" s="67">
        <v>41732</v>
      </c>
      <c r="Q24" s="67"/>
      <c r="R24" s="67">
        <v>41736</v>
      </c>
      <c r="S24" s="69" t="str">
        <f t="shared" si="3"/>
        <v/>
      </c>
      <c r="T24" s="72" t="str">
        <f t="shared" si="4"/>
        <v/>
      </c>
      <c r="U24" s="73" t="str">
        <f t="shared" si="5"/>
        <v/>
      </c>
      <c r="V24" s="74" t="str">
        <f t="shared" si="6"/>
        <v/>
      </c>
      <c r="W24" s="141"/>
      <c r="X24" s="66"/>
      <c r="Y24" s="40" t="str">
        <f t="shared" si="7"/>
        <v/>
      </c>
      <c r="Z24" s="102"/>
      <c r="AA24" s="40" t="str">
        <f t="shared" si="8"/>
        <v/>
      </c>
      <c r="AB24" s="40" t="str">
        <f t="shared" si="9"/>
        <v/>
      </c>
      <c r="AC24" s="66"/>
      <c r="AD24" s="103"/>
      <c r="AE24" s="110" t="str">
        <f t="shared" si="10"/>
        <v/>
      </c>
      <c r="AF24" s="75" t="str">
        <f t="shared" si="11"/>
        <v/>
      </c>
      <c r="AG24" s="108" t="str">
        <f t="shared" si="12"/>
        <v/>
      </c>
    </row>
    <row r="25" spans="1:33" s="76" customFormat="1" ht="30" customHeight="1" thickTop="1" thickBot="1" x14ac:dyDescent="0.3">
      <c r="A25" s="71"/>
      <c r="B25" s="71">
        <v>30</v>
      </c>
      <c r="C25" s="71">
        <v>4501075101</v>
      </c>
      <c r="D25" s="71" t="s">
        <v>67</v>
      </c>
      <c r="E25" s="71" t="s">
        <v>68</v>
      </c>
      <c r="F25" s="10" t="str">
        <f t="shared" si="13"/>
        <v/>
      </c>
      <c r="G25" s="188" t="e">
        <f>+IF(ISNUMBER(C25),VLOOKUP(C25,magasin!A25:D275,4,FALSE),"")</f>
        <v>#N/A</v>
      </c>
      <c r="H25" s="66" t="e">
        <f>IF(ISNUMBER(C25),VLOOKUP(C25,magasin!A:I,5,FALSE),"")</f>
        <v>#N/A</v>
      </c>
      <c r="I25" s="102" t="e">
        <f>IF(ISNUMBER(C25),VLOOKUP(C25,magasin!A25:F275,6,FALSE),"")</f>
        <v>#N/A</v>
      </c>
      <c r="J25" s="66"/>
      <c r="K25" s="77">
        <v>24000</v>
      </c>
      <c r="L25" s="69" t="str">
        <f t="shared" si="0"/>
        <v/>
      </c>
      <c r="M25" s="70" t="str">
        <f t="shared" si="1"/>
        <v/>
      </c>
      <c r="N25" s="64" t="e">
        <f t="shared" si="2"/>
        <v>#N/A</v>
      </c>
      <c r="O25" s="71"/>
      <c r="P25" s="66">
        <v>41703</v>
      </c>
      <c r="Q25" s="66"/>
      <c r="R25" s="66">
        <v>41739</v>
      </c>
      <c r="S25" s="69" t="str">
        <f t="shared" si="3"/>
        <v/>
      </c>
      <c r="T25" s="72" t="str">
        <f t="shared" si="4"/>
        <v/>
      </c>
      <c r="U25" s="73" t="str">
        <f t="shared" si="5"/>
        <v/>
      </c>
      <c r="V25" s="74" t="str">
        <f t="shared" si="6"/>
        <v/>
      </c>
      <c r="W25" s="141"/>
      <c r="X25" s="66"/>
      <c r="Y25" s="40" t="str">
        <f t="shared" si="7"/>
        <v/>
      </c>
      <c r="Z25" s="102"/>
      <c r="AA25" s="40" t="str">
        <f t="shared" si="8"/>
        <v/>
      </c>
      <c r="AB25" s="40" t="str">
        <f t="shared" si="9"/>
        <v/>
      </c>
      <c r="AC25" s="66"/>
      <c r="AD25" s="103"/>
      <c r="AE25" s="110" t="str">
        <f t="shared" si="10"/>
        <v/>
      </c>
      <c r="AF25" s="75" t="str">
        <f t="shared" si="11"/>
        <v/>
      </c>
      <c r="AG25" s="108" t="str">
        <f t="shared" si="12"/>
        <v/>
      </c>
    </row>
    <row r="26" spans="1:33" s="76" customFormat="1" ht="30" customHeight="1" thickTop="1" thickBot="1" x14ac:dyDescent="0.3">
      <c r="A26" s="63"/>
      <c r="B26" s="63">
        <v>90</v>
      </c>
      <c r="C26" s="63">
        <v>4501078113</v>
      </c>
      <c r="D26" s="63" t="s">
        <v>62</v>
      </c>
      <c r="E26" s="63" t="s">
        <v>43</v>
      </c>
      <c r="F26" s="10" t="str">
        <f t="shared" si="13"/>
        <v/>
      </c>
      <c r="G26" s="188" t="e">
        <f>+IF(ISNUMBER(C26),VLOOKUP(C26,magasin!A26:D276,4,FALSE),"")</f>
        <v>#N/A</v>
      </c>
      <c r="H26" s="66" t="e">
        <f>IF(ISNUMBER(C26),VLOOKUP(C26,magasin!A:I,5,FALSE),"")</f>
        <v>#N/A</v>
      </c>
      <c r="I26" s="102" t="e">
        <f>IF(ISNUMBER(C26),VLOOKUP(C26,magasin!A26:F276,6,FALSE),"")</f>
        <v>#N/A</v>
      </c>
      <c r="J26" s="67"/>
      <c r="K26" s="68">
        <v>25070</v>
      </c>
      <c r="L26" s="69" t="str">
        <f t="shared" si="0"/>
        <v/>
      </c>
      <c r="M26" s="70" t="str">
        <f t="shared" si="1"/>
        <v/>
      </c>
      <c r="N26" s="64" t="e">
        <f t="shared" si="2"/>
        <v>#N/A</v>
      </c>
      <c r="O26" s="71"/>
      <c r="P26" s="67">
        <v>41726</v>
      </c>
      <c r="Q26" s="67"/>
      <c r="R26" s="67">
        <v>41729</v>
      </c>
      <c r="S26" s="69" t="str">
        <f t="shared" si="3"/>
        <v/>
      </c>
      <c r="T26" s="72" t="str">
        <f t="shared" si="4"/>
        <v/>
      </c>
      <c r="U26" s="73" t="str">
        <f t="shared" si="5"/>
        <v/>
      </c>
      <c r="V26" s="74" t="str">
        <f t="shared" si="6"/>
        <v/>
      </c>
      <c r="W26" s="141"/>
      <c r="X26" s="66"/>
      <c r="Y26" s="40" t="str">
        <f t="shared" si="7"/>
        <v/>
      </c>
      <c r="Z26" s="102"/>
      <c r="AA26" s="40" t="str">
        <f t="shared" si="8"/>
        <v/>
      </c>
      <c r="AB26" s="40" t="str">
        <f t="shared" si="9"/>
        <v/>
      </c>
      <c r="AC26" s="66"/>
      <c r="AD26" s="103"/>
      <c r="AE26" s="110" t="str">
        <f t="shared" si="10"/>
        <v/>
      </c>
      <c r="AF26" s="75" t="str">
        <f t="shared" si="11"/>
        <v/>
      </c>
      <c r="AG26" s="108" t="str">
        <f t="shared" si="12"/>
        <v/>
      </c>
    </row>
    <row r="27" spans="1:33" s="76" customFormat="1" ht="30" customHeight="1" thickTop="1" thickBot="1" x14ac:dyDescent="0.3">
      <c r="A27" s="71"/>
      <c r="B27" s="71">
        <v>90</v>
      </c>
      <c r="C27" s="71">
        <v>4501056858</v>
      </c>
      <c r="D27" s="71" t="s">
        <v>69</v>
      </c>
      <c r="E27" s="71" t="s">
        <v>63</v>
      </c>
      <c r="F27" s="10" t="str">
        <f t="shared" si="13"/>
        <v/>
      </c>
      <c r="G27" s="188" t="e">
        <f>+IF(ISNUMBER(C27),VLOOKUP(C27,magasin!A27:D277,4,FALSE),"")</f>
        <v>#N/A</v>
      </c>
      <c r="H27" s="66" t="e">
        <f>IF(ISNUMBER(C27),VLOOKUP(C27,magasin!A:I,5,FALSE),"")</f>
        <v>#N/A</v>
      </c>
      <c r="I27" s="102" t="e">
        <f>IF(ISNUMBER(C27),VLOOKUP(C27,magasin!A27:F277,6,FALSE),"")</f>
        <v>#N/A</v>
      </c>
      <c r="J27" s="66"/>
      <c r="K27" s="77">
        <v>10006</v>
      </c>
      <c r="L27" s="69" t="str">
        <f t="shared" si="0"/>
        <v/>
      </c>
      <c r="M27" s="70" t="str">
        <f t="shared" si="1"/>
        <v/>
      </c>
      <c r="N27" s="64" t="e">
        <f t="shared" si="2"/>
        <v>#N/A</v>
      </c>
      <c r="O27" s="71"/>
      <c r="P27" s="66">
        <v>41719</v>
      </c>
      <c r="Q27" s="66"/>
      <c r="R27" s="66">
        <v>41732</v>
      </c>
      <c r="S27" s="69" t="str">
        <f t="shared" si="3"/>
        <v/>
      </c>
      <c r="T27" s="72" t="str">
        <f t="shared" si="4"/>
        <v/>
      </c>
      <c r="U27" s="73" t="str">
        <f t="shared" si="5"/>
        <v/>
      </c>
      <c r="V27" s="74" t="str">
        <f t="shared" si="6"/>
        <v/>
      </c>
      <c r="W27" s="141"/>
      <c r="X27" s="66"/>
      <c r="Y27" s="40" t="str">
        <f t="shared" si="7"/>
        <v/>
      </c>
      <c r="Z27" s="102"/>
      <c r="AA27" s="40" t="str">
        <f t="shared" si="8"/>
        <v/>
      </c>
      <c r="AB27" s="40" t="str">
        <f t="shared" si="9"/>
        <v/>
      </c>
      <c r="AC27" s="66"/>
      <c r="AD27" s="103"/>
      <c r="AE27" s="110" t="str">
        <f t="shared" si="10"/>
        <v/>
      </c>
      <c r="AF27" s="75" t="str">
        <f t="shared" si="11"/>
        <v/>
      </c>
      <c r="AG27" s="108" t="str">
        <f t="shared" si="12"/>
        <v/>
      </c>
    </row>
    <row r="28" spans="1:33" s="76" customFormat="1" ht="30" customHeight="1" thickTop="1" thickBot="1" x14ac:dyDescent="0.3">
      <c r="A28" s="63"/>
      <c r="B28" s="63">
        <v>90</v>
      </c>
      <c r="C28" s="63">
        <v>4501025421</v>
      </c>
      <c r="D28" s="63" t="s">
        <v>70</v>
      </c>
      <c r="E28" s="63" t="s">
        <v>61</v>
      </c>
      <c r="F28" s="10" t="str">
        <f t="shared" si="13"/>
        <v/>
      </c>
      <c r="G28" s="188" t="e">
        <f>+IF(ISNUMBER(C28),VLOOKUP(C28,magasin!A28:D278,4,FALSE),"")</f>
        <v>#N/A</v>
      </c>
      <c r="H28" s="66" t="e">
        <f>IF(ISNUMBER(C28),VLOOKUP(C28,magasin!A:I,5,FALSE),"")</f>
        <v>#N/A</v>
      </c>
      <c r="I28" s="102" t="e">
        <f>IF(ISNUMBER(C28),VLOOKUP(C28,magasin!A28:F278,6,FALSE),"")</f>
        <v>#N/A</v>
      </c>
      <c r="J28" s="67"/>
      <c r="K28" s="68">
        <v>289750</v>
      </c>
      <c r="L28" s="69" t="str">
        <f t="shared" si="0"/>
        <v/>
      </c>
      <c r="M28" s="70" t="str">
        <f t="shared" si="1"/>
        <v/>
      </c>
      <c r="N28" s="64" t="e">
        <f t="shared" si="2"/>
        <v>#N/A</v>
      </c>
      <c r="O28" s="71"/>
      <c r="P28" s="67">
        <v>41660</v>
      </c>
      <c r="Q28" s="67">
        <v>41674</v>
      </c>
      <c r="R28" s="67">
        <v>41677</v>
      </c>
      <c r="S28" s="69">
        <f t="shared" si="3"/>
        <v>3.3333333333333333E-2</v>
      </c>
      <c r="T28" s="72">
        <f t="shared" si="4"/>
        <v>3</v>
      </c>
      <c r="U28" s="73" t="str">
        <f t="shared" si="5"/>
        <v/>
      </c>
      <c r="V28" s="74" t="str">
        <f t="shared" si="6"/>
        <v/>
      </c>
      <c r="W28" s="141"/>
      <c r="X28" s="66"/>
      <c r="Y28" s="40" t="str">
        <f t="shared" si="7"/>
        <v/>
      </c>
      <c r="Z28" s="102"/>
      <c r="AA28" s="40" t="str">
        <f t="shared" si="8"/>
        <v/>
      </c>
      <c r="AB28" s="40" t="str">
        <f t="shared" si="9"/>
        <v/>
      </c>
      <c r="AC28" s="66"/>
      <c r="AD28" s="103"/>
      <c r="AE28" s="110" t="str">
        <f t="shared" si="10"/>
        <v/>
      </c>
      <c r="AF28" s="75" t="str">
        <f t="shared" si="11"/>
        <v/>
      </c>
      <c r="AG28" s="108" t="str">
        <f t="shared" si="12"/>
        <v/>
      </c>
    </row>
    <row r="29" spans="1:33" s="76" customFormat="1" ht="30" customHeight="1" thickTop="1" thickBot="1" x14ac:dyDescent="0.3">
      <c r="A29" s="71"/>
      <c r="B29" s="71">
        <v>90</v>
      </c>
      <c r="C29" s="71">
        <v>4501077052</v>
      </c>
      <c r="D29" s="71" t="s">
        <v>71</v>
      </c>
      <c r="E29" s="71" t="s">
        <v>72</v>
      </c>
      <c r="F29" s="10" t="str">
        <f t="shared" si="13"/>
        <v/>
      </c>
      <c r="G29" s="188" t="e">
        <f>+IF(ISNUMBER(C29),VLOOKUP(C29,magasin!A29:D279,4,FALSE),"")</f>
        <v>#N/A</v>
      </c>
      <c r="H29" s="66" t="e">
        <f>IF(ISNUMBER(C29),VLOOKUP(C29,magasin!A:I,5,FALSE),"")</f>
        <v>#N/A</v>
      </c>
      <c r="I29" s="102" t="e">
        <f>IF(ISNUMBER(C29),VLOOKUP(C29,magasin!A29:F279,6,FALSE),"")</f>
        <v>#N/A</v>
      </c>
      <c r="J29" s="66"/>
      <c r="K29" s="77">
        <v>66566</v>
      </c>
      <c r="L29" s="69" t="str">
        <f t="shared" si="0"/>
        <v/>
      </c>
      <c r="M29" s="70" t="str">
        <f t="shared" si="1"/>
        <v/>
      </c>
      <c r="N29" s="64" t="e">
        <f t="shared" si="2"/>
        <v>#N/A</v>
      </c>
      <c r="O29" s="71"/>
      <c r="P29" s="66">
        <v>41731</v>
      </c>
      <c r="Q29" s="66"/>
      <c r="R29" s="66">
        <v>41736</v>
      </c>
      <c r="S29" s="69" t="str">
        <f t="shared" si="3"/>
        <v/>
      </c>
      <c r="T29" s="72" t="str">
        <f t="shared" si="4"/>
        <v/>
      </c>
      <c r="U29" s="73" t="str">
        <f t="shared" si="5"/>
        <v/>
      </c>
      <c r="V29" s="74" t="str">
        <f t="shared" si="6"/>
        <v/>
      </c>
      <c r="W29" s="141"/>
      <c r="X29" s="66"/>
      <c r="Y29" s="40" t="str">
        <f t="shared" si="7"/>
        <v/>
      </c>
      <c r="Z29" s="102"/>
      <c r="AA29" s="40" t="str">
        <f t="shared" si="8"/>
        <v/>
      </c>
      <c r="AB29" s="40" t="str">
        <f t="shared" si="9"/>
        <v/>
      </c>
      <c r="AC29" s="66"/>
      <c r="AD29" s="103"/>
      <c r="AE29" s="110" t="str">
        <f t="shared" si="10"/>
        <v/>
      </c>
      <c r="AF29" s="75" t="str">
        <f t="shared" si="11"/>
        <v/>
      </c>
      <c r="AG29" s="108" t="str">
        <f t="shared" si="12"/>
        <v/>
      </c>
    </row>
    <row r="30" spans="1:33" s="76" customFormat="1" ht="30" customHeight="1" thickTop="1" thickBot="1" x14ac:dyDescent="0.3">
      <c r="A30" s="63"/>
      <c r="B30" s="63">
        <v>90</v>
      </c>
      <c r="C30" s="63">
        <v>4501039543</v>
      </c>
      <c r="D30" s="63" t="s">
        <v>73</v>
      </c>
      <c r="E30" s="63" t="s">
        <v>43</v>
      </c>
      <c r="F30" s="10" t="str">
        <f t="shared" si="13"/>
        <v/>
      </c>
      <c r="G30" s="188" t="e">
        <f>+IF(ISNUMBER(C30),VLOOKUP(C30,magasin!A30:D280,4,FALSE),"")</f>
        <v>#N/A</v>
      </c>
      <c r="H30" s="66" t="e">
        <f>IF(ISNUMBER(C30),VLOOKUP(C30,magasin!A:I,5,FALSE),"")</f>
        <v>#N/A</v>
      </c>
      <c r="I30" s="102" t="e">
        <f>IF(ISNUMBER(C30),VLOOKUP(C30,magasin!A30:F280,6,FALSE),"")</f>
        <v>#N/A</v>
      </c>
      <c r="J30" s="67"/>
      <c r="K30" s="68">
        <v>38333.360000000001</v>
      </c>
      <c r="L30" s="69" t="str">
        <f t="shared" si="0"/>
        <v/>
      </c>
      <c r="M30" s="70" t="str">
        <f t="shared" si="1"/>
        <v/>
      </c>
      <c r="N30" s="64" t="e">
        <f t="shared" si="2"/>
        <v>#N/A</v>
      </c>
      <c r="O30" s="71"/>
      <c r="P30" s="67">
        <v>41680</v>
      </c>
      <c r="Q30" s="67"/>
      <c r="R30" s="67">
        <v>41695</v>
      </c>
      <c r="S30" s="69" t="str">
        <f t="shared" si="3"/>
        <v/>
      </c>
      <c r="T30" s="72" t="str">
        <f t="shared" si="4"/>
        <v/>
      </c>
      <c r="U30" s="73" t="str">
        <f t="shared" si="5"/>
        <v/>
      </c>
      <c r="V30" s="74" t="str">
        <f t="shared" si="6"/>
        <v/>
      </c>
      <c r="W30" s="141"/>
      <c r="X30" s="66"/>
      <c r="Y30" s="40" t="str">
        <f t="shared" si="7"/>
        <v/>
      </c>
      <c r="Z30" s="102"/>
      <c r="AA30" s="40" t="str">
        <f t="shared" si="8"/>
        <v/>
      </c>
      <c r="AB30" s="40" t="str">
        <f t="shared" si="9"/>
        <v/>
      </c>
      <c r="AC30" s="66"/>
      <c r="AD30" s="103"/>
      <c r="AE30" s="110" t="str">
        <f t="shared" si="10"/>
        <v/>
      </c>
      <c r="AF30" s="75" t="str">
        <f t="shared" si="11"/>
        <v/>
      </c>
      <c r="AG30" s="108" t="str">
        <f t="shared" si="12"/>
        <v/>
      </c>
    </row>
    <row r="31" spans="1:33" s="76" customFormat="1" ht="30" customHeight="1" thickTop="1" thickBot="1" x14ac:dyDescent="0.3">
      <c r="A31" s="71"/>
      <c r="B31" s="71">
        <v>90</v>
      </c>
      <c r="C31" s="71"/>
      <c r="D31" s="71"/>
      <c r="E31" s="71"/>
      <c r="F31" s="10" t="str">
        <f t="shared" si="13"/>
        <v/>
      </c>
      <c r="G31" s="188" t="str">
        <f>+IF(ISNUMBER(C31),VLOOKUP(C31,magasin!A31:D281,4,FALSE),"")</f>
        <v/>
      </c>
      <c r="H31" s="66" t="str">
        <f>IF(ISNUMBER(C31),VLOOKUP(C31,magasin!A:I,5,FALSE),"")</f>
        <v/>
      </c>
      <c r="I31" s="102" t="str">
        <f>IF(ISNUMBER(C31),VLOOKUP(C31,magasin!A31:F281,6,FALSE),"")</f>
        <v/>
      </c>
      <c r="J31" s="66"/>
      <c r="K31" s="77">
        <v>19166.68</v>
      </c>
      <c r="L31" s="69" t="str">
        <f t="shared" si="0"/>
        <v/>
      </c>
      <c r="M31" s="70" t="str">
        <f t="shared" si="1"/>
        <v/>
      </c>
      <c r="N31" s="64" t="str">
        <f t="shared" si="2"/>
        <v/>
      </c>
      <c r="O31" s="71"/>
      <c r="P31" s="66">
        <v>41680</v>
      </c>
      <c r="Q31" s="66"/>
      <c r="R31" s="66">
        <v>41695</v>
      </c>
      <c r="S31" s="69" t="str">
        <f t="shared" si="3"/>
        <v/>
      </c>
      <c r="T31" s="72" t="str">
        <f t="shared" si="4"/>
        <v/>
      </c>
      <c r="U31" s="73" t="str">
        <f t="shared" si="5"/>
        <v/>
      </c>
      <c r="V31" s="74" t="str">
        <f t="shared" si="6"/>
        <v/>
      </c>
      <c r="W31" s="141"/>
      <c r="X31" s="66"/>
      <c r="Y31" s="40" t="str">
        <f t="shared" si="7"/>
        <v/>
      </c>
      <c r="Z31" s="102"/>
      <c r="AA31" s="40" t="str">
        <f t="shared" si="8"/>
        <v/>
      </c>
      <c r="AB31" s="40" t="str">
        <f t="shared" si="9"/>
        <v/>
      </c>
      <c r="AC31" s="66"/>
      <c r="AD31" s="103"/>
      <c r="AE31" s="110" t="str">
        <f t="shared" si="10"/>
        <v/>
      </c>
      <c r="AF31" s="75" t="str">
        <f t="shared" si="11"/>
        <v/>
      </c>
      <c r="AG31" s="108" t="str">
        <f t="shared" si="12"/>
        <v/>
      </c>
    </row>
    <row r="32" spans="1:33" s="76" customFormat="1" ht="30" customHeight="1" thickTop="1" thickBot="1" x14ac:dyDescent="0.3">
      <c r="A32" s="63"/>
      <c r="B32" s="63">
        <v>90</v>
      </c>
      <c r="C32" s="63">
        <v>4501054170</v>
      </c>
      <c r="D32" s="63" t="s">
        <v>74</v>
      </c>
      <c r="E32" s="63" t="s">
        <v>43</v>
      </c>
      <c r="F32" s="10" t="str">
        <f t="shared" si="13"/>
        <v/>
      </c>
      <c r="G32" s="188" t="e">
        <f>+IF(ISNUMBER(C32),VLOOKUP(C32,magasin!A32:D282,4,FALSE),"")</f>
        <v>#N/A</v>
      </c>
      <c r="H32" s="66" t="e">
        <f>IF(ISNUMBER(C32),VLOOKUP(C32,magasin!A:I,5,FALSE),"")</f>
        <v>#N/A</v>
      </c>
      <c r="I32" s="102" t="e">
        <f>IF(ISNUMBER(C32),VLOOKUP(C32,magasin!A32:F282,6,FALSE),"")</f>
        <v>#N/A</v>
      </c>
      <c r="J32" s="67"/>
      <c r="K32" s="68">
        <v>95000</v>
      </c>
      <c r="L32" s="69" t="str">
        <f t="shared" si="0"/>
        <v/>
      </c>
      <c r="M32" s="70" t="str">
        <f t="shared" si="1"/>
        <v/>
      </c>
      <c r="N32" s="64" t="e">
        <f t="shared" si="2"/>
        <v>#N/A</v>
      </c>
      <c r="O32" s="71"/>
      <c r="P32" s="67">
        <v>41639</v>
      </c>
      <c r="Q32" s="67"/>
      <c r="R32" s="67">
        <v>41649</v>
      </c>
      <c r="S32" s="69" t="str">
        <f t="shared" si="3"/>
        <v/>
      </c>
      <c r="T32" s="72" t="str">
        <f t="shared" si="4"/>
        <v/>
      </c>
      <c r="U32" s="73" t="str">
        <f t="shared" si="5"/>
        <v/>
      </c>
      <c r="V32" s="74" t="str">
        <f t="shared" si="6"/>
        <v/>
      </c>
      <c r="W32" s="141"/>
      <c r="X32" s="66"/>
      <c r="Y32" s="40" t="str">
        <f t="shared" si="7"/>
        <v/>
      </c>
      <c r="Z32" s="102"/>
      <c r="AA32" s="40" t="str">
        <f t="shared" si="8"/>
        <v/>
      </c>
      <c r="AB32" s="40" t="str">
        <f t="shared" si="9"/>
        <v/>
      </c>
      <c r="AC32" s="66"/>
      <c r="AD32" s="103"/>
      <c r="AE32" s="110" t="str">
        <f t="shared" si="10"/>
        <v/>
      </c>
      <c r="AF32" s="75" t="str">
        <f t="shared" si="11"/>
        <v/>
      </c>
      <c r="AG32" s="108" t="str">
        <f t="shared" si="12"/>
        <v/>
      </c>
    </row>
    <row r="33" spans="1:33" s="76" customFormat="1" ht="30" customHeight="1" thickTop="1" thickBot="1" x14ac:dyDescent="0.3">
      <c r="A33" s="71"/>
      <c r="B33" s="71">
        <v>90</v>
      </c>
      <c r="C33" s="71">
        <v>4501061176</v>
      </c>
      <c r="D33" s="71" t="s">
        <v>75</v>
      </c>
      <c r="E33" s="71" t="s">
        <v>43</v>
      </c>
      <c r="F33" s="10" t="str">
        <f t="shared" si="13"/>
        <v/>
      </c>
      <c r="G33" s="188" t="e">
        <f>+IF(ISNUMBER(C33),VLOOKUP(C33,magasin!A33:D283,4,FALSE),"")</f>
        <v>#N/A</v>
      </c>
      <c r="H33" s="66" t="e">
        <f>IF(ISNUMBER(C33),VLOOKUP(C33,magasin!A:I,5,FALSE),"")</f>
        <v>#N/A</v>
      </c>
      <c r="I33" s="102" t="e">
        <f>IF(ISNUMBER(C33),VLOOKUP(C33,magasin!A33:F283,6,FALSE),"")</f>
        <v>#N/A</v>
      </c>
      <c r="J33" s="66">
        <v>41740</v>
      </c>
      <c r="K33" s="77">
        <v>17000</v>
      </c>
      <c r="L33" s="69" t="str">
        <f t="shared" si="0"/>
        <v/>
      </c>
      <c r="M33" s="70" t="str">
        <f t="shared" si="1"/>
        <v/>
      </c>
      <c r="N33" s="64" t="e">
        <f t="shared" si="2"/>
        <v>#N/A</v>
      </c>
      <c r="O33" s="71"/>
      <c r="P33" s="66">
        <v>41715</v>
      </c>
      <c r="Q33" s="66">
        <v>41718</v>
      </c>
      <c r="R33" s="66">
        <v>41722</v>
      </c>
      <c r="S33" s="69">
        <f t="shared" si="3"/>
        <v>4.4444444444444446E-2</v>
      </c>
      <c r="T33" s="72">
        <f t="shared" si="4"/>
        <v>4</v>
      </c>
      <c r="U33" s="73" t="str">
        <f t="shared" si="5"/>
        <v/>
      </c>
      <c r="V33" s="74" t="str">
        <f t="shared" si="6"/>
        <v/>
      </c>
      <c r="W33" s="141"/>
      <c r="X33" s="66"/>
      <c r="Y33" s="40" t="str">
        <f t="shared" si="7"/>
        <v/>
      </c>
      <c r="Z33" s="102"/>
      <c r="AA33" s="40" t="str">
        <f t="shared" si="8"/>
        <v/>
      </c>
      <c r="AB33" s="40" t="str">
        <f t="shared" si="9"/>
        <v/>
      </c>
      <c r="AC33" s="66"/>
      <c r="AD33" s="103"/>
      <c r="AE33" s="110" t="str">
        <f t="shared" si="10"/>
        <v/>
      </c>
      <c r="AF33" s="75" t="str">
        <f t="shared" si="11"/>
        <v/>
      </c>
      <c r="AG33" s="108" t="str">
        <f t="shared" si="12"/>
        <v/>
      </c>
    </row>
    <row r="34" spans="1:33" s="76" customFormat="1" ht="30" customHeight="1" thickTop="1" thickBot="1" x14ac:dyDescent="0.3">
      <c r="A34" s="63"/>
      <c r="B34" s="63">
        <v>90</v>
      </c>
      <c r="C34" s="63">
        <v>4501042495</v>
      </c>
      <c r="D34" s="63" t="s">
        <v>76</v>
      </c>
      <c r="E34" s="63" t="s">
        <v>77</v>
      </c>
      <c r="F34" s="10" t="str">
        <f t="shared" si="13"/>
        <v/>
      </c>
      <c r="G34" s="188" t="e">
        <f>+IF(ISNUMBER(C34),VLOOKUP(C34,magasin!A34:D284,4,FALSE),"")</f>
        <v>#N/A</v>
      </c>
      <c r="H34" s="66" t="e">
        <f>IF(ISNUMBER(C34),VLOOKUP(C34,magasin!A:I,5,FALSE),"")</f>
        <v>#N/A</v>
      </c>
      <c r="I34" s="102" t="e">
        <f>IF(ISNUMBER(C34),VLOOKUP(C34,magasin!A34:F284,6,FALSE),"")</f>
        <v>#N/A</v>
      </c>
      <c r="J34" s="67"/>
      <c r="K34" s="68">
        <v>2752</v>
      </c>
      <c r="L34" s="69" t="str">
        <f t="shared" si="0"/>
        <v/>
      </c>
      <c r="M34" s="70" t="str">
        <f t="shared" si="1"/>
        <v/>
      </c>
      <c r="N34" s="64" t="e">
        <f t="shared" si="2"/>
        <v>#N/A</v>
      </c>
      <c r="O34" s="71"/>
      <c r="P34" s="67">
        <v>41633</v>
      </c>
      <c r="Q34" s="67"/>
      <c r="R34" s="67">
        <v>41739</v>
      </c>
      <c r="S34" s="69" t="str">
        <f t="shared" si="3"/>
        <v/>
      </c>
      <c r="T34" s="72" t="str">
        <f t="shared" si="4"/>
        <v/>
      </c>
      <c r="U34" s="73" t="str">
        <f t="shared" si="5"/>
        <v/>
      </c>
      <c r="V34" s="74" t="str">
        <f t="shared" si="6"/>
        <v/>
      </c>
      <c r="W34" s="141"/>
      <c r="X34" s="66"/>
      <c r="Y34" s="40" t="str">
        <f t="shared" si="7"/>
        <v/>
      </c>
      <c r="Z34" s="102"/>
      <c r="AA34" s="40" t="str">
        <f t="shared" si="8"/>
        <v/>
      </c>
      <c r="AB34" s="40" t="str">
        <f t="shared" si="9"/>
        <v/>
      </c>
      <c r="AC34" s="66"/>
      <c r="AD34" s="103"/>
      <c r="AE34" s="110" t="str">
        <f t="shared" si="10"/>
        <v/>
      </c>
      <c r="AF34" s="75" t="str">
        <f t="shared" si="11"/>
        <v/>
      </c>
      <c r="AG34" s="108" t="str">
        <f t="shared" si="12"/>
        <v/>
      </c>
    </row>
    <row r="35" spans="1:33" s="76" customFormat="1" ht="30" customHeight="1" thickTop="1" thickBot="1" x14ac:dyDescent="0.3">
      <c r="A35" s="71"/>
      <c r="B35" s="71">
        <v>90</v>
      </c>
      <c r="C35" s="71">
        <v>4501062299</v>
      </c>
      <c r="D35" s="71" t="s">
        <v>78</v>
      </c>
      <c r="E35" s="71" t="s">
        <v>79</v>
      </c>
      <c r="F35" s="10" t="str">
        <f t="shared" si="13"/>
        <v/>
      </c>
      <c r="G35" s="188" t="e">
        <f>+IF(ISNUMBER(C35),VLOOKUP(C35,magasin!A35:D285,4,FALSE),"")</f>
        <v>#N/A</v>
      </c>
      <c r="H35" s="66" t="e">
        <f>IF(ISNUMBER(C35),VLOOKUP(C35,magasin!A:I,5,FALSE),"")</f>
        <v>#N/A</v>
      </c>
      <c r="I35" s="102" t="e">
        <f>IF(ISNUMBER(C35),VLOOKUP(C35,magasin!A35:F285,6,FALSE),"")</f>
        <v>#N/A</v>
      </c>
      <c r="J35" s="66"/>
      <c r="K35" s="77">
        <v>22892</v>
      </c>
      <c r="L35" s="69" t="str">
        <f t="shared" si="0"/>
        <v/>
      </c>
      <c r="M35" s="70" t="str">
        <f t="shared" si="1"/>
        <v/>
      </c>
      <c r="N35" s="64" t="e">
        <f t="shared" si="2"/>
        <v>#N/A</v>
      </c>
      <c r="O35" s="71"/>
      <c r="P35" s="66">
        <v>41694</v>
      </c>
      <c r="Q35" s="66">
        <v>41723</v>
      </c>
      <c r="R35" s="66">
        <v>41725</v>
      </c>
      <c r="S35" s="69">
        <f t="shared" si="3"/>
        <v>2.2222222222222223E-2</v>
      </c>
      <c r="T35" s="72">
        <f t="shared" si="4"/>
        <v>2</v>
      </c>
      <c r="U35" s="73" t="str">
        <f t="shared" si="5"/>
        <v/>
      </c>
      <c r="V35" s="74" t="str">
        <f t="shared" si="6"/>
        <v/>
      </c>
      <c r="W35" s="141"/>
      <c r="X35" s="66"/>
      <c r="Y35" s="40" t="str">
        <f t="shared" si="7"/>
        <v/>
      </c>
      <c r="Z35" s="102"/>
      <c r="AA35" s="40" t="str">
        <f t="shared" si="8"/>
        <v/>
      </c>
      <c r="AB35" s="40" t="str">
        <f t="shared" si="9"/>
        <v/>
      </c>
      <c r="AC35" s="66"/>
      <c r="AD35" s="103"/>
      <c r="AE35" s="110" t="str">
        <f t="shared" si="10"/>
        <v/>
      </c>
      <c r="AF35" s="75" t="str">
        <f t="shared" si="11"/>
        <v/>
      </c>
      <c r="AG35" s="108" t="str">
        <f t="shared" si="12"/>
        <v/>
      </c>
    </row>
    <row r="36" spans="1:33" s="76" customFormat="1" ht="30" customHeight="1" thickTop="1" thickBot="1" x14ac:dyDescent="0.3">
      <c r="A36" s="63"/>
      <c r="B36" s="63">
        <v>90</v>
      </c>
      <c r="C36" s="63">
        <v>4501055046</v>
      </c>
      <c r="D36" s="63" t="s">
        <v>50</v>
      </c>
      <c r="E36" s="63" t="s">
        <v>63</v>
      </c>
      <c r="F36" s="10" t="str">
        <f t="shared" si="13"/>
        <v/>
      </c>
      <c r="G36" s="188" t="e">
        <f>+IF(ISNUMBER(C36),VLOOKUP(C36,magasin!A36:D286,4,FALSE),"")</f>
        <v>#N/A</v>
      </c>
      <c r="H36" s="66" t="e">
        <f>IF(ISNUMBER(C36),VLOOKUP(C36,magasin!A:I,5,FALSE),"")</f>
        <v>#N/A</v>
      </c>
      <c r="I36" s="102" t="e">
        <f>IF(ISNUMBER(C36),VLOOKUP(C36,magasin!A36:F286,6,FALSE),"")</f>
        <v>#N/A</v>
      </c>
      <c r="J36" s="67"/>
      <c r="K36" s="68">
        <v>6476.23</v>
      </c>
      <c r="L36" s="69" t="str">
        <f t="shared" si="0"/>
        <v/>
      </c>
      <c r="M36" s="70" t="str">
        <f t="shared" si="1"/>
        <v/>
      </c>
      <c r="N36" s="64" t="e">
        <f t="shared" si="2"/>
        <v>#N/A</v>
      </c>
      <c r="O36" s="71"/>
      <c r="P36" s="67">
        <v>41670</v>
      </c>
      <c r="Q36" s="67"/>
      <c r="R36" s="67">
        <v>41673</v>
      </c>
      <c r="S36" s="69" t="str">
        <f t="shared" si="3"/>
        <v/>
      </c>
      <c r="T36" s="72" t="str">
        <f t="shared" si="4"/>
        <v/>
      </c>
      <c r="U36" s="73" t="str">
        <f t="shared" si="5"/>
        <v/>
      </c>
      <c r="V36" s="74" t="str">
        <f t="shared" si="6"/>
        <v/>
      </c>
      <c r="W36" s="141"/>
      <c r="X36" s="66"/>
      <c r="Y36" s="40" t="str">
        <f t="shared" si="7"/>
        <v/>
      </c>
      <c r="Z36" s="102"/>
      <c r="AA36" s="40" t="str">
        <f t="shared" si="8"/>
        <v/>
      </c>
      <c r="AB36" s="40" t="str">
        <f t="shared" si="9"/>
        <v/>
      </c>
      <c r="AC36" s="66"/>
      <c r="AD36" s="103"/>
      <c r="AE36" s="110" t="str">
        <f t="shared" si="10"/>
        <v/>
      </c>
      <c r="AF36" s="75" t="str">
        <f t="shared" si="11"/>
        <v/>
      </c>
      <c r="AG36" s="108" t="str">
        <f t="shared" si="12"/>
        <v/>
      </c>
    </row>
    <row r="37" spans="1:33" s="76" customFormat="1" ht="30" customHeight="1" thickTop="1" thickBot="1" x14ac:dyDescent="0.3">
      <c r="A37" s="71"/>
      <c r="B37" s="71">
        <v>90</v>
      </c>
      <c r="C37" s="71">
        <v>4501077739</v>
      </c>
      <c r="D37" s="71" t="s">
        <v>80</v>
      </c>
      <c r="E37" s="71" t="s">
        <v>61</v>
      </c>
      <c r="F37" s="10" t="str">
        <f t="shared" si="13"/>
        <v/>
      </c>
      <c r="G37" s="188" t="e">
        <f>+IF(ISNUMBER(C37),VLOOKUP(C37,magasin!A37:D287,4,FALSE),"")</f>
        <v>#N/A</v>
      </c>
      <c r="H37" s="66" t="e">
        <f>IF(ISNUMBER(C37),VLOOKUP(C37,magasin!A:I,5,FALSE),"")</f>
        <v>#N/A</v>
      </c>
      <c r="I37" s="102" t="e">
        <f>IF(ISNUMBER(C37),VLOOKUP(C37,magasin!A37:F287,6,FALSE),"")</f>
        <v>#N/A</v>
      </c>
      <c r="J37" s="66"/>
      <c r="K37" s="77">
        <v>24776</v>
      </c>
      <c r="L37" s="69" t="str">
        <f t="shared" ref="L37:L68" si="14">IF(AND(ISNUMBER(H37),ISNUMBER(J37),ISNUMBER(B37)),(J37-H37)/B37,"")</f>
        <v/>
      </c>
      <c r="M37" s="70" t="str">
        <f t="shared" ref="M37:M68" si="15">IF(AND(L37&lt;30%,ISNUMBER(L37)),"à temps",IF(L37="","","Retard de paiement éventuel dû au retard du traitement de la réception"))</f>
        <v/>
      </c>
      <c r="N37" s="64" t="e">
        <f t="shared" ref="N37:N68" si="16">+IF(AND(ISNUMBER(H37),ISNUMBER(H37),P37&lt;H37),"Facture Antidatée",IF(AND(ISNUMBER(J37),ISBLANK(P37)),"Réclamer Facture",IF(AND(ISNUMBER(P37),ISNUMBER(J37)),"à comptabiliser","")))</f>
        <v>#N/A</v>
      </c>
      <c r="O37" s="71"/>
      <c r="P37" s="66">
        <v>41736</v>
      </c>
      <c r="Q37" s="66"/>
      <c r="R37" s="66">
        <v>41739</v>
      </c>
      <c r="S37" s="69" t="str">
        <f t="shared" ref="S37:S68" si="17">IF(AND(ISNUMBER(Q37),ISNUMBER(R37),ISNUMBER(B37)),(R37-Q37)/B37,"")</f>
        <v/>
      </c>
      <c r="T37" s="72" t="str">
        <f t="shared" ref="T37:T68" si="18">IF(AND(ISNUMBER(Q37),ISNUMBER(R37)),R37-Q37,"")</f>
        <v/>
      </c>
      <c r="U37" s="73" t="str">
        <f t="shared" ref="U37:U68" si="19">IF(AND(ISNUMBER(H37),ISNUMBER(B37)),H37+B37,"")</f>
        <v/>
      </c>
      <c r="V37" s="74" t="str">
        <f t="shared" ref="V37:V68" si="20">IF(ISNUMBER(U37),U37-$U$1,"")</f>
        <v/>
      </c>
      <c r="W37" s="141"/>
      <c r="X37" s="66"/>
      <c r="Y37" s="40" t="str">
        <f t="shared" ref="Y37:Y68" si="21">+IF(AND(ISNUMBER(X37),ISNUMBER(R37),ISNUMBER(H37),ISNUMBER(B37)),(X37-MAX(R37,H37))/B37,"")</f>
        <v/>
      </c>
      <c r="Z37" s="102"/>
      <c r="AA37" s="40" t="str">
        <f t="shared" ref="AA37:AA68" si="22">+IF(AND(ISNUMBER(Z37),ISNUMBER(X37),ISNUMBER(B37)),(Z37-X37)/B37,"")</f>
        <v/>
      </c>
      <c r="AB37" s="40" t="str">
        <f t="shared" ref="AB37:AB68" si="23">IF(AND(ISNUMBER(Z37),ISNUMBER(AC37),ISNUMBER(B37)),(AC37-Z37)/B37,"")</f>
        <v/>
      </c>
      <c r="AC37" s="66"/>
      <c r="AD37" s="103"/>
      <c r="AE37" s="110" t="str">
        <f t="shared" ref="AE37:AE68" si="24">IF(AND(ISNUMBER(H37),ISNUMBER(B37),ISNUMBER(AD37)),(AD37-H37)/B37,"")</f>
        <v/>
      </c>
      <c r="AF37" s="75" t="str">
        <f t="shared" ref="AF37:AF68" si="25">IF(AND(ISNUMBER(AE37),AE37&lt;=1),"Paiement à temps",IF(AND(ISNUMBER(AE37),AE37&gt;1),"Dépassement du délai de paiement, Pensez à comptabiliser la majoration de retard dans charge non courante",""))</f>
        <v/>
      </c>
      <c r="AG37" s="108" t="str">
        <f t="shared" ref="AG37:AG68" si="26">+IF(AND(ISNUMBER(K37),ISNUMBER(AE37),AE37&gt;100%),K37*10%,"")</f>
        <v/>
      </c>
    </row>
    <row r="38" spans="1:33" s="76" customFormat="1" ht="30" customHeight="1" thickTop="1" thickBot="1" x14ac:dyDescent="0.3">
      <c r="A38" s="63"/>
      <c r="B38" s="63">
        <v>90</v>
      </c>
      <c r="C38" s="63">
        <v>4501032940</v>
      </c>
      <c r="D38" s="63" t="s">
        <v>80</v>
      </c>
      <c r="E38" s="63" t="s">
        <v>51</v>
      </c>
      <c r="F38" s="10" t="str">
        <f t="shared" si="13"/>
        <v/>
      </c>
      <c r="G38" s="188" t="e">
        <f>+IF(ISNUMBER(C38),VLOOKUP(C38,magasin!A38:D288,4,FALSE),"")</f>
        <v>#N/A</v>
      </c>
      <c r="H38" s="66" t="e">
        <f>IF(ISNUMBER(C38),VLOOKUP(C38,magasin!A:I,5,FALSE),"")</f>
        <v>#N/A</v>
      </c>
      <c r="I38" s="102" t="e">
        <f>IF(ISNUMBER(C38),VLOOKUP(C38,magasin!A38:F288,6,FALSE),"")</f>
        <v>#N/A</v>
      </c>
      <c r="J38" s="67"/>
      <c r="K38" s="68">
        <v>94316</v>
      </c>
      <c r="L38" s="69" t="str">
        <f t="shared" si="14"/>
        <v/>
      </c>
      <c r="M38" s="70" t="str">
        <f t="shared" si="15"/>
        <v/>
      </c>
      <c r="N38" s="64" t="e">
        <f t="shared" si="16"/>
        <v>#N/A</v>
      </c>
      <c r="O38" s="71"/>
      <c r="P38" s="67">
        <v>41736</v>
      </c>
      <c r="Q38" s="67"/>
      <c r="R38" s="67">
        <v>41739</v>
      </c>
      <c r="S38" s="69" t="str">
        <f t="shared" si="17"/>
        <v/>
      </c>
      <c r="T38" s="72" t="str">
        <f t="shared" si="18"/>
        <v/>
      </c>
      <c r="U38" s="73" t="str">
        <f t="shared" si="19"/>
        <v/>
      </c>
      <c r="V38" s="74" t="str">
        <f t="shared" si="20"/>
        <v/>
      </c>
      <c r="W38" s="141"/>
      <c r="X38" s="66"/>
      <c r="Y38" s="40" t="str">
        <f t="shared" si="21"/>
        <v/>
      </c>
      <c r="Z38" s="102"/>
      <c r="AA38" s="40" t="str">
        <f t="shared" si="22"/>
        <v/>
      </c>
      <c r="AB38" s="40" t="str">
        <f t="shared" si="23"/>
        <v/>
      </c>
      <c r="AC38" s="66"/>
      <c r="AD38" s="103"/>
      <c r="AE38" s="110" t="str">
        <f t="shared" si="24"/>
        <v/>
      </c>
      <c r="AF38" s="75" t="str">
        <f t="shared" si="25"/>
        <v/>
      </c>
      <c r="AG38" s="108" t="str">
        <f t="shared" si="26"/>
        <v/>
      </c>
    </row>
    <row r="39" spans="1:33" s="76" customFormat="1" ht="30" customHeight="1" thickTop="1" thickBot="1" x14ac:dyDescent="0.3">
      <c r="A39" s="71"/>
      <c r="B39" s="71">
        <v>90</v>
      </c>
      <c r="C39" s="71">
        <v>4501009173</v>
      </c>
      <c r="D39" s="71" t="s">
        <v>80</v>
      </c>
      <c r="E39" s="71" t="s">
        <v>81</v>
      </c>
      <c r="F39" s="10" t="str">
        <f t="shared" si="13"/>
        <v/>
      </c>
      <c r="G39" s="188" t="e">
        <f>+IF(ISNUMBER(C39),VLOOKUP(C39,magasin!A39:D289,4,FALSE),"")</f>
        <v>#N/A</v>
      </c>
      <c r="H39" s="66" t="e">
        <f>IF(ISNUMBER(C39),VLOOKUP(C39,magasin!A:I,5,FALSE),"")</f>
        <v>#N/A</v>
      </c>
      <c r="I39" s="102" t="e">
        <f>IF(ISNUMBER(C39),VLOOKUP(C39,magasin!A39:F289,6,FALSE),"")</f>
        <v>#N/A</v>
      </c>
      <c r="J39" s="66"/>
      <c r="K39" s="77">
        <v>25000</v>
      </c>
      <c r="L39" s="69" t="str">
        <f t="shared" si="14"/>
        <v/>
      </c>
      <c r="M39" s="70" t="str">
        <f t="shared" si="15"/>
        <v/>
      </c>
      <c r="N39" s="64" t="e">
        <f t="shared" si="16"/>
        <v>#N/A</v>
      </c>
      <c r="O39" s="71"/>
      <c r="P39" s="66">
        <v>41736</v>
      </c>
      <c r="Q39" s="66"/>
      <c r="R39" s="66">
        <v>41739</v>
      </c>
      <c r="S39" s="69" t="str">
        <f t="shared" si="17"/>
        <v/>
      </c>
      <c r="T39" s="72" t="str">
        <f t="shared" si="18"/>
        <v/>
      </c>
      <c r="U39" s="73" t="str">
        <f t="shared" si="19"/>
        <v/>
      </c>
      <c r="V39" s="74" t="str">
        <f t="shared" si="20"/>
        <v/>
      </c>
      <c r="W39" s="141"/>
      <c r="X39" s="66"/>
      <c r="Y39" s="40" t="str">
        <f t="shared" si="21"/>
        <v/>
      </c>
      <c r="Z39" s="102"/>
      <c r="AA39" s="40" t="str">
        <f t="shared" si="22"/>
        <v/>
      </c>
      <c r="AB39" s="40" t="str">
        <f t="shared" si="23"/>
        <v/>
      </c>
      <c r="AC39" s="66"/>
      <c r="AD39" s="103"/>
      <c r="AE39" s="110" t="str">
        <f t="shared" si="24"/>
        <v/>
      </c>
      <c r="AF39" s="75" t="str">
        <f t="shared" si="25"/>
        <v/>
      </c>
      <c r="AG39" s="108" t="str">
        <f t="shared" si="26"/>
        <v/>
      </c>
    </row>
    <row r="40" spans="1:33" s="76" customFormat="1" ht="30" customHeight="1" thickTop="1" thickBot="1" x14ac:dyDescent="0.3">
      <c r="A40" s="71"/>
      <c r="B40" s="71">
        <v>90</v>
      </c>
      <c r="C40" s="71">
        <v>4501039262</v>
      </c>
      <c r="D40" s="71" t="s">
        <v>84</v>
      </c>
      <c r="E40" s="71" t="s">
        <v>85</v>
      </c>
      <c r="F40" s="10" t="str">
        <f t="shared" si="13"/>
        <v/>
      </c>
      <c r="G40" s="188" t="e">
        <f>+IF(ISNUMBER(C40),VLOOKUP(C40,magasin!A40:D290,4,FALSE),"")</f>
        <v>#N/A</v>
      </c>
      <c r="H40" s="66" t="e">
        <f>IF(ISNUMBER(C40),VLOOKUP(C40,magasin!A:I,5,FALSE),"")</f>
        <v>#N/A</v>
      </c>
      <c r="I40" s="102" t="e">
        <f>IF(ISNUMBER(C40),VLOOKUP(C40,magasin!A40:F290,6,FALSE),"")</f>
        <v>#N/A</v>
      </c>
      <c r="J40" s="66"/>
      <c r="K40" s="77">
        <v>30480.49</v>
      </c>
      <c r="L40" s="69" t="str">
        <f t="shared" si="14"/>
        <v/>
      </c>
      <c r="M40" s="70" t="str">
        <f t="shared" si="15"/>
        <v/>
      </c>
      <c r="N40" s="64" t="e">
        <f t="shared" si="16"/>
        <v>#N/A</v>
      </c>
      <c r="O40" s="71"/>
      <c r="P40" s="66">
        <v>41725</v>
      </c>
      <c r="Q40" s="66">
        <v>41733</v>
      </c>
      <c r="R40" s="66">
        <v>41736</v>
      </c>
      <c r="S40" s="69">
        <f t="shared" si="17"/>
        <v>3.3333333333333333E-2</v>
      </c>
      <c r="T40" s="72">
        <f t="shared" si="18"/>
        <v>3</v>
      </c>
      <c r="U40" s="73" t="str">
        <f t="shared" si="19"/>
        <v/>
      </c>
      <c r="V40" s="74" t="str">
        <f t="shared" si="20"/>
        <v/>
      </c>
      <c r="W40" s="141"/>
      <c r="X40" s="66"/>
      <c r="Y40" s="40" t="str">
        <f t="shared" si="21"/>
        <v/>
      </c>
      <c r="Z40" s="102"/>
      <c r="AA40" s="40" t="str">
        <f t="shared" si="22"/>
        <v/>
      </c>
      <c r="AB40" s="40" t="str">
        <f t="shared" si="23"/>
        <v/>
      </c>
      <c r="AC40" s="66"/>
      <c r="AD40" s="103"/>
      <c r="AE40" s="110" t="str">
        <f t="shared" si="24"/>
        <v/>
      </c>
      <c r="AF40" s="75" t="str">
        <f t="shared" si="25"/>
        <v/>
      </c>
      <c r="AG40" s="108" t="str">
        <f t="shared" si="26"/>
        <v/>
      </c>
    </row>
    <row r="41" spans="1:33" s="76" customFormat="1" ht="30" customHeight="1" thickTop="1" thickBot="1" x14ac:dyDescent="0.3">
      <c r="A41" s="63"/>
      <c r="B41" s="63">
        <v>90</v>
      </c>
      <c r="C41" s="63"/>
      <c r="D41" s="63"/>
      <c r="E41" s="63"/>
      <c r="F41" s="10" t="str">
        <f t="shared" si="13"/>
        <v/>
      </c>
      <c r="G41" s="188" t="str">
        <f>+IF(ISNUMBER(C41),VLOOKUP(C41,magasin!A41:D291,4,FALSE),"")</f>
        <v/>
      </c>
      <c r="H41" s="66" t="str">
        <f>IF(ISNUMBER(C41),VLOOKUP(C41,magasin!A:I,5,FALSE),"")</f>
        <v/>
      </c>
      <c r="I41" s="102" t="str">
        <f>IF(ISNUMBER(C41),VLOOKUP(C41,magasin!A41:F291,6,FALSE),"")</f>
        <v/>
      </c>
      <c r="J41" s="67"/>
      <c r="K41" s="68">
        <v>30480.49</v>
      </c>
      <c r="L41" s="69" t="str">
        <f t="shared" si="14"/>
        <v/>
      </c>
      <c r="M41" s="70" t="str">
        <f t="shared" si="15"/>
        <v/>
      </c>
      <c r="N41" s="64" t="str">
        <f t="shared" si="16"/>
        <v/>
      </c>
      <c r="O41" s="71"/>
      <c r="P41" s="67">
        <v>41726</v>
      </c>
      <c r="Q41" s="67">
        <v>41733</v>
      </c>
      <c r="R41" s="67">
        <v>41736</v>
      </c>
      <c r="S41" s="69">
        <f t="shared" si="17"/>
        <v>3.3333333333333333E-2</v>
      </c>
      <c r="T41" s="72">
        <f t="shared" si="18"/>
        <v>3</v>
      </c>
      <c r="U41" s="73" t="str">
        <f t="shared" si="19"/>
        <v/>
      </c>
      <c r="V41" s="74" t="str">
        <f t="shared" si="20"/>
        <v/>
      </c>
      <c r="W41" s="141"/>
      <c r="X41" s="66"/>
      <c r="Y41" s="40" t="str">
        <f t="shared" si="21"/>
        <v/>
      </c>
      <c r="Z41" s="102"/>
      <c r="AA41" s="40" t="str">
        <f t="shared" si="22"/>
        <v/>
      </c>
      <c r="AB41" s="40" t="str">
        <f t="shared" si="23"/>
        <v/>
      </c>
      <c r="AC41" s="66"/>
      <c r="AD41" s="103"/>
      <c r="AE41" s="110" t="str">
        <f t="shared" si="24"/>
        <v/>
      </c>
      <c r="AF41" s="75" t="str">
        <f t="shared" si="25"/>
        <v/>
      </c>
      <c r="AG41" s="108" t="str">
        <f t="shared" si="26"/>
        <v/>
      </c>
    </row>
    <row r="42" spans="1:33" s="76" customFormat="1" ht="30" customHeight="1" thickTop="1" thickBot="1" x14ac:dyDescent="0.3">
      <c r="A42" s="71"/>
      <c r="B42" s="71"/>
      <c r="C42" s="71">
        <v>4501056872</v>
      </c>
      <c r="D42" s="71" t="s">
        <v>86</v>
      </c>
      <c r="E42" s="71" t="s">
        <v>63</v>
      </c>
      <c r="F42" s="10" t="str">
        <f t="shared" si="13"/>
        <v/>
      </c>
      <c r="G42" s="188" t="e">
        <f>+IF(ISNUMBER(C42),VLOOKUP(C42,magasin!A42:D292,4,FALSE),"")</f>
        <v>#N/A</v>
      </c>
      <c r="H42" s="66" t="e">
        <f>IF(ISNUMBER(C42),VLOOKUP(C42,magasin!A:I,5,FALSE),"")</f>
        <v>#N/A</v>
      </c>
      <c r="I42" s="102" t="e">
        <f>IF(ISNUMBER(C42),VLOOKUP(C42,magasin!A42:F292,6,FALSE),"")</f>
        <v>#N/A</v>
      </c>
      <c r="J42" s="66"/>
      <c r="K42" s="77">
        <v>15180.5</v>
      </c>
      <c r="L42" s="69" t="str">
        <f t="shared" si="14"/>
        <v/>
      </c>
      <c r="M42" s="70" t="str">
        <f t="shared" si="15"/>
        <v/>
      </c>
      <c r="N42" s="64" t="e">
        <f t="shared" si="16"/>
        <v>#N/A</v>
      </c>
      <c r="O42" s="71"/>
      <c r="P42" s="66">
        <v>41698</v>
      </c>
      <c r="Q42" s="66">
        <v>41709</v>
      </c>
      <c r="R42" s="66">
        <v>41716</v>
      </c>
      <c r="S42" s="69" t="str">
        <f t="shared" si="17"/>
        <v/>
      </c>
      <c r="T42" s="72">
        <f t="shared" si="18"/>
        <v>7</v>
      </c>
      <c r="U42" s="73" t="str">
        <f t="shared" si="19"/>
        <v/>
      </c>
      <c r="V42" s="74" t="str">
        <f t="shared" si="20"/>
        <v/>
      </c>
      <c r="W42" s="141"/>
      <c r="X42" s="66"/>
      <c r="Y42" s="40" t="str">
        <f t="shared" si="21"/>
        <v/>
      </c>
      <c r="Z42" s="102"/>
      <c r="AA42" s="40" t="str">
        <f t="shared" si="22"/>
        <v/>
      </c>
      <c r="AB42" s="40" t="str">
        <f t="shared" si="23"/>
        <v/>
      </c>
      <c r="AC42" s="66"/>
      <c r="AD42" s="103"/>
      <c r="AE42" s="110" t="str">
        <f t="shared" si="24"/>
        <v/>
      </c>
      <c r="AF42" s="75" t="str">
        <f t="shared" si="25"/>
        <v/>
      </c>
      <c r="AG42" s="108" t="str">
        <f t="shared" si="26"/>
        <v/>
      </c>
    </row>
    <row r="43" spans="1:33" s="76" customFormat="1" ht="30" customHeight="1" thickTop="1" thickBot="1" x14ac:dyDescent="0.3">
      <c r="A43" s="63"/>
      <c r="B43" s="63"/>
      <c r="C43" s="63">
        <v>4501061844</v>
      </c>
      <c r="D43" s="63" t="s">
        <v>87</v>
      </c>
      <c r="E43" s="63" t="s">
        <v>88</v>
      </c>
      <c r="F43" s="10" t="str">
        <f t="shared" si="13"/>
        <v/>
      </c>
      <c r="G43" s="188" t="e">
        <f>+IF(ISNUMBER(C43),VLOOKUP(C43,magasin!A43:D293,4,FALSE),"")</f>
        <v>#N/A</v>
      </c>
      <c r="H43" s="66" t="e">
        <f>IF(ISNUMBER(C43),VLOOKUP(C43,magasin!A:I,5,FALSE),"")</f>
        <v>#N/A</v>
      </c>
      <c r="I43" s="102" t="e">
        <f>IF(ISNUMBER(C43),VLOOKUP(C43,magasin!A43:F293,6,FALSE),"")</f>
        <v>#N/A</v>
      </c>
      <c r="J43" s="67"/>
      <c r="K43" s="68">
        <v>30805.200000000001</v>
      </c>
      <c r="L43" s="69" t="str">
        <f t="shared" si="14"/>
        <v/>
      </c>
      <c r="M43" s="70" t="str">
        <f t="shared" si="15"/>
        <v/>
      </c>
      <c r="N43" s="64" t="e">
        <f t="shared" si="16"/>
        <v>#N/A</v>
      </c>
      <c r="O43" s="71"/>
      <c r="P43" s="67">
        <v>41729</v>
      </c>
      <c r="Q43" s="67"/>
      <c r="R43" s="67">
        <v>41736</v>
      </c>
      <c r="S43" s="69" t="str">
        <f t="shared" si="17"/>
        <v/>
      </c>
      <c r="T43" s="72" t="str">
        <f t="shared" si="18"/>
        <v/>
      </c>
      <c r="U43" s="73" t="str">
        <f t="shared" si="19"/>
        <v/>
      </c>
      <c r="V43" s="74" t="str">
        <f t="shared" si="20"/>
        <v/>
      </c>
      <c r="W43" s="141"/>
      <c r="X43" s="66"/>
      <c r="Y43" s="40" t="str">
        <f t="shared" si="21"/>
        <v/>
      </c>
      <c r="Z43" s="102"/>
      <c r="AA43" s="40" t="str">
        <f t="shared" si="22"/>
        <v/>
      </c>
      <c r="AB43" s="40" t="str">
        <f t="shared" si="23"/>
        <v/>
      </c>
      <c r="AC43" s="66"/>
      <c r="AD43" s="103"/>
      <c r="AE43" s="110" t="str">
        <f t="shared" si="24"/>
        <v/>
      </c>
      <c r="AF43" s="75" t="str">
        <f t="shared" si="25"/>
        <v/>
      </c>
      <c r="AG43" s="108" t="str">
        <f t="shared" si="26"/>
        <v/>
      </c>
    </row>
    <row r="44" spans="1:33" s="76" customFormat="1" ht="30" customHeight="1" thickTop="1" thickBot="1" x14ac:dyDescent="0.3">
      <c r="A44" s="71"/>
      <c r="B44" s="71"/>
      <c r="C44" s="71">
        <v>4501061844</v>
      </c>
      <c r="D44" s="71" t="s">
        <v>87</v>
      </c>
      <c r="E44" s="71" t="s">
        <v>88</v>
      </c>
      <c r="F44" s="10" t="str">
        <f t="shared" si="13"/>
        <v/>
      </c>
      <c r="G44" s="188" t="e">
        <f>+IF(ISNUMBER(C44),VLOOKUP(C44,magasin!A44:D294,4,FALSE),"")</f>
        <v>#N/A</v>
      </c>
      <c r="H44" s="66" t="e">
        <f>IF(ISNUMBER(C44),VLOOKUP(C44,magasin!A:I,5,FALSE),"")</f>
        <v>#N/A</v>
      </c>
      <c r="I44" s="102" t="e">
        <f>IF(ISNUMBER(C44),VLOOKUP(C44,magasin!A44:F294,6,FALSE),"")</f>
        <v>#N/A</v>
      </c>
      <c r="J44" s="66"/>
      <c r="K44" s="77">
        <v>66440.13</v>
      </c>
      <c r="L44" s="69" t="str">
        <f t="shared" si="14"/>
        <v/>
      </c>
      <c r="M44" s="70" t="str">
        <f t="shared" si="15"/>
        <v/>
      </c>
      <c r="N44" s="64" t="e">
        <f t="shared" si="16"/>
        <v>#N/A</v>
      </c>
      <c r="O44" s="71"/>
      <c r="P44" s="66">
        <v>41704</v>
      </c>
      <c r="Q44" s="66"/>
      <c r="R44" s="66">
        <v>41715</v>
      </c>
      <c r="S44" s="69" t="str">
        <f t="shared" si="17"/>
        <v/>
      </c>
      <c r="T44" s="72" t="str">
        <f t="shared" si="18"/>
        <v/>
      </c>
      <c r="U44" s="73" t="str">
        <f t="shared" si="19"/>
        <v/>
      </c>
      <c r="V44" s="74" t="str">
        <f t="shared" si="20"/>
        <v/>
      </c>
      <c r="W44" s="141"/>
      <c r="X44" s="66"/>
      <c r="Y44" s="40" t="str">
        <f t="shared" si="21"/>
        <v/>
      </c>
      <c r="Z44" s="102"/>
      <c r="AA44" s="40" t="str">
        <f t="shared" si="22"/>
        <v/>
      </c>
      <c r="AB44" s="40" t="str">
        <f t="shared" si="23"/>
        <v/>
      </c>
      <c r="AC44" s="66"/>
      <c r="AD44" s="103"/>
      <c r="AE44" s="110" t="str">
        <f t="shared" si="24"/>
        <v/>
      </c>
      <c r="AF44" s="75" t="str">
        <f t="shared" si="25"/>
        <v/>
      </c>
      <c r="AG44" s="108" t="str">
        <f t="shared" si="26"/>
        <v/>
      </c>
    </row>
    <row r="45" spans="1:33" s="76" customFormat="1" ht="30" customHeight="1" thickTop="1" thickBot="1" x14ac:dyDescent="0.3">
      <c r="A45" s="63"/>
      <c r="B45" s="63"/>
      <c r="C45" s="63">
        <v>4501066890</v>
      </c>
      <c r="D45" s="63" t="s">
        <v>89</v>
      </c>
      <c r="E45" s="63" t="s">
        <v>57</v>
      </c>
      <c r="F45" s="10" t="str">
        <f t="shared" si="13"/>
        <v/>
      </c>
      <c r="G45" s="188" t="e">
        <f>+IF(ISNUMBER(C45),VLOOKUP(C45,magasin!A45:D295,4,FALSE),"")</f>
        <v>#N/A</v>
      </c>
      <c r="H45" s="66" t="e">
        <f>IF(ISNUMBER(C45),VLOOKUP(C45,magasin!A:I,5,FALSE),"")</f>
        <v>#N/A</v>
      </c>
      <c r="I45" s="102" t="e">
        <f>IF(ISNUMBER(C45),VLOOKUP(C45,magasin!A45:F295,6,FALSE),"")</f>
        <v>#N/A</v>
      </c>
      <c r="J45" s="67"/>
      <c r="K45" s="68">
        <v>28700</v>
      </c>
      <c r="L45" s="69" t="str">
        <f t="shared" si="14"/>
        <v/>
      </c>
      <c r="M45" s="70" t="str">
        <f t="shared" si="15"/>
        <v/>
      </c>
      <c r="N45" s="64" t="e">
        <f t="shared" si="16"/>
        <v>#N/A</v>
      </c>
      <c r="O45" s="71"/>
      <c r="P45" s="67">
        <v>41684</v>
      </c>
      <c r="Q45" s="67"/>
      <c r="R45" s="67">
        <v>41695</v>
      </c>
      <c r="S45" s="69" t="str">
        <f t="shared" si="17"/>
        <v/>
      </c>
      <c r="T45" s="72" t="str">
        <f t="shared" si="18"/>
        <v/>
      </c>
      <c r="U45" s="73" t="str">
        <f t="shared" si="19"/>
        <v/>
      </c>
      <c r="V45" s="74" t="str">
        <f t="shared" si="20"/>
        <v/>
      </c>
      <c r="W45" s="141"/>
      <c r="X45" s="66"/>
      <c r="Y45" s="40" t="str">
        <f t="shared" si="21"/>
        <v/>
      </c>
      <c r="Z45" s="102"/>
      <c r="AA45" s="40" t="str">
        <f t="shared" si="22"/>
        <v/>
      </c>
      <c r="AB45" s="40" t="str">
        <f t="shared" si="23"/>
        <v/>
      </c>
      <c r="AC45" s="66"/>
      <c r="AD45" s="103"/>
      <c r="AE45" s="110" t="str">
        <f t="shared" si="24"/>
        <v/>
      </c>
      <c r="AF45" s="75" t="str">
        <f t="shared" si="25"/>
        <v/>
      </c>
      <c r="AG45" s="108" t="str">
        <f t="shared" si="26"/>
        <v/>
      </c>
    </row>
    <row r="46" spans="1:33" s="76" customFormat="1" ht="30" customHeight="1" thickTop="1" thickBot="1" x14ac:dyDescent="0.3">
      <c r="A46" s="71"/>
      <c r="B46" s="71"/>
      <c r="C46" s="71">
        <v>4501061853</v>
      </c>
      <c r="D46" s="71" t="s">
        <v>90</v>
      </c>
      <c r="E46" s="71" t="s">
        <v>51</v>
      </c>
      <c r="F46" s="10" t="str">
        <f t="shared" si="13"/>
        <v/>
      </c>
      <c r="G46" s="188" t="e">
        <f>+IF(ISNUMBER(C46),VLOOKUP(C46,magasin!A46:D296,4,FALSE),"")</f>
        <v>#N/A</v>
      </c>
      <c r="H46" s="66" t="e">
        <f>IF(ISNUMBER(C46),VLOOKUP(C46,magasin!A:I,5,FALSE),"")</f>
        <v>#N/A</v>
      </c>
      <c r="I46" s="102" t="e">
        <f>IF(ISNUMBER(C46),VLOOKUP(C46,magasin!A46:F296,6,FALSE),"")</f>
        <v>#N/A</v>
      </c>
      <c r="J46" s="66"/>
      <c r="K46" s="77">
        <v>549000</v>
      </c>
      <c r="L46" s="69" t="str">
        <f t="shared" si="14"/>
        <v/>
      </c>
      <c r="M46" s="70" t="str">
        <f t="shared" si="15"/>
        <v/>
      </c>
      <c r="N46" s="64" t="e">
        <f t="shared" si="16"/>
        <v>#N/A</v>
      </c>
      <c r="O46" s="71"/>
      <c r="P46" s="66">
        <v>41669</v>
      </c>
      <c r="Q46" s="66"/>
      <c r="R46" s="66">
        <v>41674</v>
      </c>
      <c r="S46" s="69" t="str">
        <f t="shared" si="17"/>
        <v/>
      </c>
      <c r="T46" s="72" t="str">
        <f t="shared" si="18"/>
        <v/>
      </c>
      <c r="U46" s="73" t="str">
        <f t="shared" si="19"/>
        <v/>
      </c>
      <c r="V46" s="74" t="str">
        <f t="shared" si="20"/>
        <v/>
      </c>
      <c r="W46" s="141"/>
      <c r="X46" s="66"/>
      <c r="Y46" s="40" t="str">
        <f t="shared" si="21"/>
        <v/>
      </c>
      <c r="Z46" s="102"/>
      <c r="AA46" s="40" t="str">
        <f t="shared" si="22"/>
        <v/>
      </c>
      <c r="AB46" s="40" t="str">
        <f t="shared" si="23"/>
        <v/>
      </c>
      <c r="AC46" s="66"/>
      <c r="AD46" s="103"/>
      <c r="AE46" s="110" t="str">
        <f t="shared" si="24"/>
        <v/>
      </c>
      <c r="AF46" s="75" t="str">
        <f t="shared" si="25"/>
        <v/>
      </c>
      <c r="AG46" s="108" t="str">
        <f t="shared" si="26"/>
        <v/>
      </c>
    </row>
    <row r="47" spans="1:33" s="76" customFormat="1" ht="30" customHeight="1" thickTop="1" thickBot="1" x14ac:dyDescent="0.3">
      <c r="A47" s="63"/>
      <c r="B47" s="63"/>
      <c r="C47" s="63">
        <v>4501039510</v>
      </c>
      <c r="D47" s="63" t="s">
        <v>91</v>
      </c>
      <c r="E47" s="63" t="s">
        <v>85</v>
      </c>
      <c r="F47" s="10" t="str">
        <f t="shared" si="13"/>
        <v/>
      </c>
      <c r="G47" s="188" t="e">
        <f>+IF(ISNUMBER(C47),VLOOKUP(C47,magasin!A47:D297,4,FALSE),"")</f>
        <v>#N/A</v>
      </c>
      <c r="H47" s="66" t="e">
        <f>IF(ISNUMBER(C47),VLOOKUP(C47,magasin!A:I,5,FALSE),"")</f>
        <v>#N/A</v>
      </c>
      <c r="I47" s="102" t="e">
        <f>IF(ISNUMBER(C47),VLOOKUP(C47,magasin!A47:F297,6,FALSE),"")</f>
        <v>#N/A</v>
      </c>
      <c r="J47" s="67"/>
      <c r="K47" s="68">
        <v>18050</v>
      </c>
      <c r="L47" s="69" t="str">
        <f t="shared" si="14"/>
        <v/>
      </c>
      <c r="M47" s="70" t="str">
        <f t="shared" si="15"/>
        <v/>
      </c>
      <c r="N47" s="64" t="e">
        <f t="shared" si="16"/>
        <v>#N/A</v>
      </c>
      <c r="O47" s="71"/>
      <c r="P47" s="67">
        <v>41673</v>
      </c>
      <c r="Q47" s="67">
        <v>41674</v>
      </c>
      <c r="R47" s="67">
        <v>41677</v>
      </c>
      <c r="S47" s="69" t="str">
        <f t="shared" si="17"/>
        <v/>
      </c>
      <c r="T47" s="72">
        <f t="shared" si="18"/>
        <v>3</v>
      </c>
      <c r="U47" s="73" t="str">
        <f t="shared" si="19"/>
        <v/>
      </c>
      <c r="V47" s="74" t="str">
        <f t="shared" si="20"/>
        <v/>
      </c>
      <c r="W47" s="141"/>
      <c r="X47" s="66"/>
      <c r="Y47" s="40" t="str">
        <f t="shared" si="21"/>
        <v/>
      </c>
      <c r="Z47" s="102"/>
      <c r="AA47" s="40" t="str">
        <f t="shared" si="22"/>
        <v/>
      </c>
      <c r="AB47" s="40" t="str">
        <f t="shared" si="23"/>
        <v/>
      </c>
      <c r="AC47" s="66"/>
      <c r="AD47" s="103"/>
      <c r="AE47" s="110" t="str">
        <f t="shared" si="24"/>
        <v/>
      </c>
      <c r="AF47" s="75" t="str">
        <f t="shared" si="25"/>
        <v/>
      </c>
      <c r="AG47" s="108" t="str">
        <f t="shared" si="26"/>
        <v/>
      </c>
    </row>
    <row r="48" spans="1:33" s="76" customFormat="1" ht="30" customHeight="1" thickTop="1" thickBot="1" x14ac:dyDescent="0.3">
      <c r="A48" s="71"/>
      <c r="B48" s="71"/>
      <c r="C48" s="71">
        <v>10587025</v>
      </c>
      <c r="D48" s="71" t="s">
        <v>92</v>
      </c>
      <c r="E48" s="71" t="s">
        <v>93</v>
      </c>
      <c r="F48" s="10" t="str">
        <f t="shared" si="13"/>
        <v/>
      </c>
      <c r="G48" s="188" t="e">
        <f>+IF(ISNUMBER(C48),VLOOKUP(C48,magasin!A48:D298,4,FALSE),"")</f>
        <v>#N/A</v>
      </c>
      <c r="H48" s="66" t="e">
        <f>IF(ISNUMBER(C48),VLOOKUP(C48,magasin!A:I,5,FALSE),"")</f>
        <v>#N/A</v>
      </c>
      <c r="I48" s="102" t="e">
        <f>IF(ISNUMBER(C48),VLOOKUP(C48,magasin!A48:F298,6,FALSE),"")</f>
        <v>#N/A</v>
      </c>
      <c r="J48" s="66"/>
      <c r="K48" s="77">
        <v>3000</v>
      </c>
      <c r="L48" s="69" t="str">
        <f t="shared" si="14"/>
        <v/>
      </c>
      <c r="M48" s="70" t="str">
        <f t="shared" si="15"/>
        <v/>
      </c>
      <c r="N48" s="64" t="e">
        <f t="shared" si="16"/>
        <v>#N/A</v>
      </c>
      <c r="O48" s="71"/>
      <c r="P48" s="66">
        <v>41068</v>
      </c>
      <c r="Q48" s="66"/>
      <c r="R48" s="66">
        <v>41260</v>
      </c>
      <c r="S48" s="69" t="str">
        <f t="shared" si="17"/>
        <v/>
      </c>
      <c r="T48" s="72" t="str">
        <f t="shared" si="18"/>
        <v/>
      </c>
      <c r="U48" s="73" t="str">
        <f t="shared" si="19"/>
        <v/>
      </c>
      <c r="V48" s="74" t="str">
        <f t="shared" si="20"/>
        <v/>
      </c>
      <c r="W48" s="141"/>
      <c r="X48" s="66"/>
      <c r="Y48" s="40" t="str">
        <f t="shared" si="21"/>
        <v/>
      </c>
      <c r="Z48" s="102"/>
      <c r="AA48" s="40" t="str">
        <f t="shared" si="22"/>
        <v/>
      </c>
      <c r="AB48" s="40" t="str">
        <f t="shared" si="23"/>
        <v/>
      </c>
      <c r="AC48" s="66"/>
      <c r="AD48" s="103"/>
      <c r="AE48" s="110" t="str">
        <f t="shared" si="24"/>
        <v/>
      </c>
      <c r="AF48" s="75" t="str">
        <f t="shared" si="25"/>
        <v/>
      </c>
      <c r="AG48" s="108" t="str">
        <f t="shared" si="26"/>
        <v/>
      </c>
    </row>
    <row r="49" spans="1:33" s="76" customFormat="1" ht="30" customHeight="1" thickTop="1" thickBot="1" x14ac:dyDescent="0.3">
      <c r="A49" s="63"/>
      <c r="B49" s="63"/>
      <c r="C49" s="63"/>
      <c r="D49" s="63" t="s">
        <v>94</v>
      </c>
      <c r="E49" s="63" t="s">
        <v>95</v>
      </c>
      <c r="F49" s="10" t="str">
        <f t="shared" si="13"/>
        <v/>
      </c>
      <c r="G49" s="188" t="str">
        <f>+IF(ISNUMBER(C49),VLOOKUP(C49,magasin!A49:D299,4,FALSE),"")</f>
        <v/>
      </c>
      <c r="H49" s="66" t="str">
        <f>IF(ISNUMBER(C49),VLOOKUP(C49,magasin!A:I,5,FALSE),"")</f>
        <v/>
      </c>
      <c r="I49" s="102" t="str">
        <f>IF(ISNUMBER(C49),VLOOKUP(C49,magasin!A49:F299,6,FALSE),"")</f>
        <v/>
      </c>
      <c r="J49" s="67"/>
      <c r="K49" s="68">
        <v>6500</v>
      </c>
      <c r="L49" s="69" t="str">
        <f t="shared" si="14"/>
        <v/>
      </c>
      <c r="M49" s="70" t="str">
        <f t="shared" si="15"/>
        <v/>
      </c>
      <c r="N49" s="64" t="str">
        <f t="shared" si="16"/>
        <v/>
      </c>
      <c r="O49" s="71"/>
      <c r="P49" s="67">
        <v>40815</v>
      </c>
      <c r="Q49" s="67"/>
      <c r="R49" s="67">
        <v>40821</v>
      </c>
      <c r="S49" s="69" t="str">
        <f t="shared" si="17"/>
        <v/>
      </c>
      <c r="T49" s="72" t="str">
        <f t="shared" si="18"/>
        <v/>
      </c>
      <c r="U49" s="73" t="str">
        <f t="shared" si="19"/>
        <v/>
      </c>
      <c r="V49" s="74" t="str">
        <f t="shared" si="20"/>
        <v/>
      </c>
      <c r="W49" s="141"/>
      <c r="X49" s="66"/>
      <c r="Y49" s="40" t="str">
        <f t="shared" si="21"/>
        <v/>
      </c>
      <c r="Z49" s="102"/>
      <c r="AA49" s="40" t="str">
        <f t="shared" si="22"/>
        <v/>
      </c>
      <c r="AB49" s="40" t="str">
        <f t="shared" si="23"/>
        <v/>
      </c>
      <c r="AC49" s="66"/>
      <c r="AD49" s="103"/>
      <c r="AE49" s="110" t="str">
        <f t="shared" si="24"/>
        <v/>
      </c>
      <c r="AF49" s="75" t="str">
        <f t="shared" si="25"/>
        <v/>
      </c>
      <c r="AG49" s="108" t="str">
        <f t="shared" si="26"/>
        <v/>
      </c>
    </row>
    <row r="50" spans="1:33" s="76" customFormat="1" ht="30" customHeight="1" thickTop="1" thickBot="1" x14ac:dyDescent="0.3">
      <c r="A50" s="71"/>
      <c r="B50" s="71"/>
      <c r="C50" s="71"/>
      <c r="D50" s="71" t="s">
        <v>96</v>
      </c>
      <c r="E50" s="71"/>
      <c r="F50" s="10" t="str">
        <f t="shared" si="13"/>
        <v/>
      </c>
      <c r="G50" s="188" t="str">
        <f>+IF(ISNUMBER(C50),VLOOKUP(C50,magasin!A50:D300,4,FALSE),"")</f>
        <v/>
      </c>
      <c r="H50" s="66" t="str">
        <f>IF(ISNUMBER(C50),VLOOKUP(C50,magasin!A:I,5,FALSE),"")</f>
        <v/>
      </c>
      <c r="I50" s="102" t="str">
        <f>IF(ISNUMBER(C50),VLOOKUP(C50,magasin!A50:F300,6,FALSE),"")</f>
        <v/>
      </c>
      <c r="J50" s="66"/>
      <c r="K50" s="77">
        <v>3840</v>
      </c>
      <c r="L50" s="69" t="str">
        <f t="shared" si="14"/>
        <v/>
      </c>
      <c r="M50" s="70" t="str">
        <f t="shared" si="15"/>
        <v/>
      </c>
      <c r="N50" s="64" t="str">
        <f t="shared" si="16"/>
        <v/>
      </c>
      <c r="O50" s="71"/>
      <c r="P50" s="66">
        <v>41850</v>
      </c>
      <c r="Q50" s="66"/>
      <c r="R50" s="66"/>
      <c r="S50" s="69" t="str">
        <f t="shared" si="17"/>
        <v/>
      </c>
      <c r="T50" s="72" t="str">
        <f t="shared" si="18"/>
        <v/>
      </c>
      <c r="U50" s="73" t="str">
        <f t="shared" si="19"/>
        <v/>
      </c>
      <c r="V50" s="74" t="str">
        <f t="shared" si="20"/>
        <v/>
      </c>
      <c r="W50" s="141"/>
      <c r="X50" s="66"/>
      <c r="Y50" s="40" t="str">
        <f t="shared" si="21"/>
        <v/>
      </c>
      <c r="Z50" s="102"/>
      <c r="AA50" s="40" t="str">
        <f t="shared" si="22"/>
        <v/>
      </c>
      <c r="AB50" s="40" t="str">
        <f t="shared" si="23"/>
        <v/>
      </c>
      <c r="AC50" s="66"/>
      <c r="AD50" s="103"/>
      <c r="AE50" s="110" t="str">
        <f t="shared" si="24"/>
        <v/>
      </c>
      <c r="AF50" s="75" t="str">
        <f t="shared" si="25"/>
        <v/>
      </c>
      <c r="AG50" s="108" t="str">
        <f t="shared" si="26"/>
        <v/>
      </c>
    </row>
    <row r="51" spans="1:33" s="76" customFormat="1" ht="30" customHeight="1" thickTop="1" thickBot="1" x14ac:dyDescent="0.3">
      <c r="A51" s="63"/>
      <c r="B51" s="63"/>
      <c r="C51" s="63"/>
      <c r="D51" s="63" t="s">
        <v>97</v>
      </c>
      <c r="E51" s="63"/>
      <c r="F51" s="10" t="str">
        <f t="shared" si="13"/>
        <v/>
      </c>
      <c r="G51" s="188" t="str">
        <f>+IF(ISNUMBER(C51),VLOOKUP(C51,magasin!A51:D301,4,FALSE),"")</f>
        <v/>
      </c>
      <c r="H51" s="66" t="str">
        <f>IF(ISNUMBER(C51),VLOOKUP(C51,magasin!A:I,5,FALSE),"")</f>
        <v/>
      </c>
      <c r="I51" s="102" t="str">
        <f>IF(ISNUMBER(C51),VLOOKUP(C51,magasin!A51:F301,6,FALSE),"")</f>
        <v/>
      </c>
      <c r="J51" s="67"/>
      <c r="K51" s="68">
        <v>1500</v>
      </c>
      <c r="L51" s="69" t="str">
        <f t="shared" si="14"/>
        <v/>
      </c>
      <c r="M51" s="70" t="str">
        <f t="shared" si="15"/>
        <v/>
      </c>
      <c r="N51" s="64" t="str">
        <f t="shared" si="16"/>
        <v/>
      </c>
      <c r="O51" s="71"/>
      <c r="P51" s="67">
        <v>40390</v>
      </c>
      <c r="Q51" s="67"/>
      <c r="R51" s="67">
        <v>40416</v>
      </c>
      <c r="S51" s="69" t="str">
        <f t="shared" si="17"/>
        <v/>
      </c>
      <c r="T51" s="72" t="str">
        <f t="shared" si="18"/>
        <v/>
      </c>
      <c r="U51" s="73" t="str">
        <f t="shared" si="19"/>
        <v/>
      </c>
      <c r="V51" s="74" t="str">
        <f t="shared" si="20"/>
        <v/>
      </c>
      <c r="W51" s="141"/>
      <c r="X51" s="66"/>
      <c r="Y51" s="40" t="str">
        <f t="shared" si="21"/>
        <v/>
      </c>
      <c r="Z51" s="102"/>
      <c r="AA51" s="40" t="str">
        <f t="shared" si="22"/>
        <v/>
      </c>
      <c r="AB51" s="40" t="str">
        <f t="shared" si="23"/>
        <v/>
      </c>
      <c r="AC51" s="66"/>
      <c r="AD51" s="103"/>
      <c r="AE51" s="110" t="str">
        <f t="shared" si="24"/>
        <v/>
      </c>
      <c r="AF51" s="75" t="str">
        <f t="shared" si="25"/>
        <v/>
      </c>
      <c r="AG51" s="108" t="str">
        <f t="shared" si="26"/>
        <v/>
      </c>
    </row>
    <row r="52" spans="1:33" s="76" customFormat="1" ht="30" customHeight="1" thickTop="1" thickBot="1" x14ac:dyDescent="0.3">
      <c r="A52" s="71"/>
      <c r="B52" s="71"/>
      <c r="C52" s="71"/>
      <c r="D52" s="71" t="s">
        <v>98</v>
      </c>
      <c r="E52" s="71"/>
      <c r="F52" s="10" t="str">
        <f t="shared" si="13"/>
        <v/>
      </c>
      <c r="G52" s="188" t="str">
        <f>+IF(ISNUMBER(C52),VLOOKUP(C52,magasin!A52:D302,4,FALSE),"")</f>
        <v/>
      </c>
      <c r="H52" s="66" t="str">
        <f>IF(ISNUMBER(C52),VLOOKUP(C52,magasin!A:I,5,FALSE),"")</f>
        <v/>
      </c>
      <c r="I52" s="102" t="str">
        <f>IF(ISNUMBER(C52),VLOOKUP(C52,magasin!A52:F302,6,FALSE),"")</f>
        <v/>
      </c>
      <c r="J52" s="66"/>
      <c r="K52" s="77">
        <v>942.4</v>
      </c>
      <c r="L52" s="69" t="str">
        <f t="shared" si="14"/>
        <v/>
      </c>
      <c r="M52" s="70" t="str">
        <f t="shared" si="15"/>
        <v/>
      </c>
      <c r="N52" s="64" t="str">
        <f t="shared" si="16"/>
        <v/>
      </c>
      <c r="O52" s="71"/>
      <c r="P52" s="66">
        <v>41004</v>
      </c>
      <c r="Q52" s="66"/>
      <c r="R52" s="66">
        <v>41061</v>
      </c>
      <c r="S52" s="69" t="str">
        <f t="shared" si="17"/>
        <v/>
      </c>
      <c r="T52" s="72" t="str">
        <f t="shared" si="18"/>
        <v/>
      </c>
      <c r="U52" s="73" t="str">
        <f t="shared" si="19"/>
        <v/>
      </c>
      <c r="V52" s="74" t="str">
        <f t="shared" si="20"/>
        <v/>
      </c>
      <c r="W52" s="141"/>
      <c r="X52" s="66"/>
      <c r="Y52" s="40" t="str">
        <f t="shared" si="21"/>
        <v/>
      </c>
      <c r="Z52" s="102"/>
      <c r="AA52" s="40" t="str">
        <f t="shared" si="22"/>
        <v/>
      </c>
      <c r="AB52" s="40" t="str">
        <f t="shared" si="23"/>
        <v/>
      </c>
      <c r="AC52" s="66"/>
      <c r="AD52" s="103"/>
      <c r="AE52" s="110" t="str">
        <f t="shared" si="24"/>
        <v/>
      </c>
      <c r="AF52" s="75" t="str">
        <f t="shared" si="25"/>
        <v/>
      </c>
      <c r="AG52" s="108" t="str">
        <f t="shared" si="26"/>
        <v/>
      </c>
    </row>
    <row r="53" spans="1:33" s="76" customFormat="1" ht="30" customHeight="1" thickTop="1" thickBot="1" x14ac:dyDescent="0.3">
      <c r="A53" s="63"/>
      <c r="B53" s="63"/>
      <c r="C53" s="63">
        <v>4501009882</v>
      </c>
      <c r="D53" s="63" t="s">
        <v>99</v>
      </c>
      <c r="E53" s="63" t="s">
        <v>100</v>
      </c>
      <c r="F53" s="10" t="str">
        <f t="shared" si="13"/>
        <v/>
      </c>
      <c r="G53" s="188" t="e">
        <f>+IF(ISNUMBER(C53),VLOOKUP(C53,magasin!A53:D303,4,FALSE),"")</f>
        <v>#N/A</v>
      </c>
      <c r="H53" s="66" t="e">
        <f>IF(ISNUMBER(C53),VLOOKUP(C53,magasin!A:I,5,FALSE),"")</f>
        <v>#N/A</v>
      </c>
      <c r="I53" s="102" t="e">
        <f>IF(ISNUMBER(C53),VLOOKUP(C53,magasin!A53:F303,6,FALSE),"")</f>
        <v>#N/A</v>
      </c>
      <c r="J53" s="67"/>
      <c r="K53" s="68">
        <v>22505</v>
      </c>
      <c r="L53" s="69" t="str">
        <f t="shared" si="14"/>
        <v/>
      </c>
      <c r="M53" s="70" t="str">
        <f t="shared" si="15"/>
        <v/>
      </c>
      <c r="N53" s="64" t="e">
        <f t="shared" si="16"/>
        <v>#N/A</v>
      </c>
      <c r="O53" s="71"/>
      <c r="P53" s="67">
        <v>41639</v>
      </c>
      <c r="Q53" s="67"/>
      <c r="R53" s="67">
        <v>41718</v>
      </c>
      <c r="S53" s="69" t="str">
        <f t="shared" si="17"/>
        <v/>
      </c>
      <c r="T53" s="72" t="str">
        <f t="shared" si="18"/>
        <v/>
      </c>
      <c r="U53" s="73" t="str">
        <f t="shared" si="19"/>
        <v/>
      </c>
      <c r="V53" s="74" t="str">
        <f t="shared" si="20"/>
        <v/>
      </c>
      <c r="W53" s="141"/>
      <c r="X53" s="66"/>
      <c r="Y53" s="40" t="str">
        <f t="shared" si="21"/>
        <v/>
      </c>
      <c r="Z53" s="102"/>
      <c r="AA53" s="40" t="str">
        <f t="shared" si="22"/>
        <v/>
      </c>
      <c r="AB53" s="40" t="str">
        <f t="shared" si="23"/>
        <v/>
      </c>
      <c r="AC53" s="66"/>
      <c r="AD53" s="103"/>
      <c r="AE53" s="110" t="str">
        <f t="shared" si="24"/>
        <v/>
      </c>
      <c r="AF53" s="75" t="str">
        <f t="shared" si="25"/>
        <v/>
      </c>
      <c r="AG53" s="108" t="str">
        <f t="shared" si="26"/>
        <v/>
      </c>
    </row>
    <row r="54" spans="1:33" s="76" customFormat="1" ht="30" customHeight="1" thickTop="1" thickBot="1" x14ac:dyDescent="0.3">
      <c r="A54" s="71"/>
      <c r="B54" s="71"/>
      <c r="C54" s="71">
        <v>10676717</v>
      </c>
      <c r="D54" s="71" t="s">
        <v>101</v>
      </c>
      <c r="E54" s="71" t="s">
        <v>66</v>
      </c>
      <c r="F54" s="10" t="str">
        <f t="shared" si="13"/>
        <v/>
      </c>
      <c r="G54" s="188" t="e">
        <f>+IF(ISNUMBER(C54),VLOOKUP(C54,magasin!A54:D304,4,FALSE),"")</f>
        <v>#N/A</v>
      </c>
      <c r="H54" s="66" t="e">
        <f>IF(ISNUMBER(C54),VLOOKUP(C54,magasin!A:I,5,FALSE),"")</f>
        <v>#N/A</v>
      </c>
      <c r="I54" s="102" t="e">
        <f>IF(ISNUMBER(C54),VLOOKUP(C54,magasin!A54:F304,6,FALSE),"")</f>
        <v>#N/A</v>
      </c>
      <c r="J54" s="66"/>
      <c r="K54" s="77">
        <v>301206.3</v>
      </c>
      <c r="L54" s="69" t="str">
        <f t="shared" si="14"/>
        <v/>
      </c>
      <c r="M54" s="70" t="str">
        <f t="shared" si="15"/>
        <v/>
      </c>
      <c r="N54" s="64" t="e">
        <f t="shared" si="16"/>
        <v>#N/A</v>
      </c>
      <c r="O54" s="71"/>
      <c r="P54" s="66">
        <v>41639</v>
      </c>
      <c r="Q54" s="66"/>
      <c r="R54" s="66">
        <v>41719</v>
      </c>
      <c r="S54" s="69" t="str">
        <f t="shared" si="17"/>
        <v/>
      </c>
      <c r="T54" s="72" t="str">
        <f t="shared" si="18"/>
        <v/>
      </c>
      <c r="U54" s="73" t="str">
        <f t="shared" si="19"/>
        <v/>
      </c>
      <c r="V54" s="74" t="str">
        <f t="shared" si="20"/>
        <v/>
      </c>
      <c r="W54" s="141"/>
      <c r="X54" s="66"/>
      <c r="Y54" s="40" t="str">
        <f t="shared" si="21"/>
        <v/>
      </c>
      <c r="Z54" s="102"/>
      <c r="AA54" s="40" t="str">
        <f t="shared" si="22"/>
        <v/>
      </c>
      <c r="AB54" s="40" t="str">
        <f t="shared" si="23"/>
        <v/>
      </c>
      <c r="AC54" s="66"/>
      <c r="AD54" s="103"/>
      <c r="AE54" s="110" t="str">
        <f t="shared" si="24"/>
        <v/>
      </c>
      <c r="AF54" s="75" t="str">
        <f t="shared" si="25"/>
        <v/>
      </c>
      <c r="AG54" s="108" t="str">
        <f t="shared" si="26"/>
        <v/>
      </c>
    </row>
    <row r="55" spans="1:33" s="76" customFormat="1" ht="30" customHeight="1" thickTop="1" thickBot="1" x14ac:dyDescent="0.3">
      <c r="A55" s="63"/>
      <c r="B55" s="63"/>
      <c r="C55" s="63">
        <v>4501027077</v>
      </c>
      <c r="D55" s="63" t="s">
        <v>102</v>
      </c>
      <c r="E55" s="63" t="s">
        <v>43</v>
      </c>
      <c r="F55" s="10" t="str">
        <f t="shared" si="13"/>
        <v/>
      </c>
      <c r="G55" s="188" t="e">
        <f>+IF(ISNUMBER(C55),VLOOKUP(C55,magasin!A55:D305,4,FALSE),"")</f>
        <v>#N/A</v>
      </c>
      <c r="H55" s="66" t="e">
        <f>IF(ISNUMBER(C55),VLOOKUP(C55,magasin!A:I,5,FALSE),"")</f>
        <v>#N/A</v>
      </c>
      <c r="I55" s="102" t="e">
        <f>IF(ISNUMBER(C55),VLOOKUP(C55,magasin!A55:F305,6,FALSE),"")</f>
        <v>#N/A</v>
      </c>
      <c r="J55" s="67"/>
      <c r="K55" s="68">
        <v>125162.5</v>
      </c>
      <c r="L55" s="69" t="str">
        <f t="shared" si="14"/>
        <v/>
      </c>
      <c r="M55" s="70" t="str">
        <f t="shared" si="15"/>
        <v/>
      </c>
      <c r="N55" s="64" t="e">
        <f t="shared" si="16"/>
        <v>#N/A</v>
      </c>
      <c r="O55" s="71"/>
      <c r="P55" s="67">
        <v>41635</v>
      </c>
      <c r="Q55" s="67">
        <v>41642</v>
      </c>
      <c r="R55" s="67">
        <v>41645</v>
      </c>
      <c r="S55" s="69" t="str">
        <f t="shared" si="17"/>
        <v/>
      </c>
      <c r="T55" s="72">
        <f t="shared" si="18"/>
        <v>3</v>
      </c>
      <c r="U55" s="73" t="str">
        <f t="shared" si="19"/>
        <v/>
      </c>
      <c r="V55" s="74" t="str">
        <f t="shared" si="20"/>
        <v/>
      </c>
      <c r="W55" s="141"/>
      <c r="X55" s="66"/>
      <c r="Y55" s="40" t="str">
        <f t="shared" si="21"/>
        <v/>
      </c>
      <c r="Z55" s="102"/>
      <c r="AA55" s="40" t="str">
        <f t="shared" si="22"/>
        <v/>
      </c>
      <c r="AB55" s="40" t="str">
        <f t="shared" si="23"/>
        <v/>
      </c>
      <c r="AC55" s="66"/>
      <c r="AD55" s="103"/>
      <c r="AE55" s="110" t="str">
        <f t="shared" si="24"/>
        <v/>
      </c>
      <c r="AF55" s="75" t="str">
        <f t="shared" si="25"/>
        <v/>
      </c>
      <c r="AG55" s="108" t="str">
        <f t="shared" si="26"/>
        <v/>
      </c>
    </row>
    <row r="56" spans="1:33" s="76" customFormat="1" ht="30" customHeight="1" thickTop="1" thickBot="1" x14ac:dyDescent="0.3">
      <c r="A56" s="71"/>
      <c r="B56" s="71"/>
      <c r="C56" s="71"/>
      <c r="D56" s="71" t="s">
        <v>103</v>
      </c>
      <c r="E56" s="71"/>
      <c r="F56" s="10" t="str">
        <f t="shared" si="13"/>
        <v/>
      </c>
      <c r="G56" s="188" t="str">
        <f>+IF(ISNUMBER(C56),VLOOKUP(C56,magasin!A56:D306,4,FALSE),"")</f>
        <v/>
      </c>
      <c r="H56" s="66" t="str">
        <f>IF(ISNUMBER(C56),VLOOKUP(C56,magasin!A:I,5,FALSE),"")</f>
        <v/>
      </c>
      <c r="I56" s="102" t="str">
        <f>IF(ISNUMBER(C56),VLOOKUP(C56,magasin!A56:F306,6,FALSE),"")</f>
        <v/>
      </c>
      <c r="J56" s="66"/>
      <c r="K56" s="77">
        <v>45000</v>
      </c>
      <c r="L56" s="69" t="str">
        <f t="shared" si="14"/>
        <v/>
      </c>
      <c r="M56" s="70" t="str">
        <f t="shared" si="15"/>
        <v/>
      </c>
      <c r="N56" s="64" t="str">
        <f t="shared" si="16"/>
        <v/>
      </c>
      <c r="O56" s="71"/>
      <c r="P56" s="66">
        <v>41631</v>
      </c>
      <c r="Q56" s="66"/>
      <c r="R56" s="66">
        <v>41725</v>
      </c>
      <c r="S56" s="69" t="str">
        <f t="shared" si="17"/>
        <v/>
      </c>
      <c r="T56" s="72" t="str">
        <f t="shared" si="18"/>
        <v/>
      </c>
      <c r="U56" s="73" t="str">
        <f t="shared" si="19"/>
        <v/>
      </c>
      <c r="V56" s="74" t="str">
        <f t="shared" si="20"/>
        <v/>
      </c>
      <c r="W56" s="141"/>
      <c r="X56" s="66"/>
      <c r="Y56" s="40" t="str">
        <f t="shared" si="21"/>
        <v/>
      </c>
      <c r="Z56" s="102"/>
      <c r="AA56" s="40" t="str">
        <f t="shared" si="22"/>
        <v/>
      </c>
      <c r="AB56" s="40" t="str">
        <f t="shared" si="23"/>
        <v/>
      </c>
      <c r="AC56" s="66"/>
      <c r="AD56" s="103"/>
      <c r="AE56" s="110" t="str">
        <f t="shared" si="24"/>
        <v/>
      </c>
      <c r="AF56" s="75" t="str">
        <f t="shared" si="25"/>
        <v/>
      </c>
      <c r="AG56" s="108" t="str">
        <f t="shared" si="26"/>
        <v/>
      </c>
    </row>
    <row r="57" spans="1:33" s="76" customFormat="1" ht="30" customHeight="1" thickTop="1" thickBot="1" x14ac:dyDescent="0.3">
      <c r="A57" s="63"/>
      <c r="B57" s="63"/>
      <c r="C57" s="63"/>
      <c r="D57" s="63" t="s">
        <v>103</v>
      </c>
      <c r="E57" s="63"/>
      <c r="F57" s="10" t="str">
        <f t="shared" si="13"/>
        <v/>
      </c>
      <c r="G57" s="188" t="str">
        <f>+IF(ISNUMBER(C57),VLOOKUP(C57,magasin!A57:D307,4,FALSE),"")</f>
        <v/>
      </c>
      <c r="H57" s="66" t="str">
        <f>IF(ISNUMBER(C57),VLOOKUP(C57,magasin!A:I,5,FALSE),"")</f>
        <v/>
      </c>
      <c r="I57" s="102" t="str">
        <f>IF(ISNUMBER(C57),VLOOKUP(C57,magasin!A57:F307,6,FALSE),"")</f>
        <v/>
      </c>
      <c r="J57" s="67"/>
      <c r="K57" s="68">
        <v>39750</v>
      </c>
      <c r="L57" s="69" t="str">
        <f t="shared" si="14"/>
        <v/>
      </c>
      <c r="M57" s="70" t="str">
        <f t="shared" si="15"/>
        <v/>
      </c>
      <c r="N57" s="64" t="str">
        <f t="shared" si="16"/>
        <v/>
      </c>
      <c r="O57" s="71"/>
      <c r="P57" s="67">
        <v>41599</v>
      </c>
      <c r="Q57" s="67"/>
      <c r="R57" s="67">
        <v>41614</v>
      </c>
      <c r="S57" s="69" t="str">
        <f t="shared" si="17"/>
        <v/>
      </c>
      <c r="T57" s="72" t="str">
        <f t="shared" si="18"/>
        <v/>
      </c>
      <c r="U57" s="73" t="str">
        <f t="shared" si="19"/>
        <v/>
      </c>
      <c r="V57" s="74" t="str">
        <f t="shared" si="20"/>
        <v/>
      </c>
      <c r="W57" s="141"/>
      <c r="X57" s="66"/>
      <c r="Y57" s="40" t="str">
        <f t="shared" si="21"/>
        <v/>
      </c>
      <c r="Z57" s="102"/>
      <c r="AA57" s="40" t="str">
        <f t="shared" si="22"/>
        <v/>
      </c>
      <c r="AB57" s="40" t="str">
        <f t="shared" si="23"/>
        <v/>
      </c>
      <c r="AC57" s="66"/>
      <c r="AD57" s="103"/>
      <c r="AE57" s="110" t="str">
        <f t="shared" si="24"/>
        <v/>
      </c>
      <c r="AF57" s="75" t="str">
        <f t="shared" si="25"/>
        <v/>
      </c>
      <c r="AG57" s="108" t="str">
        <f t="shared" si="26"/>
        <v/>
      </c>
    </row>
    <row r="58" spans="1:33" s="76" customFormat="1" ht="30" customHeight="1" thickTop="1" thickBot="1" x14ac:dyDescent="0.3">
      <c r="A58" s="63"/>
      <c r="B58" s="63"/>
      <c r="C58" s="63"/>
      <c r="D58" s="63" t="s">
        <v>103</v>
      </c>
      <c r="E58" s="63"/>
      <c r="F58" s="10" t="str">
        <f t="shared" si="13"/>
        <v/>
      </c>
      <c r="G58" s="188" t="str">
        <f>+IF(ISNUMBER(C58),VLOOKUP(C58,magasin!A58:D308,4,FALSE),"")</f>
        <v/>
      </c>
      <c r="H58" s="66" t="str">
        <f>IF(ISNUMBER(C58),VLOOKUP(C58,magasin!A:I,5,FALSE),"")</f>
        <v/>
      </c>
      <c r="I58" s="102" t="str">
        <f>IF(ISNUMBER(C58),VLOOKUP(C58,magasin!A58:F308,6,FALSE),"")</f>
        <v/>
      </c>
      <c r="J58" s="67"/>
      <c r="K58" s="68">
        <v>29650</v>
      </c>
      <c r="L58" s="69" t="str">
        <f t="shared" si="14"/>
        <v/>
      </c>
      <c r="M58" s="70" t="str">
        <f t="shared" si="15"/>
        <v/>
      </c>
      <c r="N58" s="64" t="str">
        <f t="shared" si="16"/>
        <v/>
      </c>
      <c r="O58" s="71"/>
      <c r="P58" s="67">
        <v>41372</v>
      </c>
      <c r="Q58" s="67"/>
      <c r="R58" s="67">
        <v>41410</v>
      </c>
      <c r="S58" s="69" t="str">
        <f t="shared" si="17"/>
        <v/>
      </c>
      <c r="T58" s="72" t="str">
        <f t="shared" si="18"/>
        <v/>
      </c>
      <c r="U58" s="73" t="str">
        <f t="shared" si="19"/>
        <v/>
      </c>
      <c r="V58" s="74" t="str">
        <f t="shared" si="20"/>
        <v/>
      </c>
      <c r="W58" s="141"/>
      <c r="X58" s="66"/>
      <c r="Y58" s="40" t="str">
        <f t="shared" si="21"/>
        <v/>
      </c>
      <c r="Z58" s="102"/>
      <c r="AA58" s="40" t="str">
        <f t="shared" si="22"/>
        <v/>
      </c>
      <c r="AB58" s="40" t="str">
        <f t="shared" si="23"/>
        <v/>
      </c>
      <c r="AC58" s="66"/>
      <c r="AD58" s="103"/>
      <c r="AE58" s="110" t="str">
        <f t="shared" si="24"/>
        <v/>
      </c>
      <c r="AF58" s="75" t="str">
        <f t="shared" si="25"/>
        <v/>
      </c>
      <c r="AG58" s="108" t="str">
        <f t="shared" si="26"/>
        <v/>
      </c>
    </row>
    <row r="59" spans="1:33" s="76" customFormat="1" ht="30" customHeight="1" thickTop="1" thickBot="1" x14ac:dyDescent="0.3">
      <c r="A59" s="63"/>
      <c r="B59" s="63"/>
      <c r="C59" s="63"/>
      <c r="D59" s="63" t="s">
        <v>103</v>
      </c>
      <c r="E59" s="63"/>
      <c r="F59" s="10" t="str">
        <f t="shared" si="13"/>
        <v/>
      </c>
      <c r="G59" s="188" t="str">
        <f>+IF(ISNUMBER(C59),VLOOKUP(C59,magasin!A59:D309,4,FALSE),"")</f>
        <v/>
      </c>
      <c r="H59" s="66" t="str">
        <f>IF(ISNUMBER(C59),VLOOKUP(C59,magasin!A:I,5,FALSE),"")</f>
        <v/>
      </c>
      <c r="I59" s="102" t="str">
        <f>IF(ISNUMBER(C59),VLOOKUP(C59,magasin!A59:F309,6,FALSE),"")</f>
        <v/>
      </c>
      <c r="J59" s="67"/>
      <c r="K59" s="68">
        <v>19500</v>
      </c>
      <c r="L59" s="69" t="str">
        <f t="shared" si="14"/>
        <v/>
      </c>
      <c r="M59" s="70" t="str">
        <f t="shared" si="15"/>
        <v/>
      </c>
      <c r="N59" s="64" t="str">
        <f t="shared" si="16"/>
        <v/>
      </c>
      <c r="O59" s="71"/>
      <c r="P59" s="67">
        <v>41737</v>
      </c>
      <c r="Q59" s="67"/>
      <c r="R59" s="67">
        <v>41409</v>
      </c>
      <c r="S59" s="69" t="str">
        <f t="shared" si="17"/>
        <v/>
      </c>
      <c r="T59" s="72" t="str">
        <f t="shared" si="18"/>
        <v/>
      </c>
      <c r="U59" s="73" t="str">
        <f t="shared" si="19"/>
        <v/>
      </c>
      <c r="V59" s="74" t="str">
        <f t="shared" si="20"/>
        <v/>
      </c>
      <c r="W59" s="141"/>
      <c r="X59" s="66"/>
      <c r="Y59" s="40" t="str">
        <f t="shared" si="21"/>
        <v/>
      </c>
      <c r="Z59" s="102"/>
      <c r="AA59" s="40" t="str">
        <f t="shared" si="22"/>
        <v/>
      </c>
      <c r="AB59" s="40" t="str">
        <f t="shared" si="23"/>
        <v/>
      </c>
      <c r="AC59" s="66"/>
      <c r="AD59" s="103"/>
      <c r="AE59" s="110" t="str">
        <f t="shared" si="24"/>
        <v/>
      </c>
      <c r="AF59" s="75" t="str">
        <f t="shared" si="25"/>
        <v/>
      </c>
      <c r="AG59" s="108" t="str">
        <f t="shared" si="26"/>
        <v/>
      </c>
    </row>
    <row r="60" spans="1:33" s="76" customFormat="1" ht="30" customHeight="1" thickTop="1" thickBot="1" x14ac:dyDescent="0.3">
      <c r="A60" s="63"/>
      <c r="B60" s="63"/>
      <c r="C60" s="63"/>
      <c r="D60" s="63" t="s">
        <v>103</v>
      </c>
      <c r="E60" s="63"/>
      <c r="F60" s="10" t="str">
        <f t="shared" si="13"/>
        <v/>
      </c>
      <c r="G60" s="188" t="str">
        <f>+IF(ISNUMBER(C60),VLOOKUP(C60,magasin!A60:D310,4,FALSE),"")</f>
        <v/>
      </c>
      <c r="H60" s="66" t="str">
        <f>IF(ISNUMBER(C60),VLOOKUP(C60,magasin!A:I,5,FALSE),"")</f>
        <v/>
      </c>
      <c r="I60" s="102" t="str">
        <f>IF(ISNUMBER(C60),VLOOKUP(C60,magasin!A60:F310,6,FALSE),"")</f>
        <v/>
      </c>
      <c r="J60" s="67"/>
      <c r="K60" s="68">
        <v>19500</v>
      </c>
      <c r="L60" s="69" t="str">
        <f t="shared" si="14"/>
        <v/>
      </c>
      <c r="M60" s="70" t="str">
        <f t="shared" si="15"/>
        <v/>
      </c>
      <c r="N60" s="64" t="str">
        <f t="shared" si="16"/>
        <v/>
      </c>
      <c r="O60" s="71"/>
      <c r="P60" s="67">
        <v>41556</v>
      </c>
      <c r="Q60" s="67"/>
      <c r="R60" s="67">
        <v>41571</v>
      </c>
      <c r="S60" s="69" t="str">
        <f t="shared" si="17"/>
        <v/>
      </c>
      <c r="T60" s="72" t="str">
        <f t="shared" si="18"/>
        <v/>
      </c>
      <c r="U60" s="73" t="str">
        <f t="shared" si="19"/>
        <v/>
      </c>
      <c r="V60" s="74" t="str">
        <f t="shared" si="20"/>
        <v/>
      </c>
      <c r="W60" s="141"/>
      <c r="X60" s="66"/>
      <c r="Y60" s="40" t="str">
        <f t="shared" si="21"/>
        <v/>
      </c>
      <c r="Z60" s="102"/>
      <c r="AA60" s="40" t="str">
        <f t="shared" si="22"/>
        <v/>
      </c>
      <c r="AB60" s="40" t="str">
        <f t="shared" si="23"/>
        <v/>
      </c>
      <c r="AC60" s="66"/>
      <c r="AD60" s="103"/>
      <c r="AE60" s="110" t="str">
        <f t="shared" si="24"/>
        <v/>
      </c>
      <c r="AF60" s="75" t="str">
        <f t="shared" si="25"/>
        <v/>
      </c>
      <c r="AG60" s="108" t="str">
        <f t="shared" si="26"/>
        <v/>
      </c>
    </row>
    <row r="61" spans="1:33" s="76" customFormat="1" ht="30" customHeight="1" thickTop="1" thickBot="1" x14ac:dyDescent="0.3">
      <c r="A61" s="63"/>
      <c r="B61" s="63"/>
      <c r="C61" s="63"/>
      <c r="D61" s="63" t="s">
        <v>103</v>
      </c>
      <c r="E61" s="63"/>
      <c r="F61" s="10" t="str">
        <f t="shared" si="13"/>
        <v/>
      </c>
      <c r="G61" s="188" t="str">
        <f>+IF(ISNUMBER(C61),VLOOKUP(C61,magasin!A61:D311,4,FALSE),"")</f>
        <v/>
      </c>
      <c r="H61" s="66" t="str">
        <f>IF(ISNUMBER(C61),VLOOKUP(C61,magasin!A:I,5,FALSE),"")</f>
        <v/>
      </c>
      <c r="I61" s="102" t="str">
        <f>IF(ISNUMBER(C61),VLOOKUP(C61,magasin!A61:F311,6,FALSE),"")</f>
        <v/>
      </c>
      <c r="J61" s="67"/>
      <c r="K61" s="68">
        <v>29650</v>
      </c>
      <c r="L61" s="69" t="str">
        <f t="shared" si="14"/>
        <v/>
      </c>
      <c r="M61" s="70" t="str">
        <f t="shared" si="15"/>
        <v/>
      </c>
      <c r="N61" s="64" t="str">
        <f t="shared" si="16"/>
        <v/>
      </c>
      <c r="O61" s="71"/>
      <c r="P61" s="67">
        <v>41556</v>
      </c>
      <c r="Q61" s="67"/>
      <c r="R61" s="67">
        <v>41571</v>
      </c>
      <c r="S61" s="69" t="str">
        <f t="shared" si="17"/>
        <v/>
      </c>
      <c r="T61" s="72" t="str">
        <f t="shared" si="18"/>
        <v/>
      </c>
      <c r="U61" s="73" t="str">
        <f t="shared" si="19"/>
        <v/>
      </c>
      <c r="V61" s="74" t="str">
        <f t="shared" si="20"/>
        <v/>
      </c>
      <c r="W61" s="141"/>
      <c r="X61" s="66"/>
      <c r="Y61" s="40" t="str">
        <f t="shared" si="21"/>
        <v/>
      </c>
      <c r="Z61" s="102"/>
      <c r="AA61" s="40" t="str">
        <f t="shared" si="22"/>
        <v/>
      </c>
      <c r="AB61" s="40" t="str">
        <f t="shared" si="23"/>
        <v/>
      </c>
      <c r="AC61" s="66"/>
      <c r="AD61" s="103"/>
      <c r="AE61" s="110" t="str">
        <f t="shared" si="24"/>
        <v/>
      </c>
      <c r="AF61" s="75" t="str">
        <f t="shared" si="25"/>
        <v/>
      </c>
      <c r="AG61" s="108" t="str">
        <f t="shared" si="26"/>
        <v/>
      </c>
    </row>
    <row r="62" spans="1:33" s="76" customFormat="1" ht="30" customHeight="1" thickTop="1" thickBot="1" x14ac:dyDescent="0.3">
      <c r="A62" s="63"/>
      <c r="B62" s="63"/>
      <c r="C62" s="63"/>
      <c r="D62" s="63" t="s">
        <v>103</v>
      </c>
      <c r="E62" s="63"/>
      <c r="F62" s="10" t="str">
        <f t="shared" si="13"/>
        <v/>
      </c>
      <c r="G62" s="188" t="str">
        <f>+IF(ISNUMBER(C62),VLOOKUP(C62,magasin!A62:D312,4,FALSE),"")</f>
        <v/>
      </c>
      <c r="H62" s="66" t="str">
        <f>IF(ISNUMBER(C62),VLOOKUP(C62,magasin!A:I,5,FALSE),"")</f>
        <v/>
      </c>
      <c r="I62" s="102" t="str">
        <f>IF(ISNUMBER(C62),VLOOKUP(C62,magasin!A62:F312,6,FALSE),"")</f>
        <v/>
      </c>
      <c r="J62" s="67"/>
      <c r="K62" s="68">
        <v>19500</v>
      </c>
      <c r="L62" s="69" t="str">
        <f t="shared" si="14"/>
        <v/>
      </c>
      <c r="M62" s="70" t="str">
        <f t="shared" si="15"/>
        <v/>
      </c>
      <c r="N62" s="64" t="str">
        <f t="shared" si="16"/>
        <v/>
      </c>
      <c r="O62" s="71"/>
      <c r="P62" s="67">
        <v>41458</v>
      </c>
      <c r="Q62" s="67"/>
      <c r="R62" s="67">
        <v>41480</v>
      </c>
      <c r="S62" s="69" t="str">
        <f t="shared" si="17"/>
        <v/>
      </c>
      <c r="T62" s="72" t="str">
        <f t="shared" si="18"/>
        <v/>
      </c>
      <c r="U62" s="73" t="str">
        <f t="shared" si="19"/>
        <v/>
      </c>
      <c r="V62" s="74" t="str">
        <f t="shared" si="20"/>
        <v/>
      </c>
      <c r="W62" s="141"/>
      <c r="X62" s="66"/>
      <c r="Y62" s="40" t="str">
        <f t="shared" si="21"/>
        <v/>
      </c>
      <c r="Z62" s="102"/>
      <c r="AA62" s="40" t="str">
        <f t="shared" si="22"/>
        <v/>
      </c>
      <c r="AB62" s="40" t="str">
        <f t="shared" si="23"/>
        <v/>
      </c>
      <c r="AC62" s="66"/>
      <c r="AD62" s="103"/>
      <c r="AE62" s="110" t="str">
        <f t="shared" si="24"/>
        <v/>
      </c>
      <c r="AF62" s="75" t="str">
        <f t="shared" si="25"/>
        <v/>
      </c>
      <c r="AG62" s="108" t="str">
        <f t="shared" si="26"/>
        <v/>
      </c>
    </row>
    <row r="63" spans="1:33" s="76" customFormat="1" ht="30" customHeight="1" thickTop="1" thickBot="1" x14ac:dyDescent="0.3">
      <c r="A63" s="63"/>
      <c r="B63" s="63"/>
      <c r="C63" s="63"/>
      <c r="D63" s="63" t="s">
        <v>103</v>
      </c>
      <c r="E63" s="63"/>
      <c r="F63" s="10" t="str">
        <f t="shared" si="13"/>
        <v/>
      </c>
      <c r="G63" s="188" t="str">
        <f>+IF(ISNUMBER(C63),VLOOKUP(C63,magasin!A63:D313,4,FALSE),"")</f>
        <v/>
      </c>
      <c r="H63" s="66" t="str">
        <f>IF(ISNUMBER(C63),VLOOKUP(C63,magasin!A:I,5,FALSE),"")</f>
        <v/>
      </c>
      <c r="I63" s="102" t="str">
        <f>IF(ISNUMBER(C63),VLOOKUP(C63,magasin!A63:F313,6,FALSE),"")</f>
        <v/>
      </c>
      <c r="J63" s="67"/>
      <c r="K63" s="68">
        <v>29650</v>
      </c>
      <c r="L63" s="69" t="str">
        <f t="shared" si="14"/>
        <v/>
      </c>
      <c r="M63" s="70" t="str">
        <f t="shared" si="15"/>
        <v/>
      </c>
      <c r="N63" s="64" t="str">
        <f t="shared" si="16"/>
        <v/>
      </c>
      <c r="O63" s="71"/>
      <c r="P63" s="67">
        <v>29650</v>
      </c>
      <c r="Q63" s="67"/>
      <c r="R63" s="67">
        <v>41480</v>
      </c>
      <c r="S63" s="69" t="str">
        <f t="shared" si="17"/>
        <v/>
      </c>
      <c r="T63" s="72" t="str">
        <f t="shared" si="18"/>
        <v/>
      </c>
      <c r="U63" s="73" t="str">
        <f t="shared" si="19"/>
        <v/>
      </c>
      <c r="V63" s="74" t="str">
        <f t="shared" si="20"/>
        <v/>
      </c>
      <c r="W63" s="141"/>
      <c r="X63" s="66"/>
      <c r="Y63" s="40" t="str">
        <f t="shared" si="21"/>
        <v/>
      </c>
      <c r="Z63" s="102"/>
      <c r="AA63" s="40" t="str">
        <f t="shared" si="22"/>
        <v/>
      </c>
      <c r="AB63" s="40" t="str">
        <f t="shared" si="23"/>
        <v/>
      </c>
      <c r="AC63" s="66"/>
      <c r="AD63" s="103"/>
      <c r="AE63" s="110" t="str">
        <f t="shared" si="24"/>
        <v/>
      </c>
      <c r="AF63" s="75" t="str">
        <f t="shared" si="25"/>
        <v/>
      </c>
      <c r="AG63" s="108" t="str">
        <f t="shared" si="26"/>
        <v/>
      </c>
    </row>
    <row r="64" spans="1:33" s="76" customFormat="1" ht="30" customHeight="1" thickTop="1" thickBot="1" x14ac:dyDescent="0.3">
      <c r="A64" s="63"/>
      <c r="B64" s="63"/>
      <c r="C64" s="63"/>
      <c r="D64" s="63" t="s">
        <v>103</v>
      </c>
      <c r="E64" s="63"/>
      <c r="F64" s="10" t="str">
        <f t="shared" si="13"/>
        <v/>
      </c>
      <c r="G64" s="188" t="str">
        <f>+IF(ISNUMBER(C64),VLOOKUP(C64,magasin!A64:D314,4,FALSE),"")</f>
        <v/>
      </c>
      <c r="H64" s="66" t="str">
        <f>IF(ISNUMBER(C64),VLOOKUP(C64,magasin!A:I,5,FALSE),"")</f>
        <v/>
      </c>
      <c r="I64" s="102" t="str">
        <f>IF(ISNUMBER(C64),VLOOKUP(C64,magasin!A64:F314,6,FALSE),"")</f>
        <v/>
      </c>
      <c r="J64" s="67"/>
      <c r="K64" s="68">
        <v>27500</v>
      </c>
      <c r="L64" s="69" t="str">
        <f t="shared" si="14"/>
        <v/>
      </c>
      <c r="M64" s="70" t="str">
        <f t="shared" si="15"/>
        <v/>
      </c>
      <c r="N64" s="64" t="str">
        <f t="shared" si="16"/>
        <v/>
      </c>
      <c r="O64" s="71"/>
      <c r="P64" s="67">
        <v>40960</v>
      </c>
      <c r="Q64" s="67"/>
      <c r="R64" s="67">
        <v>41015</v>
      </c>
      <c r="S64" s="69" t="str">
        <f t="shared" si="17"/>
        <v/>
      </c>
      <c r="T64" s="72" t="str">
        <f t="shared" si="18"/>
        <v/>
      </c>
      <c r="U64" s="73" t="str">
        <f t="shared" si="19"/>
        <v/>
      </c>
      <c r="V64" s="74" t="str">
        <f t="shared" si="20"/>
        <v/>
      </c>
      <c r="W64" s="141"/>
      <c r="X64" s="66"/>
      <c r="Y64" s="40" t="str">
        <f t="shared" si="21"/>
        <v/>
      </c>
      <c r="Z64" s="102"/>
      <c r="AA64" s="40" t="str">
        <f t="shared" si="22"/>
        <v/>
      </c>
      <c r="AB64" s="40" t="str">
        <f t="shared" si="23"/>
        <v/>
      </c>
      <c r="AC64" s="66"/>
      <c r="AD64" s="103"/>
      <c r="AE64" s="110" t="str">
        <f t="shared" si="24"/>
        <v/>
      </c>
      <c r="AF64" s="75" t="str">
        <f t="shared" si="25"/>
        <v/>
      </c>
      <c r="AG64" s="108" t="str">
        <f t="shared" si="26"/>
        <v/>
      </c>
    </row>
    <row r="65" spans="1:33" s="76" customFormat="1" ht="30" customHeight="1" thickTop="1" thickBot="1" x14ac:dyDescent="0.3">
      <c r="A65" s="63"/>
      <c r="B65" s="63"/>
      <c r="C65" s="63"/>
      <c r="D65" s="63" t="s">
        <v>103</v>
      </c>
      <c r="E65" s="63"/>
      <c r="F65" s="10" t="str">
        <f t="shared" si="13"/>
        <v/>
      </c>
      <c r="G65" s="188" t="str">
        <f>+IF(ISNUMBER(C65),VLOOKUP(C65,magasin!A65:D315,4,FALSE),"")</f>
        <v/>
      </c>
      <c r="H65" s="66" t="str">
        <f>IF(ISNUMBER(C65),VLOOKUP(C65,magasin!A:I,5,FALSE),"")</f>
        <v/>
      </c>
      <c r="I65" s="102" t="str">
        <f>IF(ISNUMBER(C65),VLOOKUP(C65,magasin!A65:F315,6,FALSE),"")</f>
        <v/>
      </c>
      <c r="J65" s="67"/>
      <c r="K65" s="68">
        <v>34150</v>
      </c>
      <c r="L65" s="69" t="str">
        <f t="shared" si="14"/>
        <v/>
      </c>
      <c r="M65" s="70" t="str">
        <f t="shared" si="15"/>
        <v/>
      </c>
      <c r="N65" s="64" t="str">
        <f t="shared" si="16"/>
        <v/>
      </c>
      <c r="O65" s="71"/>
      <c r="P65" s="67">
        <v>40960</v>
      </c>
      <c r="Q65" s="67"/>
      <c r="R65" s="67">
        <v>41015</v>
      </c>
      <c r="S65" s="69" t="str">
        <f t="shared" si="17"/>
        <v/>
      </c>
      <c r="T65" s="72" t="str">
        <f t="shared" si="18"/>
        <v/>
      </c>
      <c r="U65" s="73" t="str">
        <f t="shared" si="19"/>
        <v/>
      </c>
      <c r="V65" s="74" t="str">
        <f t="shared" si="20"/>
        <v/>
      </c>
      <c r="W65" s="141"/>
      <c r="X65" s="66"/>
      <c r="Y65" s="40" t="str">
        <f t="shared" si="21"/>
        <v/>
      </c>
      <c r="Z65" s="102"/>
      <c r="AA65" s="40" t="str">
        <f t="shared" si="22"/>
        <v/>
      </c>
      <c r="AB65" s="40" t="str">
        <f t="shared" si="23"/>
        <v/>
      </c>
      <c r="AC65" s="66"/>
      <c r="AD65" s="103"/>
      <c r="AE65" s="110" t="str">
        <f t="shared" si="24"/>
        <v/>
      </c>
      <c r="AF65" s="75" t="str">
        <f t="shared" si="25"/>
        <v/>
      </c>
      <c r="AG65" s="108" t="str">
        <f t="shared" si="26"/>
        <v/>
      </c>
    </row>
    <row r="66" spans="1:33" s="76" customFormat="1" ht="30" customHeight="1" thickTop="1" thickBot="1" x14ac:dyDescent="0.3">
      <c r="A66" s="63"/>
      <c r="B66" s="63"/>
      <c r="C66" s="63"/>
      <c r="D66" s="63" t="s">
        <v>103</v>
      </c>
      <c r="E66" s="63"/>
      <c r="F66" s="10" t="str">
        <f t="shared" si="13"/>
        <v/>
      </c>
      <c r="G66" s="188" t="str">
        <f>+IF(ISNUMBER(C66),VLOOKUP(C66,magasin!A66:D316,4,FALSE),"")</f>
        <v/>
      </c>
      <c r="H66" s="66" t="str">
        <f>IF(ISNUMBER(C66),VLOOKUP(C66,magasin!A:I,5,FALSE),"")</f>
        <v/>
      </c>
      <c r="I66" s="102" t="str">
        <f>IF(ISNUMBER(C66),VLOOKUP(C66,magasin!A66:F316,6,FALSE),"")</f>
        <v/>
      </c>
      <c r="J66" s="67"/>
      <c r="K66" s="68">
        <v>19500</v>
      </c>
      <c r="L66" s="69" t="str">
        <f t="shared" si="14"/>
        <v/>
      </c>
      <c r="M66" s="70" t="str">
        <f t="shared" si="15"/>
        <v/>
      </c>
      <c r="N66" s="64" t="str">
        <f t="shared" si="16"/>
        <v/>
      </c>
      <c r="O66" s="71"/>
      <c r="P66" s="67">
        <v>41639</v>
      </c>
      <c r="Q66" s="67"/>
      <c r="R66" s="67">
        <v>41660</v>
      </c>
      <c r="S66" s="69" t="str">
        <f t="shared" si="17"/>
        <v/>
      </c>
      <c r="T66" s="72" t="str">
        <f t="shared" si="18"/>
        <v/>
      </c>
      <c r="U66" s="73" t="str">
        <f t="shared" si="19"/>
        <v/>
      </c>
      <c r="V66" s="74" t="str">
        <f t="shared" si="20"/>
        <v/>
      </c>
      <c r="W66" s="141"/>
      <c r="X66" s="66"/>
      <c r="Y66" s="40" t="str">
        <f t="shared" si="21"/>
        <v/>
      </c>
      <c r="Z66" s="102"/>
      <c r="AA66" s="40" t="str">
        <f t="shared" si="22"/>
        <v/>
      </c>
      <c r="AB66" s="40" t="str">
        <f t="shared" si="23"/>
        <v/>
      </c>
      <c r="AC66" s="66"/>
      <c r="AD66" s="103"/>
      <c r="AE66" s="110" t="str">
        <f t="shared" si="24"/>
        <v/>
      </c>
      <c r="AF66" s="75" t="str">
        <f t="shared" si="25"/>
        <v/>
      </c>
      <c r="AG66" s="108" t="str">
        <f t="shared" si="26"/>
        <v/>
      </c>
    </row>
    <row r="67" spans="1:33" s="76" customFormat="1" ht="30" customHeight="1" thickTop="1" thickBot="1" x14ac:dyDescent="0.3">
      <c r="A67" s="63"/>
      <c r="B67" s="63"/>
      <c r="C67" s="63"/>
      <c r="D67" s="63" t="s">
        <v>103</v>
      </c>
      <c r="E67" s="63"/>
      <c r="F67" s="10" t="str">
        <f t="shared" si="13"/>
        <v/>
      </c>
      <c r="G67" s="188" t="str">
        <f>+IF(ISNUMBER(C67),VLOOKUP(C67,magasin!A67:D317,4,FALSE),"")</f>
        <v/>
      </c>
      <c r="H67" s="66" t="str">
        <f>IF(ISNUMBER(C67),VLOOKUP(C67,magasin!A:I,5,FALSE),"")</f>
        <v/>
      </c>
      <c r="I67" s="102" t="str">
        <f>IF(ISNUMBER(C67),VLOOKUP(C67,magasin!A67:F317,6,FALSE),"")</f>
        <v/>
      </c>
      <c r="J67" s="67"/>
      <c r="K67" s="68">
        <v>29650</v>
      </c>
      <c r="L67" s="69" t="str">
        <f t="shared" si="14"/>
        <v/>
      </c>
      <c r="M67" s="70" t="str">
        <f t="shared" si="15"/>
        <v/>
      </c>
      <c r="N67" s="64" t="str">
        <f t="shared" si="16"/>
        <v/>
      </c>
      <c r="O67" s="71"/>
      <c r="P67" s="67">
        <v>41639</v>
      </c>
      <c r="Q67" s="67"/>
      <c r="R67" s="67">
        <v>41660</v>
      </c>
      <c r="S67" s="69" t="str">
        <f t="shared" si="17"/>
        <v/>
      </c>
      <c r="T67" s="72" t="str">
        <f t="shared" si="18"/>
        <v/>
      </c>
      <c r="U67" s="73" t="str">
        <f t="shared" si="19"/>
        <v/>
      </c>
      <c r="V67" s="74" t="str">
        <f t="shared" si="20"/>
        <v/>
      </c>
      <c r="W67" s="141"/>
      <c r="X67" s="66"/>
      <c r="Y67" s="40" t="str">
        <f t="shared" si="21"/>
        <v/>
      </c>
      <c r="Z67" s="102"/>
      <c r="AA67" s="40" t="str">
        <f t="shared" si="22"/>
        <v/>
      </c>
      <c r="AB67" s="40" t="str">
        <f t="shared" si="23"/>
        <v/>
      </c>
      <c r="AC67" s="66"/>
      <c r="AD67" s="103"/>
      <c r="AE67" s="110" t="str">
        <f t="shared" si="24"/>
        <v/>
      </c>
      <c r="AF67" s="75" t="str">
        <f t="shared" si="25"/>
        <v/>
      </c>
      <c r="AG67" s="108" t="str">
        <f t="shared" si="26"/>
        <v/>
      </c>
    </row>
    <row r="68" spans="1:33" s="76" customFormat="1" ht="30" customHeight="1" thickTop="1" thickBot="1" x14ac:dyDescent="0.3">
      <c r="A68" s="63"/>
      <c r="B68" s="63"/>
      <c r="C68" s="63">
        <v>4501076706</v>
      </c>
      <c r="D68" s="63" t="s">
        <v>104</v>
      </c>
      <c r="E68" s="63" t="s">
        <v>105</v>
      </c>
      <c r="F68" s="10" t="str">
        <f t="shared" si="13"/>
        <v/>
      </c>
      <c r="G68" s="188" t="e">
        <f>+IF(ISNUMBER(C68),VLOOKUP(C68,magasin!A68:D318,4,FALSE),"")</f>
        <v>#N/A</v>
      </c>
      <c r="H68" s="66" t="e">
        <f>IF(ISNUMBER(C68),VLOOKUP(C68,magasin!A:I,5,FALSE),"")</f>
        <v>#N/A</v>
      </c>
      <c r="I68" s="102" t="e">
        <f>IF(ISNUMBER(C68),VLOOKUP(C68,magasin!A68:F318,6,FALSE),"")</f>
        <v>#N/A</v>
      </c>
      <c r="J68" s="67"/>
      <c r="K68" s="68">
        <v>52000</v>
      </c>
      <c r="L68" s="69" t="str">
        <f t="shared" si="14"/>
        <v/>
      </c>
      <c r="M68" s="70" t="str">
        <f t="shared" si="15"/>
        <v/>
      </c>
      <c r="N68" s="64" t="e">
        <f t="shared" si="16"/>
        <v>#N/A</v>
      </c>
      <c r="O68" s="71"/>
      <c r="P68" s="67">
        <v>41670</v>
      </c>
      <c r="Q68" s="67"/>
      <c r="R68" s="67">
        <v>41683</v>
      </c>
      <c r="S68" s="69" t="str">
        <f t="shared" si="17"/>
        <v/>
      </c>
      <c r="T68" s="72" t="str">
        <f t="shared" si="18"/>
        <v/>
      </c>
      <c r="U68" s="73" t="str">
        <f t="shared" si="19"/>
        <v/>
      </c>
      <c r="V68" s="74" t="str">
        <f t="shared" si="20"/>
        <v/>
      </c>
      <c r="W68" s="141"/>
      <c r="X68" s="66"/>
      <c r="Y68" s="40" t="str">
        <f t="shared" si="21"/>
        <v/>
      </c>
      <c r="Z68" s="102"/>
      <c r="AA68" s="40" t="str">
        <f t="shared" si="22"/>
        <v/>
      </c>
      <c r="AB68" s="40" t="str">
        <f t="shared" si="23"/>
        <v/>
      </c>
      <c r="AC68" s="66"/>
      <c r="AD68" s="103"/>
      <c r="AE68" s="110" t="str">
        <f t="shared" si="24"/>
        <v/>
      </c>
      <c r="AF68" s="75" t="str">
        <f t="shared" si="25"/>
        <v/>
      </c>
      <c r="AG68" s="108" t="str">
        <f t="shared" si="26"/>
        <v/>
      </c>
    </row>
    <row r="69" spans="1:33" s="76" customFormat="1" ht="30" customHeight="1" thickTop="1" thickBot="1" x14ac:dyDescent="0.3">
      <c r="A69" s="63"/>
      <c r="B69" s="63"/>
      <c r="C69" s="63"/>
      <c r="D69" s="63" t="s">
        <v>106</v>
      </c>
      <c r="E69" s="63"/>
      <c r="F69" s="10" t="str">
        <f t="shared" si="13"/>
        <v/>
      </c>
      <c r="G69" s="188" t="str">
        <f>+IF(ISNUMBER(C69),VLOOKUP(C69,magasin!A69:D319,4,FALSE),"")</f>
        <v/>
      </c>
      <c r="H69" s="66" t="str">
        <f>IF(ISNUMBER(C69),VLOOKUP(C69,magasin!A:I,5,FALSE),"")</f>
        <v/>
      </c>
      <c r="I69" s="102" t="str">
        <f>IF(ISNUMBER(C69),VLOOKUP(C69,magasin!A69:F319,6,FALSE),"")</f>
        <v/>
      </c>
      <c r="J69" s="67"/>
      <c r="K69" s="68">
        <v>259749.98</v>
      </c>
      <c r="L69" s="69" t="str">
        <f t="shared" ref="L69:L100" si="27">IF(AND(ISNUMBER(H69),ISNUMBER(J69),ISNUMBER(B69)),(J69-H69)/B69,"")</f>
        <v/>
      </c>
      <c r="M69" s="70" t="str">
        <f t="shared" ref="M69:M100" si="28">IF(AND(L69&lt;30%,ISNUMBER(L69)),"à temps",IF(L69="","","Retard de paiement éventuel dû au retard du traitement de la réception"))</f>
        <v/>
      </c>
      <c r="N69" s="64" t="str">
        <f t="shared" ref="N69:N100" si="29">+IF(AND(ISNUMBER(H69),ISNUMBER(H69),P69&lt;H69),"Facture Antidatée",IF(AND(ISNUMBER(J69),ISBLANK(P69)),"Réclamer Facture",IF(AND(ISNUMBER(P69),ISNUMBER(J69)),"à comptabiliser","")))</f>
        <v/>
      </c>
      <c r="O69" s="71"/>
      <c r="P69" s="67">
        <v>41758</v>
      </c>
      <c r="Q69" s="67"/>
      <c r="R69" s="67">
        <v>41711</v>
      </c>
      <c r="S69" s="69" t="str">
        <f t="shared" ref="S69:S100" si="30">IF(AND(ISNUMBER(Q69),ISNUMBER(R69),ISNUMBER(B69)),(R69-Q69)/B69,"")</f>
        <v/>
      </c>
      <c r="T69" s="72" t="str">
        <f t="shared" ref="T69:T100" si="31">IF(AND(ISNUMBER(Q69),ISNUMBER(R69)),R69-Q69,"")</f>
        <v/>
      </c>
      <c r="U69" s="73" t="str">
        <f t="shared" ref="U69:U100" si="32">IF(AND(ISNUMBER(H69),ISNUMBER(B69)),H69+B69,"")</f>
        <v/>
      </c>
      <c r="V69" s="74" t="str">
        <f t="shared" ref="V69:V100" si="33">IF(ISNUMBER(U69),U69-$U$1,"")</f>
        <v/>
      </c>
      <c r="W69" s="141"/>
      <c r="X69" s="66"/>
      <c r="Y69" s="40" t="str">
        <f t="shared" ref="Y69:Y100" si="34">+IF(AND(ISNUMBER(X69),ISNUMBER(R69),ISNUMBER(H69),ISNUMBER(B69)),(X69-MAX(R69,H69))/B69,"")</f>
        <v/>
      </c>
      <c r="Z69" s="102"/>
      <c r="AA69" s="40" t="str">
        <f t="shared" ref="AA69:AA100" si="35">+IF(AND(ISNUMBER(Z69),ISNUMBER(X69),ISNUMBER(B69)),(Z69-X69)/B69,"")</f>
        <v/>
      </c>
      <c r="AB69" s="40" t="str">
        <f t="shared" ref="AB69:AB100" si="36">IF(AND(ISNUMBER(Z69),ISNUMBER(AC69),ISNUMBER(B69)),(AC69-Z69)/B69,"")</f>
        <v/>
      </c>
      <c r="AC69" s="66"/>
      <c r="AD69" s="103"/>
      <c r="AE69" s="110" t="str">
        <f t="shared" ref="AE69:AE100" si="37">IF(AND(ISNUMBER(H69),ISNUMBER(B69),ISNUMBER(AD69)),(AD69-H69)/B69,"")</f>
        <v/>
      </c>
      <c r="AF69" s="75" t="str">
        <f t="shared" ref="AF69:AF100" si="38">IF(AND(ISNUMBER(AE69),AE69&lt;=1),"Paiement à temps",IF(AND(ISNUMBER(AE69),AE69&gt;1),"Dépassement du délai de paiement, Pensez à comptabiliser la majoration de retard dans charge non courante",""))</f>
        <v/>
      </c>
      <c r="AG69" s="108" t="str">
        <f t="shared" ref="AG69:AG100" si="39">+IF(AND(ISNUMBER(K69),ISNUMBER(AE69),AE69&gt;100%),K69*10%,"")</f>
        <v/>
      </c>
    </row>
    <row r="70" spans="1:33" s="76" customFormat="1" ht="30" customHeight="1" thickTop="1" thickBot="1" x14ac:dyDescent="0.3">
      <c r="A70" s="63"/>
      <c r="B70" s="63"/>
      <c r="C70" s="63"/>
      <c r="D70" s="63" t="s">
        <v>107</v>
      </c>
      <c r="E70" s="63"/>
      <c r="F70" s="10" t="str">
        <f t="shared" si="13"/>
        <v/>
      </c>
      <c r="G70" s="188" t="str">
        <f>+IF(ISNUMBER(C70),VLOOKUP(C70,magasin!A70:D320,4,FALSE),"")</f>
        <v/>
      </c>
      <c r="H70" s="66" t="str">
        <f>IF(ISNUMBER(C70),VLOOKUP(C70,magasin!A:I,5,FALSE),"")</f>
        <v/>
      </c>
      <c r="I70" s="102" t="str">
        <f>IF(ISNUMBER(C70),VLOOKUP(C70,magasin!A70:F320,6,FALSE),"")</f>
        <v/>
      </c>
      <c r="J70" s="67"/>
      <c r="K70" s="68">
        <v>32175.919999999998</v>
      </c>
      <c r="L70" s="69" t="str">
        <f t="shared" si="27"/>
        <v/>
      </c>
      <c r="M70" s="70" t="str">
        <f t="shared" si="28"/>
        <v/>
      </c>
      <c r="N70" s="64" t="str">
        <f t="shared" si="29"/>
        <v/>
      </c>
      <c r="O70" s="71"/>
      <c r="P70" s="67">
        <v>41670</v>
      </c>
      <c r="Q70" s="67"/>
      <c r="R70" s="67">
        <v>41709</v>
      </c>
      <c r="S70" s="69" t="str">
        <f t="shared" si="30"/>
        <v/>
      </c>
      <c r="T70" s="72" t="str">
        <f t="shared" si="31"/>
        <v/>
      </c>
      <c r="U70" s="73" t="str">
        <f t="shared" si="32"/>
        <v/>
      </c>
      <c r="V70" s="74" t="str">
        <f t="shared" si="33"/>
        <v/>
      </c>
      <c r="W70" s="141"/>
      <c r="X70" s="66"/>
      <c r="Y70" s="40" t="str">
        <f t="shared" si="34"/>
        <v/>
      </c>
      <c r="Z70" s="102"/>
      <c r="AA70" s="40" t="str">
        <f t="shared" si="35"/>
        <v/>
      </c>
      <c r="AB70" s="40" t="str">
        <f t="shared" si="36"/>
        <v/>
      </c>
      <c r="AC70" s="66"/>
      <c r="AD70" s="103"/>
      <c r="AE70" s="110" t="str">
        <f t="shared" si="37"/>
        <v/>
      </c>
      <c r="AF70" s="75" t="str">
        <f t="shared" si="38"/>
        <v/>
      </c>
      <c r="AG70" s="108" t="str">
        <f t="shared" si="39"/>
        <v/>
      </c>
    </row>
    <row r="71" spans="1:33" s="76" customFormat="1" ht="30" customHeight="1" thickTop="1" thickBot="1" x14ac:dyDescent="0.3">
      <c r="A71" s="63"/>
      <c r="B71" s="63"/>
      <c r="C71" s="63">
        <v>4501055461</v>
      </c>
      <c r="D71" s="63" t="s">
        <v>108</v>
      </c>
      <c r="E71" s="63" t="s">
        <v>61</v>
      </c>
      <c r="F71" s="10" t="str">
        <f t="shared" ref="F71:F134" si="40">IF(ISNUMBER(Z71),"Terminé",IF(AND(ISBLANK(J71),ISNUMBER(I71),ISNUMBER(P71)),"Réclamer Réception",IF(AND(ISNUMBER(P71),ISBLANK(I71),ISBLANK(J71)),"Absence de Réception",IF(AND(ISNUMBER(I71),ISNUMBER(J71),ISNUMBER(P71)),"Réceptionné",""))))</f>
        <v/>
      </c>
      <c r="G71" s="188" t="e">
        <f>+IF(ISNUMBER(C71),VLOOKUP(C71,magasin!A71:D321,4,FALSE),"")</f>
        <v>#N/A</v>
      </c>
      <c r="H71" s="66" t="e">
        <f>IF(ISNUMBER(C71),VLOOKUP(C71,magasin!A:I,5,FALSE),"")</f>
        <v>#N/A</v>
      </c>
      <c r="I71" s="102" t="e">
        <f>IF(ISNUMBER(C71),VLOOKUP(C71,magasin!A71:F321,6,FALSE),"")</f>
        <v>#N/A</v>
      </c>
      <c r="J71" s="67"/>
      <c r="K71" s="68">
        <v>442000</v>
      </c>
      <c r="L71" s="69" t="str">
        <f t="shared" si="27"/>
        <v/>
      </c>
      <c r="M71" s="70" t="str">
        <f t="shared" si="28"/>
        <v/>
      </c>
      <c r="N71" s="64" t="e">
        <f t="shared" si="29"/>
        <v>#N/A</v>
      </c>
      <c r="O71" s="71"/>
      <c r="P71" s="67">
        <v>41682</v>
      </c>
      <c r="Q71" s="67">
        <v>41697</v>
      </c>
      <c r="R71" s="67">
        <v>41698</v>
      </c>
      <c r="S71" s="69" t="str">
        <f t="shared" si="30"/>
        <v/>
      </c>
      <c r="T71" s="72">
        <f t="shared" si="31"/>
        <v>1</v>
      </c>
      <c r="U71" s="73" t="str">
        <f t="shared" si="32"/>
        <v/>
      </c>
      <c r="V71" s="74" t="str">
        <f t="shared" si="33"/>
        <v/>
      </c>
      <c r="W71" s="141"/>
      <c r="X71" s="66"/>
      <c r="Y71" s="40" t="str">
        <f t="shared" si="34"/>
        <v/>
      </c>
      <c r="Z71" s="102"/>
      <c r="AA71" s="40" t="str">
        <f t="shared" si="35"/>
        <v/>
      </c>
      <c r="AB71" s="40" t="str">
        <f t="shared" si="36"/>
        <v/>
      </c>
      <c r="AC71" s="66"/>
      <c r="AD71" s="103"/>
      <c r="AE71" s="110" t="str">
        <f t="shared" si="37"/>
        <v/>
      </c>
      <c r="AF71" s="75" t="str">
        <f t="shared" si="38"/>
        <v/>
      </c>
      <c r="AG71" s="108" t="str">
        <f t="shared" si="39"/>
        <v/>
      </c>
    </row>
    <row r="72" spans="1:33" s="76" customFormat="1" ht="30" customHeight="1" thickTop="1" thickBot="1" x14ac:dyDescent="0.3">
      <c r="A72" s="63"/>
      <c r="B72" s="63"/>
      <c r="C72" s="63">
        <v>4501008772</v>
      </c>
      <c r="D72" s="63" t="s">
        <v>108</v>
      </c>
      <c r="E72" s="63" t="s">
        <v>61</v>
      </c>
      <c r="F72" s="10" t="str">
        <f t="shared" si="40"/>
        <v/>
      </c>
      <c r="G72" s="188" t="e">
        <f>+IF(ISNUMBER(C72),VLOOKUP(C72,magasin!A72:D322,4,FALSE),"")</f>
        <v>#N/A</v>
      </c>
      <c r="H72" s="66" t="e">
        <f>IF(ISNUMBER(C72),VLOOKUP(C72,magasin!A:I,5,FALSE),"")</f>
        <v>#N/A</v>
      </c>
      <c r="I72" s="102" t="e">
        <f>IF(ISNUMBER(C72),VLOOKUP(C72,magasin!A72:F322,6,FALSE),"")</f>
        <v>#N/A</v>
      </c>
      <c r="J72" s="67"/>
      <c r="K72" s="68">
        <v>62936.67</v>
      </c>
      <c r="L72" s="69" t="str">
        <f t="shared" si="27"/>
        <v/>
      </c>
      <c r="M72" s="70" t="str">
        <f t="shared" si="28"/>
        <v/>
      </c>
      <c r="N72" s="64" t="e">
        <f t="shared" si="29"/>
        <v>#N/A</v>
      </c>
      <c r="O72" s="71"/>
      <c r="P72" s="67">
        <v>41351</v>
      </c>
      <c r="Q72" s="67">
        <v>41680</v>
      </c>
      <c r="R72" s="67">
        <v>41682</v>
      </c>
      <c r="S72" s="69" t="str">
        <f t="shared" si="30"/>
        <v/>
      </c>
      <c r="T72" s="72">
        <f t="shared" si="31"/>
        <v>2</v>
      </c>
      <c r="U72" s="73" t="str">
        <f t="shared" si="32"/>
        <v/>
      </c>
      <c r="V72" s="74" t="str">
        <f t="shared" si="33"/>
        <v/>
      </c>
      <c r="W72" s="141"/>
      <c r="X72" s="66"/>
      <c r="Y72" s="40" t="str">
        <f t="shared" si="34"/>
        <v/>
      </c>
      <c r="Z72" s="102"/>
      <c r="AA72" s="40" t="str">
        <f t="shared" si="35"/>
        <v/>
      </c>
      <c r="AB72" s="40" t="str">
        <f t="shared" si="36"/>
        <v/>
      </c>
      <c r="AC72" s="66"/>
      <c r="AD72" s="103"/>
      <c r="AE72" s="110" t="str">
        <f t="shared" si="37"/>
        <v/>
      </c>
      <c r="AF72" s="75" t="str">
        <f t="shared" si="38"/>
        <v/>
      </c>
      <c r="AG72" s="108" t="str">
        <f t="shared" si="39"/>
        <v/>
      </c>
    </row>
    <row r="73" spans="1:33" s="76" customFormat="1" ht="30" customHeight="1" thickTop="1" thickBot="1" x14ac:dyDescent="0.3">
      <c r="A73" s="63"/>
      <c r="B73" s="63"/>
      <c r="C73" s="63">
        <v>4501008772</v>
      </c>
      <c r="D73" s="63" t="s">
        <v>108</v>
      </c>
      <c r="E73" s="63" t="s">
        <v>61</v>
      </c>
      <c r="F73" s="10" t="str">
        <f t="shared" si="40"/>
        <v/>
      </c>
      <c r="G73" s="188" t="e">
        <f>+IF(ISNUMBER(C73),VLOOKUP(C73,magasin!A73:D323,4,FALSE),"")</f>
        <v>#N/A</v>
      </c>
      <c r="H73" s="66" t="e">
        <f>IF(ISNUMBER(C73),VLOOKUP(C73,magasin!A:I,5,FALSE),"")</f>
        <v>#N/A</v>
      </c>
      <c r="I73" s="102" t="e">
        <f>IF(ISNUMBER(C73),VLOOKUP(C73,magasin!A73:F323,6,FALSE),"")</f>
        <v>#N/A</v>
      </c>
      <c r="J73" s="67"/>
      <c r="K73" s="68">
        <v>62936.67</v>
      </c>
      <c r="L73" s="69" t="str">
        <f t="shared" si="27"/>
        <v/>
      </c>
      <c r="M73" s="70" t="str">
        <f t="shared" si="28"/>
        <v/>
      </c>
      <c r="N73" s="64" t="e">
        <f t="shared" si="29"/>
        <v>#N/A</v>
      </c>
      <c r="O73" s="71"/>
      <c r="P73" s="67">
        <v>41663</v>
      </c>
      <c r="Q73" s="67">
        <v>41680</v>
      </c>
      <c r="R73" s="67">
        <v>41682</v>
      </c>
      <c r="S73" s="69" t="str">
        <f t="shared" si="30"/>
        <v/>
      </c>
      <c r="T73" s="72">
        <f t="shared" si="31"/>
        <v>2</v>
      </c>
      <c r="U73" s="73" t="str">
        <f t="shared" si="32"/>
        <v/>
      </c>
      <c r="V73" s="74" t="str">
        <f t="shared" si="33"/>
        <v/>
      </c>
      <c r="W73" s="141"/>
      <c r="X73" s="66"/>
      <c r="Y73" s="40" t="str">
        <f t="shared" si="34"/>
        <v/>
      </c>
      <c r="Z73" s="102"/>
      <c r="AA73" s="40" t="str">
        <f t="shared" si="35"/>
        <v/>
      </c>
      <c r="AB73" s="40" t="str">
        <f t="shared" si="36"/>
        <v/>
      </c>
      <c r="AC73" s="66"/>
      <c r="AD73" s="103"/>
      <c r="AE73" s="110" t="str">
        <f t="shared" si="37"/>
        <v/>
      </c>
      <c r="AF73" s="75" t="str">
        <f t="shared" si="38"/>
        <v/>
      </c>
      <c r="AG73" s="108" t="str">
        <f t="shared" si="39"/>
        <v/>
      </c>
    </row>
    <row r="74" spans="1:33" s="76" customFormat="1" ht="30" customHeight="1" thickTop="1" thickBot="1" x14ac:dyDescent="0.3">
      <c r="A74" s="63"/>
      <c r="B74" s="63"/>
      <c r="C74" s="63">
        <v>4500909895</v>
      </c>
      <c r="D74" s="63" t="s">
        <v>92</v>
      </c>
      <c r="E74" s="63" t="s">
        <v>109</v>
      </c>
      <c r="F74" s="10" t="str">
        <f t="shared" si="40"/>
        <v/>
      </c>
      <c r="G74" s="188" t="e">
        <f>+IF(ISNUMBER(C74),VLOOKUP(C74,magasin!A74:D324,4,FALSE),"")</f>
        <v>#N/A</v>
      </c>
      <c r="H74" s="66" t="e">
        <f>IF(ISNUMBER(C74),VLOOKUP(C74,magasin!A:I,5,FALSE),"")</f>
        <v>#N/A</v>
      </c>
      <c r="I74" s="102" t="e">
        <f>IF(ISNUMBER(C74),VLOOKUP(C74,magasin!A74:F324,6,FALSE),"")</f>
        <v>#N/A</v>
      </c>
      <c r="J74" s="67"/>
      <c r="K74" s="68">
        <v>8900</v>
      </c>
      <c r="L74" s="69" t="str">
        <f t="shared" si="27"/>
        <v/>
      </c>
      <c r="M74" s="70" t="str">
        <f t="shared" si="28"/>
        <v/>
      </c>
      <c r="N74" s="64" t="e">
        <f t="shared" si="29"/>
        <v>#N/A</v>
      </c>
      <c r="O74" s="71"/>
      <c r="P74" s="67">
        <v>41269</v>
      </c>
      <c r="Q74" s="67"/>
      <c r="R74" s="67">
        <v>41452</v>
      </c>
      <c r="S74" s="69" t="str">
        <f t="shared" si="30"/>
        <v/>
      </c>
      <c r="T74" s="72" t="str">
        <f t="shared" si="31"/>
        <v/>
      </c>
      <c r="U74" s="73" t="str">
        <f t="shared" si="32"/>
        <v/>
      </c>
      <c r="V74" s="74" t="str">
        <f t="shared" si="33"/>
        <v/>
      </c>
      <c r="W74" s="141"/>
      <c r="X74" s="66"/>
      <c r="Y74" s="40" t="str">
        <f t="shared" si="34"/>
        <v/>
      </c>
      <c r="Z74" s="102"/>
      <c r="AA74" s="40" t="str">
        <f t="shared" si="35"/>
        <v/>
      </c>
      <c r="AB74" s="40" t="str">
        <f t="shared" si="36"/>
        <v/>
      </c>
      <c r="AC74" s="66"/>
      <c r="AD74" s="103"/>
      <c r="AE74" s="110" t="str">
        <f t="shared" si="37"/>
        <v/>
      </c>
      <c r="AF74" s="75" t="str">
        <f t="shared" si="38"/>
        <v/>
      </c>
      <c r="AG74" s="108" t="str">
        <f t="shared" si="39"/>
        <v/>
      </c>
    </row>
    <row r="75" spans="1:33" s="76" customFormat="1" ht="30" customHeight="1" thickTop="1" thickBot="1" x14ac:dyDescent="0.3">
      <c r="A75" s="63"/>
      <c r="B75" s="63"/>
      <c r="C75" s="63"/>
      <c r="D75" s="63"/>
      <c r="E75" s="63"/>
      <c r="F75" s="10" t="str">
        <f t="shared" si="40"/>
        <v/>
      </c>
      <c r="G75" s="188" t="str">
        <f>+IF(ISNUMBER(C75),VLOOKUP(C75,magasin!A75:D325,4,FALSE),"")</f>
        <v/>
      </c>
      <c r="H75" s="66" t="str">
        <f>IF(ISNUMBER(C75),VLOOKUP(C75,magasin!A:I,5,FALSE),"")</f>
        <v/>
      </c>
      <c r="I75" s="102" t="str">
        <f>IF(ISNUMBER(C75),VLOOKUP(C75,magasin!A75:F325,6,FALSE),"")</f>
        <v/>
      </c>
      <c r="J75" s="67"/>
      <c r="K75" s="68"/>
      <c r="L75" s="69" t="str">
        <f t="shared" si="27"/>
        <v/>
      </c>
      <c r="M75" s="70" t="str">
        <f t="shared" si="28"/>
        <v/>
      </c>
      <c r="N75" s="64" t="str">
        <f t="shared" si="29"/>
        <v/>
      </c>
      <c r="O75" s="71"/>
      <c r="P75" s="67"/>
      <c r="Q75" s="67"/>
      <c r="R75" s="67"/>
      <c r="S75" s="69" t="str">
        <f t="shared" si="30"/>
        <v/>
      </c>
      <c r="T75" s="72" t="str">
        <f t="shared" si="31"/>
        <v/>
      </c>
      <c r="U75" s="73" t="str">
        <f t="shared" si="32"/>
        <v/>
      </c>
      <c r="V75" s="74" t="str">
        <f t="shared" si="33"/>
        <v/>
      </c>
      <c r="W75" s="141"/>
      <c r="X75" s="66"/>
      <c r="Y75" s="40" t="str">
        <f t="shared" si="34"/>
        <v/>
      </c>
      <c r="Z75" s="102"/>
      <c r="AA75" s="40" t="str">
        <f t="shared" si="35"/>
        <v/>
      </c>
      <c r="AB75" s="40" t="str">
        <f t="shared" si="36"/>
        <v/>
      </c>
      <c r="AC75" s="66"/>
      <c r="AD75" s="103"/>
      <c r="AE75" s="110" t="str">
        <f t="shared" si="37"/>
        <v/>
      </c>
      <c r="AF75" s="75" t="str">
        <f t="shared" si="38"/>
        <v/>
      </c>
      <c r="AG75" s="108" t="str">
        <f t="shared" si="39"/>
        <v/>
      </c>
    </row>
    <row r="76" spans="1:33" s="76" customFormat="1" ht="30" customHeight="1" thickTop="1" thickBot="1" x14ac:dyDescent="0.3">
      <c r="A76" s="63"/>
      <c r="B76" s="63"/>
      <c r="C76" s="63"/>
      <c r="D76" s="63"/>
      <c r="E76" s="63"/>
      <c r="F76" s="10" t="str">
        <f t="shared" si="40"/>
        <v/>
      </c>
      <c r="G76" s="188" t="str">
        <f>+IF(ISNUMBER(C76),VLOOKUP(C76,magasin!A76:D326,4,FALSE),"")</f>
        <v/>
      </c>
      <c r="H76" s="66" t="str">
        <f>IF(ISNUMBER(C76),VLOOKUP(C76,magasin!A:I,5,FALSE),"")</f>
        <v/>
      </c>
      <c r="I76" s="102" t="str">
        <f>IF(ISNUMBER(C76),VLOOKUP(C76,magasin!A76:F326,6,FALSE),"")</f>
        <v/>
      </c>
      <c r="J76" s="67"/>
      <c r="K76" s="68"/>
      <c r="L76" s="69" t="str">
        <f t="shared" si="27"/>
        <v/>
      </c>
      <c r="M76" s="70" t="str">
        <f t="shared" si="28"/>
        <v/>
      </c>
      <c r="N76" s="64" t="str">
        <f t="shared" si="29"/>
        <v/>
      </c>
      <c r="O76" s="71"/>
      <c r="P76" s="67"/>
      <c r="Q76" s="67"/>
      <c r="R76" s="67"/>
      <c r="S76" s="69" t="str">
        <f t="shared" si="30"/>
        <v/>
      </c>
      <c r="T76" s="72" t="str">
        <f t="shared" si="31"/>
        <v/>
      </c>
      <c r="U76" s="73" t="str">
        <f t="shared" si="32"/>
        <v/>
      </c>
      <c r="V76" s="74" t="str">
        <f t="shared" si="33"/>
        <v/>
      </c>
      <c r="W76" s="141"/>
      <c r="X76" s="66"/>
      <c r="Y76" s="40" t="str">
        <f t="shared" si="34"/>
        <v/>
      </c>
      <c r="Z76" s="102"/>
      <c r="AA76" s="40" t="str">
        <f t="shared" si="35"/>
        <v/>
      </c>
      <c r="AB76" s="40" t="str">
        <f t="shared" si="36"/>
        <v/>
      </c>
      <c r="AC76" s="66"/>
      <c r="AD76" s="103"/>
      <c r="AE76" s="110" t="str">
        <f t="shared" si="37"/>
        <v/>
      </c>
      <c r="AF76" s="75" t="str">
        <f t="shared" si="38"/>
        <v/>
      </c>
      <c r="AG76" s="108" t="str">
        <f t="shared" si="39"/>
        <v/>
      </c>
    </row>
    <row r="77" spans="1:33" s="76" customFormat="1" ht="30" customHeight="1" thickTop="1" thickBot="1" x14ac:dyDescent="0.3">
      <c r="A77" s="63"/>
      <c r="B77" s="63"/>
      <c r="C77" s="63"/>
      <c r="D77" s="63"/>
      <c r="E77" s="63"/>
      <c r="F77" s="10" t="str">
        <f t="shared" si="40"/>
        <v/>
      </c>
      <c r="G77" s="188" t="str">
        <f>+IF(ISNUMBER(C77),VLOOKUP(C77,magasin!A77:D327,4,FALSE),"")</f>
        <v/>
      </c>
      <c r="H77" s="66" t="str">
        <f>IF(ISNUMBER(C77),VLOOKUP(C77,magasin!A:I,5,FALSE),"")</f>
        <v/>
      </c>
      <c r="I77" s="102" t="str">
        <f>IF(ISNUMBER(C77),VLOOKUP(C77,magasin!A77:F327,6,FALSE),"")</f>
        <v/>
      </c>
      <c r="J77" s="67"/>
      <c r="K77" s="68"/>
      <c r="L77" s="69" t="str">
        <f t="shared" si="27"/>
        <v/>
      </c>
      <c r="M77" s="70" t="str">
        <f t="shared" si="28"/>
        <v/>
      </c>
      <c r="N77" s="64" t="str">
        <f t="shared" si="29"/>
        <v/>
      </c>
      <c r="O77" s="71"/>
      <c r="P77" s="67"/>
      <c r="Q77" s="67"/>
      <c r="R77" s="67"/>
      <c r="S77" s="69" t="str">
        <f t="shared" si="30"/>
        <v/>
      </c>
      <c r="T77" s="72" t="str">
        <f t="shared" si="31"/>
        <v/>
      </c>
      <c r="U77" s="73" t="str">
        <f t="shared" si="32"/>
        <v/>
      </c>
      <c r="V77" s="74" t="str">
        <f t="shared" si="33"/>
        <v/>
      </c>
      <c r="W77" s="141"/>
      <c r="X77" s="66"/>
      <c r="Y77" s="40" t="str">
        <f t="shared" si="34"/>
        <v/>
      </c>
      <c r="Z77" s="102"/>
      <c r="AA77" s="40" t="str">
        <f t="shared" si="35"/>
        <v/>
      </c>
      <c r="AB77" s="40" t="str">
        <f t="shared" si="36"/>
        <v/>
      </c>
      <c r="AC77" s="66"/>
      <c r="AD77" s="103"/>
      <c r="AE77" s="110" t="str">
        <f t="shared" si="37"/>
        <v/>
      </c>
      <c r="AF77" s="75" t="str">
        <f t="shared" si="38"/>
        <v/>
      </c>
      <c r="AG77" s="108" t="str">
        <f t="shared" si="39"/>
        <v/>
      </c>
    </row>
    <row r="78" spans="1:33" s="76" customFormat="1" ht="30" customHeight="1" thickTop="1" thickBot="1" x14ac:dyDescent="0.3">
      <c r="A78" s="63"/>
      <c r="B78" s="63"/>
      <c r="C78" s="63"/>
      <c r="D78" s="63"/>
      <c r="E78" s="63"/>
      <c r="F78" s="10" t="str">
        <f t="shared" si="40"/>
        <v/>
      </c>
      <c r="G78" s="188" t="str">
        <f>+IF(ISNUMBER(C78),VLOOKUP(C78,magasin!A78:D328,4,FALSE),"")</f>
        <v/>
      </c>
      <c r="H78" s="66" t="str">
        <f>IF(ISNUMBER(C78),VLOOKUP(C78,magasin!A:I,5,FALSE),"")</f>
        <v/>
      </c>
      <c r="I78" s="102" t="str">
        <f>IF(ISNUMBER(C78),VLOOKUP(C78,magasin!A78:F328,6,FALSE),"")</f>
        <v/>
      </c>
      <c r="J78" s="67"/>
      <c r="K78" s="68"/>
      <c r="L78" s="69" t="str">
        <f t="shared" si="27"/>
        <v/>
      </c>
      <c r="M78" s="70" t="str">
        <f t="shared" si="28"/>
        <v/>
      </c>
      <c r="N78" s="64" t="str">
        <f t="shared" si="29"/>
        <v/>
      </c>
      <c r="O78" s="71"/>
      <c r="P78" s="67"/>
      <c r="Q78" s="67"/>
      <c r="R78" s="67"/>
      <c r="S78" s="69" t="str">
        <f t="shared" si="30"/>
        <v/>
      </c>
      <c r="T78" s="72" t="str">
        <f t="shared" si="31"/>
        <v/>
      </c>
      <c r="U78" s="73" t="str">
        <f t="shared" si="32"/>
        <v/>
      </c>
      <c r="V78" s="74" t="str">
        <f t="shared" si="33"/>
        <v/>
      </c>
      <c r="W78" s="141"/>
      <c r="X78" s="66"/>
      <c r="Y78" s="40" t="str">
        <f t="shared" si="34"/>
        <v/>
      </c>
      <c r="Z78" s="102"/>
      <c r="AA78" s="40" t="str">
        <f t="shared" si="35"/>
        <v/>
      </c>
      <c r="AB78" s="40" t="str">
        <f t="shared" si="36"/>
        <v/>
      </c>
      <c r="AC78" s="66"/>
      <c r="AD78" s="103"/>
      <c r="AE78" s="110" t="str">
        <f t="shared" si="37"/>
        <v/>
      </c>
      <c r="AF78" s="75" t="str">
        <f t="shared" si="38"/>
        <v/>
      </c>
      <c r="AG78" s="108" t="str">
        <f t="shared" si="39"/>
        <v/>
      </c>
    </row>
    <row r="79" spans="1:33" s="76" customFormat="1" ht="30" customHeight="1" thickTop="1" thickBot="1" x14ac:dyDescent="0.3">
      <c r="A79" s="63"/>
      <c r="B79" s="63"/>
      <c r="C79" s="63"/>
      <c r="D79" s="63"/>
      <c r="E79" s="63"/>
      <c r="F79" s="10" t="str">
        <f t="shared" si="40"/>
        <v/>
      </c>
      <c r="G79" s="188" t="str">
        <f>+IF(ISNUMBER(C79),VLOOKUP(C79,magasin!A79:D329,4,FALSE),"")</f>
        <v/>
      </c>
      <c r="H79" s="66" t="str">
        <f>IF(ISNUMBER(C79),VLOOKUP(C79,magasin!A:I,5,FALSE),"")</f>
        <v/>
      </c>
      <c r="I79" s="102" t="str">
        <f>IF(ISNUMBER(C79),VLOOKUP(C79,magasin!A79:F329,6,FALSE),"")</f>
        <v/>
      </c>
      <c r="J79" s="67"/>
      <c r="K79" s="68"/>
      <c r="L79" s="69" t="str">
        <f t="shared" si="27"/>
        <v/>
      </c>
      <c r="M79" s="70" t="str">
        <f t="shared" si="28"/>
        <v/>
      </c>
      <c r="N79" s="64" t="str">
        <f t="shared" si="29"/>
        <v/>
      </c>
      <c r="O79" s="71"/>
      <c r="P79" s="67"/>
      <c r="Q79" s="67"/>
      <c r="R79" s="67"/>
      <c r="S79" s="69" t="str">
        <f t="shared" si="30"/>
        <v/>
      </c>
      <c r="T79" s="72" t="str">
        <f t="shared" si="31"/>
        <v/>
      </c>
      <c r="U79" s="73" t="str">
        <f t="shared" si="32"/>
        <v/>
      </c>
      <c r="V79" s="74" t="str">
        <f t="shared" si="33"/>
        <v/>
      </c>
      <c r="W79" s="141"/>
      <c r="X79" s="66"/>
      <c r="Y79" s="40" t="str">
        <f t="shared" si="34"/>
        <v/>
      </c>
      <c r="Z79" s="102"/>
      <c r="AA79" s="40" t="str">
        <f t="shared" si="35"/>
        <v/>
      </c>
      <c r="AB79" s="40" t="str">
        <f t="shared" si="36"/>
        <v/>
      </c>
      <c r="AC79" s="66"/>
      <c r="AD79" s="103"/>
      <c r="AE79" s="110" t="str">
        <f t="shared" si="37"/>
        <v/>
      </c>
      <c r="AF79" s="75" t="str">
        <f t="shared" si="38"/>
        <v/>
      </c>
      <c r="AG79" s="108" t="str">
        <f t="shared" si="39"/>
        <v/>
      </c>
    </row>
    <row r="80" spans="1:33" s="76" customFormat="1" ht="30" customHeight="1" thickTop="1" thickBot="1" x14ac:dyDescent="0.3">
      <c r="A80" s="63"/>
      <c r="B80" s="63"/>
      <c r="C80" s="63"/>
      <c r="D80" s="63"/>
      <c r="E80" s="63"/>
      <c r="F80" s="10" t="str">
        <f t="shared" si="40"/>
        <v/>
      </c>
      <c r="G80" s="188" t="str">
        <f>+IF(ISNUMBER(C80),VLOOKUP(C80,magasin!A80:D330,4,FALSE),"")</f>
        <v/>
      </c>
      <c r="H80" s="66" t="str">
        <f>IF(ISNUMBER(C80),VLOOKUP(C80,magasin!A:I,5,FALSE),"")</f>
        <v/>
      </c>
      <c r="I80" s="102" t="str">
        <f>IF(ISNUMBER(C80),VLOOKUP(C80,magasin!A80:F330,6,FALSE),"")</f>
        <v/>
      </c>
      <c r="J80" s="67"/>
      <c r="K80" s="68"/>
      <c r="L80" s="69" t="str">
        <f t="shared" si="27"/>
        <v/>
      </c>
      <c r="M80" s="70" t="str">
        <f t="shared" si="28"/>
        <v/>
      </c>
      <c r="N80" s="64" t="str">
        <f t="shared" si="29"/>
        <v/>
      </c>
      <c r="O80" s="71"/>
      <c r="P80" s="67"/>
      <c r="Q80" s="67"/>
      <c r="R80" s="67"/>
      <c r="S80" s="69" t="str">
        <f t="shared" si="30"/>
        <v/>
      </c>
      <c r="T80" s="72" t="str">
        <f t="shared" si="31"/>
        <v/>
      </c>
      <c r="U80" s="73" t="str">
        <f t="shared" si="32"/>
        <v/>
      </c>
      <c r="V80" s="74" t="str">
        <f t="shared" si="33"/>
        <v/>
      </c>
      <c r="W80" s="141"/>
      <c r="X80" s="66"/>
      <c r="Y80" s="40" t="str">
        <f t="shared" si="34"/>
        <v/>
      </c>
      <c r="Z80" s="102"/>
      <c r="AA80" s="40" t="str">
        <f t="shared" si="35"/>
        <v/>
      </c>
      <c r="AB80" s="40" t="str">
        <f t="shared" si="36"/>
        <v/>
      </c>
      <c r="AC80" s="66"/>
      <c r="AD80" s="103"/>
      <c r="AE80" s="110" t="str">
        <f t="shared" si="37"/>
        <v/>
      </c>
      <c r="AF80" s="75" t="str">
        <f t="shared" si="38"/>
        <v/>
      </c>
      <c r="AG80" s="108" t="str">
        <f t="shared" si="39"/>
        <v/>
      </c>
    </row>
    <row r="81" spans="1:33" s="76" customFormat="1" ht="30" customHeight="1" thickTop="1" thickBot="1" x14ac:dyDescent="0.3">
      <c r="A81" s="63"/>
      <c r="B81" s="63"/>
      <c r="C81" s="63"/>
      <c r="D81" s="63"/>
      <c r="E81" s="63"/>
      <c r="F81" s="10" t="str">
        <f t="shared" si="40"/>
        <v/>
      </c>
      <c r="G81" s="188" t="str">
        <f>+IF(ISNUMBER(C81),VLOOKUP(C81,magasin!A81:D331,4,FALSE),"")</f>
        <v/>
      </c>
      <c r="H81" s="66" t="str">
        <f>IF(ISNUMBER(C81),VLOOKUP(C81,magasin!A:I,5,FALSE),"")</f>
        <v/>
      </c>
      <c r="I81" s="102" t="str">
        <f>IF(ISNUMBER(C81),VLOOKUP(C81,magasin!A81:F331,6,FALSE),"")</f>
        <v/>
      </c>
      <c r="J81" s="67"/>
      <c r="K81" s="68"/>
      <c r="L81" s="69" t="str">
        <f t="shared" si="27"/>
        <v/>
      </c>
      <c r="M81" s="70" t="str">
        <f t="shared" si="28"/>
        <v/>
      </c>
      <c r="N81" s="64" t="str">
        <f t="shared" si="29"/>
        <v/>
      </c>
      <c r="O81" s="71"/>
      <c r="P81" s="67"/>
      <c r="Q81" s="67"/>
      <c r="R81" s="67"/>
      <c r="S81" s="69" t="str">
        <f t="shared" si="30"/>
        <v/>
      </c>
      <c r="T81" s="72" t="str">
        <f t="shared" si="31"/>
        <v/>
      </c>
      <c r="U81" s="73" t="str">
        <f t="shared" si="32"/>
        <v/>
      </c>
      <c r="V81" s="74" t="str">
        <f t="shared" si="33"/>
        <v/>
      </c>
      <c r="W81" s="141"/>
      <c r="X81" s="66"/>
      <c r="Y81" s="40" t="str">
        <f t="shared" si="34"/>
        <v/>
      </c>
      <c r="Z81" s="102"/>
      <c r="AA81" s="40" t="str">
        <f t="shared" si="35"/>
        <v/>
      </c>
      <c r="AB81" s="40" t="str">
        <f t="shared" si="36"/>
        <v/>
      </c>
      <c r="AC81" s="66"/>
      <c r="AD81" s="103"/>
      <c r="AE81" s="110" t="str">
        <f t="shared" si="37"/>
        <v/>
      </c>
      <c r="AF81" s="75" t="str">
        <f t="shared" si="38"/>
        <v/>
      </c>
      <c r="AG81" s="108" t="str">
        <f t="shared" si="39"/>
        <v/>
      </c>
    </row>
    <row r="82" spans="1:33" s="76" customFormat="1" ht="30" customHeight="1" thickTop="1" thickBot="1" x14ac:dyDescent="0.3">
      <c r="A82" s="63"/>
      <c r="B82" s="63"/>
      <c r="C82" s="63"/>
      <c r="D82" s="63"/>
      <c r="E82" s="63"/>
      <c r="F82" s="10" t="str">
        <f t="shared" si="40"/>
        <v/>
      </c>
      <c r="G82" s="188" t="str">
        <f>+IF(ISNUMBER(C82),VLOOKUP(C82,magasin!A82:D332,4,FALSE),"")</f>
        <v/>
      </c>
      <c r="H82" s="66" t="str">
        <f>IF(ISNUMBER(C82),VLOOKUP(C82,magasin!A:I,5,FALSE),"")</f>
        <v/>
      </c>
      <c r="I82" s="102" t="str">
        <f>IF(ISNUMBER(C82),VLOOKUP(C82,magasin!A82:F332,6,FALSE),"")</f>
        <v/>
      </c>
      <c r="J82" s="67"/>
      <c r="K82" s="68"/>
      <c r="L82" s="69" t="str">
        <f t="shared" si="27"/>
        <v/>
      </c>
      <c r="M82" s="70" t="str">
        <f t="shared" si="28"/>
        <v/>
      </c>
      <c r="N82" s="64" t="str">
        <f t="shared" si="29"/>
        <v/>
      </c>
      <c r="O82" s="71"/>
      <c r="P82" s="67"/>
      <c r="Q82" s="67"/>
      <c r="R82" s="67"/>
      <c r="S82" s="69" t="str">
        <f t="shared" si="30"/>
        <v/>
      </c>
      <c r="T82" s="72" t="str">
        <f t="shared" si="31"/>
        <v/>
      </c>
      <c r="U82" s="73" t="str">
        <f t="shared" si="32"/>
        <v/>
      </c>
      <c r="V82" s="74" t="str">
        <f t="shared" si="33"/>
        <v/>
      </c>
      <c r="W82" s="141"/>
      <c r="X82" s="66"/>
      <c r="Y82" s="40" t="str">
        <f t="shared" si="34"/>
        <v/>
      </c>
      <c r="Z82" s="102"/>
      <c r="AA82" s="40" t="str">
        <f t="shared" si="35"/>
        <v/>
      </c>
      <c r="AB82" s="40" t="str">
        <f t="shared" si="36"/>
        <v/>
      </c>
      <c r="AC82" s="66"/>
      <c r="AD82" s="103"/>
      <c r="AE82" s="110" t="str">
        <f t="shared" si="37"/>
        <v/>
      </c>
      <c r="AF82" s="75" t="str">
        <f t="shared" si="38"/>
        <v/>
      </c>
      <c r="AG82" s="108" t="str">
        <f t="shared" si="39"/>
        <v/>
      </c>
    </row>
    <row r="83" spans="1:33" s="76" customFormat="1" ht="30" customHeight="1" thickTop="1" thickBot="1" x14ac:dyDescent="0.3">
      <c r="A83" s="63"/>
      <c r="B83" s="63"/>
      <c r="C83" s="63"/>
      <c r="D83" s="63"/>
      <c r="E83" s="63"/>
      <c r="F83" s="10" t="str">
        <f t="shared" si="40"/>
        <v/>
      </c>
      <c r="G83" s="188" t="str">
        <f>+IF(ISNUMBER(C83),VLOOKUP(C83,magasin!A83:D333,4,FALSE),"")</f>
        <v/>
      </c>
      <c r="H83" s="66" t="str">
        <f>IF(ISNUMBER(C83),VLOOKUP(C83,magasin!A:I,5,FALSE),"")</f>
        <v/>
      </c>
      <c r="I83" s="102" t="str">
        <f>IF(ISNUMBER(C83),VLOOKUP(C83,magasin!A83:F333,6,FALSE),"")</f>
        <v/>
      </c>
      <c r="J83" s="67"/>
      <c r="K83" s="68"/>
      <c r="L83" s="69" t="str">
        <f t="shared" si="27"/>
        <v/>
      </c>
      <c r="M83" s="70" t="str">
        <f t="shared" si="28"/>
        <v/>
      </c>
      <c r="N83" s="64" t="str">
        <f t="shared" si="29"/>
        <v/>
      </c>
      <c r="O83" s="71"/>
      <c r="P83" s="67"/>
      <c r="Q83" s="67"/>
      <c r="R83" s="67"/>
      <c r="S83" s="69" t="str">
        <f t="shared" si="30"/>
        <v/>
      </c>
      <c r="T83" s="72" t="str">
        <f t="shared" si="31"/>
        <v/>
      </c>
      <c r="U83" s="73" t="str">
        <f t="shared" si="32"/>
        <v/>
      </c>
      <c r="V83" s="74" t="str">
        <f t="shared" si="33"/>
        <v/>
      </c>
      <c r="W83" s="141"/>
      <c r="X83" s="66"/>
      <c r="Y83" s="40" t="str">
        <f t="shared" si="34"/>
        <v/>
      </c>
      <c r="Z83" s="102"/>
      <c r="AA83" s="40" t="str">
        <f t="shared" si="35"/>
        <v/>
      </c>
      <c r="AB83" s="40" t="str">
        <f t="shared" si="36"/>
        <v/>
      </c>
      <c r="AC83" s="66"/>
      <c r="AD83" s="103"/>
      <c r="AE83" s="110" t="str">
        <f t="shared" si="37"/>
        <v/>
      </c>
      <c r="AF83" s="75" t="str">
        <f t="shared" si="38"/>
        <v/>
      </c>
      <c r="AG83" s="108" t="str">
        <f t="shared" si="39"/>
        <v/>
      </c>
    </row>
    <row r="84" spans="1:33" s="76" customFormat="1" ht="30" customHeight="1" thickTop="1" thickBot="1" x14ac:dyDescent="0.3">
      <c r="A84" s="63"/>
      <c r="B84" s="63"/>
      <c r="C84" s="63"/>
      <c r="D84" s="63"/>
      <c r="E84" s="63"/>
      <c r="F84" s="10" t="str">
        <f t="shared" si="40"/>
        <v/>
      </c>
      <c r="G84" s="188" t="str">
        <f>+IF(ISNUMBER(C84),VLOOKUP(C84,magasin!A84:D334,4,FALSE),"")</f>
        <v/>
      </c>
      <c r="H84" s="66" t="str">
        <f>IF(ISNUMBER(C84),VLOOKUP(C84,magasin!A:I,5,FALSE),"")</f>
        <v/>
      </c>
      <c r="I84" s="102" t="str">
        <f>IF(ISNUMBER(C84),VLOOKUP(C84,magasin!A84:F334,6,FALSE),"")</f>
        <v/>
      </c>
      <c r="J84" s="67"/>
      <c r="K84" s="68"/>
      <c r="L84" s="69" t="str">
        <f t="shared" si="27"/>
        <v/>
      </c>
      <c r="M84" s="70" t="str">
        <f t="shared" si="28"/>
        <v/>
      </c>
      <c r="N84" s="64" t="str">
        <f t="shared" si="29"/>
        <v/>
      </c>
      <c r="O84" s="71"/>
      <c r="P84" s="67"/>
      <c r="Q84" s="67"/>
      <c r="R84" s="67"/>
      <c r="S84" s="69" t="str">
        <f t="shared" si="30"/>
        <v/>
      </c>
      <c r="T84" s="72" t="str">
        <f t="shared" si="31"/>
        <v/>
      </c>
      <c r="U84" s="73" t="str">
        <f t="shared" si="32"/>
        <v/>
      </c>
      <c r="V84" s="74" t="str">
        <f t="shared" si="33"/>
        <v/>
      </c>
      <c r="W84" s="141"/>
      <c r="X84" s="66"/>
      <c r="Y84" s="40" t="str">
        <f t="shared" si="34"/>
        <v/>
      </c>
      <c r="Z84" s="102"/>
      <c r="AA84" s="40" t="str">
        <f t="shared" si="35"/>
        <v/>
      </c>
      <c r="AB84" s="40" t="str">
        <f t="shared" si="36"/>
        <v/>
      </c>
      <c r="AC84" s="66"/>
      <c r="AD84" s="103"/>
      <c r="AE84" s="110" t="str">
        <f t="shared" si="37"/>
        <v/>
      </c>
      <c r="AF84" s="75" t="str">
        <f t="shared" si="38"/>
        <v/>
      </c>
      <c r="AG84" s="108" t="str">
        <f t="shared" si="39"/>
        <v/>
      </c>
    </row>
    <row r="85" spans="1:33" s="76" customFormat="1" ht="30" customHeight="1" thickTop="1" thickBot="1" x14ac:dyDescent="0.3">
      <c r="A85" s="63"/>
      <c r="B85" s="63"/>
      <c r="C85" s="63"/>
      <c r="D85" s="63"/>
      <c r="E85" s="63"/>
      <c r="F85" s="10" t="str">
        <f t="shared" si="40"/>
        <v/>
      </c>
      <c r="G85" s="188" t="str">
        <f>+IF(ISNUMBER(C85),VLOOKUP(C85,magasin!A85:D335,4,FALSE),"")</f>
        <v/>
      </c>
      <c r="H85" s="66" t="str">
        <f>IF(ISNUMBER(C85),VLOOKUP(C85,magasin!A:I,5,FALSE),"")</f>
        <v/>
      </c>
      <c r="I85" s="102" t="str">
        <f>IF(ISNUMBER(C85),VLOOKUP(C85,magasin!A85:F335,6,FALSE),"")</f>
        <v/>
      </c>
      <c r="J85" s="67"/>
      <c r="K85" s="68"/>
      <c r="L85" s="69" t="str">
        <f t="shared" si="27"/>
        <v/>
      </c>
      <c r="M85" s="70" t="str">
        <f t="shared" si="28"/>
        <v/>
      </c>
      <c r="N85" s="64" t="str">
        <f t="shared" si="29"/>
        <v/>
      </c>
      <c r="O85" s="71"/>
      <c r="P85" s="67"/>
      <c r="Q85" s="67"/>
      <c r="R85" s="67"/>
      <c r="S85" s="69" t="str">
        <f t="shared" si="30"/>
        <v/>
      </c>
      <c r="T85" s="72" t="str">
        <f t="shared" si="31"/>
        <v/>
      </c>
      <c r="U85" s="73" t="str">
        <f t="shared" si="32"/>
        <v/>
      </c>
      <c r="V85" s="74" t="str">
        <f t="shared" si="33"/>
        <v/>
      </c>
      <c r="W85" s="141"/>
      <c r="X85" s="66"/>
      <c r="Y85" s="40" t="str">
        <f t="shared" si="34"/>
        <v/>
      </c>
      <c r="Z85" s="102"/>
      <c r="AA85" s="40" t="str">
        <f t="shared" si="35"/>
        <v/>
      </c>
      <c r="AB85" s="40" t="str">
        <f t="shared" si="36"/>
        <v/>
      </c>
      <c r="AC85" s="66"/>
      <c r="AD85" s="103"/>
      <c r="AE85" s="110" t="str">
        <f t="shared" si="37"/>
        <v/>
      </c>
      <c r="AF85" s="75" t="str">
        <f t="shared" si="38"/>
        <v/>
      </c>
      <c r="AG85" s="108" t="str">
        <f t="shared" si="39"/>
        <v/>
      </c>
    </row>
    <row r="86" spans="1:33" s="76" customFormat="1" ht="30" customHeight="1" thickTop="1" thickBot="1" x14ac:dyDescent="0.3">
      <c r="A86" s="63"/>
      <c r="B86" s="63"/>
      <c r="C86" s="63"/>
      <c r="D86" s="63"/>
      <c r="E86" s="63"/>
      <c r="F86" s="10" t="str">
        <f t="shared" si="40"/>
        <v/>
      </c>
      <c r="G86" s="188" t="str">
        <f>+IF(ISNUMBER(C86),VLOOKUP(C86,magasin!A86:D336,4,FALSE),"")</f>
        <v/>
      </c>
      <c r="H86" s="66" t="str">
        <f>IF(ISNUMBER(C86),VLOOKUP(C86,magasin!A:I,5,FALSE),"")</f>
        <v/>
      </c>
      <c r="I86" s="102" t="str">
        <f>IF(ISNUMBER(C86),VLOOKUP(C86,magasin!A86:F336,6,FALSE),"")</f>
        <v/>
      </c>
      <c r="J86" s="67"/>
      <c r="K86" s="68"/>
      <c r="L86" s="69" t="str">
        <f t="shared" si="27"/>
        <v/>
      </c>
      <c r="M86" s="70" t="str">
        <f t="shared" si="28"/>
        <v/>
      </c>
      <c r="N86" s="64" t="str">
        <f t="shared" si="29"/>
        <v/>
      </c>
      <c r="O86" s="71"/>
      <c r="P86" s="67"/>
      <c r="Q86" s="67"/>
      <c r="R86" s="67"/>
      <c r="S86" s="69" t="str">
        <f t="shared" si="30"/>
        <v/>
      </c>
      <c r="T86" s="72" t="str">
        <f t="shared" si="31"/>
        <v/>
      </c>
      <c r="U86" s="73" t="str">
        <f t="shared" si="32"/>
        <v/>
      </c>
      <c r="V86" s="74" t="str">
        <f t="shared" si="33"/>
        <v/>
      </c>
      <c r="W86" s="141"/>
      <c r="X86" s="66"/>
      <c r="Y86" s="40" t="str">
        <f t="shared" si="34"/>
        <v/>
      </c>
      <c r="Z86" s="102"/>
      <c r="AA86" s="40" t="str">
        <f t="shared" si="35"/>
        <v/>
      </c>
      <c r="AB86" s="40" t="str">
        <f t="shared" si="36"/>
        <v/>
      </c>
      <c r="AC86" s="66"/>
      <c r="AD86" s="103"/>
      <c r="AE86" s="110" t="str">
        <f t="shared" si="37"/>
        <v/>
      </c>
      <c r="AF86" s="75" t="str">
        <f t="shared" si="38"/>
        <v/>
      </c>
      <c r="AG86" s="108" t="str">
        <f t="shared" si="39"/>
        <v/>
      </c>
    </row>
    <row r="87" spans="1:33" s="76" customFormat="1" ht="30" customHeight="1" thickTop="1" thickBot="1" x14ac:dyDescent="0.3">
      <c r="A87" s="63"/>
      <c r="B87" s="63"/>
      <c r="C87" s="63"/>
      <c r="D87" s="63"/>
      <c r="E87" s="63"/>
      <c r="F87" s="10" t="str">
        <f t="shared" si="40"/>
        <v/>
      </c>
      <c r="G87" s="188" t="str">
        <f>+IF(ISNUMBER(C87),VLOOKUP(C87,magasin!A87:D337,4,FALSE),"")</f>
        <v/>
      </c>
      <c r="H87" s="66" t="str">
        <f>IF(ISNUMBER(C87),VLOOKUP(C87,magasin!A:I,5,FALSE),"")</f>
        <v/>
      </c>
      <c r="I87" s="102" t="str">
        <f>IF(ISNUMBER(C87),VLOOKUP(C87,magasin!A87:F337,6,FALSE),"")</f>
        <v/>
      </c>
      <c r="J87" s="67"/>
      <c r="K87" s="68"/>
      <c r="L87" s="69" t="str">
        <f t="shared" si="27"/>
        <v/>
      </c>
      <c r="M87" s="70" t="str">
        <f t="shared" si="28"/>
        <v/>
      </c>
      <c r="N87" s="64" t="str">
        <f t="shared" si="29"/>
        <v/>
      </c>
      <c r="O87" s="71"/>
      <c r="P87" s="67"/>
      <c r="Q87" s="67"/>
      <c r="R87" s="67"/>
      <c r="S87" s="69" t="str">
        <f t="shared" si="30"/>
        <v/>
      </c>
      <c r="T87" s="72" t="str">
        <f t="shared" si="31"/>
        <v/>
      </c>
      <c r="U87" s="73" t="str">
        <f t="shared" si="32"/>
        <v/>
      </c>
      <c r="V87" s="74" t="str">
        <f t="shared" si="33"/>
        <v/>
      </c>
      <c r="W87" s="141"/>
      <c r="X87" s="66"/>
      <c r="Y87" s="40" t="str">
        <f t="shared" si="34"/>
        <v/>
      </c>
      <c r="Z87" s="102"/>
      <c r="AA87" s="40" t="str">
        <f t="shared" si="35"/>
        <v/>
      </c>
      <c r="AB87" s="40" t="str">
        <f t="shared" si="36"/>
        <v/>
      </c>
      <c r="AC87" s="66"/>
      <c r="AD87" s="103"/>
      <c r="AE87" s="110" t="str">
        <f t="shared" si="37"/>
        <v/>
      </c>
      <c r="AF87" s="75" t="str">
        <f t="shared" si="38"/>
        <v/>
      </c>
      <c r="AG87" s="108" t="str">
        <f t="shared" si="39"/>
        <v/>
      </c>
    </row>
    <row r="88" spans="1:33" s="76" customFormat="1" ht="30" customHeight="1" thickTop="1" thickBot="1" x14ac:dyDescent="0.3">
      <c r="A88" s="63"/>
      <c r="B88" s="63"/>
      <c r="C88" s="63"/>
      <c r="D88" s="63"/>
      <c r="E88" s="63"/>
      <c r="F88" s="10" t="str">
        <f t="shared" si="40"/>
        <v/>
      </c>
      <c r="G88" s="188" t="str">
        <f>+IF(ISNUMBER(C88),VLOOKUP(C88,magasin!A88:D338,4,FALSE),"")</f>
        <v/>
      </c>
      <c r="H88" s="66" t="str">
        <f>IF(ISNUMBER(C88),VLOOKUP(C88,magasin!A:I,5,FALSE),"")</f>
        <v/>
      </c>
      <c r="I88" s="102" t="str">
        <f>IF(ISNUMBER(C88),VLOOKUP(C88,magasin!A88:F338,6,FALSE),"")</f>
        <v/>
      </c>
      <c r="J88" s="67"/>
      <c r="K88" s="68"/>
      <c r="L88" s="69" t="str">
        <f t="shared" si="27"/>
        <v/>
      </c>
      <c r="M88" s="70" t="str">
        <f t="shared" si="28"/>
        <v/>
      </c>
      <c r="N88" s="64" t="str">
        <f t="shared" si="29"/>
        <v/>
      </c>
      <c r="O88" s="71"/>
      <c r="P88" s="67"/>
      <c r="Q88" s="67"/>
      <c r="R88" s="67"/>
      <c r="S88" s="69" t="str">
        <f t="shared" si="30"/>
        <v/>
      </c>
      <c r="T88" s="72" t="str">
        <f t="shared" si="31"/>
        <v/>
      </c>
      <c r="U88" s="73" t="str">
        <f t="shared" si="32"/>
        <v/>
      </c>
      <c r="V88" s="74" t="str">
        <f t="shared" si="33"/>
        <v/>
      </c>
      <c r="W88" s="141"/>
      <c r="X88" s="66"/>
      <c r="Y88" s="40" t="str">
        <f t="shared" si="34"/>
        <v/>
      </c>
      <c r="Z88" s="102"/>
      <c r="AA88" s="40" t="str">
        <f t="shared" si="35"/>
        <v/>
      </c>
      <c r="AB88" s="40" t="str">
        <f t="shared" si="36"/>
        <v/>
      </c>
      <c r="AC88" s="66"/>
      <c r="AD88" s="103"/>
      <c r="AE88" s="110" t="str">
        <f t="shared" si="37"/>
        <v/>
      </c>
      <c r="AF88" s="75" t="str">
        <f t="shared" si="38"/>
        <v/>
      </c>
      <c r="AG88" s="108" t="str">
        <f t="shared" si="39"/>
        <v/>
      </c>
    </row>
    <row r="89" spans="1:33" s="76" customFormat="1" ht="30" customHeight="1" thickTop="1" thickBot="1" x14ac:dyDescent="0.3">
      <c r="A89" s="63"/>
      <c r="B89" s="63"/>
      <c r="C89" s="63"/>
      <c r="D89" s="63"/>
      <c r="E89" s="63"/>
      <c r="F89" s="10" t="str">
        <f t="shared" si="40"/>
        <v/>
      </c>
      <c r="G89" s="188" t="str">
        <f>+IF(ISNUMBER(C89),VLOOKUP(C89,magasin!A89:D339,4,FALSE),"")</f>
        <v/>
      </c>
      <c r="H89" s="66" t="str">
        <f>IF(ISNUMBER(C89),VLOOKUP(C89,magasin!A:I,5,FALSE),"")</f>
        <v/>
      </c>
      <c r="I89" s="102" t="str">
        <f>IF(ISNUMBER(C89),VLOOKUP(C89,magasin!A89:F339,6,FALSE),"")</f>
        <v/>
      </c>
      <c r="J89" s="67"/>
      <c r="K89" s="68"/>
      <c r="L89" s="69" t="str">
        <f t="shared" si="27"/>
        <v/>
      </c>
      <c r="M89" s="70" t="str">
        <f t="shared" si="28"/>
        <v/>
      </c>
      <c r="N89" s="64" t="str">
        <f t="shared" si="29"/>
        <v/>
      </c>
      <c r="O89" s="71"/>
      <c r="P89" s="67"/>
      <c r="Q89" s="67"/>
      <c r="R89" s="67"/>
      <c r="S89" s="69" t="str">
        <f t="shared" si="30"/>
        <v/>
      </c>
      <c r="T89" s="72" t="str">
        <f t="shared" si="31"/>
        <v/>
      </c>
      <c r="U89" s="73" t="str">
        <f t="shared" si="32"/>
        <v/>
      </c>
      <c r="V89" s="74" t="str">
        <f t="shared" si="33"/>
        <v/>
      </c>
      <c r="W89" s="141"/>
      <c r="X89" s="66"/>
      <c r="Y89" s="40" t="str">
        <f t="shared" si="34"/>
        <v/>
      </c>
      <c r="Z89" s="102"/>
      <c r="AA89" s="40" t="str">
        <f t="shared" si="35"/>
        <v/>
      </c>
      <c r="AB89" s="40" t="str">
        <f t="shared" si="36"/>
        <v/>
      </c>
      <c r="AC89" s="66"/>
      <c r="AD89" s="103"/>
      <c r="AE89" s="110" t="str">
        <f t="shared" si="37"/>
        <v/>
      </c>
      <c r="AF89" s="75" t="str">
        <f t="shared" si="38"/>
        <v/>
      </c>
      <c r="AG89" s="108" t="str">
        <f t="shared" si="39"/>
        <v/>
      </c>
    </row>
    <row r="90" spans="1:33" s="76" customFormat="1" ht="30" customHeight="1" thickTop="1" thickBot="1" x14ac:dyDescent="0.3">
      <c r="A90" s="63"/>
      <c r="B90" s="63"/>
      <c r="C90" s="63"/>
      <c r="D90" s="63"/>
      <c r="E90" s="63"/>
      <c r="F90" s="10" t="str">
        <f t="shared" si="40"/>
        <v/>
      </c>
      <c r="G90" s="188" t="str">
        <f>+IF(ISNUMBER(C90),VLOOKUP(C90,magasin!A90:D340,4,FALSE),"")</f>
        <v/>
      </c>
      <c r="H90" s="66" t="str">
        <f>IF(ISNUMBER(C90),VLOOKUP(C90,magasin!A:I,5,FALSE),"")</f>
        <v/>
      </c>
      <c r="I90" s="102" t="str">
        <f>IF(ISNUMBER(C90),VLOOKUP(C90,magasin!A90:F340,6,FALSE),"")</f>
        <v/>
      </c>
      <c r="J90" s="67"/>
      <c r="K90" s="68"/>
      <c r="L90" s="69" t="str">
        <f t="shared" si="27"/>
        <v/>
      </c>
      <c r="M90" s="70" t="str">
        <f t="shared" si="28"/>
        <v/>
      </c>
      <c r="N90" s="64" t="str">
        <f t="shared" si="29"/>
        <v/>
      </c>
      <c r="O90" s="71"/>
      <c r="P90" s="67"/>
      <c r="Q90" s="67"/>
      <c r="R90" s="67"/>
      <c r="S90" s="69" t="str">
        <f t="shared" si="30"/>
        <v/>
      </c>
      <c r="T90" s="72" t="str">
        <f t="shared" si="31"/>
        <v/>
      </c>
      <c r="U90" s="73" t="str">
        <f t="shared" si="32"/>
        <v/>
      </c>
      <c r="V90" s="74" t="str">
        <f t="shared" si="33"/>
        <v/>
      </c>
      <c r="W90" s="141"/>
      <c r="X90" s="66"/>
      <c r="Y90" s="40" t="str">
        <f t="shared" si="34"/>
        <v/>
      </c>
      <c r="Z90" s="102"/>
      <c r="AA90" s="40" t="str">
        <f t="shared" si="35"/>
        <v/>
      </c>
      <c r="AB90" s="40" t="str">
        <f t="shared" si="36"/>
        <v/>
      </c>
      <c r="AC90" s="66"/>
      <c r="AD90" s="103"/>
      <c r="AE90" s="110" t="str">
        <f t="shared" si="37"/>
        <v/>
      </c>
      <c r="AF90" s="75" t="str">
        <f t="shared" si="38"/>
        <v/>
      </c>
      <c r="AG90" s="108" t="str">
        <f t="shared" si="39"/>
        <v/>
      </c>
    </row>
    <row r="91" spans="1:33" s="76" customFormat="1" ht="30" customHeight="1" thickTop="1" thickBot="1" x14ac:dyDescent="0.3">
      <c r="A91" s="63"/>
      <c r="B91" s="63"/>
      <c r="C91" s="63"/>
      <c r="D91" s="63"/>
      <c r="E91" s="63"/>
      <c r="F91" s="10" t="str">
        <f t="shared" si="40"/>
        <v/>
      </c>
      <c r="G91" s="188" t="str">
        <f>+IF(ISNUMBER(C91),VLOOKUP(C91,magasin!A91:D341,4,FALSE),"")</f>
        <v/>
      </c>
      <c r="H91" s="66" t="str">
        <f>IF(ISNUMBER(C91),VLOOKUP(C91,magasin!A:I,5,FALSE),"")</f>
        <v/>
      </c>
      <c r="I91" s="102" t="str">
        <f>IF(ISNUMBER(C91),VLOOKUP(C91,magasin!A91:F341,6,FALSE),"")</f>
        <v/>
      </c>
      <c r="J91" s="67"/>
      <c r="K91" s="68"/>
      <c r="L91" s="69" t="str">
        <f t="shared" si="27"/>
        <v/>
      </c>
      <c r="M91" s="70" t="str">
        <f t="shared" si="28"/>
        <v/>
      </c>
      <c r="N91" s="64" t="str">
        <f t="shared" si="29"/>
        <v/>
      </c>
      <c r="O91" s="71"/>
      <c r="P91" s="67"/>
      <c r="Q91" s="67"/>
      <c r="R91" s="67"/>
      <c r="S91" s="69" t="str">
        <f t="shared" si="30"/>
        <v/>
      </c>
      <c r="T91" s="72" t="str">
        <f t="shared" si="31"/>
        <v/>
      </c>
      <c r="U91" s="73" t="str">
        <f t="shared" si="32"/>
        <v/>
      </c>
      <c r="V91" s="74" t="str">
        <f t="shared" si="33"/>
        <v/>
      </c>
      <c r="W91" s="141"/>
      <c r="X91" s="66"/>
      <c r="Y91" s="40" t="str">
        <f t="shared" si="34"/>
        <v/>
      </c>
      <c r="Z91" s="102"/>
      <c r="AA91" s="40" t="str">
        <f t="shared" si="35"/>
        <v/>
      </c>
      <c r="AB91" s="40" t="str">
        <f t="shared" si="36"/>
        <v/>
      </c>
      <c r="AC91" s="66"/>
      <c r="AD91" s="103"/>
      <c r="AE91" s="110" t="str">
        <f t="shared" si="37"/>
        <v/>
      </c>
      <c r="AF91" s="75" t="str">
        <f t="shared" si="38"/>
        <v/>
      </c>
      <c r="AG91" s="108" t="str">
        <f t="shared" si="39"/>
        <v/>
      </c>
    </row>
    <row r="92" spans="1:33" s="76" customFormat="1" ht="30" customHeight="1" thickTop="1" thickBot="1" x14ac:dyDescent="0.3">
      <c r="A92" s="63"/>
      <c r="B92" s="63"/>
      <c r="C92" s="63"/>
      <c r="D92" s="63"/>
      <c r="E92" s="63"/>
      <c r="F92" s="10" t="str">
        <f t="shared" si="40"/>
        <v/>
      </c>
      <c r="G92" s="188" t="str">
        <f>+IF(ISNUMBER(C92),VLOOKUP(C92,magasin!A92:D342,4,FALSE),"")</f>
        <v/>
      </c>
      <c r="H92" s="66" t="str">
        <f>IF(ISNUMBER(C92),VLOOKUP(C92,magasin!A:I,5,FALSE),"")</f>
        <v/>
      </c>
      <c r="I92" s="102" t="str">
        <f>IF(ISNUMBER(C92),VLOOKUP(C92,magasin!A92:F342,6,FALSE),"")</f>
        <v/>
      </c>
      <c r="J92" s="67"/>
      <c r="K92" s="68"/>
      <c r="L92" s="69" t="str">
        <f t="shared" si="27"/>
        <v/>
      </c>
      <c r="M92" s="70" t="str">
        <f t="shared" si="28"/>
        <v/>
      </c>
      <c r="N92" s="64" t="str">
        <f t="shared" si="29"/>
        <v/>
      </c>
      <c r="O92" s="71"/>
      <c r="P92" s="67"/>
      <c r="Q92" s="67"/>
      <c r="R92" s="67"/>
      <c r="S92" s="69" t="str">
        <f t="shared" si="30"/>
        <v/>
      </c>
      <c r="T92" s="72" t="str">
        <f t="shared" si="31"/>
        <v/>
      </c>
      <c r="U92" s="73" t="str">
        <f t="shared" si="32"/>
        <v/>
      </c>
      <c r="V92" s="74" t="str">
        <f t="shared" si="33"/>
        <v/>
      </c>
      <c r="W92" s="141"/>
      <c r="X92" s="66"/>
      <c r="Y92" s="40" t="str">
        <f t="shared" si="34"/>
        <v/>
      </c>
      <c r="Z92" s="102"/>
      <c r="AA92" s="40" t="str">
        <f t="shared" si="35"/>
        <v/>
      </c>
      <c r="AB92" s="40" t="str">
        <f t="shared" si="36"/>
        <v/>
      </c>
      <c r="AC92" s="66"/>
      <c r="AD92" s="103"/>
      <c r="AE92" s="110" t="str">
        <f t="shared" si="37"/>
        <v/>
      </c>
      <c r="AF92" s="75" t="str">
        <f t="shared" si="38"/>
        <v/>
      </c>
      <c r="AG92" s="108" t="str">
        <f t="shared" si="39"/>
        <v/>
      </c>
    </row>
    <row r="93" spans="1:33" s="76" customFormat="1" ht="30" customHeight="1" thickTop="1" thickBot="1" x14ac:dyDescent="0.3">
      <c r="A93" s="63"/>
      <c r="B93" s="63"/>
      <c r="C93" s="63"/>
      <c r="D93" s="63"/>
      <c r="E93" s="63"/>
      <c r="F93" s="10" t="str">
        <f t="shared" si="40"/>
        <v/>
      </c>
      <c r="G93" s="188" t="str">
        <f>+IF(ISNUMBER(C93),VLOOKUP(C93,magasin!A93:D343,4,FALSE),"")</f>
        <v/>
      </c>
      <c r="H93" s="66" t="str">
        <f>IF(ISNUMBER(C93),VLOOKUP(C93,magasin!A:I,5,FALSE),"")</f>
        <v/>
      </c>
      <c r="I93" s="102" t="str">
        <f>IF(ISNUMBER(C93),VLOOKUP(C93,magasin!A93:F343,6,FALSE),"")</f>
        <v/>
      </c>
      <c r="J93" s="67"/>
      <c r="K93" s="68"/>
      <c r="L93" s="69" t="str">
        <f t="shared" si="27"/>
        <v/>
      </c>
      <c r="M93" s="70" t="str">
        <f t="shared" si="28"/>
        <v/>
      </c>
      <c r="N93" s="64" t="str">
        <f t="shared" si="29"/>
        <v/>
      </c>
      <c r="O93" s="71"/>
      <c r="P93" s="67"/>
      <c r="Q93" s="67"/>
      <c r="R93" s="67"/>
      <c r="S93" s="69" t="str">
        <f t="shared" si="30"/>
        <v/>
      </c>
      <c r="T93" s="72" t="str">
        <f t="shared" si="31"/>
        <v/>
      </c>
      <c r="U93" s="73" t="str">
        <f t="shared" si="32"/>
        <v/>
      </c>
      <c r="V93" s="74" t="str">
        <f t="shared" si="33"/>
        <v/>
      </c>
      <c r="W93" s="141"/>
      <c r="X93" s="66"/>
      <c r="Y93" s="40" t="str">
        <f t="shared" si="34"/>
        <v/>
      </c>
      <c r="Z93" s="102"/>
      <c r="AA93" s="40" t="str">
        <f t="shared" si="35"/>
        <v/>
      </c>
      <c r="AB93" s="40" t="str">
        <f t="shared" si="36"/>
        <v/>
      </c>
      <c r="AC93" s="66"/>
      <c r="AD93" s="103"/>
      <c r="AE93" s="110" t="str">
        <f t="shared" si="37"/>
        <v/>
      </c>
      <c r="AF93" s="75" t="str">
        <f t="shared" si="38"/>
        <v/>
      </c>
      <c r="AG93" s="108" t="str">
        <f t="shared" si="39"/>
        <v/>
      </c>
    </row>
    <row r="94" spans="1:33" s="76" customFormat="1" ht="30" customHeight="1" thickTop="1" thickBot="1" x14ac:dyDescent="0.3">
      <c r="A94" s="63"/>
      <c r="B94" s="63"/>
      <c r="C94" s="63"/>
      <c r="D94" s="63"/>
      <c r="E94" s="63"/>
      <c r="F94" s="10" t="str">
        <f t="shared" si="40"/>
        <v/>
      </c>
      <c r="G94" s="188" t="str">
        <f>+IF(ISNUMBER(C94),VLOOKUP(C94,magasin!A94:D344,4,FALSE),"")</f>
        <v/>
      </c>
      <c r="H94" s="66" t="str">
        <f>IF(ISNUMBER(C94),VLOOKUP(C94,magasin!A:I,5,FALSE),"")</f>
        <v/>
      </c>
      <c r="I94" s="102" t="str">
        <f>IF(ISNUMBER(C94),VLOOKUP(C94,magasin!A94:F344,6,FALSE),"")</f>
        <v/>
      </c>
      <c r="J94" s="67"/>
      <c r="K94" s="68"/>
      <c r="L94" s="69" t="str">
        <f t="shared" si="27"/>
        <v/>
      </c>
      <c r="M94" s="70" t="str">
        <f t="shared" si="28"/>
        <v/>
      </c>
      <c r="N94" s="64" t="str">
        <f t="shared" si="29"/>
        <v/>
      </c>
      <c r="O94" s="71"/>
      <c r="P94" s="67"/>
      <c r="Q94" s="67"/>
      <c r="R94" s="67"/>
      <c r="S94" s="69" t="str">
        <f t="shared" si="30"/>
        <v/>
      </c>
      <c r="T94" s="72" t="str">
        <f t="shared" si="31"/>
        <v/>
      </c>
      <c r="U94" s="73" t="str">
        <f t="shared" si="32"/>
        <v/>
      </c>
      <c r="V94" s="74" t="str">
        <f t="shared" si="33"/>
        <v/>
      </c>
      <c r="W94" s="141"/>
      <c r="X94" s="66"/>
      <c r="Y94" s="40" t="str">
        <f t="shared" si="34"/>
        <v/>
      </c>
      <c r="Z94" s="102"/>
      <c r="AA94" s="40" t="str">
        <f t="shared" si="35"/>
        <v/>
      </c>
      <c r="AB94" s="40" t="str">
        <f t="shared" si="36"/>
        <v/>
      </c>
      <c r="AC94" s="66"/>
      <c r="AD94" s="103"/>
      <c r="AE94" s="110" t="str">
        <f t="shared" si="37"/>
        <v/>
      </c>
      <c r="AF94" s="75" t="str">
        <f t="shared" si="38"/>
        <v/>
      </c>
      <c r="AG94" s="108" t="str">
        <f t="shared" si="39"/>
        <v/>
      </c>
    </row>
    <row r="95" spans="1:33" s="76" customFormat="1" ht="30" customHeight="1" thickTop="1" thickBot="1" x14ac:dyDescent="0.3">
      <c r="A95" s="63"/>
      <c r="B95" s="63"/>
      <c r="C95" s="63"/>
      <c r="D95" s="63"/>
      <c r="E95" s="63"/>
      <c r="F95" s="10" t="str">
        <f t="shared" si="40"/>
        <v/>
      </c>
      <c r="G95" s="188" t="str">
        <f>+IF(ISNUMBER(C95),VLOOKUP(C95,magasin!A95:D345,4,FALSE),"")</f>
        <v/>
      </c>
      <c r="H95" s="66" t="str">
        <f>IF(ISNUMBER(C95),VLOOKUP(C95,magasin!A:I,5,FALSE),"")</f>
        <v/>
      </c>
      <c r="I95" s="102" t="str">
        <f>IF(ISNUMBER(C95),VLOOKUP(C95,magasin!A95:F345,6,FALSE),"")</f>
        <v/>
      </c>
      <c r="J95" s="67"/>
      <c r="K95" s="68"/>
      <c r="L95" s="69" t="str">
        <f t="shared" si="27"/>
        <v/>
      </c>
      <c r="M95" s="70" t="str">
        <f t="shared" si="28"/>
        <v/>
      </c>
      <c r="N95" s="64" t="str">
        <f t="shared" si="29"/>
        <v/>
      </c>
      <c r="O95" s="71"/>
      <c r="P95" s="67"/>
      <c r="Q95" s="67"/>
      <c r="R95" s="67"/>
      <c r="S95" s="69" t="str">
        <f t="shared" si="30"/>
        <v/>
      </c>
      <c r="T95" s="72" t="str">
        <f t="shared" si="31"/>
        <v/>
      </c>
      <c r="U95" s="73" t="str">
        <f t="shared" si="32"/>
        <v/>
      </c>
      <c r="V95" s="74" t="str">
        <f t="shared" si="33"/>
        <v/>
      </c>
      <c r="W95" s="141"/>
      <c r="X95" s="66"/>
      <c r="Y95" s="40" t="str">
        <f t="shared" si="34"/>
        <v/>
      </c>
      <c r="Z95" s="102"/>
      <c r="AA95" s="40" t="str">
        <f t="shared" si="35"/>
        <v/>
      </c>
      <c r="AB95" s="40" t="str">
        <f t="shared" si="36"/>
        <v/>
      </c>
      <c r="AC95" s="66"/>
      <c r="AD95" s="103"/>
      <c r="AE95" s="110" t="str">
        <f t="shared" si="37"/>
        <v/>
      </c>
      <c r="AF95" s="75" t="str">
        <f t="shared" si="38"/>
        <v/>
      </c>
      <c r="AG95" s="108" t="str">
        <f t="shared" si="39"/>
        <v/>
      </c>
    </row>
    <row r="96" spans="1:33" s="76" customFormat="1" ht="30" customHeight="1" thickTop="1" thickBot="1" x14ac:dyDescent="0.3">
      <c r="A96" s="63"/>
      <c r="B96" s="63"/>
      <c r="C96" s="63"/>
      <c r="D96" s="63"/>
      <c r="E96" s="63"/>
      <c r="F96" s="10" t="str">
        <f t="shared" si="40"/>
        <v/>
      </c>
      <c r="G96" s="188" t="str">
        <f>+IF(ISNUMBER(C96),VLOOKUP(C96,magasin!A96:D346,4,FALSE),"")</f>
        <v/>
      </c>
      <c r="H96" s="66" t="str">
        <f>IF(ISNUMBER(C96),VLOOKUP(C96,magasin!A:I,5,FALSE),"")</f>
        <v/>
      </c>
      <c r="I96" s="102" t="str">
        <f>IF(ISNUMBER(C96),VLOOKUP(C96,magasin!A96:F346,6,FALSE),"")</f>
        <v/>
      </c>
      <c r="J96" s="67"/>
      <c r="K96" s="68"/>
      <c r="L96" s="69" t="str">
        <f t="shared" si="27"/>
        <v/>
      </c>
      <c r="M96" s="70" t="str">
        <f t="shared" si="28"/>
        <v/>
      </c>
      <c r="N96" s="64" t="str">
        <f t="shared" si="29"/>
        <v/>
      </c>
      <c r="O96" s="71"/>
      <c r="P96" s="67"/>
      <c r="Q96" s="67"/>
      <c r="R96" s="67"/>
      <c r="S96" s="69" t="str">
        <f t="shared" si="30"/>
        <v/>
      </c>
      <c r="T96" s="72" t="str">
        <f t="shared" si="31"/>
        <v/>
      </c>
      <c r="U96" s="73" t="str">
        <f t="shared" si="32"/>
        <v/>
      </c>
      <c r="V96" s="74" t="str">
        <f t="shared" si="33"/>
        <v/>
      </c>
      <c r="W96" s="141"/>
      <c r="X96" s="66"/>
      <c r="Y96" s="40" t="str">
        <f t="shared" si="34"/>
        <v/>
      </c>
      <c r="Z96" s="102"/>
      <c r="AA96" s="40" t="str">
        <f t="shared" si="35"/>
        <v/>
      </c>
      <c r="AB96" s="40" t="str">
        <f t="shared" si="36"/>
        <v/>
      </c>
      <c r="AC96" s="66"/>
      <c r="AD96" s="103"/>
      <c r="AE96" s="110" t="str">
        <f t="shared" si="37"/>
        <v/>
      </c>
      <c r="AF96" s="75" t="str">
        <f t="shared" si="38"/>
        <v/>
      </c>
      <c r="AG96" s="108" t="str">
        <f t="shared" si="39"/>
        <v/>
      </c>
    </row>
    <row r="97" spans="1:33" s="76" customFormat="1" ht="30" customHeight="1" thickTop="1" thickBot="1" x14ac:dyDescent="0.3">
      <c r="A97" s="63"/>
      <c r="B97" s="63"/>
      <c r="C97" s="63"/>
      <c r="D97" s="63"/>
      <c r="E97" s="63"/>
      <c r="F97" s="10" t="str">
        <f t="shared" si="40"/>
        <v/>
      </c>
      <c r="G97" s="188" t="str">
        <f>+IF(ISNUMBER(C97),VLOOKUP(C97,magasin!A97:D347,4,FALSE),"")</f>
        <v/>
      </c>
      <c r="H97" s="66" t="str">
        <f>IF(ISNUMBER(C97),VLOOKUP(C97,magasin!A:I,5,FALSE),"")</f>
        <v/>
      </c>
      <c r="I97" s="102" t="str">
        <f>IF(ISNUMBER(C97),VLOOKUP(C97,magasin!A97:F347,6,FALSE),"")</f>
        <v/>
      </c>
      <c r="J97" s="67"/>
      <c r="K97" s="68"/>
      <c r="L97" s="69" t="str">
        <f t="shared" si="27"/>
        <v/>
      </c>
      <c r="M97" s="70" t="str">
        <f t="shared" si="28"/>
        <v/>
      </c>
      <c r="N97" s="64" t="str">
        <f t="shared" si="29"/>
        <v/>
      </c>
      <c r="O97" s="71"/>
      <c r="P97" s="67"/>
      <c r="Q97" s="67"/>
      <c r="R97" s="67"/>
      <c r="S97" s="69" t="str">
        <f t="shared" si="30"/>
        <v/>
      </c>
      <c r="T97" s="72" t="str">
        <f t="shared" si="31"/>
        <v/>
      </c>
      <c r="U97" s="73" t="str">
        <f t="shared" si="32"/>
        <v/>
      </c>
      <c r="V97" s="74" t="str">
        <f t="shared" si="33"/>
        <v/>
      </c>
      <c r="W97" s="141"/>
      <c r="X97" s="66"/>
      <c r="Y97" s="40" t="str">
        <f t="shared" si="34"/>
        <v/>
      </c>
      <c r="Z97" s="102"/>
      <c r="AA97" s="40" t="str">
        <f t="shared" si="35"/>
        <v/>
      </c>
      <c r="AB97" s="40" t="str">
        <f t="shared" si="36"/>
        <v/>
      </c>
      <c r="AC97" s="66"/>
      <c r="AD97" s="103"/>
      <c r="AE97" s="110" t="str">
        <f t="shared" si="37"/>
        <v/>
      </c>
      <c r="AF97" s="75" t="str">
        <f t="shared" si="38"/>
        <v/>
      </c>
      <c r="AG97" s="108" t="str">
        <f t="shared" si="39"/>
        <v/>
      </c>
    </row>
    <row r="98" spans="1:33" s="76" customFormat="1" ht="30" customHeight="1" thickTop="1" thickBot="1" x14ac:dyDescent="0.3">
      <c r="A98" s="63"/>
      <c r="B98" s="63"/>
      <c r="C98" s="63"/>
      <c r="D98" s="63"/>
      <c r="E98" s="63"/>
      <c r="F98" s="10" t="str">
        <f t="shared" si="40"/>
        <v/>
      </c>
      <c r="G98" s="188" t="str">
        <f>+IF(ISNUMBER(C98),VLOOKUP(C98,magasin!A98:D348,4,FALSE),"")</f>
        <v/>
      </c>
      <c r="H98" s="66" t="str">
        <f>IF(ISNUMBER(C98),VLOOKUP(C98,magasin!A:I,5,FALSE),"")</f>
        <v/>
      </c>
      <c r="I98" s="102" t="str">
        <f>IF(ISNUMBER(C98),VLOOKUP(C98,magasin!A98:F348,6,FALSE),"")</f>
        <v/>
      </c>
      <c r="J98" s="67"/>
      <c r="K98" s="68"/>
      <c r="L98" s="69" t="str">
        <f t="shared" si="27"/>
        <v/>
      </c>
      <c r="M98" s="70" t="str">
        <f t="shared" si="28"/>
        <v/>
      </c>
      <c r="N98" s="64" t="str">
        <f t="shared" si="29"/>
        <v/>
      </c>
      <c r="O98" s="71"/>
      <c r="P98" s="67"/>
      <c r="Q98" s="67"/>
      <c r="R98" s="67"/>
      <c r="S98" s="69" t="str">
        <f t="shared" si="30"/>
        <v/>
      </c>
      <c r="T98" s="72" t="str">
        <f t="shared" si="31"/>
        <v/>
      </c>
      <c r="U98" s="73" t="str">
        <f t="shared" si="32"/>
        <v/>
      </c>
      <c r="V98" s="74" t="str">
        <f t="shared" si="33"/>
        <v/>
      </c>
      <c r="W98" s="141"/>
      <c r="X98" s="66"/>
      <c r="Y98" s="40" t="str">
        <f t="shared" si="34"/>
        <v/>
      </c>
      <c r="Z98" s="102"/>
      <c r="AA98" s="40" t="str">
        <f t="shared" si="35"/>
        <v/>
      </c>
      <c r="AB98" s="40" t="str">
        <f t="shared" si="36"/>
        <v/>
      </c>
      <c r="AC98" s="66"/>
      <c r="AD98" s="103"/>
      <c r="AE98" s="110" t="str">
        <f t="shared" si="37"/>
        <v/>
      </c>
      <c r="AF98" s="75" t="str">
        <f t="shared" si="38"/>
        <v/>
      </c>
      <c r="AG98" s="108" t="str">
        <f t="shared" si="39"/>
        <v/>
      </c>
    </row>
    <row r="99" spans="1:33" s="76" customFormat="1" ht="30" customHeight="1" thickTop="1" thickBot="1" x14ac:dyDescent="0.3">
      <c r="A99" s="63"/>
      <c r="B99" s="63"/>
      <c r="C99" s="63"/>
      <c r="D99" s="63"/>
      <c r="E99" s="63"/>
      <c r="F99" s="10" t="str">
        <f t="shared" si="40"/>
        <v/>
      </c>
      <c r="G99" s="188" t="str">
        <f>+IF(ISNUMBER(C99),VLOOKUP(C99,magasin!A99:D349,4,FALSE),"")</f>
        <v/>
      </c>
      <c r="H99" s="66" t="str">
        <f>IF(ISNUMBER(C99),VLOOKUP(C99,magasin!A:I,5,FALSE),"")</f>
        <v/>
      </c>
      <c r="I99" s="102" t="str">
        <f>IF(ISNUMBER(C99),VLOOKUP(C99,magasin!A99:F349,6,FALSE),"")</f>
        <v/>
      </c>
      <c r="J99" s="67"/>
      <c r="K99" s="68"/>
      <c r="L99" s="69" t="str">
        <f t="shared" si="27"/>
        <v/>
      </c>
      <c r="M99" s="70" t="str">
        <f t="shared" si="28"/>
        <v/>
      </c>
      <c r="N99" s="64" t="str">
        <f t="shared" si="29"/>
        <v/>
      </c>
      <c r="O99" s="71"/>
      <c r="P99" s="67"/>
      <c r="Q99" s="67"/>
      <c r="R99" s="67"/>
      <c r="S99" s="69" t="str">
        <f t="shared" si="30"/>
        <v/>
      </c>
      <c r="T99" s="72" t="str">
        <f t="shared" si="31"/>
        <v/>
      </c>
      <c r="U99" s="73" t="str">
        <f t="shared" si="32"/>
        <v/>
      </c>
      <c r="V99" s="74" t="str">
        <f t="shared" si="33"/>
        <v/>
      </c>
      <c r="W99" s="141"/>
      <c r="X99" s="66"/>
      <c r="Y99" s="40" t="str">
        <f t="shared" si="34"/>
        <v/>
      </c>
      <c r="Z99" s="102"/>
      <c r="AA99" s="40" t="str">
        <f t="shared" si="35"/>
        <v/>
      </c>
      <c r="AB99" s="40" t="str">
        <f t="shared" si="36"/>
        <v/>
      </c>
      <c r="AC99" s="66"/>
      <c r="AD99" s="103"/>
      <c r="AE99" s="110" t="str">
        <f t="shared" si="37"/>
        <v/>
      </c>
      <c r="AF99" s="75" t="str">
        <f t="shared" si="38"/>
        <v/>
      </c>
      <c r="AG99" s="108" t="str">
        <f t="shared" si="39"/>
        <v/>
      </c>
    </row>
    <row r="100" spans="1:33" s="76" customFormat="1" ht="30" customHeight="1" thickTop="1" thickBot="1" x14ac:dyDescent="0.3">
      <c r="A100" s="63"/>
      <c r="B100" s="63"/>
      <c r="C100" s="63"/>
      <c r="D100" s="63"/>
      <c r="E100" s="63"/>
      <c r="F100" s="10" t="str">
        <f t="shared" si="40"/>
        <v/>
      </c>
      <c r="G100" s="188" t="str">
        <f>+IF(ISNUMBER(C100),VLOOKUP(C100,magasin!A100:D350,4,FALSE),"")</f>
        <v/>
      </c>
      <c r="H100" s="66" t="str">
        <f>IF(ISNUMBER(C100),VLOOKUP(C100,magasin!A:I,5,FALSE),"")</f>
        <v/>
      </c>
      <c r="I100" s="102" t="str">
        <f>IF(ISNUMBER(C100),VLOOKUP(C100,magasin!A100:F350,6,FALSE),"")</f>
        <v/>
      </c>
      <c r="J100" s="67"/>
      <c r="K100" s="68"/>
      <c r="L100" s="69" t="str">
        <f t="shared" si="27"/>
        <v/>
      </c>
      <c r="M100" s="70" t="str">
        <f t="shared" si="28"/>
        <v/>
      </c>
      <c r="N100" s="64" t="str">
        <f t="shared" si="29"/>
        <v/>
      </c>
      <c r="O100" s="71"/>
      <c r="P100" s="67"/>
      <c r="Q100" s="67"/>
      <c r="R100" s="67"/>
      <c r="S100" s="69" t="str">
        <f t="shared" si="30"/>
        <v/>
      </c>
      <c r="T100" s="72" t="str">
        <f t="shared" si="31"/>
        <v/>
      </c>
      <c r="U100" s="73" t="str">
        <f t="shared" si="32"/>
        <v/>
      </c>
      <c r="V100" s="74" t="str">
        <f t="shared" si="33"/>
        <v/>
      </c>
      <c r="W100" s="141"/>
      <c r="X100" s="66"/>
      <c r="Y100" s="40" t="str">
        <f t="shared" si="34"/>
        <v/>
      </c>
      <c r="Z100" s="102"/>
      <c r="AA100" s="40" t="str">
        <f t="shared" si="35"/>
        <v/>
      </c>
      <c r="AB100" s="40" t="str">
        <f t="shared" si="36"/>
        <v/>
      </c>
      <c r="AC100" s="66"/>
      <c r="AD100" s="103"/>
      <c r="AE100" s="110" t="str">
        <f t="shared" si="37"/>
        <v/>
      </c>
      <c r="AF100" s="75" t="str">
        <f t="shared" si="38"/>
        <v/>
      </c>
      <c r="AG100" s="108" t="str">
        <f t="shared" si="39"/>
        <v/>
      </c>
    </row>
    <row r="101" spans="1:33" s="76" customFormat="1" ht="30" customHeight="1" thickTop="1" thickBot="1" x14ac:dyDescent="0.3">
      <c r="A101" s="63"/>
      <c r="B101" s="63"/>
      <c r="C101" s="63"/>
      <c r="D101" s="63"/>
      <c r="E101" s="63"/>
      <c r="F101" s="10" t="str">
        <f t="shared" si="40"/>
        <v/>
      </c>
      <c r="G101" s="188" t="str">
        <f>+IF(ISNUMBER(C101),VLOOKUP(C101,magasin!A101:D351,4,FALSE),"")</f>
        <v/>
      </c>
      <c r="H101" s="66" t="str">
        <f>IF(ISNUMBER(C101),VLOOKUP(C101,magasin!A:I,5,FALSE),"")</f>
        <v/>
      </c>
      <c r="I101" s="102" t="str">
        <f>IF(ISNUMBER(C101),VLOOKUP(C101,magasin!A101:F351,6,FALSE),"")</f>
        <v/>
      </c>
      <c r="J101" s="67"/>
      <c r="K101" s="68"/>
      <c r="L101" s="69" t="str">
        <f t="shared" ref="L101:L132" si="41">IF(AND(ISNUMBER(H101),ISNUMBER(J101),ISNUMBER(B101)),(J101-H101)/B101,"")</f>
        <v/>
      </c>
      <c r="M101" s="70" t="str">
        <f t="shared" ref="M101:M132" si="42">IF(AND(L101&lt;30%,ISNUMBER(L101)),"à temps",IF(L101="","","Retard de paiement éventuel dû au retard du traitement de la réception"))</f>
        <v/>
      </c>
      <c r="N101" s="64" t="str">
        <f t="shared" ref="N101:N132" si="43">+IF(AND(ISNUMBER(H101),ISNUMBER(H101),P101&lt;H101),"Facture Antidatée",IF(AND(ISNUMBER(J101),ISBLANK(P101)),"Réclamer Facture",IF(AND(ISNUMBER(P101),ISNUMBER(J101)),"à comptabiliser","")))</f>
        <v/>
      </c>
      <c r="O101" s="71"/>
      <c r="P101" s="67"/>
      <c r="Q101" s="67"/>
      <c r="R101" s="67"/>
      <c r="S101" s="69" t="str">
        <f t="shared" ref="S101:S132" si="44">IF(AND(ISNUMBER(Q101),ISNUMBER(R101),ISNUMBER(B101)),(R101-Q101)/B101,"")</f>
        <v/>
      </c>
      <c r="T101" s="72" t="str">
        <f t="shared" ref="T101:T132" si="45">IF(AND(ISNUMBER(Q101),ISNUMBER(R101)),R101-Q101,"")</f>
        <v/>
      </c>
      <c r="U101" s="73" t="str">
        <f t="shared" ref="U101:U132" si="46">IF(AND(ISNUMBER(H101),ISNUMBER(B101)),H101+B101,"")</f>
        <v/>
      </c>
      <c r="V101" s="74" t="str">
        <f t="shared" ref="V101:V132" si="47">IF(ISNUMBER(U101),U101-$U$1,"")</f>
        <v/>
      </c>
      <c r="W101" s="141"/>
      <c r="X101" s="66"/>
      <c r="Y101" s="40" t="str">
        <f t="shared" ref="Y101:Y132" si="48">+IF(AND(ISNUMBER(X101),ISNUMBER(R101),ISNUMBER(H101),ISNUMBER(B101)),(X101-MAX(R101,H101))/B101,"")</f>
        <v/>
      </c>
      <c r="Z101" s="102"/>
      <c r="AA101" s="40" t="str">
        <f t="shared" ref="AA101:AA132" si="49">+IF(AND(ISNUMBER(Z101),ISNUMBER(X101),ISNUMBER(B101)),(Z101-X101)/B101,"")</f>
        <v/>
      </c>
      <c r="AB101" s="40" t="str">
        <f t="shared" ref="AB101:AB132" si="50">IF(AND(ISNUMBER(Z101),ISNUMBER(AC101),ISNUMBER(B101)),(AC101-Z101)/B101,"")</f>
        <v/>
      </c>
      <c r="AC101" s="66"/>
      <c r="AD101" s="103"/>
      <c r="AE101" s="110" t="str">
        <f t="shared" ref="AE101:AE132" si="51">IF(AND(ISNUMBER(H101),ISNUMBER(B101),ISNUMBER(AD101)),(AD101-H101)/B101,"")</f>
        <v/>
      </c>
      <c r="AF101" s="75" t="str">
        <f t="shared" ref="AF101:AF132" si="52">IF(AND(ISNUMBER(AE101),AE101&lt;=1),"Paiement à temps",IF(AND(ISNUMBER(AE101),AE101&gt;1),"Dépassement du délai de paiement, Pensez à comptabiliser la majoration de retard dans charge non courante",""))</f>
        <v/>
      </c>
      <c r="AG101" s="108" t="str">
        <f t="shared" ref="AG101:AG132" si="53">+IF(AND(ISNUMBER(K101),ISNUMBER(AE101),AE101&gt;100%),K101*10%,"")</f>
        <v/>
      </c>
    </row>
    <row r="102" spans="1:33" s="76" customFormat="1" ht="30" customHeight="1" thickTop="1" thickBot="1" x14ac:dyDescent="0.3">
      <c r="A102" s="63"/>
      <c r="B102" s="63"/>
      <c r="C102" s="63"/>
      <c r="D102" s="63"/>
      <c r="E102" s="63"/>
      <c r="F102" s="10" t="str">
        <f t="shared" si="40"/>
        <v/>
      </c>
      <c r="G102" s="188" t="str">
        <f>+IF(ISNUMBER(C102),VLOOKUP(C102,magasin!A102:D352,4,FALSE),"")</f>
        <v/>
      </c>
      <c r="H102" s="66" t="str">
        <f>IF(ISNUMBER(C102),VLOOKUP(C102,magasin!A:I,5,FALSE),"")</f>
        <v/>
      </c>
      <c r="I102" s="102" t="str">
        <f>IF(ISNUMBER(C102),VLOOKUP(C102,magasin!A102:F352,6,FALSE),"")</f>
        <v/>
      </c>
      <c r="J102" s="67"/>
      <c r="K102" s="68"/>
      <c r="L102" s="69" t="str">
        <f t="shared" si="41"/>
        <v/>
      </c>
      <c r="M102" s="70" t="str">
        <f t="shared" si="42"/>
        <v/>
      </c>
      <c r="N102" s="64" t="str">
        <f t="shared" si="43"/>
        <v/>
      </c>
      <c r="O102" s="71"/>
      <c r="P102" s="67"/>
      <c r="Q102" s="67"/>
      <c r="R102" s="67"/>
      <c r="S102" s="69" t="str">
        <f t="shared" si="44"/>
        <v/>
      </c>
      <c r="T102" s="72" t="str">
        <f t="shared" si="45"/>
        <v/>
      </c>
      <c r="U102" s="73" t="str">
        <f t="shared" si="46"/>
        <v/>
      </c>
      <c r="V102" s="74" t="str">
        <f t="shared" si="47"/>
        <v/>
      </c>
      <c r="W102" s="141"/>
      <c r="X102" s="66"/>
      <c r="Y102" s="40" t="str">
        <f t="shared" si="48"/>
        <v/>
      </c>
      <c r="Z102" s="102"/>
      <c r="AA102" s="40" t="str">
        <f t="shared" si="49"/>
        <v/>
      </c>
      <c r="AB102" s="40" t="str">
        <f t="shared" si="50"/>
        <v/>
      </c>
      <c r="AC102" s="66"/>
      <c r="AD102" s="103"/>
      <c r="AE102" s="110" t="str">
        <f t="shared" si="51"/>
        <v/>
      </c>
      <c r="AF102" s="75" t="str">
        <f t="shared" si="52"/>
        <v/>
      </c>
      <c r="AG102" s="108" t="str">
        <f t="shared" si="53"/>
        <v/>
      </c>
    </row>
    <row r="103" spans="1:33" s="76" customFormat="1" ht="30" customHeight="1" thickTop="1" thickBot="1" x14ac:dyDescent="0.3">
      <c r="A103" s="63"/>
      <c r="B103" s="63"/>
      <c r="C103" s="63"/>
      <c r="D103" s="63"/>
      <c r="E103" s="63"/>
      <c r="F103" s="10" t="str">
        <f t="shared" si="40"/>
        <v/>
      </c>
      <c r="G103" s="188" t="str">
        <f>+IF(ISNUMBER(C103),VLOOKUP(C103,magasin!A103:D353,4,FALSE),"")</f>
        <v/>
      </c>
      <c r="H103" s="66" t="str">
        <f>IF(ISNUMBER(C103),VLOOKUP(C103,magasin!A:I,5,FALSE),"")</f>
        <v/>
      </c>
      <c r="I103" s="102" t="str">
        <f>IF(ISNUMBER(C103),VLOOKUP(C103,magasin!A103:F353,6,FALSE),"")</f>
        <v/>
      </c>
      <c r="J103" s="67"/>
      <c r="K103" s="68"/>
      <c r="L103" s="69" t="str">
        <f t="shared" si="41"/>
        <v/>
      </c>
      <c r="M103" s="70" t="str">
        <f t="shared" si="42"/>
        <v/>
      </c>
      <c r="N103" s="64" t="str">
        <f t="shared" si="43"/>
        <v/>
      </c>
      <c r="O103" s="71"/>
      <c r="P103" s="67"/>
      <c r="Q103" s="67"/>
      <c r="R103" s="67"/>
      <c r="S103" s="69" t="str">
        <f t="shared" si="44"/>
        <v/>
      </c>
      <c r="T103" s="72" t="str">
        <f t="shared" si="45"/>
        <v/>
      </c>
      <c r="U103" s="73" t="str">
        <f t="shared" si="46"/>
        <v/>
      </c>
      <c r="V103" s="74" t="str">
        <f t="shared" si="47"/>
        <v/>
      </c>
      <c r="W103" s="141"/>
      <c r="X103" s="66"/>
      <c r="Y103" s="40" t="str">
        <f t="shared" si="48"/>
        <v/>
      </c>
      <c r="Z103" s="102"/>
      <c r="AA103" s="40" t="str">
        <f t="shared" si="49"/>
        <v/>
      </c>
      <c r="AB103" s="40" t="str">
        <f t="shared" si="50"/>
        <v/>
      </c>
      <c r="AC103" s="66"/>
      <c r="AD103" s="103"/>
      <c r="AE103" s="110" t="str">
        <f t="shared" si="51"/>
        <v/>
      </c>
      <c r="AF103" s="75" t="str">
        <f t="shared" si="52"/>
        <v/>
      </c>
      <c r="AG103" s="108" t="str">
        <f t="shared" si="53"/>
        <v/>
      </c>
    </row>
    <row r="104" spans="1:33" s="76" customFormat="1" ht="30" customHeight="1" thickTop="1" thickBot="1" x14ac:dyDescent="0.3">
      <c r="A104" s="63"/>
      <c r="B104" s="63"/>
      <c r="C104" s="63"/>
      <c r="D104" s="63"/>
      <c r="E104" s="63"/>
      <c r="F104" s="10" t="str">
        <f t="shared" si="40"/>
        <v/>
      </c>
      <c r="G104" s="188" t="str">
        <f>+IF(ISNUMBER(C104),VLOOKUP(C104,magasin!A104:D354,4,FALSE),"")</f>
        <v/>
      </c>
      <c r="H104" s="66" t="str">
        <f>IF(ISNUMBER(C104),VLOOKUP(C104,magasin!A:I,5,FALSE),"")</f>
        <v/>
      </c>
      <c r="I104" s="102" t="str">
        <f>IF(ISNUMBER(C104),VLOOKUP(C104,magasin!A104:F354,6,FALSE),"")</f>
        <v/>
      </c>
      <c r="J104" s="67"/>
      <c r="K104" s="68"/>
      <c r="L104" s="69" t="str">
        <f t="shared" si="41"/>
        <v/>
      </c>
      <c r="M104" s="70" t="str">
        <f t="shared" si="42"/>
        <v/>
      </c>
      <c r="N104" s="64" t="str">
        <f t="shared" si="43"/>
        <v/>
      </c>
      <c r="O104" s="71"/>
      <c r="P104" s="67"/>
      <c r="Q104" s="67"/>
      <c r="R104" s="67"/>
      <c r="S104" s="69" t="str">
        <f t="shared" si="44"/>
        <v/>
      </c>
      <c r="T104" s="72" t="str">
        <f t="shared" si="45"/>
        <v/>
      </c>
      <c r="U104" s="73" t="str">
        <f t="shared" si="46"/>
        <v/>
      </c>
      <c r="V104" s="74" t="str">
        <f t="shared" si="47"/>
        <v/>
      </c>
      <c r="W104" s="141"/>
      <c r="X104" s="66"/>
      <c r="Y104" s="40" t="str">
        <f t="shared" si="48"/>
        <v/>
      </c>
      <c r="Z104" s="102"/>
      <c r="AA104" s="40" t="str">
        <f t="shared" si="49"/>
        <v/>
      </c>
      <c r="AB104" s="40" t="str">
        <f t="shared" si="50"/>
        <v/>
      </c>
      <c r="AC104" s="66"/>
      <c r="AD104" s="103"/>
      <c r="AE104" s="110" t="str">
        <f t="shared" si="51"/>
        <v/>
      </c>
      <c r="AF104" s="75" t="str">
        <f t="shared" si="52"/>
        <v/>
      </c>
      <c r="AG104" s="108" t="str">
        <f t="shared" si="53"/>
        <v/>
      </c>
    </row>
    <row r="105" spans="1:33" s="76" customFormat="1" ht="30" customHeight="1" thickTop="1" thickBot="1" x14ac:dyDescent="0.3">
      <c r="A105" s="63"/>
      <c r="B105" s="63"/>
      <c r="C105" s="63"/>
      <c r="D105" s="63"/>
      <c r="E105" s="63"/>
      <c r="F105" s="10" t="str">
        <f t="shared" si="40"/>
        <v/>
      </c>
      <c r="G105" s="188" t="str">
        <f>+IF(ISNUMBER(C105),VLOOKUP(C105,magasin!A105:D355,4,FALSE),"")</f>
        <v/>
      </c>
      <c r="H105" s="66" t="str">
        <f>IF(ISNUMBER(C105),VLOOKUP(C105,magasin!A:I,5,FALSE),"")</f>
        <v/>
      </c>
      <c r="I105" s="102" t="str">
        <f>IF(ISNUMBER(C105),VLOOKUP(C105,magasin!A105:F355,6,FALSE),"")</f>
        <v/>
      </c>
      <c r="J105" s="67"/>
      <c r="K105" s="68"/>
      <c r="L105" s="69" t="str">
        <f t="shared" si="41"/>
        <v/>
      </c>
      <c r="M105" s="70" t="str">
        <f t="shared" si="42"/>
        <v/>
      </c>
      <c r="N105" s="64" t="str">
        <f t="shared" si="43"/>
        <v/>
      </c>
      <c r="O105" s="71"/>
      <c r="P105" s="67"/>
      <c r="Q105" s="67"/>
      <c r="R105" s="67"/>
      <c r="S105" s="69" t="str">
        <f t="shared" si="44"/>
        <v/>
      </c>
      <c r="T105" s="72" t="str">
        <f t="shared" si="45"/>
        <v/>
      </c>
      <c r="U105" s="73" t="str">
        <f t="shared" si="46"/>
        <v/>
      </c>
      <c r="V105" s="74" t="str">
        <f t="shared" si="47"/>
        <v/>
      </c>
      <c r="W105" s="141"/>
      <c r="X105" s="66"/>
      <c r="Y105" s="40" t="str">
        <f t="shared" si="48"/>
        <v/>
      </c>
      <c r="Z105" s="102"/>
      <c r="AA105" s="40" t="str">
        <f t="shared" si="49"/>
        <v/>
      </c>
      <c r="AB105" s="40" t="str">
        <f t="shared" si="50"/>
        <v/>
      </c>
      <c r="AC105" s="66"/>
      <c r="AD105" s="103"/>
      <c r="AE105" s="110" t="str">
        <f t="shared" si="51"/>
        <v/>
      </c>
      <c r="AF105" s="75" t="str">
        <f t="shared" si="52"/>
        <v/>
      </c>
      <c r="AG105" s="108" t="str">
        <f t="shared" si="53"/>
        <v/>
      </c>
    </row>
    <row r="106" spans="1:33" s="76" customFormat="1" ht="30" customHeight="1" thickTop="1" thickBot="1" x14ac:dyDescent="0.3">
      <c r="A106" s="63"/>
      <c r="B106" s="63"/>
      <c r="C106" s="63"/>
      <c r="D106" s="63"/>
      <c r="E106" s="63"/>
      <c r="F106" s="10" t="str">
        <f t="shared" si="40"/>
        <v/>
      </c>
      <c r="G106" s="188" t="str">
        <f>+IF(ISNUMBER(C106),VLOOKUP(C106,magasin!A106:D356,4,FALSE),"")</f>
        <v/>
      </c>
      <c r="H106" s="66" t="str">
        <f>IF(ISNUMBER(C106),VLOOKUP(C106,magasin!A:I,5,FALSE),"")</f>
        <v/>
      </c>
      <c r="I106" s="102" t="str">
        <f>IF(ISNUMBER(C106),VLOOKUP(C106,magasin!A106:F356,6,FALSE),"")</f>
        <v/>
      </c>
      <c r="J106" s="67"/>
      <c r="K106" s="68"/>
      <c r="L106" s="69" t="str">
        <f t="shared" si="41"/>
        <v/>
      </c>
      <c r="M106" s="70" t="str">
        <f t="shared" si="42"/>
        <v/>
      </c>
      <c r="N106" s="64" t="str">
        <f t="shared" si="43"/>
        <v/>
      </c>
      <c r="O106" s="71"/>
      <c r="P106" s="67"/>
      <c r="Q106" s="67"/>
      <c r="R106" s="67"/>
      <c r="S106" s="69" t="str">
        <f t="shared" si="44"/>
        <v/>
      </c>
      <c r="T106" s="72" t="str">
        <f t="shared" si="45"/>
        <v/>
      </c>
      <c r="U106" s="73" t="str">
        <f t="shared" si="46"/>
        <v/>
      </c>
      <c r="V106" s="74" t="str">
        <f t="shared" si="47"/>
        <v/>
      </c>
      <c r="W106" s="141"/>
      <c r="X106" s="66"/>
      <c r="Y106" s="40" t="str">
        <f t="shared" si="48"/>
        <v/>
      </c>
      <c r="Z106" s="102"/>
      <c r="AA106" s="40" t="str">
        <f t="shared" si="49"/>
        <v/>
      </c>
      <c r="AB106" s="40" t="str">
        <f t="shared" si="50"/>
        <v/>
      </c>
      <c r="AC106" s="66"/>
      <c r="AD106" s="103"/>
      <c r="AE106" s="110" t="str">
        <f t="shared" si="51"/>
        <v/>
      </c>
      <c r="AF106" s="75" t="str">
        <f t="shared" si="52"/>
        <v/>
      </c>
      <c r="AG106" s="108" t="str">
        <f t="shared" si="53"/>
        <v/>
      </c>
    </row>
    <row r="107" spans="1:33" s="76" customFormat="1" ht="30" customHeight="1" thickTop="1" thickBot="1" x14ac:dyDescent="0.3">
      <c r="A107" s="63"/>
      <c r="B107" s="63"/>
      <c r="C107" s="63"/>
      <c r="D107" s="63"/>
      <c r="E107" s="63"/>
      <c r="F107" s="10" t="str">
        <f t="shared" si="40"/>
        <v/>
      </c>
      <c r="G107" s="188" t="str">
        <f>+IF(ISNUMBER(C107),VLOOKUP(C107,magasin!A107:D357,4,FALSE),"")</f>
        <v/>
      </c>
      <c r="H107" s="66" t="str">
        <f>IF(ISNUMBER(C107),VLOOKUP(C107,magasin!A:I,5,FALSE),"")</f>
        <v/>
      </c>
      <c r="I107" s="102" t="str">
        <f>IF(ISNUMBER(C107),VLOOKUP(C107,magasin!A107:F357,6,FALSE),"")</f>
        <v/>
      </c>
      <c r="J107" s="67"/>
      <c r="K107" s="68"/>
      <c r="L107" s="69" t="str">
        <f t="shared" si="41"/>
        <v/>
      </c>
      <c r="M107" s="70" t="str">
        <f t="shared" si="42"/>
        <v/>
      </c>
      <c r="N107" s="64" t="str">
        <f t="shared" si="43"/>
        <v/>
      </c>
      <c r="O107" s="71"/>
      <c r="P107" s="67"/>
      <c r="Q107" s="67"/>
      <c r="R107" s="67"/>
      <c r="S107" s="69" t="str">
        <f t="shared" si="44"/>
        <v/>
      </c>
      <c r="T107" s="72" t="str">
        <f t="shared" si="45"/>
        <v/>
      </c>
      <c r="U107" s="73" t="str">
        <f t="shared" si="46"/>
        <v/>
      </c>
      <c r="V107" s="74" t="str">
        <f t="shared" si="47"/>
        <v/>
      </c>
      <c r="W107" s="141"/>
      <c r="X107" s="66"/>
      <c r="Y107" s="40" t="str">
        <f t="shared" si="48"/>
        <v/>
      </c>
      <c r="Z107" s="102"/>
      <c r="AA107" s="40" t="str">
        <f t="shared" si="49"/>
        <v/>
      </c>
      <c r="AB107" s="40" t="str">
        <f t="shared" si="50"/>
        <v/>
      </c>
      <c r="AC107" s="66"/>
      <c r="AD107" s="103"/>
      <c r="AE107" s="110" t="str">
        <f t="shared" si="51"/>
        <v/>
      </c>
      <c r="AF107" s="75" t="str">
        <f t="shared" si="52"/>
        <v/>
      </c>
      <c r="AG107" s="108" t="str">
        <f t="shared" si="53"/>
        <v/>
      </c>
    </row>
    <row r="108" spans="1:33" s="76" customFormat="1" ht="30" customHeight="1" thickTop="1" thickBot="1" x14ac:dyDescent="0.3">
      <c r="A108" s="63"/>
      <c r="B108" s="63"/>
      <c r="C108" s="63"/>
      <c r="D108" s="63"/>
      <c r="E108" s="63"/>
      <c r="F108" s="10" t="str">
        <f t="shared" si="40"/>
        <v/>
      </c>
      <c r="G108" s="188" t="str">
        <f>+IF(ISNUMBER(C108),VLOOKUP(C108,magasin!A108:D358,4,FALSE),"")</f>
        <v/>
      </c>
      <c r="H108" s="66" t="str">
        <f>IF(ISNUMBER(C108),VLOOKUP(C108,magasin!A:I,5,FALSE),"")</f>
        <v/>
      </c>
      <c r="I108" s="102" t="str">
        <f>IF(ISNUMBER(C108),VLOOKUP(C108,magasin!A108:F358,6,FALSE),"")</f>
        <v/>
      </c>
      <c r="J108" s="67"/>
      <c r="K108" s="68"/>
      <c r="L108" s="69" t="str">
        <f t="shared" si="41"/>
        <v/>
      </c>
      <c r="M108" s="70" t="str">
        <f t="shared" si="42"/>
        <v/>
      </c>
      <c r="N108" s="64" t="str">
        <f t="shared" si="43"/>
        <v/>
      </c>
      <c r="O108" s="71"/>
      <c r="P108" s="67"/>
      <c r="Q108" s="67"/>
      <c r="R108" s="67"/>
      <c r="S108" s="69" t="str">
        <f t="shared" si="44"/>
        <v/>
      </c>
      <c r="T108" s="72" t="str">
        <f t="shared" si="45"/>
        <v/>
      </c>
      <c r="U108" s="73" t="str">
        <f t="shared" si="46"/>
        <v/>
      </c>
      <c r="V108" s="74" t="str">
        <f t="shared" si="47"/>
        <v/>
      </c>
      <c r="W108" s="141"/>
      <c r="X108" s="66"/>
      <c r="Y108" s="40" t="str">
        <f t="shared" si="48"/>
        <v/>
      </c>
      <c r="Z108" s="102"/>
      <c r="AA108" s="40" t="str">
        <f t="shared" si="49"/>
        <v/>
      </c>
      <c r="AB108" s="40" t="str">
        <f t="shared" si="50"/>
        <v/>
      </c>
      <c r="AC108" s="66"/>
      <c r="AD108" s="103"/>
      <c r="AE108" s="110" t="str">
        <f t="shared" si="51"/>
        <v/>
      </c>
      <c r="AF108" s="75" t="str">
        <f t="shared" si="52"/>
        <v/>
      </c>
      <c r="AG108" s="108" t="str">
        <f t="shared" si="53"/>
        <v/>
      </c>
    </row>
    <row r="109" spans="1:33" s="76" customFormat="1" ht="30" customHeight="1" thickTop="1" thickBot="1" x14ac:dyDescent="0.3">
      <c r="A109" s="63"/>
      <c r="B109" s="63"/>
      <c r="C109" s="63"/>
      <c r="D109" s="63"/>
      <c r="E109" s="63"/>
      <c r="F109" s="10" t="str">
        <f t="shared" si="40"/>
        <v/>
      </c>
      <c r="G109" s="188" t="str">
        <f>+IF(ISNUMBER(C109),VLOOKUP(C109,magasin!A109:D359,4,FALSE),"")</f>
        <v/>
      </c>
      <c r="H109" s="66" t="str">
        <f>IF(ISNUMBER(C109),VLOOKUP(C109,magasin!A:I,5,FALSE),"")</f>
        <v/>
      </c>
      <c r="I109" s="102" t="str">
        <f>IF(ISNUMBER(C109),VLOOKUP(C109,magasin!A109:F359,6,FALSE),"")</f>
        <v/>
      </c>
      <c r="J109" s="67"/>
      <c r="K109" s="68"/>
      <c r="L109" s="69" t="str">
        <f t="shared" si="41"/>
        <v/>
      </c>
      <c r="M109" s="70" t="str">
        <f t="shared" si="42"/>
        <v/>
      </c>
      <c r="N109" s="64" t="str">
        <f t="shared" si="43"/>
        <v/>
      </c>
      <c r="O109" s="71"/>
      <c r="P109" s="67"/>
      <c r="Q109" s="67"/>
      <c r="R109" s="67"/>
      <c r="S109" s="69" t="str">
        <f t="shared" si="44"/>
        <v/>
      </c>
      <c r="T109" s="72" t="str">
        <f t="shared" si="45"/>
        <v/>
      </c>
      <c r="U109" s="73" t="str">
        <f t="shared" si="46"/>
        <v/>
      </c>
      <c r="V109" s="74" t="str">
        <f t="shared" si="47"/>
        <v/>
      </c>
      <c r="W109" s="141"/>
      <c r="X109" s="66"/>
      <c r="Y109" s="40" t="str">
        <f t="shared" si="48"/>
        <v/>
      </c>
      <c r="Z109" s="102"/>
      <c r="AA109" s="40" t="str">
        <f t="shared" si="49"/>
        <v/>
      </c>
      <c r="AB109" s="40" t="str">
        <f t="shared" si="50"/>
        <v/>
      </c>
      <c r="AC109" s="66"/>
      <c r="AD109" s="103"/>
      <c r="AE109" s="110" t="str">
        <f t="shared" si="51"/>
        <v/>
      </c>
      <c r="AF109" s="75" t="str">
        <f t="shared" si="52"/>
        <v/>
      </c>
      <c r="AG109" s="108" t="str">
        <f t="shared" si="53"/>
        <v/>
      </c>
    </row>
    <row r="110" spans="1:33" s="76" customFormat="1" ht="30" customHeight="1" thickTop="1" thickBot="1" x14ac:dyDescent="0.3">
      <c r="A110" s="63"/>
      <c r="B110" s="63"/>
      <c r="C110" s="63"/>
      <c r="D110" s="63"/>
      <c r="E110" s="63"/>
      <c r="F110" s="10" t="str">
        <f t="shared" si="40"/>
        <v/>
      </c>
      <c r="G110" s="188" t="str">
        <f>+IF(ISNUMBER(C110),VLOOKUP(C110,magasin!A110:D360,4,FALSE),"")</f>
        <v/>
      </c>
      <c r="H110" s="66" t="str">
        <f>IF(ISNUMBER(C110),VLOOKUP(C110,magasin!A:I,5,FALSE),"")</f>
        <v/>
      </c>
      <c r="I110" s="102" t="str">
        <f>IF(ISNUMBER(C110),VLOOKUP(C110,magasin!A110:F360,6,FALSE),"")</f>
        <v/>
      </c>
      <c r="J110" s="67"/>
      <c r="K110" s="68"/>
      <c r="L110" s="69" t="str">
        <f t="shared" si="41"/>
        <v/>
      </c>
      <c r="M110" s="70" t="str">
        <f t="shared" si="42"/>
        <v/>
      </c>
      <c r="N110" s="64" t="str">
        <f t="shared" si="43"/>
        <v/>
      </c>
      <c r="O110" s="71"/>
      <c r="P110" s="67"/>
      <c r="Q110" s="67"/>
      <c r="R110" s="67"/>
      <c r="S110" s="69" t="str">
        <f t="shared" si="44"/>
        <v/>
      </c>
      <c r="T110" s="72" t="str">
        <f t="shared" si="45"/>
        <v/>
      </c>
      <c r="U110" s="73" t="str">
        <f t="shared" si="46"/>
        <v/>
      </c>
      <c r="V110" s="74" t="str">
        <f t="shared" si="47"/>
        <v/>
      </c>
      <c r="W110" s="141"/>
      <c r="X110" s="66"/>
      <c r="Y110" s="40" t="str">
        <f t="shared" si="48"/>
        <v/>
      </c>
      <c r="Z110" s="102"/>
      <c r="AA110" s="40" t="str">
        <f t="shared" si="49"/>
        <v/>
      </c>
      <c r="AB110" s="40" t="str">
        <f t="shared" si="50"/>
        <v/>
      </c>
      <c r="AC110" s="66"/>
      <c r="AD110" s="103"/>
      <c r="AE110" s="110" t="str">
        <f t="shared" si="51"/>
        <v/>
      </c>
      <c r="AF110" s="75" t="str">
        <f t="shared" si="52"/>
        <v/>
      </c>
      <c r="AG110" s="108" t="str">
        <f t="shared" si="53"/>
        <v/>
      </c>
    </row>
    <row r="111" spans="1:33" s="76" customFormat="1" ht="30" customHeight="1" thickTop="1" thickBot="1" x14ac:dyDescent="0.3">
      <c r="A111" s="63"/>
      <c r="B111" s="63"/>
      <c r="C111" s="63"/>
      <c r="D111" s="63"/>
      <c r="E111" s="63"/>
      <c r="F111" s="10" t="str">
        <f t="shared" si="40"/>
        <v/>
      </c>
      <c r="G111" s="188" t="str">
        <f>+IF(ISNUMBER(C111),VLOOKUP(C111,magasin!A111:D361,4,FALSE),"")</f>
        <v/>
      </c>
      <c r="H111" s="66" t="str">
        <f>IF(ISNUMBER(C111),VLOOKUP(C111,magasin!A:I,5,FALSE),"")</f>
        <v/>
      </c>
      <c r="I111" s="102" t="str">
        <f>IF(ISNUMBER(C111),VLOOKUP(C111,magasin!A111:F361,6,FALSE),"")</f>
        <v/>
      </c>
      <c r="J111" s="67"/>
      <c r="K111" s="68"/>
      <c r="L111" s="69" t="str">
        <f t="shared" si="41"/>
        <v/>
      </c>
      <c r="M111" s="70" t="str">
        <f t="shared" si="42"/>
        <v/>
      </c>
      <c r="N111" s="64" t="str">
        <f t="shared" si="43"/>
        <v/>
      </c>
      <c r="O111" s="71"/>
      <c r="P111" s="67"/>
      <c r="Q111" s="67"/>
      <c r="R111" s="67"/>
      <c r="S111" s="69" t="str">
        <f t="shared" si="44"/>
        <v/>
      </c>
      <c r="T111" s="72" t="str">
        <f t="shared" si="45"/>
        <v/>
      </c>
      <c r="U111" s="73" t="str">
        <f t="shared" si="46"/>
        <v/>
      </c>
      <c r="V111" s="74" t="str">
        <f t="shared" si="47"/>
        <v/>
      </c>
      <c r="W111" s="141"/>
      <c r="X111" s="66"/>
      <c r="Y111" s="40" t="str">
        <f t="shared" si="48"/>
        <v/>
      </c>
      <c r="Z111" s="102"/>
      <c r="AA111" s="40" t="str">
        <f t="shared" si="49"/>
        <v/>
      </c>
      <c r="AB111" s="40" t="str">
        <f t="shared" si="50"/>
        <v/>
      </c>
      <c r="AC111" s="66"/>
      <c r="AD111" s="103"/>
      <c r="AE111" s="110" t="str">
        <f t="shared" si="51"/>
        <v/>
      </c>
      <c r="AF111" s="75" t="str">
        <f t="shared" si="52"/>
        <v/>
      </c>
      <c r="AG111" s="108" t="str">
        <f t="shared" si="53"/>
        <v/>
      </c>
    </row>
    <row r="112" spans="1:33" s="76" customFormat="1" ht="30" customHeight="1" thickTop="1" thickBot="1" x14ac:dyDescent="0.3">
      <c r="A112" s="63"/>
      <c r="B112" s="63"/>
      <c r="C112" s="63"/>
      <c r="D112" s="63"/>
      <c r="E112" s="63"/>
      <c r="F112" s="10" t="str">
        <f t="shared" si="40"/>
        <v/>
      </c>
      <c r="G112" s="188" t="str">
        <f>+IF(ISNUMBER(C112),VLOOKUP(C112,magasin!A112:D362,4,FALSE),"")</f>
        <v/>
      </c>
      <c r="H112" s="66" t="str">
        <f>IF(ISNUMBER(C112),VLOOKUP(C112,magasin!A:I,5,FALSE),"")</f>
        <v/>
      </c>
      <c r="I112" s="102" t="str">
        <f>IF(ISNUMBER(C112),VLOOKUP(C112,magasin!A112:F362,6,FALSE),"")</f>
        <v/>
      </c>
      <c r="J112" s="67"/>
      <c r="K112" s="68"/>
      <c r="L112" s="69" t="str">
        <f t="shared" si="41"/>
        <v/>
      </c>
      <c r="M112" s="70" t="str">
        <f t="shared" si="42"/>
        <v/>
      </c>
      <c r="N112" s="64" t="str">
        <f t="shared" si="43"/>
        <v/>
      </c>
      <c r="O112" s="71"/>
      <c r="P112" s="67"/>
      <c r="Q112" s="67"/>
      <c r="R112" s="67"/>
      <c r="S112" s="69" t="str">
        <f t="shared" si="44"/>
        <v/>
      </c>
      <c r="T112" s="72" t="str">
        <f t="shared" si="45"/>
        <v/>
      </c>
      <c r="U112" s="73" t="str">
        <f t="shared" si="46"/>
        <v/>
      </c>
      <c r="V112" s="74" t="str">
        <f t="shared" si="47"/>
        <v/>
      </c>
      <c r="W112" s="141"/>
      <c r="X112" s="66"/>
      <c r="Y112" s="40" t="str">
        <f t="shared" si="48"/>
        <v/>
      </c>
      <c r="Z112" s="102"/>
      <c r="AA112" s="40" t="str">
        <f t="shared" si="49"/>
        <v/>
      </c>
      <c r="AB112" s="40" t="str">
        <f t="shared" si="50"/>
        <v/>
      </c>
      <c r="AC112" s="66"/>
      <c r="AD112" s="103"/>
      <c r="AE112" s="110" t="str">
        <f t="shared" si="51"/>
        <v/>
      </c>
      <c r="AF112" s="75" t="str">
        <f t="shared" si="52"/>
        <v/>
      </c>
      <c r="AG112" s="108" t="str">
        <f t="shared" si="53"/>
        <v/>
      </c>
    </row>
    <row r="113" spans="1:33" s="76" customFormat="1" ht="30" customHeight="1" thickTop="1" thickBot="1" x14ac:dyDescent="0.3">
      <c r="A113" s="63"/>
      <c r="B113" s="63"/>
      <c r="C113" s="63"/>
      <c r="D113" s="63"/>
      <c r="E113" s="63"/>
      <c r="F113" s="10" t="str">
        <f t="shared" si="40"/>
        <v/>
      </c>
      <c r="G113" s="188" t="str">
        <f>+IF(ISNUMBER(C113),VLOOKUP(C113,magasin!A113:D363,4,FALSE),"")</f>
        <v/>
      </c>
      <c r="H113" s="66" t="str">
        <f>IF(ISNUMBER(C113),VLOOKUP(C113,magasin!A:I,5,FALSE),"")</f>
        <v/>
      </c>
      <c r="I113" s="102" t="str">
        <f>IF(ISNUMBER(C113),VLOOKUP(C113,magasin!A113:F363,6,FALSE),"")</f>
        <v/>
      </c>
      <c r="J113" s="67"/>
      <c r="K113" s="68"/>
      <c r="L113" s="69" t="str">
        <f t="shared" si="41"/>
        <v/>
      </c>
      <c r="M113" s="70" t="str">
        <f t="shared" si="42"/>
        <v/>
      </c>
      <c r="N113" s="64" t="str">
        <f t="shared" si="43"/>
        <v/>
      </c>
      <c r="O113" s="71"/>
      <c r="P113" s="67"/>
      <c r="Q113" s="67"/>
      <c r="R113" s="67"/>
      <c r="S113" s="69" t="str">
        <f t="shared" si="44"/>
        <v/>
      </c>
      <c r="T113" s="72" t="str">
        <f t="shared" si="45"/>
        <v/>
      </c>
      <c r="U113" s="73" t="str">
        <f t="shared" si="46"/>
        <v/>
      </c>
      <c r="V113" s="74" t="str">
        <f t="shared" si="47"/>
        <v/>
      </c>
      <c r="W113" s="141"/>
      <c r="X113" s="66"/>
      <c r="Y113" s="40" t="str">
        <f t="shared" si="48"/>
        <v/>
      </c>
      <c r="Z113" s="102"/>
      <c r="AA113" s="40" t="str">
        <f t="shared" si="49"/>
        <v/>
      </c>
      <c r="AB113" s="40" t="str">
        <f t="shared" si="50"/>
        <v/>
      </c>
      <c r="AC113" s="66"/>
      <c r="AD113" s="103"/>
      <c r="AE113" s="110" t="str">
        <f t="shared" si="51"/>
        <v/>
      </c>
      <c r="AF113" s="75" t="str">
        <f t="shared" si="52"/>
        <v/>
      </c>
      <c r="AG113" s="108" t="str">
        <f t="shared" si="53"/>
        <v/>
      </c>
    </row>
    <row r="114" spans="1:33" s="76" customFormat="1" ht="30" customHeight="1" thickTop="1" thickBot="1" x14ac:dyDescent="0.3">
      <c r="A114" s="63"/>
      <c r="B114" s="63"/>
      <c r="C114" s="63"/>
      <c r="D114" s="63"/>
      <c r="E114" s="63"/>
      <c r="F114" s="10" t="str">
        <f t="shared" si="40"/>
        <v/>
      </c>
      <c r="G114" s="188" t="str">
        <f>+IF(ISNUMBER(C114),VLOOKUP(C114,magasin!A114:D364,4,FALSE),"")</f>
        <v/>
      </c>
      <c r="H114" s="66" t="str">
        <f>IF(ISNUMBER(C114),VLOOKUP(C114,magasin!A:I,5,FALSE),"")</f>
        <v/>
      </c>
      <c r="I114" s="102" t="str">
        <f>IF(ISNUMBER(C114),VLOOKUP(C114,magasin!A114:F364,6,FALSE),"")</f>
        <v/>
      </c>
      <c r="J114" s="67"/>
      <c r="K114" s="68"/>
      <c r="L114" s="69" t="str">
        <f t="shared" si="41"/>
        <v/>
      </c>
      <c r="M114" s="70" t="str">
        <f t="shared" si="42"/>
        <v/>
      </c>
      <c r="N114" s="64" t="str">
        <f t="shared" si="43"/>
        <v/>
      </c>
      <c r="O114" s="71"/>
      <c r="P114" s="67"/>
      <c r="Q114" s="67"/>
      <c r="R114" s="67"/>
      <c r="S114" s="69" t="str">
        <f t="shared" si="44"/>
        <v/>
      </c>
      <c r="T114" s="72" t="str">
        <f t="shared" si="45"/>
        <v/>
      </c>
      <c r="U114" s="73" t="str">
        <f t="shared" si="46"/>
        <v/>
      </c>
      <c r="V114" s="74" t="str">
        <f t="shared" si="47"/>
        <v/>
      </c>
      <c r="W114" s="141"/>
      <c r="X114" s="66"/>
      <c r="Y114" s="40" t="str">
        <f t="shared" si="48"/>
        <v/>
      </c>
      <c r="Z114" s="102"/>
      <c r="AA114" s="40" t="str">
        <f t="shared" si="49"/>
        <v/>
      </c>
      <c r="AB114" s="40" t="str">
        <f t="shared" si="50"/>
        <v/>
      </c>
      <c r="AC114" s="66"/>
      <c r="AD114" s="103"/>
      <c r="AE114" s="110" t="str">
        <f t="shared" si="51"/>
        <v/>
      </c>
      <c r="AF114" s="75" t="str">
        <f t="shared" si="52"/>
        <v/>
      </c>
      <c r="AG114" s="108" t="str">
        <f t="shared" si="53"/>
        <v/>
      </c>
    </row>
    <row r="115" spans="1:33" s="76" customFormat="1" ht="30" customHeight="1" thickTop="1" thickBot="1" x14ac:dyDescent="0.3">
      <c r="A115" s="63"/>
      <c r="B115" s="63"/>
      <c r="C115" s="63"/>
      <c r="D115" s="63"/>
      <c r="E115" s="63"/>
      <c r="F115" s="10" t="str">
        <f t="shared" si="40"/>
        <v/>
      </c>
      <c r="G115" s="188" t="str">
        <f>+IF(ISNUMBER(C115),VLOOKUP(C115,magasin!A115:D365,4,FALSE),"")</f>
        <v/>
      </c>
      <c r="H115" s="66" t="str">
        <f>IF(ISNUMBER(C115),VLOOKUP(C115,magasin!A:I,5,FALSE),"")</f>
        <v/>
      </c>
      <c r="I115" s="102" t="str">
        <f>IF(ISNUMBER(C115),VLOOKUP(C115,magasin!A115:F365,6,FALSE),"")</f>
        <v/>
      </c>
      <c r="J115" s="67"/>
      <c r="K115" s="68"/>
      <c r="L115" s="69" t="str">
        <f t="shared" si="41"/>
        <v/>
      </c>
      <c r="M115" s="70" t="str">
        <f t="shared" si="42"/>
        <v/>
      </c>
      <c r="N115" s="64" t="str">
        <f t="shared" si="43"/>
        <v/>
      </c>
      <c r="O115" s="71"/>
      <c r="P115" s="67"/>
      <c r="Q115" s="67"/>
      <c r="R115" s="67"/>
      <c r="S115" s="69" t="str">
        <f t="shared" si="44"/>
        <v/>
      </c>
      <c r="T115" s="72" t="str">
        <f t="shared" si="45"/>
        <v/>
      </c>
      <c r="U115" s="73" t="str">
        <f t="shared" si="46"/>
        <v/>
      </c>
      <c r="V115" s="74" t="str">
        <f t="shared" si="47"/>
        <v/>
      </c>
      <c r="W115" s="141"/>
      <c r="X115" s="66"/>
      <c r="Y115" s="40" t="str">
        <f t="shared" si="48"/>
        <v/>
      </c>
      <c r="Z115" s="102"/>
      <c r="AA115" s="40" t="str">
        <f t="shared" si="49"/>
        <v/>
      </c>
      <c r="AB115" s="40" t="str">
        <f t="shared" si="50"/>
        <v/>
      </c>
      <c r="AC115" s="66"/>
      <c r="AD115" s="103"/>
      <c r="AE115" s="110" t="str">
        <f t="shared" si="51"/>
        <v/>
      </c>
      <c r="AF115" s="75" t="str">
        <f t="shared" si="52"/>
        <v/>
      </c>
      <c r="AG115" s="108" t="str">
        <f t="shared" si="53"/>
        <v/>
      </c>
    </row>
    <row r="116" spans="1:33" s="76" customFormat="1" ht="30" customHeight="1" thickTop="1" thickBot="1" x14ac:dyDescent="0.3">
      <c r="A116" s="63"/>
      <c r="B116" s="63"/>
      <c r="C116" s="63"/>
      <c r="D116" s="63"/>
      <c r="E116" s="63"/>
      <c r="F116" s="10" t="str">
        <f t="shared" si="40"/>
        <v/>
      </c>
      <c r="G116" s="188" t="str">
        <f>+IF(ISNUMBER(C116),VLOOKUP(C116,magasin!A116:D366,4,FALSE),"")</f>
        <v/>
      </c>
      <c r="H116" s="66" t="str">
        <f>IF(ISNUMBER(C116),VLOOKUP(C116,magasin!A:I,5,FALSE),"")</f>
        <v/>
      </c>
      <c r="I116" s="102" t="str">
        <f>IF(ISNUMBER(C116),VLOOKUP(C116,magasin!A116:F366,6,FALSE),"")</f>
        <v/>
      </c>
      <c r="J116" s="67"/>
      <c r="K116" s="68"/>
      <c r="L116" s="69" t="str">
        <f t="shared" si="41"/>
        <v/>
      </c>
      <c r="M116" s="70" t="str">
        <f t="shared" si="42"/>
        <v/>
      </c>
      <c r="N116" s="64" t="str">
        <f t="shared" si="43"/>
        <v/>
      </c>
      <c r="O116" s="71"/>
      <c r="P116" s="67"/>
      <c r="Q116" s="67"/>
      <c r="R116" s="67"/>
      <c r="S116" s="69" t="str">
        <f t="shared" si="44"/>
        <v/>
      </c>
      <c r="T116" s="72" t="str">
        <f t="shared" si="45"/>
        <v/>
      </c>
      <c r="U116" s="73" t="str">
        <f t="shared" si="46"/>
        <v/>
      </c>
      <c r="V116" s="74" t="str">
        <f t="shared" si="47"/>
        <v/>
      </c>
      <c r="W116" s="141"/>
      <c r="X116" s="66"/>
      <c r="Y116" s="40" t="str">
        <f t="shared" si="48"/>
        <v/>
      </c>
      <c r="Z116" s="102"/>
      <c r="AA116" s="40" t="str">
        <f t="shared" si="49"/>
        <v/>
      </c>
      <c r="AB116" s="40" t="str">
        <f t="shared" si="50"/>
        <v/>
      </c>
      <c r="AC116" s="66"/>
      <c r="AD116" s="103"/>
      <c r="AE116" s="110" t="str">
        <f t="shared" si="51"/>
        <v/>
      </c>
      <c r="AF116" s="75" t="str">
        <f t="shared" si="52"/>
        <v/>
      </c>
      <c r="AG116" s="108" t="str">
        <f t="shared" si="53"/>
        <v/>
      </c>
    </row>
    <row r="117" spans="1:33" s="76" customFormat="1" ht="30" customHeight="1" thickTop="1" thickBot="1" x14ac:dyDescent="0.3">
      <c r="A117" s="63"/>
      <c r="B117" s="63"/>
      <c r="C117" s="63"/>
      <c r="D117" s="63"/>
      <c r="E117" s="63"/>
      <c r="F117" s="10" t="str">
        <f t="shared" si="40"/>
        <v/>
      </c>
      <c r="G117" s="188" t="str">
        <f>+IF(ISNUMBER(C117),VLOOKUP(C117,magasin!A117:D367,4,FALSE),"")</f>
        <v/>
      </c>
      <c r="H117" s="66" t="str">
        <f>IF(ISNUMBER(C117),VLOOKUP(C117,magasin!A:I,5,FALSE),"")</f>
        <v/>
      </c>
      <c r="I117" s="102" t="str">
        <f>IF(ISNUMBER(C117),VLOOKUP(C117,magasin!A117:F367,6,FALSE),"")</f>
        <v/>
      </c>
      <c r="J117" s="67"/>
      <c r="K117" s="68"/>
      <c r="L117" s="69" t="str">
        <f t="shared" si="41"/>
        <v/>
      </c>
      <c r="M117" s="70" t="str">
        <f t="shared" si="42"/>
        <v/>
      </c>
      <c r="N117" s="64" t="str">
        <f t="shared" si="43"/>
        <v/>
      </c>
      <c r="O117" s="71"/>
      <c r="P117" s="67"/>
      <c r="Q117" s="67"/>
      <c r="R117" s="67"/>
      <c r="S117" s="69" t="str">
        <f t="shared" si="44"/>
        <v/>
      </c>
      <c r="T117" s="72" t="str">
        <f t="shared" si="45"/>
        <v/>
      </c>
      <c r="U117" s="73" t="str">
        <f t="shared" si="46"/>
        <v/>
      </c>
      <c r="V117" s="74" t="str">
        <f t="shared" si="47"/>
        <v/>
      </c>
      <c r="W117" s="141"/>
      <c r="X117" s="66"/>
      <c r="Y117" s="40" t="str">
        <f t="shared" si="48"/>
        <v/>
      </c>
      <c r="Z117" s="102"/>
      <c r="AA117" s="40" t="str">
        <f t="shared" si="49"/>
        <v/>
      </c>
      <c r="AB117" s="40" t="str">
        <f t="shared" si="50"/>
        <v/>
      </c>
      <c r="AC117" s="66"/>
      <c r="AD117" s="103"/>
      <c r="AE117" s="110" t="str">
        <f t="shared" si="51"/>
        <v/>
      </c>
      <c r="AF117" s="75" t="str">
        <f t="shared" si="52"/>
        <v/>
      </c>
      <c r="AG117" s="108" t="str">
        <f t="shared" si="53"/>
        <v/>
      </c>
    </row>
    <row r="118" spans="1:33" s="76" customFormat="1" ht="30" customHeight="1" thickTop="1" thickBot="1" x14ac:dyDescent="0.3">
      <c r="A118" s="63"/>
      <c r="B118" s="63"/>
      <c r="C118" s="63"/>
      <c r="D118" s="63"/>
      <c r="E118" s="63"/>
      <c r="F118" s="10" t="str">
        <f t="shared" si="40"/>
        <v/>
      </c>
      <c r="G118" s="188" t="str">
        <f>+IF(ISNUMBER(C118),VLOOKUP(C118,magasin!A118:D368,4,FALSE),"")</f>
        <v/>
      </c>
      <c r="H118" s="66" t="str">
        <f>IF(ISNUMBER(C118),VLOOKUP(C118,magasin!A:I,5,FALSE),"")</f>
        <v/>
      </c>
      <c r="I118" s="102" t="str">
        <f>IF(ISNUMBER(C118),VLOOKUP(C118,magasin!A118:F368,6,FALSE),"")</f>
        <v/>
      </c>
      <c r="J118" s="67"/>
      <c r="K118" s="68"/>
      <c r="L118" s="69" t="str">
        <f t="shared" si="41"/>
        <v/>
      </c>
      <c r="M118" s="70" t="str">
        <f t="shared" si="42"/>
        <v/>
      </c>
      <c r="N118" s="64" t="str">
        <f t="shared" si="43"/>
        <v/>
      </c>
      <c r="O118" s="71"/>
      <c r="P118" s="67"/>
      <c r="Q118" s="67"/>
      <c r="R118" s="67"/>
      <c r="S118" s="69" t="str">
        <f t="shared" si="44"/>
        <v/>
      </c>
      <c r="T118" s="72" t="str">
        <f t="shared" si="45"/>
        <v/>
      </c>
      <c r="U118" s="73" t="str">
        <f t="shared" si="46"/>
        <v/>
      </c>
      <c r="V118" s="74" t="str">
        <f t="shared" si="47"/>
        <v/>
      </c>
      <c r="W118" s="141"/>
      <c r="X118" s="66"/>
      <c r="Y118" s="40" t="str">
        <f t="shared" si="48"/>
        <v/>
      </c>
      <c r="Z118" s="102"/>
      <c r="AA118" s="40" t="str">
        <f t="shared" si="49"/>
        <v/>
      </c>
      <c r="AB118" s="40" t="str">
        <f t="shared" si="50"/>
        <v/>
      </c>
      <c r="AC118" s="66"/>
      <c r="AD118" s="103"/>
      <c r="AE118" s="110" t="str">
        <f t="shared" si="51"/>
        <v/>
      </c>
      <c r="AF118" s="75" t="str">
        <f t="shared" si="52"/>
        <v/>
      </c>
      <c r="AG118" s="108" t="str">
        <f t="shared" si="53"/>
        <v/>
      </c>
    </row>
    <row r="119" spans="1:33" s="76" customFormat="1" ht="30" customHeight="1" thickTop="1" thickBot="1" x14ac:dyDescent="0.3">
      <c r="A119" s="63"/>
      <c r="B119" s="63"/>
      <c r="C119" s="63"/>
      <c r="D119" s="63"/>
      <c r="E119" s="63"/>
      <c r="F119" s="10" t="str">
        <f t="shared" si="40"/>
        <v/>
      </c>
      <c r="G119" s="188" t="str">
        <f>+IF(ISNUMBER(C119),VLOOKUP(C119,magasin!A119:D369,4,FALSE),"")</f>
        <v/>
      </c>
      <c r="H119" s="66" t="str">
        <f>IF(ISNUMBER(C119),VLOOKUP(C119,magasin!A:I,5,FALSE),"")</f>
        <v/>
      </c>
      <c r="I119" s="102" t="str">
        <f>IF(ISNUMBER(C119),VLOOKUP(C119,magasin!A119:F369,6,FALSE),"")</f>
        <v/>
      </c>
      <c r="J119" s="67"/>
      <c r="K119" s="68"/>
      <c r="L119" s="69" t="str">
        <f t="shared" si="41"/>
        <v/>
      </c>
      <c r="M119" s="70" t="str">
        <f t="shared" si="42"/>
        <v/>
      </c>
      <c r="N119" s="64" t="str">
        <f t="shared" si="43"/>
        <v/>
      </c>
      <c r="O119" s="71"/>
      <c r="P119" s="67"/>
      <c r="Q119" s="67"/>
      <c r="R119" s="67"/>
      <c r="S119" s="69" t="str">
        <f t="shared" si="44"/>
        <v/>
      </c>
      <c r="T119" s="72" t="str">
        <f t="shared" si="45"/>
        <v/>
      </c>
      <c r="U119" s="73" t="str">
        <f t="shared" si="46"/>
        <v/>
      </c>
      <c r="V119" s="74" t="str">
        <f t="shared" si="47"/>
        <v/>
      </c>
      <c r="W119" s="141"/>
      <c r="X119" s="66"/>
      <c r="Y119" s="40" t="str">
        <f t="shared" si="48"/>
        <v/>
      </c>
      <c r="Z119" s="102"/>
      <c r="AA119" s="40" t="str">
        <f t="shared" si="49"/>
        <v/>
      </c>
      <c r="AB119" s="40" t="str">
        <f t="shared" si="50"/>
        <v/>
      </c>
      <c r="AC119" s="66"/>
      <c r="AD119" s="103"/>
      <c r="AE119" s="110" t="str">
        <f t="shared" si="51"/>
        <v/>
      </c>
      <c r="AF119" s="75" t="str">
        <f t="shared" si="52"/>
        <v/>
      </c>
      <c r="AG119" s="108" t="str">
        <f t="shared" si="53"/>
        <v/>
      </c>
    </row>
    <row r="120" spans="1:33" s="76" customFormat="1" ht="30" customHeight="1" thickTop="1" thickBot="1" x14ac:dyDescent="0.3">
      <c r="A120" s="63"/>
      <c r="B120" s="63"/>
      <c r="C120" s="63"/>
      <c r="D120" s="63"/>
      <c r="E120" s="63"/>
      <c r="F120" s="10" t="str">
        <f t="shared" si="40"/>
        <v/>
      </c>
      <c r="G120" s="188" t="str">
        <f>+IF(ISNUMBER(C120),VLOOKUP(C120,magasin!A120:D370,4,FALSE),"")</f>
        <v/>
      </c>
      <c r="H120" s="66" t="str">
        <f>IF(ISNUMBER(C120),VLOOKUP(C120,magasin!A:I,5,FALSE),"")</f>
        <v/>
      </c>
      <c r="I120" s="102" t="str">
        <f>IF(ISNUMBER(C120),VLOOKUP(C120,magasin!A120:F370,6,FALSE),"")</f>
        <v/>
      </c>
      <c r="J120" s="67"/>
      <c r="K120" s="68"/>
      <c r="L120" s="69" t="str">
        <f t="shared" si="41"/>
        <v/>
      </c>
      <c r="M120" s="70" t="str">
        <f t="shared" si="42"/>
        <v/>
      </c>
      <c r="N120" s="64" t="str">
        <f t="shared" si="43"/>
        <v/>
      </c>
      <c r="O120" s="71"/>
      <c r="P120" s="67"/>
      <c r="Q120" s="67"/>
      <c r="R120" s="67"/>
      <c r="S120" s="69" t="str">
        <f t="shared" si="44"/>
        <v/>
      </c>
      <c r="T120" s="72" t="str">
        <f t="shared" si="45"/>
        <v/>
      </c>
      <c r="U120" s="73" t="str">
        <f t="shared" si="46"/>
        <v/>
      </c>
      <c r="V120" s="74" t="str">
        <f t="shared" si="47"/>
        <v/>
      </c>
      <c r="W120" s="141"/>
      <c r="X120" s="66"/>
      <c r="Y120" s="40" t="str">
        <f t="shared" si="48"/>
        <v/>
      </c>
      <c r="Z120" s="102"/>
      <c r="AA120" s="40" t="str">
        <f t="shared" si="49"/>
        <v/>
      </c>
      <c r="AB120" s="40" t="str">
        <f t="shared" si="50"/>
        <v/>
      </c>
      <c r="AC120" s="66"/>
      <c r="AD120" s="103"/>
      <c r="AE120" s="110" t="str">
        <f t="shared" si="51"/>
        <v/>
      </c>
      <c r="AF120" s="75" t="str">
        <f t="shared" si="52"/>
        <v/>
      </c>
      <c r="AG120" s="108" t="str">
        <f t="shared" si="53"/>
        <v/>
      </c>
    </row>
    <row r="121" spans="1:33" s="76" customFormat="1" ht="30" customHeight="1" thickTop="1" thickBot="1" x14ac:dyDescent="0.3">
      <c r="A121" s="63"/>
      <c r="B121" s="63"/>
      <c r="C121" s="63"/>
      <c r="D121" s="63"/>
      <c r="E121" s="63"/>
      <c r="F121" s="10" t="str">
        <f t="shared" si="40"/>
        <v/>
      </c>
      <c r="G121" s="188" t="str">
        <f>+IF(ISNUMBER(C121),VLOOKUP(C121,magasin!A121:D371,4,FALSE),"")</f>
        <v/>
      </c>
      <c r="H121" s="66" t="str">
        <f>IF(ISNUMBER(C121),VLOOKUP(C121,magasin!A:I,5,FALSE),"")</f>
        <v/>
      </c>
      <c r="I121" s="102" t="str">
        <f>IF(ISNUMBER(C121),VLOOKUP(C121,magasin!A121:F371,6,FALSE),"")</f>
        <v/>
      </c>
      <c r="J121" s="67"/>
      <c r="K121" s="68"/>
      <c r="L121" s="69" t="str">
        <f t="shared" si="41"/>
        <v/>
      </c>
      <c r="M121" s="70" t="str">
        <f t="shared" si="42"/>
        <v/>
      </c>
      <c r="N121" s="64" t="str">
        <f t="shared" si="43"/>
        <v/>
      </c>
      <c r="O121" s="71"/>
      <c r="P121" s="67"/>
      <c r="Q121" s="67"/>
      <c r="R121" s="67"/>
      <c r="S121" s="69" t="str">
        <f t="shared" si="44"/>
        <v/>
      </c>
      <c r="T121" s="72" t="str">
        <f t="shared" si="45"/>
        <v/>
      </c>
      <c r="U121" s="73" t="str">
        <f t="shared" si="46"/>
        <v/>
      </c>
      <c r="V121" s="74" t="str">
        <f t="shared" si="47"/>
        <v/>
      </c>
      <c r="W121" s="141"/>
      <c r="X121" s="66"/>
      <c r="Y121" s="40" t="str">
        <f t="shared" si="48"/>
        <v/>
      </c>
      <c r="Z121" s="102"/>
      <c r="AA121" s="40" t="str">
        <f t="shared" si="49"/>
        <v/>
      </c>
      <c r="AB121" s="40" t="str">
        <f t="shared" si="50"/>
        <v/>
      </c>
      <c r="AC121" s="66"/>
      <c r="AD121" s="103"/>
      <c r="AE121" s="110" t="str">
        <f t="shared" si="51"/>
        <v/>
      </c>
      <c r="AF121" s="75" t="str">
        <f t="shared" si="52"/>
        <v/>
      </c>
      <c r="AG121" s="108" t="str">
        <f t="shared" si="53"/>
        <v/>
      </c>
    </row>
    <row r="122" spans="1:33" s="76" customFormat="1" ht="30" customHeight="1" thickTop="1" thickBot="1" x14ac:dyDescent="0.3">
      <c r="A122" s="63"/>
      <c r="B122" s="63"/>
      <c r="C122" s="63"/>
      <c r="D122" s="63"/>
      <c r="E122" s="63"/>
      <c r="F122" s="10" t="str">
        <f t="shared" si="40"/>
        <v/>
      </c>
      <c r="G122" s="188" t="str">
        <f>+IF(ISNUMBER(C122),VLOOKUP(C122,magasin!A122:D372,4,FALSE),"")</f>
        <v/>
      </c>
      <c r="H122" s="66" t="str">
        <f>IF(ISNUMBER(C122),VLOOKUP(C122,magasin!A:I,5,FALSE),"")</f>
        <v/>
      </c>
      <c r="I122" s="102" t="str">
        <f>IF(ISNUMBER(C122),VLOOKUP(C122,magasin!A122:F372,6,FALSE),"")</f>
        <v/>
      </c>
      <c r="J122" s="67"/>
      <c r="K122" s="68"/>
      <c r="L122" s="69" t="str">
        <f t="shared" si="41"/>
        <v/>
      </c>
      <c r="M122" s="70" t="str">
        <f t="shared" si="42"/>
        <v/>
      </c>
      <c r="N122" s="64" t="str">
        <f t="shared" si="43"/>
        <v/>
      </c>
      <c r="O122" s="71"/>
      <c r="P122" s="67"/>
      <c r="Q122" s="67"/>
      <c r="R122" s="67"/>
      <c r="S122" s="69" t="str">
        <f t="shared" si="44"/>
        <v/>
      </c>
      <c r="T122" s="72" t="str">
        <f t="shared" si="45"/>
        <v/>
      </c>
      <c r="U122" s="73" t="str">
        <f t="shared" si="46"/>
        <v/>
      </c>
      <c r="V122" s="74" t="str">
        <f t="shared" si="47"/>
        <v/>
      </c>
      <c r="W122" s="141"/>
      <c r="X122" s="66"/>
      <c r="Y122" s="40" t="str">
        <f t="shared" si="48"/>
        <v/>
      </c>
      <c r="Z122" s="102"/>
      <c r="AA122" s="40" t="str">
        <f t="shared" si="49"/>
        <v/>
      </c>
      <c r="AB122" s="40" t="str">
        <f t="shared" si="50"/>
        <v/>
      </c>
      <c r="AC122" s="66"/>
      <c r="AD122" s="103"/>
      <c r="AE122" s="110" t="str">
        <f t="shared" si="51"/>
        <v/>
      </c>
      <c r="AF122" s="75" t="str">
        <f t="shared" si="52"/>
        <v/>
      </c>
      <c r="AG122" s="108" t="str">
        <f t="shared" si="53"/>
        <v/>
      </c>
    </row>
    <row r="123" spans="1:33" s="76" customFormat="1" ht="30" customHeight="1" thickTop="1" thickBot="1" x14ac:dyDescent="0.3">
      <c r="A123" s="63"/>
      <c r="B123" s="63"/>
      <c r="C123" s="63"/>
      <c r="D123" s="63"/>
      <c r="E123" s="63"/>
      <c r="F123" s="10" t="str">
        <f t="shared" si="40"/>
        <v/>
      </c>
      <c r="G123" s="188" t="str">
        <f>+IF(ISNUMBER(C123),VLOOKUP(C123,magasin!A123:D373,4,FALSE),"")</f>
        <v/>
      </c>
      <c r="H123" s="66" t="str">
        <f>IF(ISNUMBER(C123),VLOOKUP(C123,magasin!A:I,5,FALSE),"")</f>
        <v/>
      </c>
      <c r="I123" s="102" t="str">
        <f>IF(ISNUMBER(C123),VLOOKUP(C123,magasin!A123:F373,6,FALSE),"")</f>
        <v/>
      </c>
      <c r="J123" s="67"/>
      <c r="K123" s="68"/>
      <c r="L123" s="69" t="str">
        <f t="shared" si="41"/>
        <v/>
      </c>
      <c r="M123" s="70" t="str">
        <f t="shared" si="42"/>
        <v/>
      </c>
      <c r="N123" s="64" t="str">
        <f t="shared" si="43"/>
        <v/>
      </c>
      <c r="O123" s="71"/>
      <c r="P123" s="67"/>
      <c r="Q123" s="67"/>
      <c r="R123" s="67"/>
      <c r="S123" s="69" t="str">
        <f t="shared" si="44"/>
        <v/>
      </c>
      <c r="T123" s="72" t="str">
        <f t="shared" si="45"/>
        <v/>
      </c>
      <c r="U123" s="73" t="str">
        <f t="shared" si="46"/>
        <v/>
      </c>
      <c r="V123" s="74" t="str">
        <f t="shared" si="47"/>
        <v/>
      </c>
      <c r="W123" s="141"/>
      <c r="X123" s="66"/>
      <c r="Y123" s="40" t="str">
        <f t="shared" si="48"/>
        <v/>
      </c>
      <c r="Z123" s="102"/>
      <c r="AA123" s="40" t="str">
        <f t="shared" si="49"/>
        <v/>
      </c>
      <c r="AB123" s="40" t="str">
        <f t="shared" si="50"/>
        <v/>
      </c>
      <c r="AC123" s="66"/>
      <c r="AD123" s="103"/>
      <c r="AE123" s="110" t="str">
        <f t="shared" si="51"/>
        <v/>
      </c>
      <c r="AF123" s="75" t="str">
        <f t="shared" si="52"/>
        <v/>
      </c>
      <c r="AG123" s="108" t="str">
        <f t="shared" si="53"/>
        <v/>
      </c>
    </row>
    <row r="124" spans="1:33" s="76" customFormat="1" ht="30" customHeight="1" thickTop="1" thickBot="1" x14ac:dyDescent="0.3">
      <c r="A124" s="63"/>
      <c r="B124" s="63"/>
      <c r="C124" s="63"/>
      <c r="D124" s="63"/>
      <c r="E124" s="63"/>
      <c r="F124" s="10" t="str">
        <f t="shared" si="40"/>
        <v/>
      </c>
      <c r="G124" s="188" t="str">
        <f>+IF(ISNUMBER(C124),VLOOKUP(C124,magasin!A124:D374,4,FALSE),"")</f>
        <v/>
      </c>
      <c r="H124" s="66" t="str">
        <f>IF(ISNUMBER(C124),VLOOKUP(C124,magasin!A:I,5,FALSE),"")</f>
        <v/>
      </c>
      <c r="I124" s="102" t="str">
        <f>IF(ISNUMBER(C124),VLOOKUP(C124,magasin!A124:F374,6,FALSE),"")</f>
        <v/>
      </c>
      <c r="J124" s="67"/>
      <c r="K124" s="68"/>
      <c r="L124" s="69" t="str">
        <f t="shared" si="41"/>
        <v/>
      </c>
      <c r="M124" s="70" t="str">
        <f t="shared" si="42"/>
        <v/>
      </c>
      <c r="N124" s="64" t="str">
        <f t="shared" si="43"/>
        <v/>
      </c>
      <c r="O124" s="71"/>
      <c r="P124" s="67"/>
      <c r="Q124" s="67"/>
      <c r="R124" s="67"/>
      <c r="S124" s="69" t="str">
        <f t="shared" si="44"/>
        <v/>
      </c>
      <c r="T124" s="72" t="str">
        <f t="shared" si="45"/>
        <v/>
      </c>
      <c r="U124" s="73" t="str">
        <f t="shared" si="46"/>
        <v/>
      </c>
      <c r="V124" s="74" t="str">
        <f t="shared" si="47"/>
        <v/>
      </c>
      <c r="W124" s="141"/>
      <c r="X124" s="66"/>
      <c r="Y124" s="40" t="str">
        <f t="shared" si="48"/>
        <v/>
      </c>
      <c r="Z124" s="102"/>
      <c r="AA124" s="40" t="str">
        <f t="shared" si="49"/>
        <v/>
      </c>
      <c r="AB124" s="40" t="str">
        <f t="shared" si="50"/>
        <v/>
      </c>
      <c r="AC124" s="66"/>
      <c r="AD124" s="103"/>
      <c r="AE124" s="110" t="str">
        <f t="shared" si="51"/>
        <v/>
      </c>
      <c r="AF124" s="75" t="str">
        <f t="shared" si="52"/>
        <v/>
      </c>
      <c r="AG124" s="108" t="str">
        <f t="shared" si="53"/>
        <v/>
      </c>
    </row>
    <row r="125" spans="1:33" s="76" customFormat="1" ht="30" customHeight="1" thickTop="1" thickBot="1" x14ac:dyDescent="0.3">
      <c r="A125" s="63"/>
      <c r="B125" s="63"/>
      <c r="C125" s="63"/>
      <c r="D125" s="63"/>
      <c r="E125" s="63"/>
      <c r="F125" s="10" t="str">
        <f t="shared" si="40"/>
        <v/>
      </c>
      <c r="G125" s="188" t="str">
        <f>+IF(ISNUMBER(C125),VLOOKUP(C125,magasin!A125:D375,4,FALSE),"")</f>
        <v/>
      </c>
      <c r="H125" s="66" t="str">
        <f>IF(ISNUMBER(C125),VLOOKUP(C125,magasin!A:I,5,FALSE),"")</f>
        <v/>
      </c>
      <c r="I125" s="102" t="str">
        <f>IF(ISNUMBER(C125),VLOOKUP(C125,magasin!A125:F375,6,FALSE),"")</f>
        <v/>
      </c>
      <c r="J125" s="67"/>
      <c r="K125" s="68"/>
      <c r="L125" s="69" t="str">
        <f t="shared" si="41"/>
        <v/>
      </c>
      <c r="M125" s="70" t="str">
        <f t="shared" si="42"/>
        <v/>
      </c>
      <c r="N125" s="64" t="str">
        <f t="shared" si="43"/>
        <v/>
      </c>
      <c r="O125" s="71"/>
      <c r="P125" s="67"/>
      <c r="Q125" s="67"/>
      <c r="R125" s="67"/>
      <c r="S125" s="69" t="str">
        <f t="shared" si="44"/>
        <v/>
      </c>
      <c r="T125" s="72" t="str">
        <f t="shared" si="45"/>
        <v/>
      </c>
      <c r="U125" s="73" t="str">
        <f t="shared" si="46"/>
        <v/>
      </c>
      <c r="V125" s="74" t="str">
        <f t="shared" si="47"/>
        <v/>
      </c>
      <c r="W125" s="141"/>
      <c r="X125" s="66"/>
      <c r="Y125" s="40" t="str">
        <f t="shared" si="48"/>
        <v/>
      </c>
      <c r="Z125" s="102"/>
      <c r="AA125" s="40" t="str">
        <f t="shared" si="49"/>
        <v/>
      </c>
      <c r="AB125" s="40" t="str">
        <f t="shared" si="50"/>
        <v/>
      </c>
      <c r="AC125" s="66"/>
      <c r="AD125" s="103"/>
      <c r="AE125" s="110" t="str">
        <f t="shared" si="51"/>
        <v/>
      </c>
      <c r="AF125" s="75" t="str">
        <f t="shared" si="52"/>
        <v/>
      </c>
      <c r="AG125" s="108" t="str">
        <f t="shared" si="53"/>
        <v/>
      </c>
    </row>
    <row r="126" spans="1:33" s="76" customFormat="1" ht="30" customHeight="1" thickTop="1" thickBot="1" x14ac:dyDescent="0.3">
      <c r="A126" s="63"/>
      <c r="B126" s="63"/>
      <c r="C126" s="63"/>
      <c r="D126" s="63"/>
      <c r="E126" s="63"/>
      <c r="F126" s="10" t="str">
        <f t="shared" si="40"/>
        <v/>
      </c>
      <c r="G126" s="188" t="str">
        <f>+IF(ISNUMBER(C126),VLOOKUP(C126,magasin!A126:D376,4,FALSE),"")</f>
        <v/>
      </c>
      <c r="H126" s="66" t="str">
        <f>IF(ISNUMBER(C126),VLOOKUP(C126,magasin!A:I,5,FALSE),"")</f>
        <v/>
      </c>
      <c r="I126" s="102" t="str">
        <f>IF(ISNUMBER(C126),VLOOKUP(C126,magasin!A126:F376,6,FALSE),"")</f>
        <v/>
      </c>
      <c r="J126" s="67"/>
      <c r="K126" s="68"/>
      <c r="L126" s="69" t="str">
        <f t="shared" si="41"/>
        <v/>
      </c>
      <c r="M126" s="70" t="str">
        <f t="shared" si="42"/>
        <v/>
      </c>
      <c r="N126" s="64" t="str">
        <f t="shared" si="43"/>
        <v/>
      </c>
      <c r="O126" s="71"/>
      <c r="P126" s="67"/>
      <c r="Q126" s="67"/>
      <c r="R126" s="67"/>
      <c r="S126" s="69" t="str">
        <f t="shared" si="44"/>
        <v/>
      </c>
      <c r="T126" s="72" t="str">
        <f t="shared" si="45"/>
        <v/>
      </c>
      <c r="U126" s="73" t="str">
        <f t="shared" si="46"/>
        <v/>
      </c>
      <c r="V126" s="74" t="str">
        <f t="shared" si="47"/>
        <v/>
      </c>
      <c r="W126" s="141"/>
      <c r="X126" s="66"/>
      <c r="Y126" s="40" t="str">
        <f t="shared" si="48"/>
        <v/>
      </c>
      <c r="Z126" s="102"/>
      <c r="AA126" s="40" t="str">
        <f t="shared" si="49"/>
        <v/>
      </c>
      <c r="AB126" s="40" t="str">
        <f t="shared" si="50"/>
        <v/>
      </c>
      <c r="AC126" s="66"/>
      <c r="AD126" s="103"/>
      <c r="AE126" s="110" t="str">
        <f t="shared" si="51"/>
        <v/>
      </c>
      <c r="AF126" s="75" t="str">
        <f t="shared" si="52"/>
        <v/>
      </c>
      <c r="AG126" s="108" t="str">
        <f t="shared" si="53"/>
        <v/>
      </c>
    </row>
    <row r="127" spans="1:33" s="76" customFormat="1" ht="30" customHeight="1" thickTop="1" thickBot="1" x14ac:dyDescent="0.3">
      <c r="A127" s="63"/>
      <c r="B127" s="63"/>
      <c r="C127" s="63"/>
      <c r="D127" s="63"/>
      <c r="E127" s="63"/>
      <c r="F127" s="10" t="str">
        <f t="shared" si="40"/>
        <v/>
      </c>
      <c r="G127" s="188" t="str">
        <f>+IF(ISNUMBER(C127),VLOOKUP(C127,magasin!A127:D377,4,FALSE),"")</f>
        <v/>
      </c>
      <c r="H127" s="66" t="str">
        <f>IF(ISNUMBER(C127),VLOOKUP(C127,magasin!A:I,5,FALSE),"")</f>
        <v/>
      </c>
      <c r="I127" s="102" t="str">
        <f>IF(ISNUMBER(C127),VLOOKUP(C127,magasin!A127:F377,6,FALSE),"")</f>
        <v/>
      </c>
      <c r="J127" s="67"/>
      <c r="K127" s="68"/>
      <c r="L127" s="69" t="str">
        <f t="shared" si="41"/>
        <v/>
      </c>
      <c r="M127" s="70" t="str">
        <f t="shared" si="42"/>
        <v/>
      </c>
      <c r="N127" s="64" t="str">
        <f t="shared" si="43"/>
        <v/>
      </c>
      <c r="O127" s="71"/>
      <c r="P127" s="67"/>
      <c r="Q127" s="67"/>
      <c r="R127" s="67"/>
      <c r="S127" s="69" t="str">
        <f t="shared" si="44"/>
        <v/>
      </c>
      <c r="T127" s="72" t="str">
        <f t="shared" si="45"/>
        <v/>
      </c>
      <c r="U127" s="73" t="str">
        <f t="shared" si="46"/>
        <v/>
      </c>
      <c r="V127" s="74" t="str">
        <f t="shared" si="47"/>
        <v/>
      </c>
      <c r="W127" s="141"/>
      <c r="X127" s="66"/>
      <c r="Y127" s="40" t="str">
        <f t="shared" si="48"/>
        <v/>
      </c>
      <c r="Z127" s="102"/>
      <c r="AA127" s="40" t="str">
        <f t="shared" si="49"/>
        <v/>
      </c>
      <c r="AB127" s="40" t="str">
        <f t="shared" si="50"/>
        <v/>
      </c>
      <c r="AC127" s="66"/>
      <c r="AD127" s="103"/>
      <c r="AE127" s="110" t="str">
        <f t="shared" si="51"/>
        <v/>
      </c>
      <c r="AF127" s="75" t="str">
        <f t="shared" si="52"/>
        <v/>
      </c>
      <c r="AG127" s="108" t="str">
        <f t="shared" si="53"/>
        <v/>
      </c>
    </row>
    <row r="128" spans="1:33" s="76" customFormat="1" ht="30" customHeight="1" thickTop="1" thickBot="1" x14ac:dyDescent="0.3">
      <c r="A128" s="63"/>
      <c r="B128" s="63"/>
      <c r="C128" s="63"/>
      <c r="D128" s="63"/>
      <c r="E128" s="63"/>
      <c r="F128" s="10" t="str">
        <f t="shared" si="40"/>
        <v/>
      </c>
      <c r="G128" s="188" t="str">
        <f>+IF(ISNUMBER(C128),VLOOKUP(C128,magasin!A128:D378,4,FALSE),"")</f>
        <v/>
      </c>
      <c r="H128" s="66" t="str">
        <f>IF(ISNUMBER(C128),VLOOKUP(C128,magasin!A:I,5,FALSE),"")</f>
        <v/>
      </c>
      <c r="I128" s="102" t="str">
        <f>IF(ISNUMBER(C128),VLOOKUP(C128,magasin!A128:F378,6,FALSE),"")</f>
        <v/>
      </c>
      <c r="J128" s="67"/>
      <c r="K128" s="68"/>
      <c r="L128" s="69" t="str">
        <f t="shared" si="41"/>
        <v/>
      </c>
      <c r="M128" s="70" t="str">
        <f t="shared" si="42"/>
        <v/>
      </c>
      <c r="N128" s="64" t="str">
        <f t="shared" si="43"/>
        <v/>
      </c>
      <c r="O128" s="71"/>
      <c r="P128" s="67"/>
      <c r="Q128" s="67"/>
      <c r="R128" s="67"/>
      <c r="S128" s="69" t="str">
        <f t="shared" si="44"/>
        <v/>
      </c>
      <c r="T128" s="72" t="str">
        <f t="shared" si="45"/>
        <v/>
      </c>
      <c r="U128" s="73" t="str">
        <f t="shared" si="46"/>
        <v/>
      </c>
      <c r="V128" s="74" t="str">
        <f t="shared" si="47"/>
        <v/>
      </c>
      <c r="W128" s="141"/>
      <c r="X128" s="66"/>
      <c r="Y128" s="40" t="str">
        <f t="shared" si="48"/>
        <v/>
      </c>
      <c r="Z128" s="102"/>
      <c r="AA128" s="40" t="str">
        <f t="shared" si="49"/>
        <v/>
      </c>
      <c r="AB128" s="40" t="str">
        <f t="shared" si="50"/>
        <v/>
      </c>
      <c r="AC128" s="66"/>
      <c r="AD128" s="103"/>
      <c r="AE128" s="110" t="str">
        <f t="shared" si="51"/>
        <v/>
      </c>
      <c r="AF128" s="75" t="str">
        <f t="shared" si="52"/>
        <v/>
      </c>
      <c r="AG128" s="108" t="str">
        <f t="shared" si="53"/>
        <v/>
      </c>
    </row>
    <row r="129" spans="1:33" s="76" customFormat="1" ht="30" customHeight="1" thickTop="1" thickBot="1" x14ac:dyDescent="0.3">
      <c r="A129" s="63"/>
      <c r="B129" s="63"/>
      <c r="C129" s="63"/>
      <c r="D129" s="63"/>
      <c r="E129" s="63"/>
      <c r="F129" s="10" t="str">
        <f t="shared" si="40"/>
        <v/>
      </c>
      <c r="G129" s="188" t="str">
        <f>+IF(ISNUMBER(C129),VLOOKUP(C129,magasin!A129:D379,4,FALSE),"")</f>
        <v/>
      </c>
      <c r="H129" s="66" t="str">
        <f>IF(ISNUMBER(C129),VLOOKUP(C129,magasin!A:I,5,FALSE),"")</f>
        <v/>
      </c>
      <c r="I129" s="102" t="str">
        <f>IF(ISNUMBER(C129),VLOOKUP(C129,magasin!A129:F379,6,FALSE),"")</f>
        <v/>
      </c>
      <c r="J129" s="67"/>
      <c r="K129" s="68"/>
      <c r="L129" s="69" t="str">
        <f t="shared" si="41"/>
        <v/>
      </c>
      <c r="M129" s="70" t="str">
        <f t="shared" si="42"/>
        <v/>
      </c>
      <c r="N129" s="64" t="str">
        <f t="shared" si="43"/>
        <v/>
      </c>
      <c r="O129" s="71"/>
      <c r="P129" s="67"/>
      <c r="Q129" s="67"/>
      <c r="R129" s="67"/>
      <c r="S129" s="69" t="str">
        <f t="shared" si="44"/>
        <v/>
      </c>
      <c r="T129" s="72" t="str">
        <f t="shared" si="45"/>
        <v/>
      </c>
      <c r="U129" s="73" t="str">
        <f t="shared" si="46"/>
        <v/>
      </c>
      <c r="V129" s="74" t="str">
        <f t="shared" si="47"/>
        <v/>
      </c>
      <c r="W129" s="141"/>
      <c r="X129" s="66"/>
      <c r="Y129" s="40" t="str">
        <f t="shared" si="48"/>
        <v/>
      </c>
      <c r="Z129" s="102"/>
      <c r="AA129" s="40" t="str">
        <f t="shared" si="49"/>
        <v/>
      </c>
      <c r="AB129" s="40" t="str">
        <f t="shared" si="50"/>
        <v/>
      </c>
      <c r="AC129" s="66"/>
      <c r="AD129" s="103"/>
      <c r="AE129" s="110" t="str">
        <f t="shared" si="51"/>
        <v/>
      </c>
      <c r="AF129" s="75" t="str">
        <f t="shared" si="52"/>
        <v/>
      </c>
      <c r="AG129" s="108" t="str">
        <f t="shared" si="53"/>
        <v/>
      </c>
    </row>
    <row r="130" spans="1:33" s="76" customFormat="1" ht="30" customHeight="1" thickTop="1" thickBot="1" x14ac:dyDescent="0.3">
      <c r="A130" s="63"/>
      <c r="B130" s="63"/>
      <c r="C130" s="63"/>
      <c r="D130" s="63"/>
      <c r="E130" s="63"/>
      <c r="F130" s="10" t="str">
        <f t="shared" si="40"/>
        <v/>
      </c>
      <c r="G130" s="188" t="str">
        <f>+IF(ISNUMBER(C130),VLOOKUP(C130,magasin!A130:D380,4,FALSE),"")</f>
        <v/>
      </c>
      <c r="H130" s="66" t="str">
        <f>IF(ISNUMBER(C130),VLOOKUP(C130,magasin!A:I,5,FALSE),"")</f>
        <v/>
      </c>
      <c r="I130" s="102" t="str">
        <f>IF(ISNUMBER(C130),VLOOKUP(C130,magasin!A130:F380,6,FALSE),"")</f>
        <v/>
      </c>
      <c r="J130" s="67"/>
      <c r="K130" s="68"/>
      <c r="L130" s="69" t="str">
        <f t="shared" si="41"/>
        <v/>
      </c>
      <c r="M130" s="70" t="str">
        <f t="shared" si="42"/>
        <v/>
      </c>
      <c r="N130" s="64" t="str">
        <f t="shared" si="43"/>
        <v/>
      </c>
      <c r="O130" s="71"/>
      <c r="P130" s="67"/>
      <c r="Q130" s="67"/>
      <c r="R130" s="67"/>
      <c r="S130" s="69" t="str">
        <f t="shared" si="44"/>
        <v/>
      </c>
      <c r="T130" s="72" t="str">
        <f t="shared" si="45"/>
        <v/>
      </c>
      <c r="U130" s="73" t="str">
        <f t="shared" si="46"/>
        <v/>
      </c>
      <c r="V130" s="74" t="str">
        <f t="shared" si="47"/>
        <v/>
      </c>
      <c r="W130" s="141"/>
      <c r="X130" s="66"/>
      <c r="Y130" s="40" t="str">
        <f t="shared" si="48"/>
        <v/>
      </c>
      <c r="Z130" s="102"/>
      <c r="AA130" s="40" t="str">
        <f t="shared" si="49"/>
        <v/>
      </c>
      <c r="AB130" s="40" t="str">
        <f t="shared" si="50"/>
        <v/>
      </c>
      <c r="AC130" s="66"/>
      <c r="AD130" s="103"/>
      <c r="AE130" s="110" t="str">
        <f t="shared" si="51"/>
        <v/>
      </c>
      <c r="AF130" s="75" t="str">
        <f t="shared" si="52"/>
        <v/>
      </c>
      <c r="AG130" s="108" t="str">
        <f t="shared" si="53"/>
        <v/>
      </c>
    </row>
    <row r="131" spans="1:33" s="76" customFormat="1" ht="30" customHeight="1" thickTop="1" thickBot="1" x14ac:dyDescent="0.3">
      <c r="A131" s="63"/>
      <c r="B131" s="63"/>
      <c r="C131" s="63"/>
      <c r="D131" s="63"/>
      <c r="E131" s="63"/>
      <c r="F131" s="10" t="str">
        <f t="shared" si="40"/>
        <v/>
      </c>
      <c r="G131" s="188" t="str">
        <f>+IF(ISNUMBER(C131),VLOOKUP(C131,magasin!A131:D381,4,FALSE),"")</f>
        <v/>
      </c>
      <c r="H131" s="66" t="str">
        <f>IF(ISNUMBER(C131),VLOOKUP(C131,magasin!A:I,5,FALSE),"")</f>
        <v/>
      </c>
      <c r="I131" s="102" t="str">
        <f>IF(ISNUMBER(C131),VLOOKUP(C131,magasin!A131:F381,6,FALSE),"")</f>
        <v/>
      </c>
      <c r="J131" s="67"/>
      <c r="K131" s="68"/>
      <c r="L131" s="69" t="str">
        <f t="shared" si="41"/>
        <v/>
      </c>
      <c r="M131" s="70" t="str">
        <f t="shared" si="42"/>
        <v/>
      </c>
      <c r="N131" s="64" t="str">
        <f t="shared" si="43"/>
        <v/>
      </c>
      <c r="O131" s="71"/>
      <c r="P131" s="67"/>
      <c r="Q131" s="67"/>
      <c r="R131" s="67"/>
      <c r="S131" s="69" t="str">
        <f t="shared" si="44"/>
        <v/>
      </c>
      <c r="T131" s="72" t="str">
        <f t="shared" si="45"/>
        <v/>
      </c>
      <c r="U131" s="73" t="str">
        <f t="shared" si="46"/>
        <v/>
      </c>
      <c r="V131" s="74" t="str">
        <f t="shared" si="47"/>
        <v/>
      </c>
      <c r="W131" s="141"/>
      <c r="X131" s="66"/>
      <c r="Y131" s="40" t="str">
        <f t="shared" si="48"/>
        <v/>
      </c>
      <c r="Z131" s="102"/>
      <c r="AA131" s="40" t="str">
        <f t="shared" si="49"/>
        <v/>
      </c>
      <c r="AB131" s="40" t="str">
        <f t="shared" si="50"/>
        <v/>
      </c>
      <c r="AC131" s="66"/>
      <c r="AD131" s="103"/>
      <c r="AE131" s="110" t="str">
        <f t="shared" si="51"/>
        <v/>
      </c>
      <c r="AF131" s="75" t="str">
        <f t="shared" si="52"/>
        <v/>
      </c>
      <c r="AG131" s="108" t="str">
        <f t="shared" si="53"/>
        <v/>
      </c>
    </row>
    <row r="132" spans="1:33" s="76" customFormat="1" ht="30" customHeight="1" thickTop="1" thickBot="1" x14ac:dyDescent="0.3">
      <c r="A132" s="63"/>
      <c r="B132" s="63"/>
      <c r="C132" s="63"/>
      <c r="D132" s="63"/>
      <c r="E132" s="63"/>
      <c r="F132" s="10" t="str">
        <f t="shared" si="40"/>
        <v/>
      </c>
      <c r="G132" s="188" t="str">
        <f>+IF(ISNUMBER(C132),VLOOKUP(C132,magasin!A132:D382,4,FALSE),"")</f>
        <v/>
      </c>
      <c r="H132" s="66" t="str">
        <f>IF(ISNUMBER(C132),VLOOKUP(C132,magasin!A:I,5,FALSE),"")</f>
        <v/>
      </c>
      <c r="I132" s="102" t="str">
        <f>IF(ISNUMBER(C132),VLOOKUP(C132,magasin!A132:F382,6,FALSE),"")</f>
        <v/>
      </c>
      <c r="J132" s="67"/>
      <c r="K132" s="68"/>
      <c r="L132" s="69" t="str">
        <f t="shared" si="41"/>
        <v/>
      </c>
      <c r="M132" s="70" t="str">
        <f t="shared" si="42"/>
        <v/>
      </c>
      <c r="N132" s="64" t="str">
        <f t="shared" si="43"/>
        <v/>
      </c>
      <c r="O132" s="71"/>
      <c r="P132" s="67"/>
      <c r="Q132" s="67"/>
      <c r="R132" s="67"/>
      <c r="S132" s="69" t="str">
        <f t="shared" si="44"/>
        <v/>
      </c>
      <c r="T132" s="72" t="str">
        <f t="shared" si="45"/>
        <v/>
      </c>
      <c r="U132" s="73" t="str">
        <f t="shared" si="46"/>
        <v/>
      </c>
      <c r="V132" s="74" t="str">
        <f t="shared" si="47"/>
        <v/>
      </c>
      <c r="W132" s="141"/>
      <c r="X132" s="66"/>
      <c r="Y132" s="40" t="str">
        <f t="shared" si="48"/>
        <v/>
      </c>
      <c r="Z132" s="102"/>
      <c r="AA132" s="40" t="str">
        <f t="shared" si="49"/>
        <v/>
      </c>
      <c r="AB132" s="40" t="str">
        <f t="shared" si="50"/>
        <v/>
      </c>
      <c r="AC132" s="66"/>
      <c r="AD132" s="103"/>
      <c r="AE132" s="110" t="str">
        <f t="shared" si="51"/>
        <v/>
      </c>
      <c r="AF132" s="75" t="str">
        <f t="shared" si="52"/>
        <v/>
      </c>
      <c r="AG132" s="108" t="str">
        <f t="shared" si="53"/>
        <v/>
      </c>
    </row>
    <row r="133" spans="1:33" s="76" customFormat="1" ht="30" customHeight="1" thickTop="1" thickBot="1" x14ac:dyDescent="0.3">
      <c r="A133" s="63"/>
      <c r="B133" s="63"/>
      <c r="C133" s="63"/>
      <c r="D133" s="63"/>
      <c r="E133" s="63"/>
      <c r="F133" s="10" t="str">
        <f t="shared" si="40"/>
        <v/>
      </c>
      <c r="G133" s="188" t="str">
        <f>+IF(ISNUMBER(C133),VLOOKUP(C133,magasin!A133:D383,4,FALSE),"")</f>
        <v/>
      </c>
      <c r="H133" s="66" t="str">
        <f>IF(ISNUMBER(C133),VLOOKUP(C133,magasin!A:I,5,FALSE),"")</f>
        <v/>
      </c>
      <c r="I133" s="102" t="str">
        <f>IF(ISNUMBER(C133),VLOOKUP(C133,magasin!A133:F383,6,FALSE),"")</f>
        <v/>
      </c>
      <c r="J133" s="67"/>
      <c r="K133" s="68"/>
      <c r="L133" s="69" t="str">
        <f t="shared" ref="L133:L155" si="54">IF(AND(ISNUMBER(H133),ISNUMBER(J133),ISNUMBER(B133)),(J133-H133)/B133,"")</f>
        <v/>
      </c>
      <c r="M133" s="70" t="str">
        <f t="shared" ref="M133:M155" si="55">IF(AND(L133&lt;30%,ISNUMBER(L133)),"à temps",IF(L133="","","Retard de paiement éventuel dû au retard du traitement de la réception"))</f>
        <v/>
      </c>
      <c r="N133" s="64" t="str">
        <f t="shared" ref="N133:N155" si="56">+IF(AND(ISNUMBER(H133),ISNUMBER(H133),P133&lt;H133),"Facture Antidatée",IF(AND(ISNUMBER(J133),ISBLANK(P133)),"Réclamer Facture",IF(AND(ISNUMBER(P133),ISNUMBER(J133)),"à comptabiliser","")))</f>
        <v/>
      </c>
      <c r="O133" s="71"/>
      <c r="P133" s="67"/>
      <c r="Q133" s="67"/>
      <c r="R133" s="67"/>
      <c r="S133" s="69" t="str">
        <f t="shared" ref="S133:S155" si="57">IF(AND(ISNUMBER(Q133),ISNUMBER(R133),ISNUMBER(B133)),(R133-Q133)/B133,"")</f>
        <v/>
      </c>
      <c r="T133" s="72" t="str">
        <f t="shared" ref="T133:T155" si="58">IF(AND(ISNUMBER(Q133),ISNUMBER(R133)),R133-Q133,"")</f>
        <v/>
      </c>
      <c r="U133" s="73" t="str">
        <f t="shared" ref="U133:U155" si="59">IF(AND(ISNUMBER(H133),ISNUMBER(B133)),H133+B133,"")</f>
        <v/>
      </c>
      <c r="V133" s="74" t="str">
        <f t="shared" ref="V133:V155" si="60">IF(ISNUMBER(U133),U133-$U$1,"")</f>
        <v/>
      </c>
      <c r="W133" s="141"/>
      <c r="X133" s="66"/>
      <c r="Y133" s="40" t="str">
        <f t="shared" ref="Y133:Y155" si="61">+IF(AND(ISNUMBER(X133),ISNUMBER(R133),ISNUMBER(H133),ISNUMBER(B133)),(X133-MAX(R133,H133))/B133,"")</f>
        <v/>
      </c>
      <c r="Z133" s="102"/>
      <c r="AA133" s="40" t="str">
        <f t="shared" ref="AA133:AA155" si="62">+IF(AND(ISNUMBER(Z133),ISNUMBER(X133),ISNUMBER(B133)),(Z133-X133)/B133,"")</f>
        <v/>
      </c>
      <c r="AB133" s="40" t="str">
        <f t="shared" ref="AB133:AB155" si="63">IF(AND(ISNUMBER(Z133),ISNUMBER(AC133),ISNUMBER(B133)),(AC133-Z133)/B133,"")</f>
        <v/>
      </c>
      <c r="AC133" s="66"/>
      <c r="AD133" s="103"/>
      <c r="AE133" s="110" t="str">
        <f t="shared" ref="AE133:AE155" si="64">IF(AND(ISNUMBER(H133),ISNUMBER(B133),ISNUMBER(AD133)),(AD133-H133)/B133,"")</f>
        <v/>
      </c>
      <c r="AF133" s="75" t="str">
        <f t="shared" ref="AF133:AF155" si="65">IF(AND(ISNUMBER(AE133),AE133&lt;=1),"Paiement à temps",IF(AND(ISNUMBER(AE133),AE133&gt;1),"Dépassement du délai de paiement, Pensez à comptabiliser la majoration de retard dans charge non courante",""))</f>
        <v/>
      </c>
      <c r="AG133" s="108" t="str">
        <f t="shared" ref="AG133:AG155" si="66">+IF(AND(ISNUMBER(K133),ISNUMBER(AE133),AE133&gt;100%),K133*10%,"")</f>
        <v/>
      </c>
    </row>
    <row r="134" spans="1:33" s="76" customFormat="1" ht="30" customHeight="1" thickTop="1" thickBot="1" x14ac:dyDescent="0.3">
      <c r="A134" s="63"/>
      <c r="B134" s="63"/>
      <c r="C134" s="63"/>
      <c r="D134" s="63"/>
      <c r="E134" s="63"/>
      <c r="F134" s="10" t="str">
        <f t="shared" si="40"/>
        <v/>
      </c>
      <c r="G134" s="188" t="str">
        <f>+IF(ISNUMBER(C134),VLOOKUP(C134,magasin!A134:D384,4,FALSE),"")</f>
        <v/>
      </c>
      <c r="H134" s="66" t="str">
        <f>IF(ISNUMBER(C134),VLOOKUP(C134,magasin!A:I,5,FALSE),"")</f>
        <v/>
      </c>
      <c r="I134" s="102" t="str">
        <f>IF(ISNUMBER(C134),VLOOKUP(C134,magasin!A134:F384,6,FALSE),"")</f>
        <v/>
      </c>
      <c r="J134" s="67"/>
      <c r="K134" s="68"/>
      <c r="L134" s="69" t="str">
        <f t="shared" si="54"/>
        <v/>
      </c>
      <c r="M134" s="70" t="str">
        <f t="shared" si="55"/>
        <v/>
      </c>
      <c r="N134" s="64" t="str">
        <f t="shared" si="56"/>
        <v/>
      </c>
      <c r="O134" s="71"/>
      <c r="P134" s="67"/>
      <c r="Q134" s="67"/>
      <c r="R134" s="67"/>
      <c r="S134" s="69" t="str">
        <f t="shared" si="57"/>
        <v/>
      </c>
      <c r="T134" s="72" t="str">
        <f t="shared" si="58"/>
        <v/>
      </c>
      <c r="U134" s="73" t="str">
        <f t="shared" si="59"/>
        <v/>
      </c>
      <c r="V134" s="74" t="str">
        <f t="shared" si="60"/>
        <v/>
      </c>
      <c r="W134" s="141"/>
      <c r="X134" s="66"/>
      <c r="Y134" s="40" t="str">
        <f t="shared" si="61"/>
        <v/>
      </c>
      <c r="Z134" s="102"/>
      <c r="AA134" s="40" t="str">
        <f t="shared" si="62"/>
        <v/>
      </c>
      <c r="AB134" s="40" t="str">
        <f t="shared" si="63"/>
        <v/>
      </c>
      <c r="AC134" s="66"/>
      <c r="AD134" s="103"/>
      <c r="AE134" s="110" t="str">
        <f t="shared" si="64"/>
        <v/>
      </c>
      <c r="AF134" s="75" t="str">
        <f t="shared" si="65"/>
        <v/>
      </c>
      <c r="AG134" s="108" t="str">
        <f t="shared" si="66"/>
        <v/>
      </c>
    </row>
    <row r="135" spans="1:33" s="76" customFormat="1" ht="30" customHeight="1" thickTop="1" thickBot="1" x14ac:dyDescent="0.3">
      <c r="A135" s="63"/>
      <c r="B135" s="63"/>
      <c r="C135" s="63"/>
      <c r="D135" s="63"/>
      <c r="E135" s="63"/>
      <c r="F135" s="10" t="str">
        <f t="shared" ref="F135:F155" si="67">IF(ISNUMBER(Z135),"Terminé",IF(AND(ISBLANK(J135),ISNUMBER(I135),ISNUMBER(P135)),"Réclamer Réception",IF(AND(ISNUMBER(P135),ISBLANK(I135),ISBLANK(J135)),"Absence de Réception",IF(AND(ISNUMBER(I135),ISNUMBER(J135),ISNUMBER(P135)),"Réceptionné",""))))</f>
        <v/>
      </c>
      <c r="G135" s="188" t="str">
        <f>+IF(ISNUMBER(C135),VLOOKUP(C135,magasin!A135:D385,4,FALSE),"")</f>
        <v/>
      </c>
      <c r="H135" s="66" t="str">
        <f>IF(ISNUMBER(C135),VLOOKUP(C135,magasin!A:I,5,FALSE),"")</f>
        <v/>
      </c>
      <c r="I135" s="102" t="str">
        <f>IF(ISNUMBER(C135),VLOOKUP(C135,magasin!A135:F385,6,FALSE),"")</f>
        <v/>
      </c>
      <c r="J135" s="67"/>
      <c r="K135" s="68"/>
      <c r="L135" s="69" t="str">
        <f t="shared" si="54"/>
        <v/>
      </c>
      <c r="M135" s="70" t="str">
        <f t="shared" si="55"/>
        <v/>
      </c>
      <c r="N135" s="64" t="str">
        <f t="shared" si="56"/>
        <v/>
      </c>
      <c r="O135" s="71"/>
      <c r="P135" s="67"/>
      <c r="Q135" s="67"/>
      <c r="R135" s="67"/>
      <c r="S135" s="69" t="str">
        <f t="shared" si="57"/>
        <v/>
      </c>
      <c r="T135" s="72" t="str">
        <f t="shared" si="58"/>
        <v/>
      </c>
      <c r="U135" s="73" t="str">
        <f t="shared" si="59"/>
        <v/>
      </c>
      <c r="V135" s="74" t="str">
        <f t="shared" si="60"/>
        <v/>
      </c>
      <c r="W135" s="141"/>
      <c r="X135" s="66"/>
      <c r="Y135" s="40" t="str">
        <f t="shared" si="61"/>
        <v/>
      </c>
      <c r="Z135" s="102"/>
      <c r="AA135" s="40" t="str">
        <f t="shared" si="62"/>
        <v/>
      </c>
      <c r="AB135" s="40" t="str">
        <f t="shared" si="63"/>
        <v/>
      </c>
      <c r="AC135" s="66"/>
      <c r="AD135" s="103"/>
      <c r="AE135" s="110" t="str">
        <f t="shared" si="64"/>
        <v/>
      </c>
      <c r="AF135" s="75" t="str">
        <f t="shared" si="65"/>
        <v/>
      </c>
      <c r="AG135" s="108" t="str">
        <f t="shared" si="66"/>
        <v/>
      </c>
    </row>
    <row r="136" spans="1:33" s="76" customFormat="1" ht="30" customHeight="1" thickTop="1" thickBot="1" x14ac:dyDescent="0.3">
      <c r="A136" s="63"/>
      <c r="B136" s="63"/>
      <c r="C136" s="63"/>
      <c r="D136" s="63"/>
      <c r="E136" s="63"/>
      <c r="F136" s="10" t="str">
        <f t="shared" si="67"/>
        <v/>
      </c>
      <c r="G136" s="188" t="str">
        <f>+IF(ISNUMBER(C136),VLOOKUP(C136,magasin!A136:D386,4,FALSE),"")</f>
        <v/>
      </c>
      <c r="H136" s="66" t="str">
        <f>IF(ISNUMBER(C136),VLOOKUP(C136,magasin!A:I,5,FALSE),"")</f>
        <v/>
      </c>
      <c r="I136" s="102" t="str">
        <f>IF(ISNUMBER(C136),VLOOKUP(C136,magasin!A136:F386,6,FALSE),"")</f>
        <v/>
      </c>
      <c r="J136" s="67"/>
      <c r="K136" s="68"/>
      <c r="L136" s="69" t="str">
        <f t="shared" si="54"/>
        <v/>
      </c>
      <c r="M136" s="70" t="str">
        <f t="shared" si="55"/>
        <v/>
      </c>
      <c r="N136" s="64" t="str">
        <f t="shared" si="56"/>
        <v/>
      </c>
      <c r="O136" s="71"/>
      <c r="P136" s="67"/>
      <c r="Q136" s="67"/>
      <c r="R136" s="67"/>
      <c r="S136" s="69" t="str">
        <f t="shared" si="57"/>
        <v/>
      </c>
      <c r="T136" s="72" t="str">
        <f t="shared" si="58"/>
        <v/>
      </c>
      <c r="U136" s="73" t="str">
        <f t="shared" si="59"/>
        <v/>
      </c>
      <c r="V136" s="74" t="str">
        <f t="shared" si="60"/>
        <v/>
      </c>
      <c r="W136" s="141"/>
      <c r="X136" s="66"/>
      <c r="Y136" s="40" t="str">
        <f t="shared" si="61"/>
        <v/>
      </c>
      <c r="Z136" s="102"/>
      <c r="AA136" s="40" t="str">
        <f t="shared" si="62"/>
        <v/>
      </c>
      <c r="AB136" s="40" t="str">
        <f t="shared" si="63"/>
        <v/>
      </c>
      <c r="AC136" s="66"/>
      <c r="AD136" s="103"/>
      <c r="AE136" s="110" t="str">
        <f t="shared" si="64"/>
        <v/>
      </c>
      <c r="AF136" s="75" t="str">
        <f t="shared" si="65"/>
        <v/>
      </c>
      <c r="AG136" s="108" t="str">
        <f t="shared" si="66"/>
        <v/>
      </c>
    </row>
    <row r="137" spans="1:33" s="76" customFormat="1" ht="30" customHeight="1" thickTop="1" thickBot="1" x14ac:dyDescent="0.3">
      <c r="A137" s="63"/>
      <c r="B137" s="63"/>
      <c r="C137" s="63"/>
      <c r="D137" s="63"/>
      <c r="E137" s="63"/>
      <c r="F137" s="10" t="str">
        <f t="shared" si="67"/>
        <v/>
      </c>
      <c r="G137" s="188" t="str">
        <f>+IF(ISNUMBER(C137),VLOOKUP(C137,magasin!A137:D387,4,FALSE),"")</f>
        <v/>
      </c>
      <c r="H137" s="66" t="str">
        <f>IF(ISNUMBER(C137),VLOOKUP(C137,magasin!A:I,5,FALSE),"")</f>
        <v/>
      </c>
      <c r="I137" s="102" t="str">
        <f>IF(ISNUMBER(C137),VLOOKUP(C137,magasin!A137:F387,6,FALSE),"")</f>
        <v/>
      </c>
      <c r="J137" s="67"/>
      <c r="K137" s="68"/>
      <c r="L137" s="69" t="str">
        <f t="shared" si="54"/>
        <v/>
      </c>
      <c r="M137" s="70" t="str">
        <f t="shared" si="55"/>
        <v/>
      </c>
      <c r="N137" s="64" t="str">
        <f t="shared" si="56"/>
        <v/>
      </c>
      <c r="O137" s="71"/>
      <c r="P137" s="67"/>
      <c r="Q137" s="67"/>
      <c r="R137" s="67"/>
      <c r="S137" s="69" t="str">
        <f t="shared" si="57"/>
        <v/>
      </c>
      <c r="T137" s="72" t="str">
        <f t="shared" si="58"/>
        <v/>
      </c>
      <c r="U137" s="73" t="str">
        <f t="shared" si="59"/>
        <v/>
      </c>
      <c r="V137" s="74" t="str">
        <f t="shared" si="60"/>
        <v/>
      </c>
      <c r="W137" s="141"/>
      <c r="X137" s="66"/>
      <c r="Y137" s="40" t="str">
        <f t="shared" si="61"/>
        <v/>
      </c>
      <c r="Z137" s="102"/>
      <c r="AA137" s="40" t="str">
        <f t="shared" si="62"/>
        <v/>
      </c>
      <c r="AB137" s="40" t="str">
        <f t="shared" si="63"/>
        <v/>
      </c>
      <c r="AC137" s="66"/>
      <c r="AD137" s="103"/>
      <c r="AE137" s="110" t="str">
        <f t="shared" si="64"/>
        <v/>
      </c>
      <c r="AF137" s="75" t="str">
        <f t="shared" si="65"/>
        <v/>
      </c>
      <c r="AG137" s="108" t="str">
        <f t="shared" si="66"/>
        <v/>
      </c>
    </row>
    <row r="138" spans="1:33" s="76" customFormat="1" ht="30" customHeight="1" thickTop="1" thickBot="1" x14ac:dyDescent="0.3">
      <c r="A138" s="63"/>
      <c r="B138" s="63"/>
      <c r="C138" s="63"/>
      <c r="D138" s="63"/>
      <c r="E138" s="63"/>
      <c r="F138" s="10" t="str">
        <f t="shared" si="67"/>
        <v/>
      </c>
      <c r="G138" s="188" t="str">
        <f>+IF(ISNUMBER(C138),VLOOKUP(C138,magasin!A138:D388,4,FALSE),"")</f>
        <v/>
      </c>
      <c r="H138" s="66" t="str">
        <f>IF(ISNUMBER(C138),VLOOKUP(C138,magasin!A:I,5,FALSE),"")</f>
        <v/>
      </c>
      <c r="I138" s="102" t="str">
        <f>IF(ISNUMBER(C138),VLOOKUP(C138,magasin!A138:F388,6,FALSE),"")</f>
        <v/>
      </c>
      <c r="J138" s="67"/>
      <c r="K138" s="68"/>
      <c r="L138" s="69" t="str">
        <f t="shared" si="54"/>
        <v/>
      </c>
      <c r="M138" s="70" t="str">
        <f t="shared" si="55"/>
        <v/>
      </c>
      <c r="N138" s="64" t="str">
        <f t="shared" si="56"/>
        <v/>
      </c>
      <c r="O138" s="71"/>
      <c r="P138" s="67"/>
      <c r="Q138" s="67"/>
      <c r="R138" s="67"/>
      <c r="S138" s="69" t="str">
        <f t="shared" si="57"/>
        <v/>
      </c>
      <c r="T138" s="72" t="str">
        <f t="shared" si="58"/>
        <v/>
      </c>
      <c r="U138" s="73" t="str">
        <f t="shared" si="59"/>
        <v/>
      </c>
      <c r="V138" s="74" t="str">
        <f t="shared" si="60"/>
        <v/>
      </c>
      <c r="W138" s="141"/>
      <c r="X138" s="66"/>
      <c r="Y138" s="40" t="str">
        <f t="shared" si="61"/>
        <v/>
      </c>
      <c r="Z138" s="102"/>
      <c r="AA138" s="40" t="str">
        <f t="shared" si="62"/>
        <v/>
      </c>
      <c r="AB138" s="40" t="str">
        <f t="shared" si="63"/>
        <v/>
      </c>
      <c r="AC138" s="66"/>
      <c r="AD138" s="103"/>
      <c r="AE138" s="110" t="str">
        <f t="shared" si="64"/>
        <v/>
      </c>
      <c r="AF138" s="75" t="str">
        <f t="shared" si="65"/>
        <v/>
      </c>
      <c r="AG138" s="108" t="str">
        <f t="shared" si="66"/>
        <v/>
      </c>
    </row>
    <row r="139" spans="1:33" s="76" customFormat="1" ht="30" customHeight="1" thickTop="1" thickBot="1" x14ac:dyDescent="0.3">
      <c r="A139" s="63"/>
      <c r="B139" s="63"/>
      <c r="C139" s="63"/>
      <c r="D139" s="63"/>
      <c r="E139" s="63"/>
      <c r="F139" s="10" t="str">
        <f t="shared" si="67"/>
        <v/>
      </c>
      <c r="G139" s="188" t="str">
        <f>+IF(ISNUMBER(C139),VLOOKUP(C139,magasin!A139:D389,4,FALSE),"")</f>
        <v/>
      </c>
      <c r="H139" s="66" t="str">
        <f>IF(ISNUMBER(C139),VLOOKUP(C139,magasin!A:I,5,FALSE),"")</f>
        <v/>
      </c>
      <c r="I139" s="102" t="str">
        <f>IF(ISNUMBER(C139),VLOOKUP(C139,magasin!A139:F389,6,FALSE),"")</f>
        <v/>
      </c>
      <c r="J139" s="67"/>
      <c r="K139" s="68"/>
      <c r="L139" s="69" t="str">
        <f t="shared" si="54"/>
        <v/>
      </c>
      <c r="M139" s="70" t="str">
        <f t="shared" si="55"/>
        <v/>
      </c>
      <c r="N139" s="64" t="str">
        <f t="shared" si="56"/>
        <v/>
      </c>
      <c r="O139" s="71"/>
      <c r="P139" s="67"/>
      <c r="Q139" s="67"/>
      <c r="R139" s="67"/>
      <c r="S139" s="69" t="str">
        <f t="shared" si="57"/>
        <v/>
      </c>
      <c r="T139" s="72" t="str">
        <f t="shared" si="58"/>
        <v/>
      </c>
      <c r="U139" s="73" t="str">
        <f t="shared" si="59"/>
        <v/>
      </c>
      <c r="V139" s="74" t="str">
        <f t="shared" si="60"/>
        <v/>
      </c>
      <c r="W139" s="141"/>
      <c r="X139" s="66"/>
      <c r="Y139" s="40" t="str">
        <f t="shared" si="61"/>
        <v/>
      </c>
      <c r="Z139" s="102"/>
      <c r="AA139" s="40" t="str">
        <f t="shared" si="62"/>
        <v/>
      </c>
      <c r="AB139" s="40" t="str">
        <f t="shared" si="63"/>
        <v/>
      </c>
      <c r="AC139" s="66"/>
      <c r="AD139" s="103"/>
      <c r="AE139" s="110" t="str">
        <f t="shared" si="64"/>
        <v/>
      </c>
      <c r="AF139" s="75" t="str">
        <f t="shared" si="65"/>
        <v/>
      </c>
      <c r="AG139" s="108" t="str">
        <f t="shared" si="66"/>
        <v/>
      </c>
    </row>
    <row r="140" spans="1:33" s="76" customFormat="1" ht="30" customHeight="1" thickTop="1" thickBot="1" x14ac:dyDescent="0.3">
      <c r="A140" s="63"/>
      <c r="B140" s="63"/>
      <c r="C140" s="63"/>
      <c r="D140" s="63"/>
      <c r="E140" s="63"/>
      <c r="F140" s="10" t="str">
        <f t="shared" si="67"/>
        <v/>
      </c>
      <c r="G140" s="188" t="str">
        <f>+IF(ISNUMBER(C140),VLOOKUP(C140,magasin!A140:D390,4,FALSE),"")</f>
        <v/>
      </c>
      <c r="H140" s="66" t="str">
        <f>IF(ISNUMBER(C140),VLOOKUP(C140,magasin!A:I,5,FALSE),"")</f>
        <v/>
      </c>
      <c r="I140" s="102" t="str">
        <f>IF(ISNUMBER(C140),VLOOKUP(C140,magasin!A140:F390,6,FALSE),"")</f>
        <v/>
      </c>
      <c r="J140" s="67"/>
      <c r="K140" s="68"/>
      <c r="L140" s="69" t="str">
        <f t="shared" si="54"/>
        <v/>
      </c>
      <c r="M140" s="70" t="str">
        <f t="shared" si="55"/>
        <v/>
      </c>
      <c r="N140" s="64" t="str">
        <f t="shared" si="56"/>
        <v/>
      </c>
      <c r="O140" s="71"/>
      <c r="P140" s="67"/>
      <c r="Q140" s="67"/>
      <c r="R140" s="67"/>
      <c r="S140" s="69" t="str">
        <f t="shared" si="57"/>
        <v/>
      </c>
      <c r="T140" s="72" t="str">
        <f t="shared" si="58"/>
        <v/>
      </c>
      <c r="U140" s="73" t="str">
        <f t="shared" si="59"/>
        <v/>
      </c>
      <c r="V140" s="74" t="str">
        <f t="shared" si="60"/>
        <v/>
      </c>
      <c r="W140" s="141"/>
      <c r="X140" s="66"/>
      <c r="Y140" s="40" t="str">
        <f t="shared" si="61"/>
        <v/>
      </c>
      <c r="Z140" s="102"/>
      <c r="AA140" s="40" t="str">
        <f t="shared" si="62"/>
        <v/>
      </c>
      <c r="AB140" s="40" t="str">
        <f t="shared" si="63"/>
        <v/>
      </c>
      <c r="AC140" s="66"/>
      <c r="AD140" s="103"/>
      <c r="AE140" s="110" t="str">
        <f t="shared" si="64"/>
        <v/>
      </c>
      <c r="AF140" s="75" t="str">
        <f t="shared" si="65"/>
        <v/>
      </c>
      <c r="AG140" s="108" t="str">
        <f t="shared" si="66"/>
        <v/>
      </c>
    </row>
    <row r="141" spans="1:33" s="76" customFormat="1" ht="30" customHeight="1" thickTop="1" thickBot="1" x14ac:dyDescent="0.3">
      <c r="A141" s="63"/>
      <c r="B141" s="63"/>
      <c r="C141" s="63"/>
      <c r="D141" s="63"/>
      <c r="E141" s="63"/>
      <c r="F141" s="10" t="str">
        <f t="shared" si="67"/>
        <v/>
      </c>
      <c r="G141" s="188" t="str">
        <f>+IF(ISNUMBER(C141),VLOOKUP(C141,magasin!A141:D391,4,FALSE),"")</f>
        <v/>
      </c>
      <c r="H141" s="66" t="str">
        <f>IF(ISNUMBER(C141),VLOOKUP(C141,magasin!A:I,5,FALSE),"")</f>
        <v/>
      </c>
      <c r="I141" s="102" t="str">
        <f>IF(ISNUMBER(C141),VLOOKUP(C141,magasin!A141:F391,6,FALSE),"")</f>
        <v/>
      </c>
      <c r="J141" s="67"/>
      <c r="K141" s="68"/>
      <c r="L141" s="69" t="str">
        <f t="shared" si="54"/>
        <v/>
      </c>
      <c r="M141" s="70" t="str">
        <f t="shared" si="55"/>
        <v/>
      </c>
      <c r="N141" s="64" t="str">
        <f t="shared" si="56"/>
        <v/>
      </c>
      <c r="O141" s="71"/>
      <c r="P141" s="67"/>
      <c r="Q141" s="67"/>
      <c r="R141" s="67"/>
      <c r="S141" s="69" t="str">
        <f t="shared" si="57"/>
        <v/>
      </c>
      <c r="T141" s="72" t="str">
        <f t="shared" si="58"/>
        <v/>
      </c>
      <c r="U141" s="73" t="str">
        <f t="shared" si="59"/>
        <v/>
      </c>
      <c r="V141" s="74" t="str">
        <f t="shared" si="60"/>
        <v/>
      </c>
      <c r="W141" s="141"/>
      <c r="X141" s="66"/>
      <c r="Y141" s="40" t="str">
        <f t="shared" si="61"/>
        <v/>
      </c>
      <c r="Z141" s="102"/>
      <c r="AA141" s="40" t="str">
        <f t="shared" si="62"/>
        <v/>
      </c>
      <c r="AB141" s="40" t="str">
        <f t="shared" si="63"/>
        <v/>
      </c>
      <c r="AC141" s="66"/>
      <c r="AD141" s="103"/>
      <c r="AE141" s="110" t="str">
        <f t="shared" si="64"/>
        <v/>
      </c>
      <c r="AF141" s="75" t="str">
        <f t="shared" si="65"/>
        <v/>
      </c>
      <c r="AG141" s="108" t="str">
        <f t="shared" si="66"/>
        <v/>
      </c>
    </row>
    <row r="142" spans="1:33" s="76" customFormat="1" ht="30" customHeight="1" thickTop="1" thickBot="1" x14ac:dyDescent="0.3">
      <c r="A142" s="63"/>
      <c r="B142" s="63"/>
      <c r="C142" s="63"/>
      <c r="D142" s="63"/>
      <c r="E142" s="63"/>
      <c r="F142" s="10" t="str">
        <f t="shared" si="67"/>
        <v/>
      </c>
      <c r="G142" s="188" t="str">
        <f>+IF(ISNUMBER(C142),VLOOKUP(C142,magasin!A142:D392,4,FALSE),"")</f>
        <v/>
      </c>
      <c r="H142" s="66" t="str">
        <f>IF(ISNUMBER(C142),VLOOKUP(C142,magasin!A:I,5,FALSE),"")</f>
        <v/>
      </c>
      <c r="I142" s="102" t="str">
        <f>IF(ISNUMBER(C142),VLOOKUP(C142,magasin!A142:F392,6,FALSE),"")</f>
        <v/>
      </c>
      <c r="J142" s="67"/>
      <c r="K142" s="68"/>
      <c r="L142" s="69" t="str">
        <f t="shared" si="54"/>
        <v/>
      </c>
      <c r="M142" s="70" t="str">
        <f t="shared" si="55"/>
        <v/>
      </c>
      <c r="N142" s="64" t="str">
        <f t="shared" si="56"/>
        <v/>
      </c>
      <c r="O142" s="71"/>
      <c r="P142" s="67"/>
      <c r="Q142" s="67"/>
      <c r="R142" s="67"/>
      <c r="S142" s="69" t="str">
        <f t="shared" si="57"/>
        <v/>
      </c>
      <c r="T142" s="72" t="str">
        <f t="shared" si="58"/>
        <v/>
      </c>
      <c r="U142" s="73" t="str">
        <f t="shared" si="59"/>
        <v/>
      </c>
      <c r="V142" s="74" t="str">
        <f t="shared" si="60"/>
        <v/>
      </c>
      <c r="W142" s="141"/>
      <c r="X142" s="66"/>
      <c r="Y142" s="40" t="str">
        <f t="shared" si="61"/>
        <v/>
      </c>
      <c r="Z142" s="102"/>
      <c r="AA142" s="40" t="str">
        <f t="shared" si="62"/>
        <v/>
      </c>
      <c r="AB142" s="40" t="str">
        <f t="shared" si="63"/>
        <v/>
      </c>
      <c r="AC142" s="66"/>
      <c r="AD142" s="103"/>
      <c r="AE142" s="110" t="str">
        <f t="shared" si="64"/>
        <v/>
      </c>
      <c r="AF142" s="75" t="str">
        <f t="shared" si="65"/>
        <v/>
      </c>
      <c r="AG142" s="108" t="str">
        <f t="shared" si="66"/>
        <v/>
      </c>
    </row>
    <row r="143" spans="1:33" s="76" customFormat="1" ht="30" customHeight="1" thickTop="1" thickBot="1" x14ac:dyDescent="0.3">
      <c r="A143" s="63"/>
      <c r="B143" s="63"/>
      <c r="C143" s="63"/>
      <c r="D143" s="63"/>
      <c r="E143" s="63"/>
      <c r="F143" s="10" t="str">
        <f t="shared" si="67"/>
        <v/>
      </c>
      <c r="G143" s="188" t="str">
        <f>+IF(ISNUMBER(C143),VLOOKUP(C143,magasin!A143:D393,4,FALSE),"")</f>
        <v/>
      </c>
      <c r="H143" s="66" t="str">
        <f>IF(ISNUMBER(C143),VLOOKUP(C143,magasin!A:I,5,FALSE),"")</f>
        <v/>
      </c>
      <c r="I143" s="102" t="str">
        <f>IF(ISNUMBER(C143),VLOOKUP(C143,magasin!A143:F393,6,FALSE),"")</f>
        <v/>
      </c>
      <c r="J143" s="67"/>
      <c r="K143" s="68"/>
      <c r="L143" s="69" t="str">
        <f t="shared" si="54"/>
        <v/>
      </c>
      <c r="M143" s="70" t="str">
        <f t="shared" si="55"/>
        <v/>
      </c>
      <c r="N143" s="64" t="str">
        <f t="shared" si="56"/>
        <v/>
      </c>
      <c r="O143" s="71"/>
      <c r="P143" s="67"/>
      <c r="Q143" s="67"/>
      <c r="R143" s="67"/>
      <c r="S143" s="69" t="str">
        <f t="shared" si="57"/>
        <v/>
      </c>
      <c r="T143" s="72" t="str">
        <f t="shared" si="58"/>
        <v/>
      </c>
      <c r="U143" s="73" t="str">
        <f t="shared" si="59"/>
        <v/>
      </c>
      <c r="V143" s="74" t="str">
        <f t="shared" si="60"/>
        <v/>
      </c>
      <c r="W143" s="141"/>
      <c r="X143" s="66"/>
      <c r="Y143" s="40" t="str">
        <f t="shared" si="61"/>
        <v/>
      </c>
      <c r="Z143" s="102"/>
      <c r="AA143" s="40" t="str">
        <f t="shared" si="62"/>
        <v/>
      </c>
      <c r="AB143" s="40" t="str">
        <f t="shared" si="63"/>
        <v/>
      </c>
      <c r="AC143" s="66"/>
      <c r="AD143" s="103"/>
      <c r="AE143" s="110" t="str">
        <f t="shared" si="64"/>
        <v/>
      </c>
      <c r="AF143" s="75" t="str">
        <f t="shared" si="65"/>
        <v/>
      </c>
      <c r="AG143" s="108" t="str">
        <f t="shared" si="66"/>
        <v/>
      </c>
    </row>
    <row r="144" spans="1:33" s="76" customFormat="1" ht="30" customHeight="1" thickTop="1" thickBot="1" x14ac:dyDescent="0.3">
      <c r="A144" s="63"/>
      <c r="B144" s="63"/>
      <c r="C144" s="63"/>
      <c r="D144" s="63"/>
      <c r="E144" s="63"/>
      <c r="F144" s="10" t="str">
        <f t="shared" si="67"/>
        <v/>
      </c>
      <c r="G144" s="188" t="str">
        <f>+IF(ISNUMBER(C144),VLOOKUP(C144,magasin!A144:D394,4,FALSE),"")</f>
        <v/>
      </c>
      <c r="H144" s="66" t="str">
        <f>IF(ISNUMBER(C144),VLOOKUP(C144,magasin!A:I,5,FALSE),"")</f>
        <v/>
      </c>
      <c r="I144" s="102" t="str">
        <f>IF(ISNUMBER(C144),VLOOKUP(C144,magasin!A144:F394,6,FALSE),"")</f>
        <v/>
      </c>
      <c r="J144" s="67"/>
      <c r="K144" s="68"/>
      <c r="L144" s="69" t="str">
        <f t="shared" si="54"/>
        <v/>
      </c>
      <c r="M144" s="70" t="str">
        <f t="shared" si="55"/>
        <v/>
      </c>
      <c r="N144" s="64" t="str">
        <f t="shared" si="56"/>
        <v/>
      </c>
      <c r="O144" s="71"/>
      <c r="P144" s="67"/>
      <c r="Q144" s="67"/>
      <c r="R144" s="67"/>
      <c r="S144" s="69" t="str">
        <f t="shared" si="57"/>
        <v/>
      </c>
      <c r="T144" s="72" t="str">
        <f t="shared" si="58"/>
        <v/>
      </c>
      <c r="U144" s="73" t="str">
        <f t="shared" si="59"/>
        <v/>
      </c>
      <c r="V144" s="74" t="str">
        <f t="shared" si="60"/>
        <v/>
      </c>
      <c r="W144" s="141"/>
      <c r="X144" s="66"/>
      <c r="Y144" s="40" t="str">
        <f t="shared" si="61"/>
        <v/>
      </c>
      <c r="Z144" s="102"/>
      <c r="AA144" s="40" t="str">
        <f t="shared" si="62"/>
        <v/>
      </c>
      <c r="AB144" s="40" t="str">
        <f t="shared" si="63"/>
        <v/>
      </c>
      <c r="AC144" s="66"/>
      <c r="AD144" s="103"/>
      <c r="AE144" s="110" t="str">
        <f t="shared" si="64"/>
        <v/>
      </c>
      <c r="AF144" s="75" t="str">
        <f t="shared" si="65"/>
        <v/>
      </c>
      <c r="AG144" s="108" t="str">
        <f t="shared" si="66"/>
        <v/>
      </c>
    </row>
    <row r="145" spans="1:33" s="76" customFormat="1" ht="30" customHeight="1" thickTop="1" thickBot="1" x14ac:dyDescent="0.3">
      <c r="A145" s="63"/>
      <c r="B145" s="63"/>
      <c r="C145" s="63"/>
      <c r="D145" s="63"/>
      <c r="E145" s="63"/>
      <c r="F145" s="10" t="str">
        <f t="shared" si="67"/>
        <v/>
      </c>
      <c r="G145" s="188" t="str">
        <f>+IF(ISNUMBER(C145),VLOOKUP(C145,magasin!A145:D395,4,FALSE),"")</f>
        <v/>
      </c>
      <c r="H145" s="66" t="str">
        <f>IF(ISNUMBER(C145),VLOOKUP(C145,magasin!A:I,5,FALSE),"")</f>
        <v/>
      </c>
      <c r="I145" s="102" t="str">
        <f>IF(ISNUMBER(C145),VLOOKUP(C145,magasin!A145:F395,6,FALSE),"")</f>
        <v/>
      </c>
      <c r="J145" s="67"/>
      <c r="K145" s="68"/>
      <c r="L145" s="69" t="str">
        <f t="shared" si="54"/>
        <v/>
      </c>
      <c r="M145" s="70" t="str">
        <f t="shared" si="55"/>
        <v/>
      </c>
      <c r="N145" s="64" t="str">
        <f t="shared" si="56"/>
        <v/>
      </c>
      <c r="O145" s="71"/>
      <c r="P145" s="67"/>
      <c r="Q145" s="67"/>
      <c r="R145" s="67"/>
      <c r="S145" s="69" t="str">
        <f t="shared" si="57"/>
        <v/>
      </c>
      <c r="T145" s="72" t="str">
        <f t="shared" si="58"/>
        <v/>
      </c>
      <c r="U145" s="73" t="str">
        <f t="shared" si="59"/>
        <v/>
      </c>
      <c r="V145" s="74" t="str">
        <f t="shared" si="60"/>
        <v/>
      </c>
      <c r="W145" s="141"/>
      <c r="X145" s="66"/>
      <c r="Y145" s="40" t="str">
        <f t="shared" si="61"/>
        <v/>
      </c>
      <c r="Z145" s="102"/>
      <c r="AA145" s="40" t="str">
        <f t="shared" si="62"/>
        <v/>
      </c>
      <c r="AB145" s="40" t="str">
        <f t="shared" si="63"/>
        <v/>
      </c>
      <c r="AC145" s="66"/>
      <c r="AD145" s="103"/>
      <c r="AE145" s="110" t="str">
        <f t="shared" si="64"/>
        <v/>
      </c>
      <c r="AF145" s="75" t="str">
        <f t="shared" si="65"/>
        <v/>
      </c>
      <c r="AG145" s="108" t="str">
        <f t="shared" si="66"/>
        <v/>
      </c>
    </row>
    <row r="146" spans="1:33" s="76" customFormat="1" ht="30" customHeight="1" thickTop="1" thickBot="1" x14ac:dyDescent="0.3">
      <c r="A146" s="63"/>
      <c r="B146" s="63"/>
      <c r="C146" s="63"/>
      <c r="D146" s="63"/>
      <c r="E146" s="63"/>
      <c r="F146" s="10" t="str">
        <f t="shared" si="67"/>
        <v/>
      </c>
      <c r="G146" s="188" t="str">
        <f>+IF(ISNUMBER(C146),VLOOKUP(C146,magasin!A146:D396,4,FALSE),"")</f>
        <v/>
      </c>
      <c r="H146" s="66" t="str">
        <f>IF(ISNUMBER(C146),VLOOKUP(C146,magasin!A:I,5,FALSE),"")</f>
        <v/>
      </c>
      <c r="I146" s="102" t="str">
        <f>IF(ISNUMBER(C146),VLOOKUP(C146,magasin!A146:F396,6,FALSE),"")</f>
        <v/>
      </c>
      <c r="J146" s="67"/>
      <c r="K146" s="68"/>
      <c r="L146" s="69" t="str">
        <f t="shared" si="54"/>
        <v/>
      </c>
      <c r="M146" s="70" t="str">
        <f t="shared" si="55"/>
        <v/>
      </c>
      <c r="N146" s="64" t="str">
        <f t="shared" si="56"/>
        <v/>
      </c>
      <c r="O146" s="71"/>
      <c r="P146" s="67"/>
      <c r="Q146" s="67"/>
      <c r="R146" s="67"/>
      <c r="S146" s="69" t="str">
        <f t="shared" si="57"/>
        <v/>
      </c>
      <c r="T146" s="72" t="str">
        <f t="shared" si="58"/>
        <v/>
      </c>
      <c r="U146" s="73" t="str">
        <f t="shared" si="59"/>
        <v/>
      </c>
      <c r="V146" s="74" t="str">
        <f t="shared" si="60"/>
        <v/>
      </c>
      <c r="W146" s="141"/>
      <c r="X146" s="66"/>
      <c r="Y146" s="40" t="str">
        <f t="shared" si="61"/>
        <v/>
      </c>
      <c r="Z146" s="102"/>
      <c r="AA146" s="40" t="str">
        <f t="shared" si="62"/>
        <v/>
      </c>
      <c r="AB146" s="40" t="str">
        <f t="shared" si="63"/>
        <v/>
      </c>
      <c r="AC146" s="66"/>
      <c r="AD146" s="103"/>
      <c r="AE146" s="110" t="str">
        <f t="shared" si="64"/>
        <v/>
      </c>
      <c r="AF146" s="75" t="str">
        <f t="shared" si="65"/>
        <v/>
      </c>
      <c r="AG146" s="108" t="str">
        <f t="shared" si="66"/>
        <v/>
      </c>
    </row>
    <row r="147" spans="1:33" s="76" customFormat="1" ht="30" customHeight="1" thickTop="1" thickBot="1" x14ac:dyDescent="0.3">
      <c r="A147" s="63"/>
      <c r="B147" s="63"/>
      <c r="C147" s="63"/>
      <c r="D147" s="63"/>
      <c r="E147" s="63"/>
      <c r="F147" s="10" t="str">
        <f t="shared" si="67"/>
        <v/>
      </c>
      <c r="G147" s="188" t="str">
        <f>+IF(ISNUMBER(C147),VLOOKUP(C147,magasin!A147:D397,4,FALSE),"")</f>
        <v/>
      </c>
      <c r="H147" s="66" t="str">
        <f>IF(ISNUMBER(C147),VLOOKUP(C147,magasin!A:I,5,FALSE),"")</f>
        <v/>
      </c>
      <c r="I147" s="102" t="str">
        <f>IF(ISNUMBER(C147),VLOOKUP(C147,magasin!A147:F397,6,FALSE),"")</f>
        <v/>
      </c>
      <c r="J147" s="67"/>
      <c r="K147" s="68"/>
      <c r="L147" s="69" t="str">
        <f t="shared" si="54"/>
        <v/>
      </c>
      <c r="M147" s="70" t="str">
        <f t="shared" si="55"/>
        <v/>
      </c>
      <c r="N147" s="64" t="str">
        <f t="shared" si="56"/>
        <v/>
      </c>
      <c r="O147" s="71"/>
      <c r="P147" s="67"/>
      <c r="Q147" s="67"/>
      <c r="R147" s="67"/>
      <c r="S147" s="69" t="str">
        <f t="shared" si="57"/>
        <v/>
      </c>
      <c r="T147" s="72" t="str">
        <f t="shared" si="58"/>
        <v/>
      </c>
      <c r="U147" s="73" t="str">
        <f t="shared" si="59"/>
        <v/>
      </c>
      <c r="V147" s="74" t="str">
        <f t="shared" si="60"/>
        <v/>
      </c>
      <c r="W147" s="141"/>
      <c r="X147" s="66"/>
      <c r="Y147" s="40" t="str">
        <f t="shared" si="61"/>
        <v/>
      </c>
      <c r="Z147" s="102"/>
      <c r="AA147" s="40" t="str">
        <f t="shared" si="62"/>
        <v/>
      </c>
      <c r="AB147" s="40" t="str">
        <f t="shared" si="63"/>
        <v/>
      </c>
      <c r="AC147" s="66"/>
      <c r="AD147" s="103"/>
      <c r="AE147" s="110" t="str">
        <f t="shared" si="64"/>
        <v/>
      </c>
      <c r="AF147" s="75" t="str">
        <f t="shared" si="65"/>
        <v/>
      </c>
      <c r="AG147" s="108" t="str">
        <f t="shared" si="66"/>
        <v/>
      </c>
    </row>
    <row r="148" spans="1:33" s="76" customFormat="1" ht="30" customHeight="1" thickTop="1" thickBot="1" x14ac:dyDescent="0.3">
      <c r="A148" s="63"/>
      <c r="B148" s="63"/>
      <c r="C148" s="63"/>
      <c r="D148" s="63"/>
      <c r="E148" s="63"/>
      <c r="F148" s="10" t="str">
        <f t="shared" si="67"/>
        <v/>
      </c>
      <c r="G148" s="188" t="str">
        <f>+IF(ISNUMBER(C148),VLOOKUP(C148,magasin!A148:D398,4,FALSE),"")</f>
        <v/>
      </c>
      <c r="H148" s="66" t="str">
        <f>IF(ISNUMBER(C148),VLOOKUP(C148,magasin!A:I,5,FALSE),"")</f>
        <v/>
      </c>
      <c r="I148" s="102" t="str">
        <f>IF(ISNUMBER(C148),VLOOKUP(C148,magasin!A148:F398,6,FALSE),"")</f>
        <v/>
      </c>
      <c r="J148" s="67"/>
      <c r="K148" s="68"/>
      <c r="L148" s="69" t="str">
        <f t="shared" si="54"/>
        <v/>
      </c>
      <c r="M148" s="70" t="str">
        <f t="shared" si="55"/>
        <v/>
      </c>
      <c r="N148" s="64" t="str">
        <f t="shared" si="56"/>
        <v/>
      </c>
      <c r="O148" s="71"/>
      <c r="P148" s="67"/>
      <c r="Q148" s="67"/>
      <c r="R148" s="67"/>
      <c r="S148" s="69" t="str">
        <f t="shared" si="57"/>
        <v/>
      </c>
      <c r="T148" s="72" t="str">
        <f t="shared" si="58"/>
        <v/>
      </c>
      <c r="U148" s="73" t="str">
        <f t="shared" si="59"/>
        <v/>
      </c>
      <c r="V148" s="74" t="str">
        <f t="shared" si="60"/>
        <v/>
      </c>
      <c r="W148" s="141"/>
      <c r="X148" s="66"/>
      <c r="Y148" s="40" t="str">
        <f t="shared" si="61"/>
        <v/>
      </c>
      <c r="Z148" s="102"/>
      <c r="AA148" s="40" t="str">
        <f t="shared" si="62"/>
        <v/>
      </c>
      <c r="AB148" s="40" t="str">
        <f t="shared" si="63"/>
        <v/>
      </c>
      <c r="AC148" s="66"/>
      <c r="AD148" s="103"/>
      <c r="AE148" s="110" t="str">
        <f t="shared" si="64"/>
        <v/>
      </c>
      <c r="AF148" s="75" t="str">
        <f t="shared" si="65"/>
        <v/>
      </c>
      <c r="AG148" s="108" t="str">
        <f t="shared" si="66"/>
        <v/>
      </c>
    </row>
    <row r="149" spans="1:33" s="76" customFormat="1" ht="30" customHeight="1" thickTop="1" thickBot="1" x14ac:dyDescent="0.3">
      <c r="A149" s="63"/>
      <c r="B149" s="63"/>
      <c r="C149" s="63"/>
      <c r="D149" s="63"/>
      <c r="E149" s="63"/>
      <c r="F149" s="10" t="str">
        <f t="shared" si="67"/>
        <v/>
      </c>
      <c r="G149" s="188" t="str">
        <f>+IF(ISNUMBER(C149),VLOOKUP(C149,magasin!A149:D399,4,FALSE),"")</f>
        <v/>
      </c>
      <c r="H149" s="66" t="str">
        <f>IF(ISNUMBER(C149),VLOOKUP(C149,magasin!A:I,5,FALSE),"")</f>
        <v/>
      </c>
      <c r="I149" s="102" t="str">
        <f>IF(ISNUMBER(C149),VLOOKUP(C149,magasin!A149:F399,6,FALSE),"")</f>
        <v/>
      </c>
      <c r="J149" s="67"/>
      <c r="K149" s="68"/>
      <c r="L149" s="69" t="str">
        <f t="shared" si="54"/>
        <v/>
      </c>
      <c r="M149" s="70" t="str">
        <f t="shared" si="55"/>
        <v/>
      </c>
      <c r="N149" s="64" t="str">
        <f t="shared" si="56"/>
        <v/>
      </c>
      <c r="O149" s="71"/>
      <c r="P149" s="67"/>
      <c r="Q149" s="67"/>
      <c r="R149" s="67"/>
      <c r="S149" s="69" t="str">
        <f t="shared" si="57"/>
        <v/>
      </c>
      <c r="T149" s="72" t="str">
        <f t="shared" si="58"/>
        <v/>
      </c>
      <c r="U149" s="73" t="str">
        <f t="shared" si="59"/>
        <v/>
      </c>
      <c r="V149" s="74" t="str">
        <f t="shared" si="60"/>
        <v/>
      </c>
      <c r="W149" s="141"/>
      <c r="X149" s="66"/>
      <c r="Y149" s="40" t="str">
        <f t="shared" si="61"/>
        <v/>
      </c>
      <c r="Z149" s="102"/>
      <c r="AA149" s="40" t="str">
        <f t="shared" si="62"/>
        <v/>
      </c>
      <c r="AB149" s="40" t="str">
        <f t="shared" si="63"/>
        <v/>
      </c>
      <c r="AC149" s="66"/>
      <c r="AD149" s="103"/>
      <c r="AE149" s="110" t="str">
        <f t="shared" si="64"/>
        <v/>
      </c>
      <c r="AF149" s="75" t="str">
        <f t="shared" si="65"/>
        <v/>
      </c>
      <c r="AG149" s="108" t="str">
        <f t="shared" si="66"/>
        <v/>
      </c>
    </row>
    <row r="150" spans="1:33" s="76" customFormat="1" ht="30" customHeight="1" thickTop="1" thickBot="1" x14ac:dyDescent="0.3">
      <c r="A150" s="63"/>
      <c r="B150" s="63"/>
      <c r="C150" s="63"/>
      <c r="D150" s="63"/>
      <c r="E150" s="63"/>
      <c r="F150" s="10" t="str">
        <f t="shared" si="67"/>
        <v/>
      </c>
      <c r="G150" s="188" t="str">
        <f>+IF(ISNUMBER(C150),VLOOKUP(C150,magasin!A150:D400,4,FALSE),"")</f>
        <v/>
      </c>
      <c r="H150" s="66" t="str">
        <f>IF(ISNUMBER(C150),VLOOKUP(C150,magasin!A:I,5,FALSE),"")</f>
        <v/>
      </c>
      <c r="I150" s="102" t="str">
        <f>IF(ISNUMBER(C150),VLOOKUP(C150,magasin!A150:F400,6,FALSE),"")</f>
        <v/>
      </c>
      <c r="J150" s="67"/>
      <c r="K150" s="68"/>
      <c r="L150" s="69" t="str">
        <f t="shared" si="54"/>
        <v/>
      </c>
      <c r="M150" s="70" t="str">
        <f t="shared" si="55"/>
        <v/>
      </c>
      <c r="N150" s="64" t="str">
        <f t="shared" si="56"/>
        <v/>
      </c>
      <c r="O150" s="71"/>
      <c r="P150" s="67"/>
      <c r="Q150" s="67"/>
      <c r="R150" s="67"/>
      <c r="S150" s="69" t="str">
        <f t="shared" si="57"/>
        <v/>
      </c>
      <c r="T150" s="72" t="str">
        <f t="shared" si="58"/>
        <v/>
      </c>
      <c r="U150" s="73" t="str">
        <f t="shared" si="59"/>
        <v/>
      </c>
      <c r="V150" s="74" t="str">
        <f t="shared" si="60"/>
        <v/>
      </c>
      <c r="W150" s="141"/>
      <c r="X150" s="66"/>
      <c r="Y150" s="40" t="str">
        <f t="shared" si="61"/>
        <v/>
      </c>
      <c r="Z150" s="102"/>
      <c r="AA150" s="40" t="str">
        <f t="shared" si="62"/>
        <v/>
      </c>
      <c r="AB150" s="40" t="str">
        <f t="shared" si="63"/>
        <v/>
      </c>
      <c r="AC150" s="66"/>
      <c r="AD150" s="103"/>
      <c r="AE150" s="110" t="str">
        <f t="shared" si="64"/>
        <v/>
      </c>
      <c r="AF150" s="75" t="str">
        <f t="shared" si="65"/>
        <v/>
      </c>
      <c r="AG150" s="108" t="str">
        <f t="shared" si="66"/>
        <v/>
      </c>
    </row>
    <row r="151" spans="1:33" s="76" customFormat="1" ht="30" customHeight="1" thickTop="1" thickBot="1" x14ac:dyDescent="0.3">
      <c r="A151" s="63"/>
      <c r="B151" s="63"/>
      <c r="C151" s="63"/>
      <c r="D151" s="63"/>
      <c r="E151" s="63"/>
      <c r="F151" s="10" t="str">
        <f t="shared" si="67"/>
        <v/>
      </c>
      <c r="G151" s="188" t="str">
        <f>+IF(ISNUMBER(C151),VLOOKUP(C151,magasin!A151:D401,4,FALSE),"")</f>
        <v/>
      </c>
      <c r="H151" s="66" t="str">
        <f>IF(ISNUMBER(C151),VLOOKUP(C151,magasin!A:I,5,FALSE),"")</f>
        <v/>
      </c>
      <c r="I151" s="102" t="str">
        <f>IF(ISNUMBER(C151),VLOOKUP(C151,magasin!A151:F401,6,FALSE),"")</f>
        <v/>
      </c>
      <c r="J151" s="67"/>
      <c r="K151" s="68"/>
      <c r="L151" s="69" t="str">
        <f t="shared" si="54"/>
        <v/>
      </c>
      <c r="M151" s="70" t="str">
        <f t="shared" si="55"/>
        <v/>
      </c>
      <c r="N151" s="64" t="str">
        <f t="shared" si="56"/>
        <v/>
      </c>
      <c r="O151" s="71"/>
      <c r="P151" s="67"/>
      <c r="Q151" s="67"/>
      <c r="R151" s="67"/>
      <c r="S151" s="69" t="str">
        <f t="shared" si="57"/>
        <v/>
      </c>
      <c r="T151" s="72" t="str">
        <f t="shared" si="58"/>
        <v/>
      </c>
      <c r="U151" s="73" t="str">
        <f t="shared" si="59"/>
        <v/>
      </c>
      <c r="V151" s="74" t="str">
        <f t="shared" si="60"/>
        <v/>
      </c>
      <c r="W151" s="141"/>
      <c r="X151" s="66"/>
      <c r="Y151" s="40" t="str">
        <f t="shared" si="61"/>
        <v/>
      </c>
      <c r="Z151" s="102"/>
      <c r="AA151" s="40" t="str">
        <f t="shared" si="62"/>
        <v/>
      </c>
      <c r="AB151" s="40" t="str">
        <f t="shared" si="63"/>
        <v/>
      </c>
      <c r="AC151" s="66"/>
      <c r="AD151" s="103"/>
      <c r="AE151" s="110" t="str">
        <f t="shared" si="64"/>
        <v/>
      </c>
      <c r="AF151" s="75" t="str">
        <f t="shared" si="65"/>
        <v/>
      </c>
      <c r="AG151" s="108" t="str">
        <f t="shared" si="66"/>
        <v/>
      </c>
    </row>
    <row r="152" spans="1:33" s="76" customFormat="1" ht="30" customHeight="1" thickTop="1" thickBot="1" x14ac:dyDescent="0.3">
      <c r="A152" s="63"/>
      <c r="B152" s="63"/>
      <c r="C152" s="63"/>
      <c r="D152" s="63"/>
      <c r="E152" s="63"/>
      <c r="F152" s="10" t="str">
        <f t="shared" si="67"/>
        <v/>
      </c>
      <c r="G152" s="188" t="str">
        <f>+IF(ISNUMBER(C152),VLOOKUP(C152,magasin!A152:D402,4,FALSE),"")</f>
        <v/>
      </c>
      <c r="H152" s="66" t="str">
        <f>IF(ISNUMBER(C152),VLOOKUP(C152,magasin!A:I,5,FALSE),"")</f>
        <v/>
      </c>
      <c r="I152" s="102" t="str">
        <f>IF(ISNUMBER(C152),VLOOKUP(C152,magasin!A152:F402,6,FALSE),"")</f>
        <v/>
      </c>
      <c r="J152" s="67"/>
      <c r="K152" s="68"/>
      <c r="L152" s="69" t="str">
        <f t="shared" si="54"/>
        <v/>
      </c>
      <c r="M152" s="70" t="str">
        <f t="shared" si="55"/>
        <v/>
      </c>
      <c r="N152" s="64" t="str">
        <f t="shared" si="56"/>
        <v/>
      </c>
      <c r="O152" s="71"/>
      <c r="P152" s="67"/>
      <c r="Q152" s="67"/>
      <c r="R152" s="67"/>
      <c r="S152" s="69" t="str">
        <f t="shared" si="57"/>
        <v/>
      </c>
      <c r="T152" s="72" t="str">
        <f t="shared" si="58"/>
        <v/>
      </c>
      <c r="U152" s="73" t="str">
        <f t="shared" si="59"/>
        <v/>
      </c>
      <c r="V152" s="74" t="str">
        <f t="shared" si="60"/>
        <v/>
      </c>
      <c r="W152" s="141"/>
      <c r="X152" s="66"/>
      <c r="Y152" s="40" t="str">
        <f t="shared" si="61"/>
        <v/>
      </c>
      <c r="Z152" s="102"/>
      <c r="AA152" s="40" t="str">
        <f t="shared" si="62"/>
        <v/>
      </c>
      <c r="AB152" s="40" t="str">
        <f t="shared" si="63"/>
        <v/>
      </c>
      <c r="AC152" s="66"/>
      <c r="AD152" s="103"/>
      <c r="AE152" s="110" t="str">
        <f t="shared" si="64"/>
        <v/>
      </c>
      <c r="AF152" s="75" t="str">
        <f t="shared" si="65"/>
        <v/>
      </c>
      <c r="AG152" s="108" t="str">
        <f t="shared" si="66"/>
        <v/>
      </c>
    </row>
    <row r="153" spans="1:33" s="76" customFormat="1" ht="30" customHeight="1" thickTop="1" thickBot="1" x14ac:dyDescent="0.3">
      <c r="A153" s="63"/>
      <c r="B153" s="63"/>
      <c r="C153" s="63"/>
      <c r="D153" s="63"/>
      <c r="E153" s="63"/>
      <c r="F153" s="10" t="str">
        <f t="shared" si="67"/>
        <v/>
      </c>
      <c r="G153" s="188" t="str">
        <f>+IF(ISNUMBER(C153),VLOOKUP(C153,magasin!A153:D403,4,FALSE),"")</f>
        <v/>
      </c>
      <c r="H153" s="66" t="str">
        <f>IF(ISNUMBER(C153),VLOOKUP(C153,magasin!A:I,5,FALSE),"")</f>
        <v/>
      </c>
      <c r="I153" s="102" t="str">
        <f>IF(ISNUMBER(C153),VLOOKUP(C153,magasin!A153:F403,6,FALSE),"")</f>
        <v/>
      </c>
      <c r="J153" s="67"/>
      <c r="K153" s="68"/>
      <c r="L153" s="69" t="str">
        <f t="shared" si="54"/>
        <v/>
      </c>
      <c r="M153" s="70" t="str">
        <f t="shared" si="55"/>
        <v/>
      </c>
      <c r="N153" s="64" t="str">
        <f t="shared" si="56"/>
        <v/>
      </c>
      <c r="O153" s="71"/>
      <c r="P153" s="67"/>
      <c r="Q153" s="67"/>
      <c r="R153" s="67"/>
      <c r="S153" s="69" t="str">
        <f t="shared" si="57"/>
        <v/>
      </c>
      <c r="T153" s="72" t="str">
        <f t="shared" si="58"/>
        <v/>
      </c>
      <c r="U153" s="73" t="str">
        <f t="shared" si="59"/>
        <v/>
      </c>
      <c r="V153" s="74" t="str">
        <f t="shared" si="60"/>
        <v/>
      </c>
      <c r="W153" s="141"/>
      <c r="X153" s="66"/>
      <c r="Y153" s="40" t="str">
        <f t="shared" si="61"/>
        <v/>
      </c>
      <c r="Z153" s="102"/>
      <c r="AA153" s="40" t="str">
        <f t="shared" si="62"/>
        <v/>
      </c>
      <c r="AB153" s="40" t="str">
        <f t="shared" si="63"/>
        <v/>
      </c>
      <c r="AC153" s="66"/>
      <c r="AD153" s="103"/>
      <c r="AE153" s="110" t="str">
        <f t="shared" si="64"/>
        <v/>
      </c>
      <c r="AF153" s="75" t="str">
        <f t="shared" si="65"/>
        <v/>
      </c>
      <c r="AG153" s="108" t="str">
        <f t="shared" si="66"/>
        <v/>
      </c>
    </row>
    <row r="154" spans="1:33" s="76" customFormat="1" ht="30" customHeight="1" thickTop="1" thickBot="1" x14ac:dyDescent="0.3">
      <c r="A154" s="63"/>
      <c r="B154" s="63"/>
      <c r="C154" s="63"/>
      <c r="D154" s="63"/>
      <c r="E154" s="63"/>
      <c r="F154" s="10" t="str">
        <f t="shared" si="67"/>
        <v/>
      </c>
      <c r="G154" s="188" t="str">
        <f>+IF(ISNUMBER(C154),VLOOKUP(C154,magasin!A154:D404,4,FALSE),"")</f>
        <v/>
      </c>
      <c r="H154" s="66" t="str">
        <f>IF(ISNUMBER(C154),VLOOKUP(C154,magasin!A:I,5,FALSE),"")</f>
        <v/>
      </c>
      <c r="I154" s="102" t="str">
        <f>IF(ISNUMBER(C154),VLOOKUP(C154,magasin!A154:F404,6,FALSE),"")</f>
        <v/>
      </c>
      <c r="J154" s="67"/>
      <c r="K154" s="68"/>
      <c r="L154" s="69" t="str">
        <f t="shared" si="54"/>
        <v/>
      </c>
      <c r="M154" s="70" t="str">
        <f t="shared" si="55"/>
        <v/>
      </c>
      <c r="N154" s="64" t="str">
        <f t="shared" si="56"/>
        <v/>
      </c>
      <c r="O154" s="71"/>
      <c r="P154" s="67"/>
      <c r="Q154" s="67"/>
      <c r="R154" s="67"/>
      <c r="S154" s="69" t="str">
        <f t="shared" si="57"/>
        <v/>
      </c>
      <c r="T154" s="72" t="str">
        <f t="shared" si="58"/>
        <v/>
      </c>
      <c r="U154" s="73" t="str">
        <f t="shared" si="59"/>
        <v/>
      </c>
      <c r="V154" s="74" t="str">
        <f t="shared" si="60"/>
        <v/>
      </c>
      <c r="W154" s="141"/>
      <c r="X154" s="66"/>
      <c r="Y154" s="40" t="str">
        <f t="shared" si="61"/>
        <v/>
      </c>
      <c r="Z154" s="102"/>
      <c r="AA154" s="40" t="str">
        <f t="shared" si="62"/>
        <v/>
      </c>
      <c r="AB154" s="40" t="str">
        <f t="shared" si="63"/>
        <v/>
      </c>
      <c r="AC154" s="66"/>
      <c r="AD154" s="103"/>
      <c r="AE154" s="110" t="str">
        <f t="shared" si="64"/>
        <v/>
      </c>
      <c r="AF154" s="75" t="str">
        <f t="shared" si="65"/>
        <v/>
      </c>
      <c r="AG154" s="108" t="str">
        <f t="shared" si="66"/>
        <v/>
      </c>
    </row>
    <row r="155" spans="1:33" s="76" customFormat="1" ht="30" customHeight="1" thickTop="1" thickBot="1" x14ac:dyDescent="0.3">
      <c r="A155" s="63"/>
      <c r="B155" s="63"/>
      <c r="C155" s="63"/>
      <c r="D155" s="63"/>
      <c r="E155" s="63"/>
      <c r="F155" s="10" t="str">
        <f t="shared" si="67"/>
        <v/>
      </c>
      <c r="G155" s="188" t="str">
        <f>+IF(ISNUMBER(C155),VLOOKUP(C155,magasin!A155:D405,4,FALSE),"")</f>
        <v/>
      </c>
      <c r="H155" s="66" t="str">
        <f>IF(ISNUMBER(C155),VLOOKUP(C155,magasin!A:I,5,FALSE),"")</f>
        <v/>
      </c>
      <c r="I155" s="102" t="str">
        <f>IF(ISNUMBER(C155),VLOOKUP(C155,magasin!A155:F405,6,FALSE),"")</f>
        <v/>
      </c>
      <c r="J155" s="67"/>
      <c r="K155" s="68"/>
      <c r="L155" s="69" t="str">
        <f t="shared" si="54"/>
        <v/>
      </c>
      <c r="M155" s="70" t="str">
        <f t="shared" si="55"/>
        <v/>
      </c>
      <c r="N155" s="64" t="str">
        <f t="shared" si="56"/>
        <v/>
      </c>
      <c r="O155" s="71"/>
      <c r="P155" s="67"/>
      <c r="Q155" s="67"/>
      <c r="R155" s="67"/>
      <c r="S155" s="69" t="str">
        <f t="shared" si="57"/>
        <v/>
      </c>
      <c r="T155" s="72" t="str">
        <f t="shared" si="58"/>
        <v/>
      </c>
      <c r="U155" s="73" t="str">
        <f t="shared" si="59"/>
        <v/>
      </c>
      <c r="V155" s="74" t="str">
        <f t="shared" si="60"/>
        <v/>
      </c>
      <c r="W155" s="141"/>
      <c r="X155" s="66"/>
      <c r="Y155" s="40" t="str">
        <f t="shared" si="61"/>
        <v/>
      </c>
      <c r="Z155" s="102"/>
      <c r="AA155" s="40" t="str">
        <f t="shared" si="62"/>
        <v/>
      </c>
      <c r="AB155" s="40" t="str">
        <f t="shared" si="63"/>
        <v/>
      </c>
      <c r="AC155" s="66"/>
      <c r="AD155" s="103"/>
      <c r="AE155" s="110" t="str">
        <f t="shared" si="64"/>
        <v/>
      </c>
      <c r="AF155" s="75" t="str">
        <f t="shared" si="65"/>
        <v/>
      </c>
      <c r="AG155" s="108" t="str">
        <f t="shared" si="66"/>
        <v/>
      </c>
    </row>
    <row r="156" spans="1:33" ht="16.5" thickTop="1" x14ac:dyDescent="0.25"/>
  </sheetData>
  <autoFilter ref="A4:AG155">
    <sortState ref="A5:AG155">
      <sortCondition ref="V5:V155"/>
    </sortState>
  </autoFilter>
  <mergeCells count="8">
    <mergeCell ref="B3:D3"/>
    <mergeCell ref="E1:M1"/>
    <mergeCell ref="A1:C1"/>
    <mergeCell ref="AC3:AD3"/>
    <mergeCell ref="U3:V3"/>
    <mergeCell ref="W3:X3"/>
    <mergeCell ref="N3:R3"/>
    <mergeCell ref="E3:K3"/>
  </mergeCells>
  <conditionalFormatting sqref="N3 N1:O1 N5:O5 N7:O7 N9:O9 N11:O11 N13:O13 N15:O15 N17:O17 N19:O19 N21:O21 N23:O23 N25:O25 N27:O27 N29:O29 N31:O31 N33:O33 N35:O35 N37:O37 N39:O39 N41:O41 N43:O43 N45:O45 N47:O47 N49:O49 N51:O51 N53:O53 N55:O55 N57:O155 N8:N155 N5:N6">
    <cfRule type="cellIs" dxfId="144" priority="77" operator="equal">
      <formula>"à comptabiliser"</formula>
    </cfRule>
    <cfRule type="cellIs" dxfId="143" priority="78" operator="equal">
      <formula>"Réclamer Facture"</formula>
    </cfRule>
    <cfRule type="cellIs" dxfId="142" priority="79" operator="equal">
      <formula>"Facture Antidatée"</formula>
    </cfRule>
    <cfRule type="expression" dxfId="141" priority="80">
      <formula>"SI(M6&lt;F6;""Facture Antidatée"";SI(ET(ESTNUM(H6);ESTVIDE(M6));$G$1""Réclamer Facture"";SI(ET(ESTNUM(M6);ESTNUM(H6));""à comptabiliser"";"""")))"</formula>
    </cfRule>
    <cfRule type="containsText" dxfId="140" priority="81" operator="containsText" text="Facture antidatée">
      <formula>NOT(ISERROR(SEARCH("Facture antidatée",N1)))</formula>
    </cfRule>
  </conditionalFormatting>
  <conditionalFormatting sqref="F5:F155">
    <cfRule type="cellIs" dxfId="139" priority="73" operator="equal">
      <formula>"Absence de Réception"</formula>
    </cfRule>
    <cfRule type="cellIs" dxfId="138" priority="74" operator="equal">
      <formula>"Réclamer Réception"</formula>
    </cfRule>
    <cfRule type="cellIs" dxfId="137" priority="75" operator="equal">
      <formula>"Réclamer Réception"</formula>
    </cfRule>
  </conditionalFormatting>
  <conditionalFormatting sqref="S1 S5:S155">
    <cfRule type="cellIs" dxfId="136" priority="72" operator="equal">
      <formula>""""""</formula>
    </cfRule>
  </conditionalFormatting>
  <conditionalFormatting sqref="AE4:AG4 AF5:AF155">
    <cfRule type="cellIs" dxfId="135" priority="65" operator="equal">
      <formula>"paiement à temps"</formula>
    </cfRule>
    <cfRule type="cellIs" dxfId="134" priority="66" operator="equal">
      <formula>"Retard de paiement,pensez à comptabiliser la provision"</formula>
    </cfRule>
  </conditionalFormatting>
  <conditionalFormatting sqref="F4:G4 F5:F1048576">
    <cfRule type="cellIs" dxfId="133" priority="40" operator="equal">
      <formula>"Absence Réception"</formula>
    </cfRule>
    <cfRule type="cellIs" dxfId="132" priority="41" operator="equal">
      <formula>"Réclamer Réception"</formula>
    </cfRule>
    <cfRule type="cellIs" dxfId="131" priority="42" operator="equal">
      <formula>"OK"</formula>
    </cfRule>
  </conditionalFormatting>
  <conditionalFormatting sqref="M3:M1048576 S3:S4">
    <cfRule type="cellIs" dxfId="130" priority="35" operator="equal">
      <formula>"Retard de paiement éventuel dû au retard du traitement de la réception"</formula>
    </cfRule>
    <cfRule type="cellIs" dxfId="129" priority="36" operator="equal">
      <formula>"à temps"</formula>
    </cfRule>
  </conditionalFormatting>
  <conditionalFormatting sqref="O4:R4 N1 N3:N1048576">
    <cfRule type="cellIs" dxfId="128" priority="32" operator="equal">
      <formula>"Réclamer Facture"</formula>
    </cfRule>
    <cfRule type="cellIs" dxfId="127" priority="33" operator="equal">
      <formula>"Facture Antidatée"</formula>
    </cfRule>
    <cfRule type="cellIs" dxfId="126" priority="34" operator="equal">
      <formula>"à comptabiliser"</formula>
    </cfRule>
  </conditionalFormatting>
  <conditionalFormatting sqref="AG4 AE4 AF1 AF4:AF1048576">
    <cfRule type="cellIs" dxfId="125" priority="14" operator="equal">
      <formula>"Paiement à temps"</formula>
    </cfRule>
    <cfRule type="cellIs" dxfId="124" priority="15" operator="equal">
      <formula>"Dépassement du délai de paiement, Pensez à comptabiliser la Provision"</formula>
    </cfRule>
  </conditionalFormatting>
  <conditionalFormatting sqref="F4:F1048576">
    <cfRule type="cellIs" dxfId="123" priority="4" operator="equal">
      <formula>"Absence de Réception"</formula>
    </cfRule>
    <cfRule type="cellIs" dxfId="122" priority="5" operator="equal">
      <formula>"Réceptionner"</formula>
    </cfRule>
  </conditionalFormatting>
  <conditionalFormatting sqref="F4:F1048576">
    <cfRule type="cellIs" dxfId="121" priority="3" operator="equal">
      <formula>"Terminer"</formula>
    </cfRule>
  </conditionalFormatting>
  <conditionalFormatting sqref="F1:F1048576">
    <cfRule type="cellIs" dxfId="120" priority="2" operator="equal">
      <formula>"Terminé"</formula>
    </cfRule>
    <cfRule type="cellIs" dxfId="119" priority="1" operator="equal">
      <formula>"Réceptionné"</formula>
    </cfRule>
  </conditionalFormatting>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I35"/>
  <sheetViews>
    <sheetView view="pageLayout" workbookViewId="0">
      <selection activeCell="G12" sqref="G12"/>
    </sheetView>
  </sheetViews>
  <sheetFormatPr baseColWidth="10" defaultRowHeight="15" x14ac:dyDescent="0.25"/>
  <cols>
    <col min="1" max="1" width="8.140625" customWidth="1"/>
    <col min="2" max="2" width="24" customWidth="1"/>
    <col min="3" max="3" width="8.85546875" style="34" customWidth="1"/>
    <col min="4" max="4" width="8.7109375" style="149" customWidth="1"/>
    <col min="5" max="6" width="11.5703125" customWidth="1"/>
    <col min="7" max="7" width="10.28515625" customWidth="1"/>
    <col min="8" max="8" width="16.7109375" customWidth="1"/>
    <col min="9" max="9" width="13.5703125" customWidth="1"/>
  </cols>
  <sheetData>
    <row r="1" spans="1:9" x14ac:dyDescent="0.25">
      <c r="A1" s="279" t="s">
        <v>187</v>
      </c>
      <c r="B1" s="279"/>
    </row>
    <row r="2" spans="1:9" x14ac:dyDescent="0.25">
      <c r="A2" s="280" t="s">
        <v>188</v>
      </c>
      <c r="B2" s="280"/>
    </row>
    <row r="3" spans="1:9" x14ac:dyDescent="0.25">
      <c r="A3" s="281" t="s">
        <v>189</v>
      </c>
      <c r="B3" s="281"/>
    </row>
    <row r="4" spans="1:9" ht="15.75" thickBot="1" x14ac:dyDescent="0.3"/>
    <row r="5" spans="1:9" ht="16.5" thickBot="1" x14ac:dyDescent="0.3">
      <c r="C5" s="287" t="s">
        <v>168</v>
      </c>
      <c r="D5" s="288"/>
      <c r="E5" s="288"/>
      <c r="F5" s="289"/>
      <c r="I5" s="137"/>
    </row>
    <row r="6" spans="1:9" ht="15.75" thickBot="1" x14ac:dyDescent="0.3">
      <c r="G6" s="150" t="s">
        <v>157</v>
      </c>
      <c r="H6" s="151">
        <f ca="1">TODAY()</f>
        <v>41767</v>
      </c>
    </row>
    <row r="7" spans="1:9" ht="16.5" thickBot="1" x14ac:dyDescent="0.3">
      <c r="A7" s="282" t="s">
        <v>183</v>
      </c>
      <c r="B7" s="282" t="s">
        <v>153</v>
      </c>
      <c r="C7" s="285" t="s">
        <v>166</v>
      </c>
      <c r="D7" s="286"/>
      <c r="E7" s="285" t="s">
        <v>155</v>
      </c>
      <c r="F7" s="286"/>
      <c r="G7" s="282" t="s">
        <v>167</v>
      </c>
      <c r="H7" s="282" t="s">
        <v>164</v>
      </c>
    </row>
    <row r="8" spans="1:9" x14ac:dyDescent="0.25">
      <c r="A8" s="283"/>
      <c r="B8" s="283"/>
      <c r="C8" s="290" t="s">
        <v>184</v>
      </c>
      <c r="D8" s="290" t="s">
        <v>154</v>
      </c>
      <c r="E8" s="282" t="s">
        <v>156</v>
      </c>
      <c r="F8" s="282" t="s">
        <v>165</v>
      </c>
      <c r="G8" s="283"/>
      <c r="H8" s="283"/>
    </row>
    <row r="9" spans="1:9" x14ac:dyDescent="0.25">
      <c r="A9" s="283"/>
      <c r="B9" s="283"/>
      <c r="C9" s="291"/>
      <c r="D9" s="291"/>
      <c r="E9" s="283"/>
      <c r="F9" s="283"/>
      <c r="G9" s="283"/>
      <c r="H9" s="283"/>
    </row>
    <row r="10" spans="1:9" ht="15.75" thickBot="1" x14ac:dyDescent="0.3">
      <c r="A10" s="284"/>
      <c r="B10" s="284"/>
      <c r="C10" s="291"/>
      <c r="D10" s="292"/>
      <c r="E10" s="284"/>
      <c r="F10" s="284"/>
      <c r="G10" s="284"/>
      <c r="H10" s="284"/>
    </row>
    <row r="11" spans="1:9" x14ac:dyDescent="0.25">
      <c r="A11" s="193">
        <v>12</v>
      </c>
      <c r="B11" s="192" t="str">
        <f>IF(ISNUMBER(A11),VLOOKUP(A11,mm!A5:D255,4,FALSE),"")</f>
        <v>ATRIMAK</v>
      </c>
      <c r="C11" s="196">
        <f>IF(ISNUMBER(A11),VLOOKUP(A11,mm!A5:O255,15,FALSE),"")</f>
        <v>0</v>
      </c>
      <c r="D11" s="194">
        <f>IF(ISNUMBER(A11),VLOOKUP(A11,mm!A2:P255,16,FALSE),"")</f>
        <v>41731</v>
      </c>
      <c r="E11" s="193" t="str">
        <f>IF(ISNUMBER(#REF!),H6-#REF!,"")</f>
        <v/>
      </c>
      <c r="F11" s="193"/>
      <c r="G11" s="193">
        <f>IF(ISNUMBER(A11),VLOOKUP(A11,mm!A2:D255,3,FALSE),"")</f>
        <v>4300052392</v>
      </c>
      <c r="H11" s="193">
        <f>+IF(ISNUMBER(A11),VLOOKUP(A11,mm!A2:W255,23,FALSE),"")</f>
        <v>0</v>
      </c>
    </row>
    <row r="12" spans="1:9" x14ac:dyDescent="0.25">
      <c r="A12" s="191">
        <v>14</v>
      </c>
      <c r="B12" s="192" t="str">
        <f>IF(ISNUMBER(A12),VLOOKUP(A12,mm!A6:D256,4,FALSE),"")</f>
        <v>AUTOMATION TECHNIQUES</v>
      </c>
      <c r="C12" s="196">
        <f>IF(ISNUMBER(A12),VLOOKUP(A12,mm!A6:O256,15,FALSE),"")</f>
        <v>0</v>
      </c>
      <c r="D12" s="194">
        <f>IF(ISNUMBER(A12),VLOOKUP(A12,mm!A3:P256,16,FALSE),"")</f>
        <v>41723</v>
      </c>
      <c r="E12" s="191" t="str">
        <f>IF(ISNUMBER(#REF!),H7-#REF!,"")</f>
        <v/>
      </c>
      <c r="F12" s="191"/>
      <c r="G12" s="193">
        <f>IF(ISNUMBER(A12),VLOOKUP(A12,mm!A3:D256,3,FALSE),"")</f>
        <v>4501060888</v>
      </c>
      <c r="H12" s="193">
        <f>+IF(ISNUMBER(A12),VLOOKUP(A12,mm!A3:W256,23,FALSE),"")</f>
        <v>0</v>
      </c>
    </row>
    <row r="13" spans="1:9" x14ac:dyDescent="0.25">
      <c r="A13" s="191"/>
      <c r="B13" s="192" t="str">
        <f>IF(ISNUMBER(A13),VLOOKUP(A13,mm!A7:D257,4,FALSE),"")</f>
        <v/>
      </c>
      <c r="C13" s="196" t="str">
        <f>IF(ISNUMBER(A13),VLOOKUP(A13,mm!A7:O257,15,FALSE),"")</f>
        <v/>
      </c>
      <c r="D13" s="194" t="str">
        <f>IF(ISNUMBER(A13),VLOOKUP(A13,mm!A4:P257,16,FALSE),"")</f>
        <v/>
      </c>
      <c r="E13" s="191" t="str">
        <f>IF(ISNUMBER(#REF!),H8-#REF!,"")</f>
        <v/>
      </c>
      <c r="F13" s="191"/>
      <c r="G13" s="193" t="str">
        <f>IF(ISNUMBER(A13),VLOOKUP(A13,mm!A4:D257,3,FALSE),"")</f>
        <v/>
      </c>
      <c r="H13" s="193" t="str">
        <f>+IF(ISNUMBER(A13),VLOOKUP(A13,mm!A4:W257,23,FALSE),"")</f>
        <v/>
      </c>
    </row>
    <row r="14" spans="1:9" x14ac:dyDescent="0.25">
      <c r="A14" s="191"/>
      <c r="B14" s="192" t="str">
        <f>IF(ISNUMBER(A14),VLOOKUP(A14,mm!A8:D258,4,FALSE),"")</f>
        <v/>
      </c>
      <c r="C14" s="196" t="str">
        <f>IF(ISNUMBER(A14),VLOOKUP(A14,mm!A8:O258,15,FALSE),"")</f>
        <v/>
      </c>
      <c r="D14" s="194" t="str">
        <f>IF(ISNUMBER(A14),VLOOKUP(A14,mm!A5:P258,16,FALSE),"")</f>
        <v/>
      </c>
      <c r="E14" s="191" t="str">
        <f>IF(ISNUMBER(#REF!),H9-#REF!,"")</f>
        <v/>
      </c>
      <c r="F14" s="191"/>
      <c r="G14" s="193" t="str">
        <f>IF(ISNUMBER(A14),VLOOKUP(A14,mm!A5:D258,3,FALSE),"")</f>
        <v/>
      </c>
      <c r="H14" s="193" t="str">
        <f>+IF(ISNUMBER(A14),VLOOKUP(A14,mm!A5:W258,23,FALSE),"")</f>
        <v/>
      </c>
    </row>
    <row r="15" spans="1:9" x14ac:dyDescent="0.25">
      <c r="A15" s="191"/>
      <c r="B15" s="192" t="str">
        <f>IF(ISNUMBER(A15),VLOOKUP(A15,mm!A9:D259,4,FALSE),"")</f>
        <v/>
      </c>
      <c r="C15" s="196" t="str">
        <f>IF(ISNUMBER(A15),VLOOKUP(A15,mm!A9:O259,15,FALSE),"")</f>
        <v/>
      </c>
      <c r="D15" s="194" t="str">
        <f>IF(ISNUMBER(A15),VLOOKUP(A15,mm!A6:P259,16,FALSE),"")</f>
        <v/>
      </c>
      <c r="E15" s="191" t="str">
        <f>IF(ISNUMBER(#REF!),H10-#REF!,"")</f>
        <v/>
      </c>
      <c r="F15" s="191"/>
      <c r="G15" s="193" t="str">
        <f>IF(ISNUMBER(A15),VLOOKUP(A15,mm!A6:D259,3,FALSE),"")</f>
        <v/>
      </c>
      <c r="H15" s="193" t="str">
        <f>+IF(ISNUMBER(A15),VLOOKUP(A15,mm!A6:W259,23,FALSE),"")</f>
        <v/>
      </c>
    </row>
    <row r="16" spans="1:9" x14ac:dyDescent="0.25">
      <c r="A16" s="191"/>
      <c r="B16" s="192" t="str">
        <f>IF(ISNUMBER(A16),VLOOKUP(A16,mm!A10:D260,4,FALSE),"")</f>
        <v/>
      </c>
      <c r="C16" s="196" t="str">
        <f>IF(ISNUMBER(A16),VLOOKUP(A16,mm!A10:O260,15,FALSE),"")</f>
        <v/>
      </c>
      <c r="D16" s="194" t="str">
        <f>IF(ISNUMBER(A16),VLOOKUP(A16,mm!A7:P260,16,FALSE),"")</f>
        <v/>
      </c>
      <c r="E16" s="191" t="str">
        <f>IF(ISNUMBER(#REF!),H11-#REF!,"")</f>
        <v/>
      </c>
      <c r="F16" s="191"/>
      <c r="G16" s="193" t="str">
        <f>IF(ISNUMBER(A16),VLOOKUP(A16,mm!A7:D260,3,FALSE),"")</f>
        <v/>
      </c>
      <c r="H16" s="193" t="str">
        <f>+IF(ISNUMBER(A16),VLOOKUP(A16,mm!A7:W260,23,FALSE),"")</f>
        <v/>
      </c>
    </row>
    <row r="17" spans="1:8" x14ac:dyDescent="0.25">
      <c r="A17" s="191"/>
      <c r="B17" s="192" t="str">
        <f>IF(ISNUMBER(A17),VLOOKUP(A17,mm!A11:D261,4,FALSE),"")</f>
        <v/>
      </c>
      <c r="C17" s="196" t="str">
        <f>IF(ISNUMBER(A17),VLOOKUP(A17,mm!A11:O261,15,FALSE),"")</f>
        <v/>
      </c>
      <c r="D17" s="194" t="str">
        <f>IF(ISNUMBER(A17),VLOOKUP(A17,mm!A8:P261,16,FALSE),"")</f>
        <v/>
      </c>
      <c r="E17" s="191" t="str">
        <f>IF(ISNUMBER(#REF!),H12-#REF!,"")</f>
        <v/>
      </c>
      <c r="F17" s="191"/>
      <c r="G17" s="193" t="str">
        <f>IF(ISNUMBER(A17),VLOOKUP(A17,mm!A8:D261,3,FALSE),"")</f>
        <v/>
      </c>
      <c r="H17" s="193" t="str">
        <f>+IF(ISNUMBER(A17),VLOOKUP(A17,mm!A8:W261,23,FALSE),"")</f>
        <v/>
      </c>
    </row>
    <row r="18" spans="1:8" x14ac:dyDescent="0.25">
      <c r="A18" s="191"/>
      <c r="B18" s="192" t="str">
        <f>IF(ISNUMBER(A18),VLOOKUP(A18,mm!A12:D262,4,FALSE),"")</f>
        <v/>
      </c>
      <c r="C18" s="196" t="str">
        <f>IF(ISNUMBER(A18),VLOOKUP(A18,mm!A12:O262,15,FALSE),"")</f>
        <v/>
      </c>
      <c r="D18" s="194" t="str">
        <f>IF(ISNUMBER(A18),VLOOKUP(A18,mm!A9:P262,16,FALSE),"")</f>
        <v/>
      </c>
      <c r="E18" s="191" t="str">
        <f>IF(ISNUMBER(#REF!),H13-#REF!,"")</f>
        <v/>
      </c>
      <c r="F18" s="191"/>
      <c r="G18" s="193" t="str">
        <f>IF(ISNUMBER(A18),VLOOKUP(A18,mm!A9:D262,3,FALSE),"")</f>
        <v/>
      </c>
      <c r="H18" s="193" t="str">
        <f>+IF(ISNUMBER(A18),VLOOKUP(A18,mm!A9:W262,23,FALSE),"")</f>
        <v/>
      </c>
    </row>
    <row r="19" spans="1:8" x14ac:dyDescent="0.25">
      <c r="A19" s="191"/>
      <c r="B19" s="192" t="str">
        <f>IF(ISNUMBER(A19),VLOOKUP(A19,mm!A13:D263,4,FALSE),"")</f>
        <v/>
      </c>
      <c r="C19" s="196" t="str">
        <f>IF(ISNUMBER(A19),VLOOKUP(A19,mm!A13:O263,15,FALSE),"")</f>
        <v/>
      </c>
      <c r="D19" s="194" t="str">
        <f>IF(ISNUMBER(A19),VLOOKUP(A19,mm!A10:P263,16,FALSE),"")</f>
        <v/>
      </c>
      <c r="E19" s="191" t="str">
        <f>IF(ISNUMBER(#REF!),H14-#REF!,"")</f>
        <v/>
      </c>
      <c r="F19" s="191"/>
      <c r="G19" s="193" t="str">
        <f>IF(ISNUMBER(A19),VLOOKUP(A19,mm!A10:D263,3,FALSE),"")</f>
        <v/>
      </c>
      <c r="H19" s="193" t="str">
        <f>+IF(ISNUMBER(A19),VLOOKUP(A19,mm!A10:W263,23,FALSE),"")</f>
        <v/>
      </c>
    </row>
    <row r="20" spans="1:8" x14ac:dyDescent="0.25">
      <c r="A20" s="191"/>
      <c r="B20" s="192" t="str">
        <f>IF(ISNUMBER(A20),VLOOKUP(A20,mm!A14:D264,4,FALSE),"")</f>
        <v/>
      </c>
      <c r="C20" s="196" t="str">
        <f>IF(ISNUMBER(A20),VLOOKUP(A20,mm!A14:O264,15,FALSE),"")</f>
        <v/>
      </c>
      <c r="D20" s="194" t="str">
        <f>IF(ISNUMBER(A20),VLOOKUP(A20,mm!A11:P264,16,FALSE),"")</f>
        <v/>
      </c>
      <c r="E20" s="191" t="str">
        <f>IF(ISNUMBER(#REF!),H15-#REF!,"")</f>
        <v/>
      </c>
      <c r="F20" s="191"/>
      <c r="G20" s="193" t="str">
        <f>IF(ISNUMBER(A20),VLOOKUP(A20,mm!A11:D264,3,FALSE),"")</f>
        <v/>
      </c>
      <c r="H20" s="193" t="str">
        <f>+IF(ISNUMBER(A20),VLOOKUP(A20,mm!A11:W264,23,FALSE),"")</f>
        <v/>
      </c>
    </row>
    <row r="21" spans="1:8" x14ac:dyDescent="0.25">
      <c r="A21" s="191"/>
      <c r="B21" s="192" t="str">
        <f>IF(ISNUMBER(A21),VLOOKUP(A21,mm!A15:D265,4,FALSE),"")</f>
        <v/>
      </c>
      <c r="C21" s="196" t="str">
        <f>IF(ISNUMBER(A21),VLOOKUP(A21,mm!A15:O265,15,FALSE),"")</f>
        <v/>
      </c>
      <c r="D21" s="194" t="str">
        <f>IF(ISNUMBER(A21),VLOOKUP(A21,mm!A12:P265,16,FALSE),"")</f>
        <v/>
      </c>
      <c r="E21" s="191" t="str">
        <f>IF(ISNUMBER(#REF!),H16-#REF!,"")</f>
        <v/>
      </c>
      <c r="F21" s="191"/>
      <c r="G21" s="193" t="str">
        <f>IF(ISNUMBER(A21),VLOOKUP(A21,mm!A12:D265,3,FALSE),"")</f>
        <v/>
      </c>
      <c r="H21" s="193" t="str">
        <f>+IF(ISNUMBER(A21),VLOOKUP(A21,mm!A12:W265,23,FALSE),"")</f>
        <v/>
      </c>
    </row>
    <row r="22" spans="1:8" x14ac:dyDescent="0.25">
      <c r="A22" s="191"/>
      <c r="B22" s="192" t="str">
        <f>IF(ISNUMBER(A22),VLOOKUP(A22,mm!A16:D266,4,FALSE),"")</f>
        <v/>
      </c>
      <c r="C22" s="196" t="str">
        <f>IF(ISNUMBER(A22),VLOOKUP(A22,mm!A16:O266,15,FALSE),"")</f>
        <v/>
      </c>
      <c r="D22" s="194" t="str">
        <f>IF(ISNUMBER(A22),VLOOKUP(A22,mm!A13:P266,16,FALSE),"")</f>
        <v/>
      </c>
      <c r="E22" s="191" t="str">
        <f>IF(ISNUMBER(#REF!),H17-#REF!,"")</f>
        <v/>
      </c>
      <c r="F22" s="191"/>
      <c r="G22" s="193" t="str">
        <f>IF(ISNUMBER(A22),VLOOKUP(A22,mm!A13:D266,3,FALSE),"")</f>
        <v/>
      </c>
      <c r="H22" s="193" t="str">
        <f>+IF(ISNUMBER(A22),VLOOKUP(A22,mm!A13:W266,23,FALSE),"")</f>
        <v/>
      </c>
    </row>
    <row r="23" spans="1:8" x14ac:dyDescent="0.25">
      <c r="A23" s="191"/>
      <c r="B23" s="192" t="str">
        <f>IF(ISNUMBER(A23),VLOOKUP(A23,mm!A17:D267,4,FALSE),"")</f>
        <v/>
      </c>
      <c r="C23" s="196" t="str">
        <f>IF(ISNUMBER(A23),VLOOKUP(A23,mm!A17:O267,15,FALSE),"")</f>
        <v/>
      </c>
      <c r="D23" s="194" t="str">
        <f>IF(ISNUMBER(A23),VLOOKUP(A23,mm!A14:P267,16,FALSE),"")</f>
        <v/>
      </c>
      <c r="E23" s="191" t="str">
        <f>IF(ISNUMBER(#REF!),H18-#REF!,"")</f>
        <v/>
      </c>
      <c r="F23" s="191"/>
      <c r="G23" s="193" t="str">
        <f>IF(ISNUMBER(A23),VLOOKUP(A23,mm!A14:D267,3,FALSE),"")</f>
        <v/>
      </c>
      <c r="H23" s="193" t="str">
        <f>+IF(ISNUMBER(A23),VLOOKUP(A23,mm!A14:W267,23,FALSE),"")</f>
        <v/>
      </c>
    </row>
    <row r="24" spans="1:8" x14ac:dyDescent="0.25">
      <c r="A24" s="191"/>
      <c r="B24" s="192" t="str">
        <f>IF(ISNUMBER(A24),VLOOKUP(A24,mm!A18:D268,4,FALSE),"")</f>
        <v/>
      </c>
      <c r="C24" s="196" t="str">
        <f>IF(ISNUMBER(A24),VLOOKUP(A24,mm!A18:O268,15,FALSE),"")</f>
        <v/>
      </c>
      <c r="D24" s="194" t="str">
        <f>IF(ISNUMBER(A24),VLOOKUP(A24,mm!A15:P268,16,FALSE),"")</f>
        <v/>
      </c>
      <c r="E24" s="191" t="str">
        <f>IF(ISNUMBER(#REF!),H19-#REF!,"")</f>
        <v/>
      </c>
      <c r="F24" s="191"/>
      <c r="G24" s="193" t="str">
        <f>IF(ISNUMBER(A24),VLOOKUP(A24,mm!A15:D268,3,FALSE),"")</f>
        <v/>
      </c>
      <c r="H24" s="193" t="str">
        <f>+IF(ISNUMBER(A24),VLOOKUP(A24,mm!A15:W268,23,FALSE),"")</f>
        <v/>
      </c>
    </row>
    <row r="25" spans="1:8" x14ac:dyDescent="0.25">
      <c r="A25" s="191"/>
      <c r="B25" s="192" t="str">
        <f>IF(ISNUMBER(A25),VLOOKUP(A25,mm!A19:D269,4,FALSE),"")</f>
        <v/>
      </c>
      <c r="C25" s="196" t="str">
        <f>IF(ISNUMBER(A25),VLOOKUP(A25,mm!A19:O269,15,FALSE),"")</f>
        <v/>
      </c>
      <c r="D25" s="194" t="str">
        <f>IF(ISNUMBER(A25),VLOOKUP(A25,mm!A16:P269,16,FALSE),"")</f>
        <v/>
      </c>
      <c r="E25" s="191" t="str">
        <f>IF(ISNUMBER(#REF!),H20-#REF!,"")</f>
        <v/>
      </c>
      <c r="F25" s="191"/>
      <c r="G25" s="193" t="str">
        <f>IF(ISNUMBER(A25),VLOOKUP(A25,mm!A16:D269,3,FALSE),"")</f>
        <v/>
      </c>
      <c r="H25" s="193" t="str">
        <f>+IF(ISNUMBER(A25),VLOOKUP(A25,mm!A16:W269,23,FALSE),"")</f>
        <v/>
      </c>
    </row>
    <row r="26" spans="1:8" x14ac:dyDescent="0.25">
      <c r="A26" s="191"/>
      <c r="B26" s="192" t="str">
        <f>IF(ISNUMBER(A26),VLOOKUP(A26,mm!A20:D270,4,FALSE),"")</f>
        <v/>
      </c>
      <c r="C26" s="196" t="str">
        <f>IF(ISNUMBER(A26),VLOOKUP(A26,mm!A20:O270,15,FALSE),"")</f>
        <v/>
      </c>
      <c r="D26" s="194" t="str">
        <f>IF(ISNUMBER(A26),VLOOKUP(A26,mm!A17:P270,16,FALSE),"")</f>
        <v/>
      </c>
      <c r="E26" s="191" t="str">
        <f>IF(ISNUMBER(#REF!),H21-#REF!,"")</f>
        <v/>
      </c>
      <c r="F26" s="191"/>
      <c r="G26" s="193" t="str">
        <f>IF(ISNUMBER(A26),VLOOKUP(A26,mm!A17:D270,3,FALSE),"")</f>
        <v/>
      </c>
      <c r="H26" s="193" t="str">
        <f>+IF(ISNUMBER(A26),VLOOKUP(A26,mm!A17:W270,23,FALSE),"")</f>
        <v/>
      </c>
    </row>
    <row r="27" spans="1:8" x14ac:dyDescent="0.25">
      <c r="A27" s="191"/>
      <c r="B27" s="192" t="str">
        <f>IF(ISNUMBER(A27),VLOOKUP(A27,mm!A21:D271,4,FALSE),"")</f>
        <v/>
      </c>
      <c r="C27" s="196" t="str">
        <f>IF(ISNUMBER(A27),VLOOKUP(A27,mm!A21:O271,15,FALSE),"")</f>
        <v/>
      </c>
      <c r="D27" s="194" t="str">
        <f>IF(ISNUMBER(A27),VLOOKUP(A27,mm!A18:P271,16,FALSE),"")</f>
        <v/>
      </c>
      <c r="E27" s="191" t="str">
        <f>IF(ISNUMBER(#REF!),H22-#REF!,"")</f>
        <v/>
      </c>
      <c r="F27" s="191"/>
      <c r="G27" s="193" t="str">
        <f>IF(ISNUMBER(A27),VLOOKUP(A27,mm!A18:D271,3,FALSE),"")</f>
        <v/>
      </c>
      <c r="H27" s="193" t="str">
        <f>+IF(ISNUMBER(A27),VLOOKUP(A27,mm!A18:W271,23,FALSE),"")</f>
        <v/>
      </c>
    </row>
    <row r="28" spans="1:8" x14ac:dyDescent="0.25">
      <c r="A28" s="191"/>
      <c r="B28" s="192" t="str">
        <f>IF(ISNUMBER(A28),VLOOKUP(A28,mm!A22:D272,4,FALSE),"")</f>
        <v/>
      </c>
      <c r="C28" s="196" t="str">
        <f>IF(ISNUMBER(A28),VLOOKUP(A28,mm!A22:O272,15,FALSE),"")</f>
        <v/>
      </c>
      <c r="D28" s="194" t="str">
        <f>IF(ISNUMBER(A28),VLOOKUP(A28,mm!A19:P272,16,FALSE),"")</f>
        <v/>
      </c>
      <c r="E28" s="191" t="str">
        <f>IF(ISNUMBER(#REF!),H23-#REF!,"")</f>
        <v/>
      </c>
      <c r="F28" s="191"/>
      <c r="G28" s="193" t="str">
        <f>IF(ISNUMBER(A28),VLOOKUP(A28,mm!A19:D272,3,FALSE),"")</f>
        <v/>
      </c>
      <c r="H28" s="193" t="str">
        <f>+IF(ISNUMBER(A28),VLOOKUP(A28,mm!A19:W272,23,FALSE),"")</f>
        <v/>
      </c>
    </row>
    <row r="29" spans="1:8" x14ac:dyDescent="0.25">
      <c r="A29" s="191"/>
      <c r="B29" s="192" t="str">
        <f>IF(ISNUMBER(A29),VLOOKUP(A29,mm!A23:D273,4,FALSE),"")</f>
        <v/>
      </c>
      <c r="C29" s="196" t="str">
        <f>IF(ISNUMBER(A29),VLOOKUP(A29,mm!A23:O273,15,FALSE),"")</f>
        <v/>
      </c>
      <c r="D29" s="194" t="str">
        <f>IF(ISNUMBER(A29),VLOOKUP(A29,mm!A20:P273,16,FALSE),"")</f>
        <v/>
      </c>
      <c r="E29" s="191" t="str">
        <f>IF(ISNUMBER(#REF!),H24-#REF!,"")</f>
        <v/>
      </c>
      <c r="F29" s="191"/>
      <c r="G29" s="193" t="str">
        <f>IF(ISNUMBER(A29),VLOOKUP(A29,mm!A20:D273,3,FALSE),"")</f>
        <v/>
      </c>
      <c r="H29" s="193" t="str">
        <f>+IF(ISNUMBER(A29),VLOOKUP(A29,mm!A20:W273,23,FALSE),"")</f>
        <v/>
      </c>
    </row>
    <row r="30" spans="1:8" x14ac:dyDescent="0.25">
      <c r="A30" s="191"/>
      <c r="B30" s="192" t="str">
        <f>IF(ISNUMBER(A30),VLOOKUP(A30,mm!A24:D274,4,FALSE),"")</f>
        <v/>
      </c>
      <c r="C30" s="196" t="str">
        <f>IF(ISNUMBER(A30),VLOOKUP(A30,mm!A24:O274,15,FALSE),"")</f>
        <v/>
      </c>
      <c r="D30" s="194" t="str">
        <f>IF(ISNUMBER(A30),VLOOKUP(A30,mm!A21:P274,16,FALSE),"")</f>
        <v/>
      </c>
      <c r="E30" s="191" t="str">
        <f>IF(ISNUMBER(#REF!),H25-#REF!,"")</f>
        <v/>
      </c>
      <c r="F30" s="191"/>
      <c r="G30" s="193" t="str">
        <f>IF(ISNUMBER(A30),VLOOKUP(A30,mm!A21:D274,3,FALSE),"")</f>
        <v/>
      </c>
      <c r="H30" s="193" t="str">
        <f>+IF(ISNUMBER(A30),VLOOKUP(A30,mm!A21:W274,23,FALSE),"")</f>
        <v/>
      </c>
    </row>
    <row r="31" spans="1:8" x14ac:dyDescent="0.25">
      <c r="A31" s="191"/>
      <c r="B31" s="192" t="str">
        <f>IF(ISNUMBER(A31),VLOOKUP(A31,mm!A25:D275,4,FALSE),"")</f>
        <v/>
      </c>
      <c r="C31" s="196" t="str">
        <f>IF(ISNUMBER(A31),VLOOKUP(A31,mm!A25:O275,15,FALSE),"")</f>
        <v/>
      </c>
      <c r="D31" s="194" t="str">
        <f>IF(ISNUMBER(A31),VLOOKUP(A31,mm!A22:P275,16,FALSE),"")</f>
        <v/>
      </c>
      <c r="E31" s="191" t="str">
        <f>IF(ISNUMBER(#REF!),H26-#REF!,"")</f>
        <v/>
      </c>
      <c r="F31" s="191"/>
      <c r="G31" s="193" t="str">
        <f>IF(ISNUMBER(A31),VLOOKUP(A31,mm!A22:D275,3,FALSE),"")</f>
        <v/>
      </c>
      <c r="H31" s="193" t="str">
        <f>+IF(ISNUMBER(A31),VLOOKUP(A31,mm!A22:W275,23,FALSE),"")</f>
        <v/>
      </c>
    </row>
    <row r="32" spans="1:8" x14ac:dyDescent="0.25">
      <c r="A32" s="191"/>
      <c r="B32" s="192" t="str">
        <f>IF(ISNUMBER(A32),VLOOKUP(A32,mm!A26:D276,4,FALSE),"")</f>
        <v/>
      </c>
      <c r="C32" s="196" t="str">
        <f>IF(ISNUMBER(A32),VLOOKUP(A32,mm!A26:O276,15,FALSE),"")</f>
        <v/>
      </c>
      <c r="D32" s="194" t="str">
        <f>IF(ISNUMBER(A32),VLOOKUP(A32,mm!A23:P276,16,FALSE),"")</f>
        <v/>
      </c>
      <c r="E32" s="191" t="str">
        <f>IF(ISNUMBER(#REF!),H27-#REF!,"")</f>
        <v/>
      </c>
      <c r="F32" s="191"/>
      <c r="G32" s="193" t="str">
        <f>IF(ISNUMBER(A32),VLOOKUP(A32,mm!A23:D276,3,FALSE),"")</f>
        <v/>
      </c>
      <c r="H32" s="193" t="str">
        <f>+IF(ISNUMBER(A32),VLOOKUP(A32,mm!A23:W276,23,FALSE),"")</f>
        <v/>
      </c>
    </row>
    <row r="33" spans="1:8" x14ac:dyDescent="0.25">
      <c r="A33" s="191"/>
      <c r="B33" s="192" t="str">
        <f>IF(ISNUMBER(A33),VLOOKUP(A33,mm!A27:D277,4,FALSE),"")</f>
        <v/>
      </c>
      <c r="C33" s="196" t="str">
        <f>IF(ISNUMBER(A33),VLOOKUP(A33,mm!A27:O277,15,FALSE),"")</f>
        <v/>
      </c>
      <c r="D33" s="194" t="str">
        <f>IF(ISNUMBER(A33),VLOOKUP(A33,mm!A24:P277,16,FALSE),"")</f>
        <v/>
      </c>
      <c r="E33" s="191" t="str">
        <f>IF(ISNUMBER(#REF!),H28-#REF!,"")</f>
        <v/>
      </c>
      <c r="F33" s="191"/>
      <c r="G33" s="193" t="str">
        <f>IF(ISNUMBER(A33),VLOOKUP(A33,mm!A24:D277,3,FALSE),"")</f>
        <v/>
      </c>
      <c r="H33" s="193" t="str">
        <f>+IF(ISNUMBER(A33),VLOOKUP(A33,mm!A24:W277,23,FALSE),"")</f>
        <v/>
      </c>
    </row>
    <row r="34" spans="1:8" x14ac:dyDescent="0.25">
      <c r="A34" s="191"/>
      <c r="B34" s="192" t="str">
        <f>IF(ISNUMBER(A34),VLOOKUP(A34,mm!A28:D278,4,FALSE),"")</f>
        <v/>
      </c>
      <c r="C34" s="196" t="str">
        <f>IF(ISNUMBER(A34),VLOOKUP(A34,mm!A28:O278,15,FALSE),"")</f>
        <v/>
      </c>
      <c r="D34" s="194" t="str">
        <f>IF(ISNUMBER(A34),VLOOKUP(A34,mm!A25:P278,16,FALSE),"")</f>
        <v/>
      </c>
      <c r="E34" s="191" t="str">
        <f>IF(ISNUMBER(#REF!),H29-#REF!,"")</f>
        <v/>
      </c>
      <c r="F34" s="191"/>
      <c r="G34" s="193" t="str">
        <f>IF(ISNUMBER(A34),VLOOKUP(A34,mm!A25:D278,3,FALSE),"")</f>
        <v/>
      </c>
      <c r="H34" s="193" t="str">
        <f>+IF(ISNUMBER(A34),VLOOKUP(A34,mm!A25:W278,23,FALSE),"")</f>
        <v/>
      </c>
    </row>
    <row r="35" spans="1:8" x14ac:dyDescent="0.25">
      <c r="A35" s="191"/>
      <c r="B35" s="192" t="str">
        <f>IF(ISNUMBER(A35),VLOOKUP(A35,mm!A29:D279,4,FALSE),"")</f>
        <v/>
      </c>
      <c r="C35" s="196" t="str">
        <f>IF(ISNUMBER(A35),VLOOKUP(A35,mm!A29:O279,15,FALSE),"")</f>
        <v/>
      </c>
      <c r="D35" s="194" t="str">
        <f>IF(ISNUMBER(A35),VLOOKUP(A35,mm!A26:P279,16,FALSE),"")</f>
        <v/>
      </c>
      <c r="E35" s="191" t="str">
        <f>IF(ISNUMBER(#REF!),H30-#REF!,"")</f>
        <v/>
      </c>
      <c r="F35" s="191"/>
      <c r="G35" s="193" t="str">
        <f>IF(ISNUMBER(A35),VLOOKUP(A35,mm!A26:D279,3,FALSE),"")</f>
        <v/>
      </c>
      <c r="H35" s="193" t="str">
        <f>+IF(ISNUMBER(A35),VLOOKUP(A35,mm!A26:W279,23,FALSE),"")</f>
        <v/>
      </c>
    </row>
  </sheetData>
  <mergeCells count="14">
    <mergeCell ref="H7:H10"/>
    <mergeCell ref="D8:D10"/>
    <mergeCell ref="E8:E10"/>
    <mergeCell ref="F8:F10"/>
    <mergeCell ref="G7:G10"/>
    <mergeCell ref="A7:A10"/>
    <mergeCell ref="C8:C10"/>
    <mergeCell ref="A1:B1"/>
    <mergeCell ref="A2:B2"/>
    <mergeCell ref="A3:B3"/>
    <mergeCell ref="C5:F5"/>
    <mergeCell ref="B7:B10"/>
    <mergeCell ref="C7:D7"/>
    <mergeCell ref="E7:F7"/>
  </mergeCells>
  <pageMargins left="0.19685039370078741" right="0.19685039370078741" top="0.74803149606299213" bottom="0.74803149606299213"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tabColor rgb="FF002060"/>
  </sheetPr>
  <dimension ref="A1:AH183"/>
  <sheetViews>
    <sheetView workbookViewId="0">
      <selection activeCell="A6" sqref="A6"/>
    </sheetView>
  </sheetViews>
  <sheetFormatPr baseColWidth="10" defaultRowHeight="15.75" x14ac:dyDescent="0.25"/>
  <cols>
    <col min="1" max="2" width="11.42578125" style="8"/>
    <col min="3" max="3" width="11.42578125" style="78"/>
    <col min="4" max="4" width="16.42578125" style="78" customWidth="1"/>
    <col min="5" max="5" width="14.85546875" style="78" customWidth="1"/>
    <col min="6" max="6" width="23.28515625" style="8" customWidth="1"/>
    <col min="7" max="7" width="11.42578125" style="78"/>
    <col min="8" max="8" width="14.5703125" style="79" customWidth="1"/>
    <col min="9" max="9" width="13.7109375" style="25" customWidth="1"/>
    <col min="10" max="10" width="15.140625" style="25" customWidth="1"/>
    <col min="11" max="11" width="17" style="87" customWidth="1"/>
    <col min="12" max="12" width="10.5703125" style="155" customWidth="1"/>
    <col min="13" max="13" width="22" style="62" customWidth="1"/>
    <col min="14" max="14" width="16.7109375" style="8" customWidth="1"/>
    <col min="15" max="15" width="11.42578125" style="24"/>
    <col min="16" max="18" width="11.42578125" style="27"/>
    <col min="19" max="19" width="14.140625" style="88" customWidth="1"/>
    <col min="20" max="20" width="13.7109375" style="20" customWidth="1"/>
    <col min="21" max="21" width="14.28515625" style="89" customWidth="1"/>
    <col min="22" max="22" width="13.28515625" style="31" customWidth="1"/>
    <col min="23" max="23" width="13.28515625" style="158" customWidth="1"/>
    <col min="24" max="24" width="11.42578125" style="32"/>
    <col min="25" max="25" width="10.42578125" style="50" customWidth="1"/>
    <col min="26" max="26" width="13.28515625" style="32" customWidth="1"/>
    <col min="27" max="27" width="10.42578125" style="50" customWidth="1"/>
    <col min="28" max="28" width="10.42578125" style="91" customWidth="1"/>
    <col min="29" max="29" width="12.5703125" style="8" customWidth="1"/>
    <col min="30" max="30" width="11.42578125" style="101"/>
    <col min="31" max="31" width="12.7109375" style="152" customWidth="1"/>
    <col min="32" max="32" width="23.85546875" style="84" customWidth="1"/>
    <col min="33" max="33" width="15.85546875" style="107" customWidth="1"/>
    <col min="34" max="34" width="34.28515625" style="8" customWidth="1"/>
    <col min="35" max="16384" width="11.42578125" style="8"/>
  </cols>
  <sheetData>
    <row r="1" spans="1:34" ht="30" customHeight="1" x14ac:dyDescent="0.35">
      <c r="A1" s="294" t="s">
        <v>193</v>
      </c>
      <c r="B1" s="294"/>
      <c r="C1" s="293" t="s">
        <v>210</v>
      </c>
      <c r="D1" s="293"/>
      <c r="E1" s="293"/>
      <c r="F1" s="293"/>
      <c r="G1" s="293"/>
      <c r="H1" s="293"/>
      <c r="I1" s="293"/>
      <c r="J1" s="293"/>
      <c r="K1" s="293"/>
      <c r="L1" s="258"/>
      <c r="M1" s="222"/>
      <c r="N1" s="244"/>
      <c r="O1" s="259"/>
      <c r="P1" s="231"/>
      <c r="Q1" s="231"/>
      <c r="R1" s="231"/>
      <c r="S1" s="253"/>
      <c r="T1" s="227" t="s">
        <v>16</v>
      </c>
      <c r="U1" s="228">
        <f ca="1">TODAY()</f>
        <v>41767</v>
      </c>
      <c r="V1" s="127"/>
      <c r="W1" s="157"/>
      <c r="X1" s="6"/>
      <c r="Y1" s="49"/>
      <c r="Z1" s="6"/>
      <c r="AA1" s="49"/>
      <c r="AB1" s="90"/>
    </row>
    <row r="2" spans="1:34" ht="16.5" customHeight="1" thickBot="1" x14ac:dyDescent="0.3">
      <c r="C2" s="247"/>
      <c r="D2" s="247"/>
      <c r="E2" s="247"/>
      <c r="F2" s="234"/>
      <c r="G2" s="247"/>
      <c r="H2" s="248"/>
      <c r="I2" s="260"/>
      <c r="J2" s="260"/>
      <c r="K2" s="261"/>
      <c r="L2" s="262"/>
      <c r="M2" s="222"/>
      <c r="S2" s="254"/>
      <c r="T2" s="255"/>
      <c r="U2" s="256"/>
      <c r="V2" s="257"/>
    </row>
    <row r="3" spans="1:34" ht="15" customHeight="1" thickBot="1" x14ac:dyDescent="0.3">
      <c r="A3" s="252"/>
      <c r="B3" s="298" t="s">
        <v>4</v>
      </c>
      <c r="C3" s="300"/>
      <c r="D3" s="299"/>
      <c r="E3" s="298" t="s">
        <v>5</v>
      </c>
      <c r="F3" s="300"/>
      <c r="G3" s="300"/>
      <c r="H3" s="300"/>
      <c r="I3" s="300"/>
      <c r="J3" s="300"/>
      <c r="K3" s="299"/>
      <c r="L3" s="263"/>
      <c r="M3" s="207"/>
      <c r="N3" s="272" t="s">
        <v>6</v>
      </c>
      <c r="O3" s="273"/>
      <c r="P3" s="273"/>
      <c r="Q3" s="273"/>
      <c r="R3" s="274"/>
      <c r="S3" s="207"/>
      <c r="T3" s="211"/>
      <c r="U3" s="298" t="s">
        <v>7</v>
      </c>
      <c r="V3" s="299"/>
      <c r="W3" s="272" t="s">
        <v>151</v>
      </c>
      <c r="X3" s="274"/>
      <c r="Y3" s="241"/>
      <c r="Z3" s="264" t="s">
        <v>124</v>
      </c>
      <c r="AA3" s="209"/>
      <c r="AB3" s="208"/>
      <c r="AC3" s="272" t="s">
        <v>22</v>
      </c>
      <c r="AD3" s="274"/>
      <c r="AE3" s="207"/>
      <c r="AF3" s="207"/>
      <c r="AG3" s="207"/>
      <c r="AH3" s="207"/>
    </row>
    <row r="4" spans="1:34" ht="42" customHeight="1" thickBot="1" x14ac:dyDescent="0.3">
      <c r="A4" s="201" t="s">
        <v>180</v>
      </c>
      <c r="B4" s="202" t="s">
        <v>159</v>
      </c>
      <c r="C4" s="201" t="s">
        <v>0</v>
      </c>
      <c r="D4" s="201" t="s">
        <v>153</v>
      </c>
      <c r="E4" s="201" t="s">
        <v>185</v>
      </c>
      <c r="F4" s="201" t="s">
        <v>10</v>
      </c>
      <c r="G4" s="201" t="s">
        <v>13</v>
      </c>
      <c r="H4" s="202" t="s">
        <v>160</v>
      </c>
      <c r="I4" s="202" t="s">
        <v>162</v>
      </c>
      <c r="J4" s="202" t="s">
        <v>161</v>
      </c>
      <c r="K4" s="202" t="s">
        <v>14</v>
      </c>
      <c r="L4" s="205" t="s">
        <v>135</v>
      </c>
      <c r="M4" s="205" t="s">
        <v>9</v>
      </c>
      <c r="N4" s="201" t="s">
        <v>12</v>
      </c>
      <c r="O4" s="201" t="s">
        <v>23</v>
      </c>
      <c r="P4" s="201" t="s">
        <v>154</v>
      </c>
      <c r="Q4" s="201" t="s">
        <v>2</v>
      </c>
      <c r="R4" s="201" t="s">
        <v>3</v>
      </c>
      <c r="S4" s="205" t="s">
        <v>8</v>
      </c>
      <c r="T4" s="205" t="s">
        <v>178</v>
      </c>
      <c r="U4" s="202" t="s">
        <v>149</v>
      </c>
      <c r="V4" s="202" t="s">
        <v>15</v>
      </c>
      <c r="W4" s="202" t="s">
        <v>164</v>
      </c>
      <c r="X4" s="202" t="s">
        <v>119</v>
      </c>
      <c r="Y4" s="204" t="s">
        <v>120</v>
      </c>
      <c r="Z4" s="202" t="s">
        <v>121</v>
      </c>
      <c r="AA4" s="204" t="s">
        <v>122</v>
      </c>
      <c r="AB4" s="204" t="s">
        <v>123</v>
      </c>
      <c r="AC4" s="202" t="s">
        <v>20</v>
      </c>
      <c r="AD4" s="202" t="s">
        <v>21</v>
      </c>
      <c r="AE4" s="205" t="s">
        <v>147</v>
      </c>
      <c r="AF4" s="205" t="s">
        <v>9</v>
      </c>
      <c r="AG4" s="205" t="s">
        <v>144</v>
      </c>
      <c r="AH4" s="205" t="s">
        <v>148</v>
      </c>
    </row>
    <row r="5" spans="1:34" ht="30" customHeight="1" thickBot="1" x14ac:dyDescent="0.3">
      <c r="A5" s="181"/>
      <c r="B5" s="9">
        <v>90</v>
      </c>
      <c r="C5" s="9"/>
      <c r="D5" s="9" t="s">
        <v>112</v>
      </c>
      <c r="E5" s="9"/>
      <c r="F5" s="10" t="str">
        <f>+IF(ISNUMBER(Z5),"Terminé",IF(AND(ISBLANK(J5),ISNUMBER(I5),ISNUMBER(P5)),"Réclamer Réception",IF(AND(ISNUMBER(P5),ISBLANK(I5),ISBLANK(J5)),"Absence de Réception",IF(AND(OR(ISNUMBER(I5),ISNUMBER(H5)),ISNUMBER(J5),ISNUMBER(P5)),"Réceptionné",""))))</f>
        <v>Terminé</v>
      </c>
      <c r="G5" s="11"/>
      <c r="H5" s="102">
        <v>41659</v>
      </c>
      <c r="I5" s="12"/>
      <c r="J5" s="12">
        <v>41691</v>
      </c>
      <c r="K5" s="182">
        <v>1925</v>
      </c>
      <c r="L5" s="183">
        <f t="shared" ref="L5:L36" si="0">IF(AND(ISNUMBER(H5),ISNUMBER(J5),ISNUMBER(B5)),(J5-H5)/B5,"")</f>
        <v>0.35555555555555557</v>
      </c>
      <c r="M5" s="14" t="str">
        <f t="shared" ref="M5:M36" si="1">IF(AND(L5&lt;75%,ISNUMBER(L5)),"à temps",IF(L5="","","Retard de paiement éventuel dû au retard du traitement de la réception"))</f>
        <v>à temps</v>
      </c>
      <c r="N5" s="10" t="str">
        <f t="shared" ref="N5:N36" si="2">+IF(P5&lt;H5,"Facture Antidatée",IF(AND(ISNUMBER(J5),ISBLANK(P5)),"Réclamer Facture",IF(AND(ISNUMBER(P5),ISNUMBER(J5)),"à comptabiliser","")))</f>
        <v>à comptabiliser</v>
      </c>
      <c r="O5" s="11"/>
      <c r="P5" s="12">
        <v>41670</v>
      </c>
      <c r="Q5" s="12"/>
      <c r="R5" s="12">
        <v>41710</v>
      </c>
      <c r="S5" s="184" t="str">
        <f t="shared" ref="S5:S36" si="3">IF(AND(ISNUMBER(Q5),ISNUMBER(R5),ISNUMBER(B5)),(R5-Q5)/B5,"")</f>
        <v/>
      </c>
      <c r="T5" s="185" t="str">
        <f t="shared" ref="T5:T36" si="4">IF(AND(ISNUMBER(Q5),ISNUMBER(R5)),R5-Q5,"")</f>
        <v/>
      </c>
      <c r="U5" s="16">
        <f t="shared" ref="U5:U36" si="5">IF(AND(ISNUMBER(H5),ISNUMBER(B5)),H5+B5,"")</f>
        <v>41749</v>
      </c>
      <c r="V5" s="186">
        <f t="shared" ref="V5:V36" ca="1" si="6">IF(ISNUMBER(U5),U5-$U$1,"")</f>
        <v>-18</v>
      </c>
      <c r="W5" s="146"/>
      <c r="X5" s="102">
        <v>41718</v>
      </c>
      <c r="Y5" s="40">
        <f t="shared" ref="Y5:Y36" si="7">+IF(AND(ISNUMBER(X5),ISNUMBER(R5),ISNUMBER(H5),ISNUMBER(B5)),(X5-MAX(R5,H5))/B5,"")</f>
        <v>8.8888888888888892E-2</v>
      </c>
      <c r="Z5" s="102">
        <v>41730</v>
      </c>
      <c r="AA5" s="40">
        <f t="shared" ref="AA5:AA36" si="8">+IF(AND(ISNUMBER(Z5),ISNUMBER(X5),ISNUMBER(B5)),(Z5-X5)/B5,"")</f>
        <v>0.13333333333333333</v>
      </c>
      <c r="AB5" s="40">
        <f t="shared" ref="AB5:AB36" si="9">IF(AND(ISNUMBER(Z5),ISNUMBER(AC5),ISNUMBER(B5)),(AC5-Z5)/B5,"")</f>
        <v>0.1</v>
      </c>
      <c r="AC5" s="18">
        <v>41739</v>
      </c>
      <c r="AD5" s="112">
        <v>41749</v>
      </c>
      <c r="AE5" s="153">
        <f t="shared" ref="AE5:AE36" si="10">IF(AND(ISNUMBER(H5),ISNUMBER(B5),ISNUMBER(AD5)),(AD5-H5)/B5,"")</f>
        <v>1</v>
      </c>
      <c r="AF5" s="19" t="str">
        <f t="shared" ref="AF5:AF36" si="11">IF(AND(ISNUMBER(AE5),AE5&lt;=1),"Paiement à temps",IF(AND(ISNUMBER(AE5),AE5&gt;1),"Dépassement du délai de paiement, Pensez à comptabiliser la Provision",""))</f>
        <v>Paiement à temps</v>
      </c>
      <c r="AG5" s="187" t="str">
        <f t="shared" ref="AG5:AG36" si="12">IF(AND(ISNUMBER(K5),ISNUMBER(AE5),AE5&gt;100%),K5*10%,"")</f>
        <v/>
      </c>
      <c r="AH5" s="187"/>
    </row>
    <row r="6" spans="1:34" ht="30" customHeight="1" thickTop="1" thickBot="1" x14ac:dyDescent="0.3">
      <c r="A6" s="143">
        <v>14</v>
      </c>
      <c r="B6" s="63">
        <v>90</v>
      </c>
      <c r="C6" s="63">
        <v>4501076733</v>
      </c>
      <c r="D6" s="63" t="s">
        <v>110</v>
      </c>
      <c r="E6" s="63" t="s">
        <v>111</v>
      </c>
      <c r="F6" s="10" t="str">
        <f t="shared" ref="F6:F69" si="13">+IF(ISNUMBER(Z6),"Terminé",IF(AND(ISBLANK(J6),ISNUMBER(I6),ISNUMBER(P6)),"Réclamer Réception",IF(AND(ISNUMBER(P6),ISBLANK(I6),ISBLANK(J6)),"Absence de Réception",IF(AND(OR(ISNUMBER(I6),ISNUMBER(H6)),ISNUMBER(J6),ISNUMBER(P6)),"Réceptionné",""))))</f>
        <v>Réceptionné</v>
      </c>
      <c r="G6" s="65"/>
      <c r="H6" s="66">
        <v>41719</v>
      </c>
      <c r="I6" s="67"/>
      <c r="J6" s="67">
        <v>41723</v>
      </c>
      <c r="K6" s="68">
        <v>70502.100000000006</v>
      </c>
      <c r="L6" s="154">
        <f t="shared" si="0"/>
        <v>4.4444444444444446E-2</v>
      </c>
      <c r="M6" s="70" t="str">
        <f t="shared" si="1"/>
        <v>à temps</v>
      </c>
      <c r="N6" s="64" t="str">
        <f t="shared" si="2"/>
        <v>à comptabiliser</v>
      </c>
      <c r="O6" s="65">
        <v>22222</v>
      </c>
      <c r="P6" s="67">
        <v>41729</v>
      </c>
      <c r="Q6" s="67"/>
      <c r="R6" s="67">
        <v>41740</v>
      </c>
      <c r="S6" s="69" t="str">
        <f t="shared" si="3"/>
        <v/>
      </c>
      <c r="T6" s="85" t="str">
        <f t="shared" si="4"/>
        <v/>
      </c>
      <c r="U6" s="73">
        <f t="shared" si="5"/>
        <v>41809</v>
      </c>
      <c r="V6" s="74">
        <f t="shared" ca="1" si="6"/>
        <v>42</v>
      </c>
      <c r="W6" s="146">
        <v>101</v>
      </c>
      <c r="X6" s="102"/>
      <c r="Y6" s="40" t="str">
        <f t="shared" si="7"/>
        <v/>
      </c>
      <c r="Z6" s="102"/>
      <c r="AA6" s="40" t="str">
        <f t="shared" si="8"/>
        <v/>
      </c>
      <c r="AB6" s="40" t="str">
        <f t="shared" si="9"/>
        <v/>
      </c>
      <c r="AC6" s="18">
        <v>41779</v>
      </c>
      <c r="AD6" s="112">
        <v>41810</v>
      </c>
      <c r="AE6" s="153">
        <f t="shared" si="10"/>
        <v>1.0111111111111111</v>
      </c>
      <c r="AF6" s="19" t="str">
        <f t="shared" si="11"/>
        <v>Dépassement du délai de paiement, Pensez à comptabiliser la Provision</v>
      </c>
      <c r="AG6" s="108">
        <f t="shared" si="12"/>
        <v>7050.2100000000009</v>
      </c>
      <c r="AH6" s="108"/>
    </row>
    <row r="7" spans="1:34" ht="30" customHeight="1" thickTop="1" thickBot="1" x14ac:dyDescent="0.3">
      <c r="A7" s="143"/>
      <c r="B7" s="63"/>
      <c r="C7" s="63">
        <v>4501072532</v>
      </c>
      <c r="D7" s="63" t="s">
        <v>113</v>
      </c>
      <c r="E7" s="63" t="s">
        <v>114</v>
      </c>
      <c r="F7" s="10" t="str">
        <f t="shared" si="13"/>
        <v>Réclamer Réception</v>
      </c>
      <c r="G7" s="65">
        <v>5006661176</v>
      </c>
      <c r="H7" s="66"/>
      <c r="I7" s="67">
        <v>41736</v>
      </c>
      <c r="J7" s="67"/>
      <c r="K7" s="68">
        <v>27668.240000000002</v>
      </c>
      <c r="L7" s="154" t="str">
        <f t="shared" si="0"/>
        <v/>
      </c>
      <c r="M7" s="70" t="str">
        <f t="shared" si="1"/>
        <v/>
      </c>
      <c r="N7" s="64" t="str">
        <f t="shared" si="2"/>
        <v/>
      </c>
      <c r="O7" s="65"/>
      <c r="P7" s="67">
        <v>41729</v>
      </c>
      <c r="Q7" s="67"/>
      <c r="R7" s="67">
        <v>41733</v>
      </c>
      <c r="S7" s="69" t="str">
        <f t="shared" si="3"/>
        <v/>
      </c>
      <c r="T7" s="85" t="str">
        <f t="shared" si="4"/>
        <v/>
      </c>
      <c r="U7" s="73" t="str">
        <f t="shared" si="5"/>
        <v/>
      </c>
      <c r="V7" s="74" t="str">
        <f t="shared" si="6"/>
        <v/>
      </c>
      <c r="W7" s="146"/>
      <c r="X7" s="102"/>
      <c r="Y7" s="40" t="str">
        <f t="shared" si="7"/>
        <v/>
      </c>
      <c r="Z7" s="102"/>
      <c r="AA7" s="40" t="str">
        <f t="shared" si="8"/>
        <v/>
      </c>
      <c r="AB7" s="40" t="str">
        <f t="shared" si="9"/>
        <v/>
      </c>
      <c r="AC7" s="86"/>
      <c r="AD7" s="112"/>
      <c r="AE7" s="153" t="str">
        <f t="shared" si="10"/>
        <v/>
      </c>
      <c r="AF7" s="19" t="str">
        <f t="shared" si="11"/>
        <v/>
      </c>
      <c r="AG7" s="108" t="str">
        <f t="shared" si="12"/>
        <v/>
      </c>
      <c r="AH7" s="108"/>
    </row>
    <row r="8" spans="1:34" ht="30" customHeight="1" thickTop="1" thickBot="1" x14ac:dyDescent="0.3">
      <c r="A8" s="143"/>
      <c r="B8" s="63">
        <v>15</v>
      </c>
      <c r="C8" s="63">
        <v>4501076734</v>
      </c>
      <c r="D8" s="63" t="s">
        <v>115</v>
      </c>
      <c r="E8" s="63" t="s">
        <v>111</v>
      </c>
      <c r="F8" s="10" t="str">
        <f t="shared" si="13"/>
        <v>Absence de Réception</v>
      </c>
      <c r="G8" s="65"/>
      <c r="H8" s="66"/>
      <c r="I8" s="67"/>
      <c r="J8" s="67"/>
      <c r="K8" s="68">
        <v>71147.179999999993</v>
      </c>
      <c r="L8" s="154" t="str">
        <f t="shared" si="0"/>
        <v/>
      </c>
      <c r="M8" s="70" t="str">
        <f t="shared" si="1"/>
        <v/>
      </c>
      <c r="N8" s="64" t="str">
        <f t="shared" si="2"/>
        <v/>
      </c>
      <c r="O8" s="65"/>
      <c r="P8" s="67">
        <v>41729</v>
      </c>
      <c r="Q8" s="67"/>
      <c r="R8" s="67">
        <v>41740</v>
      </c>
      <c r="S8" s="69" t="str">
        <f t="shared" si="3"/>
        <v/>
      </c>
      <c r="T8" s="85" t="str">
        <f t="shared" si="4"/>
        <v/>
      </c>
      <c r="U8" s="73" t="str">
        <f t="shared" si="5"/>
        <v/>
      </c>
      <c r="V8" s="74" t="str">
        <f t="shared" si="6"/>
        <v/>
      </c>
      <c r="W8" s="146"/>
      <c r="X8" s="102"/>
      <c r="Y8" s="40" t="str">
        <f t="shared" si="7"/>
        <v/>
      </c>
      <c r="Z8" s="102"/>
      <c r="AA8" s="40" t="str">
        <f t="shared" si="8"/>
        <v/>
      </c>
      <c r="AB8" s="40" t="str">
        <f t="shared" si="9"/>
        <v/>
      </c>
      <c r="AC8" s="86"/>
      <c r="AD8" s="112"/>
      <c r="AE8" s="153" t="str">
        <f t="shared" si="10"/>
        <v/>
      </c>
      <c r="AF8" s="19" t="str">
        <f t="shared" si="11"/>
        <v/>
      </c>
      <c r="AG8" s="108" t="str">
        <f t="shared" si="12"/>
        <v/>
      </c>
      <c r="AH8" s="108"/>
    </row>
    <row r="9" spans="1:34" ht="30" customHeight="1" thickTop="1" thickBot="1" x14ac:dyDescent="0.3">
      <c r="A9" s="143"/>
      <c r="B9" s="63"/>
      <c r="C9" s="63"/>
      <c r="D9" s="63"/>
      <c r="E9" s="63"/>
      <c r="F9" s="10" t="str">
        <f t="shared" si="13"/>
        <v/>
      </c>
      <c r="G9" s="65"/>
      <c r="H9" s="66"/>
      <c r="I9" s="67"/>
      <c r="J9" s="67"/>
      <c r="K9" s="68"/>
      <c r="L9" s="154" t="str">
        <f t="shared" si="0"/>
        <v/>
      </c>
      <c r="M9" s="70" t="str">
        <f t="shared" si="1"/>
        <v/>
      </c>
      <c r="N9" s="64" t="str">
        <f t="shared" si="2"/>
        <v/>
      </c>
      <c r="O9" s="65"/>
      <c r="P9" s="67"/>
      <c r="Q9" s="67"/>
      <c r="R9" s="67"/>
      <c r="S9" s="69" t="str">
        <f t="shared" si="3"/>
        <v/>
      </c>
      <c r="T9" s="85" t="str">
        <f t="shared" si="4"/>
        <v/>
      </c>
      <c r="U9" s="73" t="str">
        <f t="shared" si="5"/>
        <v/>
      </c>
      <c r="V9" s="74" t="str">
        <f t="shared" si="6"/>
        <v/>
      </c>
      <c r="W9" s="146"/>
      <c r="X9" s="102"/>
      <c r="Y9" s="40" t="str">
        <f t="shared" si="7"/>
        <v/>
      </c>
      <c r="Z9" s="102"/>
      <c r="AA9" s="40" t="str">
        <f t="shared" si="8"/>
        <v/>
      </c>
      <c r="AB9" s="40" t="str">
        <f t="shared" si="9"/>
        <v/>
      </c>
      <c r="AC9" s="86"/>
      <c r="AD9" s="112"/>
      <c r="AE9" s="153" t="str">
        <f t="shared" si="10"/>
        <v/>
      </c>
      <c r="AF9" s="19" t="str">
        <f t="shared" si="11"/>
        <v/>
      </c>
      <c r="AG9" s="108" t="str">
        <f t="shared" si="12"/>
        <v/>
      </c>
      <c r="AH9" s="108"/>
    </row>
    <row r="10" spans="1:34" ht="30" customHeight="1" thickTop="1" thickBot="1" x14ac:dyDescent="0.3">
      <c r="A10" s="143"/>
      <c r="B10" s="63"/>
      <c r="C10" s="63"/>
      <c r="D10" s="63"/>
      <c r="E10" s="63"/>
      <c r="F10" s="10" t="str">
        <f t="shared" si="13"/>
        <v/>
      </c>
      <c r="G10" s="65"/>
      <c r="H10" s="66"/>
      <c r="I10" s="67"/>
      <c r="J10" s="67"/>
      <c r="K10" s="68"/>
      <c r="L10" s="154" t="str">
        <f t="shared" si="0"/>
        <v/>
      </c>
      <c r="M10" s="70" t="str">
        <f t="shared" si="1"/>
        <v/>
      </c>
      <c r="N10" s="64" t="str">
        <f t="shared" si="2"/>
        <v/>
      </c>
      <c r="O10" s="65"/>
      <c r="P10" s="67"/>
      <c r="Q10" s="67"/>
      <c r="R10" s="67"/>
      <c r="S10" s="69" t="str">
        <f t="shared" si="3"/>
        <v/>
      </c>
      <c r="T10" s="85" t="str">
        <f t="shared" si="4"/>
        <v/>
      </c>
      <c r="U10" s="73" t="str">
        <f t="shared" si="5"/>
        <v/>
      </c>
      <c r="V10" s="74" t="str">
        <f t="shared" si="6"/>
        <v/>
      </c>
      <c r="W10" s="146"/>
      <c r="X10" s="102"/>
      <c r="Y10" s="40" t="str">
        <f t="shared" si="7"/>
        <v/>
      </c>
      <c r="Z10" s="102"/>
      <c r="AA10" s="40" t="str">
        <f t="shared" si="8"/>
        <v/>
      </c>
      <c r="AB10" s="40" t="str">
        <f t="shared" si="9"/>
        <v/>
      </c>
      <c r="AC10" s="86"/>
      <c r="AD10" s="112"/>
      <c r="AE10" s="153" t="str">
        <f t="shared" si="10"/>
        <v/>
      </c>
      <c r="AF10" s="19" t="str">
        <f t="shared" si="11"/>
        <v/>
      </c>
      <c r="AG10" s="108" t="str">
        <f t="shared" si="12"/>
        <v/>
      </c>
      <c r="AH10" s="108"/>
    </row>
    <row r="11" spans="1:34" ht="30" customHeight="1" thickTop="1" thickBot="1" x14ac:dyDescent="0.3">
      <c r="A11" s="143"/>
      <c r="B11" s="63"/>
      <c r="C11" s="63"/>
      <c r="D11" s="63"/>
      <c r="E11" s="63"/>
      <c r="F11" s="10" t="str">
        <f t="shared" si="13"/>
        <v/>
      </c>
      <c r="G11" s="65"/>
      <c r="H11" s="66"/>
      <c r="I11" s="67"/>
      <c r="J11" s="67"/>
      <c r="K11" s="68"/>
      <c r="L11" s="154" t="str">
        <f t="shared" si="0"/>
        <v/>
      </c>
      <c r="M11" s="70" t="str">
        <f t="shared" si="1"/>
        <v/>
      </c>
      <c r="N11" s="64" t="str">
        <f t="shared" si="2"/>
        <v/>
      </c>
      <c r="O11" s="65"/>
      <c r="P11" s="67"/>
      <c r="Q11" s="67"/>
      <c r="R11" s="67"/>
      <c r="S11" s="69" t="str">
        <f t="shared" si="3"/>
        <v/>
      </c>
      <c r="T11" s="85" t="str">
        <f t="shared" si="4"/>
        <v/>
      </c>
      <c r="U11" s="73" t="str">
        <f t="shared" si="5"/>
        <v/>
      </c>
      <c r="V11" s="74" t="str">
        <f t="shared" si="6"/>
        <v/>
      </c>
      <c r="W11" s="146"/>
      <c r="X11" s="102"/>
      <c r="Y11" s="40" t="str">
        <f t="shared" si="7"/>
        <v/>
      </c>
      <c r="Z11" s="102"/>
      <c r="AA11" s="40" t="str">
        <f t="shared" si="8"/>
        <v/>
      </c>
      <c r="AB11" s="40" t="str">
        <f t="shared" si="9"/>
        <v/>
      </c>
      <c r="AC11" s="86"/>
      <c r="AD11" s="112"/>
      <c r="AE11" s="153" t="str">
        <f t="shared" si="10"/>
        <v/>
      </c>
      <c r="AF11" s="19" t="str">
        <f t="shared" si="11"/>
        <v/>
      </c>
      <c r="AG11" s="108" t="str">
        <f t="shared" si="12"/>
        <v/>
      </c>
      <c r="AH11" s="108"/>
    </row>
    <row r="12" spans="1:34" ht="30" customHeight="1" thickTop="1" thickBot="1" x14ac:dyDescent="0.3">
      <c r="A12" s="143"/>
      <c r="B12" s="63"/>
      <c r="C12" s="63"/>
      <c r="D12" s="63"/>
      <c r="E12" s="63"/>
      <c r="F12" s="10" t="str">
        <f t="shared" si="13"/>
        <v/>
      </c>
      <c r="G12" s="65"/>
      <c r="H12" s="66"/>
      <c r="I12" s="67"/>
      <c r="J12" s="67"/>
      <c r="K12" s="68"/>
      <c r="L12" s="154" t="str">
        <f t="shared" si="0"/>
        <v/>
      </c>
      <c r="M12" s="70" t="str">
        <f t="shared" si="1"/>
        <v/>
      </c>
      <c r="N12" s="64" t="str">
        <f t="shared" si="2"/>
        <v/>
      </c>
      <c r="O12" s="65"/>
      <c r="P12" s="67"/>
      <c r="Q12" s="67"/>
      <c r="R12" s="67"/>
      <c r="S12" s="69" t="str">
        <f t="shared" si="3"/>
        <v/>
      </c>
      <c r="T12" s="85" t="str">
        <f t="shared" si="4"/>
        <v/>
      </c>
      <c r="U12" s="73" t="str">
        <f t="shared" si="5"/>
        <v/>
      </c>
      <c r="V12" s="74" t="str">
        <f t="shared" si="6"/>
        <v/>
      </c>
      <c r="W12" s="146"/>
      <c r="X12" s="102"/>
      <c r="Y12" s="40" t="str">
        <f t="shared" si="7"/>
        <v/>
      </c>
      <c r="Z12" s="102"/>
      <c r="AA12" s="40" t="str">
        <f t="shared" si="8"/>
        <v/>
      </c>
      <c r="AB12" s="40" t="str">
        <f t="shared" si="9"/>
        <v/>
      </c>
      <c r="AC12" s="86"/>
      <c r="AD12" s="112"/>
      <c r="AE12" s="153" t="str">
        <f t="shared" si="10"/>
        <v/>
      </c>
      <c r="AF12" s="19" t="str">
        <f t="shared" si="11"/>
        <v/>
      </c>
      <c r="AG12" s="108" t="str">
        <f t="shared" si="12"/>
        <v/>
      </c>
      <c r="AH12" s="108"/>
    </row>
    <row r="13" spans="1:34" ht="30" customHeight="1" thickTop="1" thickBot="1" x14ac:dyDescent="0.3">
      <c r="A13" s="143"/>
      <c r="B13" s="63"/>
      <c r="C13" s="63"/>
      <c r="D13" s="63"/>
      <c r="E13" s="63"/>
      <c r="F13" s="10" t="str">
        <f t="shared" si="13"/>
        <v/>
      </c>
      <c r="G13" s="65"/>
      <c r="H13" s="66"/>
      <c r="I13" s="67"/>
      <c r="J13" s="67"/>
      <c r="K13" s="68"/>
      <c r="L13" s="154" t="str">
        <f t="shared" si="0"/>
        <v/>
      </c>
      <c r="M13" s="70" t="str">
        <f t="shared" si="1"/>
        <v/>
      </c>
      <c r="N13" s="64" t="str">
        <f t="shared" si="2"/>
        <v/>
      </c>
      <c r="O13" s="65"/>
      <c r="P13" s="67"/>
      <c r="Q13" s="67"/>
      <c r="R13" s="67"/>
      <c r="S13" s="69" t="str">
        <f t="shared" si="3"/>
        <v/>
      </c>
      <c r="T13" s="85" t="str">
        <f t="shared" si="4"/>
        <v/>
      </c>
      <c r="U13" s="73" t="str">
        <f t="shared" si="5"/>
        <v/>
      </c>
      <c r="V13" s="74" t="str">
        <f t="shared" si="6"/>
        <v/>
      </c>
      <c r="W13" s="146"/>
      <c r="X13" s="102"/>
      <c r="Y13" s="40" t="str">
        <f t="shared" si="7"/>
        <v/>
      </c>
      <c r="Z13" s="102"/>
      <c r="AA13" s="40" t="str">
        <f t="shared" si="8"/>
        <v/>
      </c>
      <c r="AB13" s="40" t="str">
        <f t="shared" si="9"/>
        <v/>
      </c>
      <c r="AC13" s="86"/>
      <c r="AD13" s="112"/>
      <c r="AE13" s="153" t="str">
        <f t="shared" si="10"/>
        <v/>
      </c>
      <c r="AF13" s="19" t="str">
        <f t="shared" si="11"/>
        <v/>
      </c>
      <c r="AG13" s="108" t="str">
        <f t="shared" si="12"/>
        <v/>
      </c>
      <c r="AH13" s="108"/>
    </row>
    <row r="14" spans="1:34" ht="30" customHeight="1" thickTop="1" thickBot="1" x14ac:dyDescent="0.3">
      <c r="A14" s="143"/>
      <c r="B14" s="63"/>
      <c r="C14" s="63"/>
      <c r="D14" s="63"/>
      <c r="E14" s="63"/>
      <c r="F14" s="10" t="str">
        <f t="shared" si="13"/>
        <v/>
      </c>
      <c r="G14" s="65"/>
      <c r="H14" s="66"/>
      <c r="I14" s="67"/>
      <c r="J14" s="67"/>
      <c r="K14" s="68"/>
      <c r="L14" s="154" t="str">
        <f t="shared" si="0"/>
        <v/>
      </c>
      <c r="M14" s="70" t="str">
        <f t="shared" si="1"/>
        <v/>
      </c>
      <c r="N14" s="64" t="str">
        <f t="shared" si="2"/>
        <v/>
      </c>
      <c r="O14" s="65"/>
      <c r="P14" s="67"/>
      <c r="Q14" s="67"/>
      <c r="R14" s="67"/>
      <c r="S14" s="69" t="str">
        <f t="shared" si="3"/>
        <v/>
      </c>
      <c r="T14" s="85" t="str">
        <f t="shared" si="4"/>
        <v/>
      </c>
      <c r="U14" s="73" t="str">
        <f t="shared" si="5"/>
        <v/>
      </c>
      <c r="V14" s="74" t="str">
        <f t="shared" si="6"/>
        <v/>
      </c>
      <c r="W14" s="146"/>
      <c r="X14" s="102"/>
      <c r="Y14" s="40" t="str">
        <f t="shared" si="7"/>
        <v/>
      </c>
      <c r="Z14" s="102"/>
      <c r="AA14" s="40" t="str">
        <f t="shared" si="8"/>
        <v/>
      </c>
      <c r="AB14" s="40" t="str">
        <f t="shared" si="9"/>
        <v/>
      </c>
      <c r="AC14" s="86"/>
      <c r="AD14" s="112"/>
      <c r="AE14" s="153" t="str">
        <f t="shared" si="10"/>
        <v/>
      </c>
      <c r="AF14" s="19" t="str">
        <f t="shared" si="11"/>
        <v/>
      </c>
      <c r="AG14" s="108" t="str">
        <f t="shared" si="12"/>
        <v/>
      </c>
      <c r="AH14" s="108"/>
    </row>
    <row r="15" spans="1:34" ht="30" customHeight="1" thickTop="1" thickBot="1" x14ac:dyDescent="0.3">
      <c r="A15" s="143"/>
      <c r="B15" s="63"/>
      <c r="C15" s="63"/>
      <c r="D15" s="63"/>
      <c r="E15" s="63"/>
      <c r="F15" s="10" t="str">
        <f t="shared" si="13"/>
        <v/>
      </c>
      <c r="G15" s="65"/>
      <c r="H15" s="66"/>
      <c r="I15" s="67"/>
      <c r="J15" s="67"/>
      <c r="K15" s="68"/>
      <c r="L15" s="154" t="str">
        <f t="shared" si="0"/>
        <v/>
      </c>
      <c r="M15" s="70" t="str">
        <f t="shared" si="1"/>
        <v/>
      </c>
      <c r="N15" s="64" t="str">
        <f t="shared" si="2"/>
        <v/>
      </c>
      <c r="O15" s="65"/>
      <c r="P15" s="67"/>
      <c r="Q15" s="67"/>
      <c r="R15" s="67"/>
      <c r="S15" s="69" t="str">
        <f t="shared" si="3"/>
        <v/>
      </c>
      <c r="T15" s="85" t="str">
        <f t="shared" si="4"/>
        <v/>
      </c>
      <c r="U15" s="73" t="str">
        <f t="shared" si="5"/>
        <v/>
      </c>
      <c r="V15" s="74" t="str">
        <f t="shared" si="6"/>
        <v/>
      </c>
      <c r="W15" s="146"/>
      <c r="X15" s="102"/>
      <c r="Y15" s="40" t="str">
        <f t="shared" si="7"/>
        <v/>
      </c>
      <c r="Z15" s="102"/>
      <c r="AA15" s="40" t="str">
        <f t="shared" si="8"/>
        <v/>
      </c>
      <c r="AB15" s="40" t="str">
        <f t="shared" si="9"/>
        <v/>
      </c>
      <c r="AC15" s="86"/>
      <c r="AD15" s="112"/>
      <c r="AE15" s="153" t="str">
        <f t="shared" si="10"/>
        <v/>
      </c>
      <c r="AF15" s="19" t="str">
        <f t="shared" si="11"/>
        <v/>
      </c>
      <c r="AG15" s="108" t="str">
        <f t="shared" si="12"/>
        <v/>
      </c>
      <c r="AH15" s="108"/>
    </row>
    <row r="16" spans="1:34" ht="30" customHeight="1" thickTop="1" thickBot="1" x14ac:dyDescent="0.3">
      <c r="A16" s="143"/>
      <c r="B16" s="63"/>
      <c r="C16" s="63"/>
      <c r="D16" s="63"/>
      <c r="E16" s="63"/>
      <c r="F16" s="10" t="str">
        <f t="shared" si="13"/>
        <v/>
      </c>
      <c r="G16" s="65"/>
      <c r="H16" s="66"/>
      <c r="I16" s="67"/>
      <c r="J16" s="67"/>
      <c r="K16" s="68"/>
      <c r="L16" s="154" t="str">
        <f t="shared" si="0"/>
        <v/>
      </c>
      <c r="M16" s="70" t="str">
        <f t="shared" si="1"/>
        <v/>
      </c>
      <c r="N16" s="64" t="str">
        <f t="shared" si="2"/>
        <v/>
      </c>
      <c r="O16" s="65"/>
      <c r="P16" s="67"/>
      <c r="Q16" s="67"/>
      <c r="R16" s="67"/>
      <c r="S16" s="69" t="str">
        <f t="shared" si="3"/>
        <v/>
      </c>
      <c r="T16" s="85" t="str">
        <f t="shared" si="4"/>
        <v/>
      </c>
      <c r="U16" s="73" t="str">
        <f t="shared" si="5"/>
        <v/>
      </c>
      <c r="V16" s="74" t="str">
        <f t="shared" si="6"/>
        <v/>
      </c>
      <c r="W16" s="146"/>
      <c r="X16" s="102"/>
      <c r="Y16" s="40" t="str">
        <f t="shared" si="7"/>
        <v/>
      </c>
      <c r="Z16" s="102"/>
      <c r="AA16" s="40" t="str">
        <f t="shared" si="8"/>
        <v/>
      </c>
      <c r="AB16" s="40" t="str">
        <f t="shared" si="9"/>
        <v/>
      </c>
      <c r="AC16" s="86"/>
      <c r="AD16" s="112"/>
      <c r="AE16" s="153" t="str">
        <f t="shared" si="10"/>
        <v/>
      </c>
      <c r="AF16" s="19" t="str">
        <f t="shared" si="11"/>
        <v/>
      </c>
      <c r="AG16" s="108" t="str">
        <f t="shared" si="12"/>
        <v/>
      </c>
      <c r="AH16" s="108"/>
    </row>
    <row r="17" spans="1:34" ht="30" customHeight="1" thickTop="1" thickBot="1" x14ac:dyDescent="0.3">
      <c r="A17" s="143"/>
      <c r="B17" s="63"/>
      <c r="C17" s="63"/>
      <c r="D17" s="63"/>
      <c r="E17" s="63"/>
      <c r="F17" s="10" t="str">
        <f t="shared" si="13"/>
        <v/>
      </c>
      <c r="G17" s="65"/>
      <c r="H17" s="66"/>
      <c r="I17" s="67"/>
      <c r="J17" s="67"/>
      <c r="K17" s="68"/>
      <c r="L17" s="154" t="str">
        <f t="shared" si="0"/>
        <v/>
      </c>
      <c r="M17" s="70" t="str">
        <f t="shared" si="1"/>
        <v/>
      </c>
      <c r="N17" s="64" t="str">
        <f t="shared" si="2"/>
        <v/>
      </c>
      <c r="O17" s="65"/>
      <c r="P17" s="67"/>
      <c r="Q17" s="67"/>
      <c r="R17" s="67"/>
      <c r="S17" s="69" t="str">
        <f t="shared" si="3"/>
        <v/>
      </c>
      <c r="T17" s="85" t="str">
        <f t="shared" si="4"/>
        <v/>
      </c>
      <c r="U17" s="73" t="str">
        <f t="shared" si="5"/>
        <v/>
      </c>
      <c r="V17" s="74" t="str">
        <f t="shared" si="6"/>
        <v/>
      </c>
      <c r="W17" s="146"/>
      <c r="X17" s="102"/>
      <c r="Y17" s="40" t="str">
        <f t="shared" si="7"/>
        <v/>
      </c>
      <c r="Z17" s="102"/>
      <c r="AA17" s="40" t="str">
        <f t="shared" si="8"/>
        <v/>
      </c>
      <c r="AB17" s="40" t="str">
        <f t="shared" si="9"/>
        <v/>
      </c>
      <c r="AC17" s="86"/>
      <c r="AD17" s="112"/>
      <c r="AE17" s="153" t="str">
        <f t="shared" si="10"/>
        <v/>
      </c>
      <c r="AF17" s="19" t="str">
        <f t="shared" si="11"/>
        <v/>
      </c>
      <c r="AG17" s="108" t="str">
        <f t="shared" si="12"/>
        <v/>
      </c>
      <c r="AH17" s="108"/>
    </row>
    <row r="18" spans="1:34" ht="30" customHeight="1" thickTop="1" thickBot="1" x14ac:dyDescent="0.3">
      <c r="A18" s="143"/>
      <c r="B18" s="63"/>
      <c r="C18" s="63"/>
      <c r="D18" s="63"/>
      <c r="E18" s="63"/>
      <c r="F18" s="10" t="str">
        <f t="shared" si="13"/>
        <v/>
      </c>
      <c r="G18" s="65"/>
      <c r="H18" s="66"/>
      <c r="I18" s="67"/>
      <c r="J18" s="67"/>
      <c r="K18" s="68"/>
      <c r="L18" s="154" t="str">
        <f t="shared" si="0"/>
        <v/>
      </c>
      <c r="M18" s="70" t="str">
        <f t="shared" si="1"/>
        <v/>
      </c>
      <c r="N18" s="64" t="str">
        <f t="shared" si="2"/>
        <v/>
      </c>
      <c r="O18" s="65"/>
      <c r="P18" s="67"/>
      <c r="Q18" s="67"/>
      <c r="R18" s="67"/>
      <c r="S18" s="69" t="str">
        <f t="shared" si="3"/>
        <v/>
      </c>
      <c r="T18" s="85" t="str">
        <f t="shared" si="4"/>
        <v/>
      </c>
      <c r="U18" s="73" t="str">
        <f t="shared" si="5"/>
        <v/>
      </c>
      <c r="V18" s="74" t="str">
        <f t="shared" si="6"/>
        <v/>
      </c>
      <c r="W18" s="146"/>
      <c r="X18" s="102"/>
      <c r="Y18" s="40" t="str">
        <f t="shared" si="7"/>
        <v/>
      </c>
      <c r="Z18" s="102"/>
      <c r="AA18" s="40" t="str">
        <f t="shared" si="8"/>
        <v/>
      </c>
      <c r="AB18" s="40" t="str">
        <f t="shared" si="9"/>
        <v/>
      </c>
      <c r="AC18" s="86"/>
      <c r="AD18" s="112"/>
      <c r="AE18" s="153" t="str">
        <f t="shared" si="10"/>
        <v/>
      </c>
      <c r="AF18" s="19" t="str">
        <f t="shared" si="11"/>
        <v/>
      </c>
      <c r="AG18" s="108" t="str">
        <f t="shared" si="12"/>
        <v/>
      </c>
      <c r="AH18" s="108"/>
    </row>
    <row r="19" spans="1:34" ht="30" customHeight="1" thickTop="1" thickBot="1" x14ac:dyDescent="0.3">
      <c r="A19" s="143"/>
      <c r="B19" s="63"/>
      <c r="C19" s="63"/>
      <c r="D19" s="63"/>
      <c r="E19" s="63"/>
      <c r="F19" s="10" t="str">
        <f t="shared" si="13"/>
        <v/>
      </c>
      <c r="G19" s="65"/>
      <c r="H19" s="66"/>
      <c r="I19" s="67"/>
      <c r="J19" s="67"/>
      <c r="K19" s="68"/>
      <c r="L19" s="154" t="str">
        <f t="shared" si="0"/>
        <v/>
      </c>
      <c r="M19" s="70" t="str">
        <f t="shared" si="1"/>
        <v/>
      </c>
      <c r="N19" s="64" t="str">
        <f t="shared" si="2"/>
        <v/>
      </c>
      <c r="O19" s="65"/>
      <c r="P19" s="67"/>
      <c r="Q19" s="67"/>
      <c r="R19" s="67"/>
      <c r="S19" s="69" t="str">
        <f t="shared" si="3"/>
        <v/>
      </c>
      <c r="T19" s="85" t="str">
        <f t="shared" si="4"/>
        <v/>
      </c>
      <c r="U19" s="73" t="str">
        <f t="shared" si="5"/>
        <v/>
      </c>
      <c r="V19" s="74" t="str">
        <f t="shared" si="6"/>
        <v/>
      </c>
      <c r="W19" s="146"/>
      <c r="X19" s="102"/>
      <c r="Y19" s="40" t="str">
        <f t="shared" si="7"/>
        <v/>
      </c>
      <c r="Z19" s="102"/>
      <c r="AA19" s="40" t="str">
        <f t="shared" si="8"/>
        <v/>
      </c>
      <c r="AB19" s="40" t="str">
        <f t="shared" si="9"/>
        <v/>
      </c>
      <c r="AC19" s="86"/>
      <c r="AD19" s="112"/>
      <c r="AE19" s="153" t="str">
        <f t="shared" si="10"/>
        <v/>
      </c>
      <c r="AF19" s="19" t="str">
        <f t="shared" si="11"/>
        <v/>
      </c>
      <c r="AG19" s="108" t="str">
        <f t="shared" si="12"/>
        <v/>
      </c>
      <c r="AH19" s="108"/>
    </row>
    <row r="20" spans="1:34" ht="30" customHeight="1" thickTop="1" thickBot="1" x14ac:dyDescent="0.3">
      <c r="A20" s="143"/>
      <c r="B20" s="63"/>
      <c r="C20" s="63"/>
      <c r="D20" s="63"/>
      <c r="E20" s="63"/>
      <c r="F20" s="10" t="str">
        <f t="shared" si="13"/>
        <v/>
      </c>
      <c r="G20" s="65"/>
      <c r="H20" s="66"/>
      <c r="I20" s="67"/>
      <c r="J20" s="67"/>
      <c r="K20" s="68"/>
      <c r="L20" s="154" t="str">
        <f t="shared" si="0"/>
        <v/>
      </c>
      <c r="M20" s="70" t="str">
        <f t="shared" si="1"/>
        <v/>
      </c>
      <c r="N20" s="64" t="str">
        <f t="shared" si="2"/>
        <v/>
      </c>
      <c r="O20" s="65"/>
      <c r="P20" s="67"/>
      <c r="Q20" s="67"/>
      <c r="R20" s="67"/>
      <c r="S20" s="69" t="str">
        <f t="shared" si="3"/>
        <v/>
      </c>
      <c r="T20" s="85" t="str">
        <f t="shared" si="4"/>
        <v/>
      </c>
      <c r="U20" s="73" t="str">
        <f t="shared" si="5"/>
        <v/>
      </c>
      <c r="V20" s="74" t="str">
        <f t="shared" si="6"/>
        <v/>
      </c>
      <c r="W20" s="146"/>
      <c r="X20" s="102"/>
      <c r="Y20" s="40" t="str">
        <f t="shared" si="7"/>
        <v/>
      </c>
      <c r="Z20" s="102"/>
      <c r="AA20" s="40" t="str">
        <f t="shared" si="8"/>
        <v/>
      </c>
      <c r="AB20" s="40" t="str">
        <f t="shared" si="9"/>
        <v/>
      </c>
      <c r="AC20" s="86"/>
      <c r="AD20" s="112"/>
      <c r="AE20" s="153" t="str">
        <f t="shared" si="10"/>
        <v/>
      </c>
      <c r="AF20" s="19" t="str">
        <f t="shared" si="11"/>
        <v/>
      </c>
      <c r="AG20" s="108" t="str">
        <f t="shared" si="12"/>
        <v/>
      </c>
      <c r="AH20" s="108"/>
    </row>
    <row r="21" spans="1:34" ht="30" customHeight="1" thickTop="1" thickBot="1" x14ac:dyDescent="0.3">
      <c r="A21" s="143"/>
      <c r="B21" s="63"/>
      <c r="C21" s="63"/>
      <c r="D21" s="63"/>
      <c r="E21" s="63"/>
      <c r="F21" s="10" t="str">
        <f t="shared" si="13"/>
        <v/>
      </c>
      <c r="G21" s="65"/>
      <c r="H21" s="66"/>
      <c r="I21" s="67"/>
      <c r="J21" s="67"/>
      <c r="K21" s="68"/>
      <c r="L21" s="154" t="str">
        <f t="shared" si="0"/>
        <v/>
      </c>
      <c r="M21" s="70" t="str">
        <f t="shared" si="1"/>
        <v/>
      </c>
      <c r="N21" s="64" t="str">
        <f t="shared" si="2"/>
        <v/>
      </c>
      <c r="O21" s="65"/>
      <c r="P21" s="67"/>
      <c r="Q21" s="67"/>
      <c r="R21" s="67"/>
      <c r="S21" s="69" t="str">
        <f t="shared" si="3"/>
        <v/>
      </c>
      <c r="T21" s="85" t="str">
        <f t="shared" si="4"/>
        <v/>
      </c>
      <c r="U21" s="73" t="str">
        <f t="shared" si="5"/>
        <v/>
      </c>
      <c r="V21" s="74" t="str">
        <f t="shared" si="6"/>
        <v/>
      </c>
      <c r="W21" s="146"/>
      <c r="X21" s="102"/>
      <c r="Y21" s="40" t="str">
        <f t="shared" si="7"/>
        <v/>
      </c>
      <c r="Z21" s="102"/>
      <c r="AA21" s="40" t="str">
        <f t="shared" si="8"/>
        <v/>
      </c>
      <c r="AB21" s="40" t="str">
        <f t="shared" si="9"/>
        <v/>
      </c>
      <c r="AC21" s="86"/>
      <c r="AD21" s="112"/>
      <c r="AE21" s="153" t="str">
        <f t="shared" si="10"/>
        <v/>
      </c>
      <c r="AF21" s="19" t="str">
        <f t="shared" si="11"/>
        <v/>
      </c>
      <c r="AG21" s="108" t="str">
        <f t="shared" si="12"/>
        <v/>
      </c>
      <c r="AH21" s="108"/>
    </row>
    <row r="22" spans="1:34" ht="30" customHeight="1" thickTop="1" thickBot="1" x14ac:dyDescent="0.3">
      <c r="A22" s="143"/>
      <c r="B22" s="63"/>
      <c r="C22" s="63"/>
      <c r="D22" s="63"/>
      <c r="E22" s="63"/>
      <c r="F22" s="10" t="str">
        <f t="shared" si="13"/>
        <v/>
      </c>
      <c r="G22" s="65"/>
      <c r="H22" s="66"/>
      <c r="I22" s="67"/>
      <c r="J22" s="67"/>
      <c r="K22" s="68"/>
      <c r="L22" s="154" t="str">
        <f t="shared" si="0"/>
        <v/>
      </c>
      <c r="M22" s="70" t="str">
        <f t="shared" si="1"/>
        <v/>
      </c>
      <c r="N22" s="64" t="str">
        <f t="shared" si="2"/>
        <v/>
      </c>
      <c r="O22" s="65"/>
      <c r="P22" s="67"/>
      <c r="Q22" s="67"/>
      <c r="R22" s="67"/>
      <c r="S22" s="69" t="str">
        <f t="shared" si="3"/>
        <v/>
      </c>
      <c r="T22" s="85" t="str">
        <f t="shared" si="4"/>
        <v/>
      </c>
      <c r="U22" s="73" t="str">
        <f t="shared" si="5"/>
        <v/>
      </c>
      <c r="V22" s="74" t="str">
        <f t="shared" si="6"/>
        <v/>
      </c>
      <c r="W22" s="146"/>
      <c r="X22" s="102"/>
      <c r="Y22" s="40" t="str">
        <f t="shared" si="7"/>
        <v/>
      </c>
      <c r="Z22" s="102"/>
      <c r="AA22" s="40" t="str">
        <f t="shared" si="8"/>
        <v/>
      </c>
      <c r="AB22" s="40" t="str">
        <f t="shared" si="9"/>
        <v/>
      </c>
      <c r="AC22" s="86"/>
      <c r="AD22" s="112"/>
      <c r="AE22" s="153" t="str">
        <f t="shared" si="10"/>
        <v/>
      </c>
      <c r="AF22" s="19" t="str">
        <f t="shared" si="11"/>
        <v/>
      </c>
      <c r="AG22" s="108" t="str">
        <f t="shared" si="12"/>
        <v/>
      </c>
      <c r="AH22" s="108"/>
    </row>
    <row r="23" spans="1:34" ht="30" customHeight="1" thickTop="1" thickBot="1" x14ac:dyDescent="0.3">
      <c r="A23" s="143"/>
      <c r="B23" s="63"/>
      <c r="C23" s="63"/>
      <c r="D23" s="63"/>
      <c r="E23" s="63"/>
      <c r="F23" s="10" t="str">
        <f t="shared" si="13"/>
        <v/>
      </c>
      <c r="G23" s="65"/>
      <c r="H23" s="66"/>
      <c r="I23" s="67"/>
      <c r="J23" s="67"/>
      <c r="K23" s="68"/>
      <c r="L23" s="154" t="str">
        <f t="shared" si="0"/>
        <v/>
      </c>
      <c r="M23" s="70" t="str">
        <f t="shared" si="1"/>
        <v/>
      </c>
      <c r="N23" s="64" t="str">
        <f t="shared" si="2"/>
        <v/>
      </c>
      <c r="O23" s="65"/>
      <c r="P23" s="67"/>
      <c r="Q23" s="67"/>
      <c r="R23" s="67"/>
      <c r="S23" s="69" t="str">
        <f t="shared" si="3"/>
        <v/>
      </c>
      <c r="T23" s="85" t="str">
        <f t="shared" si="4"/>
        <v/>
      </c>
      <c r="U23" s="73" t="str">
        <f t="shared" si="5"/>
        <v/>
      </c>
      <c r="V23" s="74" t="str">
        <f t="shared" si="6"/>
        <v/>
      </c>
      <c r="W23" s="146"/>
      <c r="X23" s="102"/>
      <c r="Y23" s="40" t="str">
        <f t="shared" si="7"/>
        <v/>
      </c>
      <c r="Z23" s="102"/>
      <c r="AA23" s="40" t="str">
        <f t="shared" si="8"/>
        <v/>
      </c>
      <c r="AB23" s="40" t="str">
        <f t="shared" si="9"/>
        <v/>
      </c>
      <c r="AC23" s="86"/>
      <c r="AD23" s="112"/>
      <c r="AE23" s="153" t="str">
        <f t="shared" si="10"/>
        <v/>
      </c>
      <c r="AF23" s="19" t="str">
        <f t="shared" si="11"/>
        <v/>
      </c>
      <c r="AG23" s="108" t="str">
        <f t="shared" si="12"/>
        <v/>
      </c>
      <c r="AH23" s="108"/>
    </row>
    <row r="24" spans="1:34" ht="30" customHeight="1" thickTop="1" thickBot="1" x14ac:dyDescent="0.3">
      <c r="A24" s="143"/>
      <c r="B24" s="63"/>
      <c r="C24" s="63"/>
      <c r="D24" s="63"/>
      <c r="E24" s="63"/>
      <c r="F24" s="10" t="str">
        <f t="shared" si="13"/>
        <v/>
      </c>
      <c r="G24" s="65"/>
      <c r="H24" s="66"/>
      <c r="I24" s="67"/>
      <c r="J24" s="67"/>
      <c r="K24" s="68"/>
      <c r="L24" s="154" t="str">
        <f t="shared" si="0"/>
        <v/>
      </c>
      <c r="M24" s="70" t="str">
        <f t="shared" si="1"/>
        <v/>
      </c>
      <c r="N24" s="64" t="str">
        <f t="shared" si="2"/>
        <v/>
      </c>
      <c r="O24" s="65"/>
      <c r="P24" s="67"/>
      <c r="Q24" s="67"/>
      <c r="R24" s="67"/>
      <c r="S24" s="69" t="str">
        <f t="shared" si="3"/>
        <v/>
      </c>
      <c r="T24" s="85" t="str">
        <f t="shared" si="4"/>
        <v/>
      </c>
      <c r="U24" s="73" t="str">
        <f t="shared" si="5"/>
        <v/>
      </c>
      <c r="V24" s="74" t="str">
        <f t="shared" si="6"/>
        <v/>
      </c>
      <c r="W24" s="146"/>
      <c r="X24" s="102"/>
      <c r="Y24" s="40" t="str">
        <f t="shared" si="7"/>
        <v/>
      </c>
      <c r="Z24" s="102"/>
      <c r="AA24" s="40" t="str">
        <f t="shared" si="8"/>
        <v/>
      </c>
      <c r="AB24" s="40" t="str">
        <f t="shared" si="9"/>
        <v/>
      </c>
      <c r="AC24" s="86"/>
      <c r="AD24" s="112"/>
      <c r="AE24" s="153" t="str">
        <f t="shared" si="10"/>
        <v/>
      </c>
      <c r="AF24" s="19" t="str">
        <f t="shared" si="11"/>
        <v/>
      </c>
      <c r="AG24" s="108" t="str">
        <f t="shared" si="12"/>
        <v/>
      </c>
      <c r="AH24" s="108"/>
    </row>
    <row r="25" spans="1:34" ht="30" customHeight="1" thickTop="1" thickBot="1" x14ac:dyDescent="0.3">
      <c r="A25" s="143"/>
      <c r="B25" s="63"/>
      <c r="C25" s="63"/>
      <c r="D25" s="63"/>
      <c r="E25" s="63"/>
      <c r="F25" s="10" t="str">
        <f t="shared" si="13"/>
        <v/>
      </c>
      <c r="G25" s="65"/>
      <c r="H25" s="66"/>
      <c r="I25" s="67"/>
      <c r="J25" s="67"/>
      <c r="K25" s="68"/>
      <c r="L25" s="154" t="str">
        <f t="shared" si="0"/>
        <v/>
      </c>
      <c r="M25" s="70" t="str">
        <f t="shared" si="1"/>
        <v/>
      </c>
      <c r="N25" s="64" t="str">
        <f t="shared" si="2"/>
        <v/>
      </c>
      <c r="O25" s="65"/>
      <c r="P25" s="67"/>
      <c r="Q25" s="67"/>
      <c r="R25" s="67"/>
      <c r="S25" s="69" t="str">
        <f t="shared" si="3"/>
        <v/>
      </c>
      <c r="T25" s="85" t="str">
        <f t="shared" si="4"/>
        <v/>
      </c>
      <c r="U25" s="73" t="str">
        <f t="shared" si="5"/>
        <v/>
      </c>
      <c r="V25" s="74" t="str">
        <f t="shared" si="6"/>
        <v/>
      </c>
      <c r="W25" s="146"/>
      <c r="X25" s="102"/>
      <c r="Y25" s="40" t="str">
        <f t="shared" si="7"/>
        <v/>
      </c>
      <c r="Z25" s="102"/>
      <c r="AA25" s="40" t="str">
        <f t="shared" si="8"/>
        <v/>
      </c>
      <c r="AB25" s="40" t="str">
        <f t="shared" si="9"/>
        <v/>
      </c>
      <c r="AC25" s="86"/>
      <c r="AD25" s="112"/>
      <c r="AE25" s="153" t="str">
        <f t="shared" si="10"/>
        <v/>
      </c>
      <c r="AF25" s="19" t="str">
        <f t="shared" si="11"/>
        <v/>
      </c>
      <c r="AG25" s="108" t="str">
        <f t="shared" si="12"/>
        <v/>
      </c>
      <c r="AH25" s="108"/>
    </row>
    <row r="26" spans="1:34" ht="30" customHeight="1" thickTop="1" thickBot="1" x14ac:dyDescent="0.3">
      <c r="A26" s="143"/>
      <c r="B26" s="63"/>
      <c r="C26" s="63"/>
      <c r="D26" s="63"/>
      <c r="E26" s="63"/>
      <c r="F26" s="10" t="str">
        <f t="shared" si="13"/>
        <v/>
      </c>
      <c r="G26" s="65"/>
      <c r="H26" s="66"/>
      <c r="I26" s="67"/>
      <c r="J26" s="67"/>
      <c r="K26" s="68"/>
      <c r="L26" s="154" t="str">
        <f t="shared" si="0"/>
        <v/>
      </c>
      <c r="M26" s="70" t="str">
        <f t="shared" si="1"/>
        <v/>
      </c>
      <c r="N26" s="64" t="str">
        <f t="shared" si="2"/>
        <v/>
      </c>
      <c r="O26" s="65"/>
      <c r="P26" s="67"/>
      <c r="Q26" s="67"/>
      <c r="R26" s="67"/>
      <c r="S26" s="69" t="str">
        <f t="shared" si="3"/>
        <v/>
      </c>
      <c r="T26" s="85" t="str">
        <f t="shared" si="4"/>
        <v/>
      </c>
      <c r="U26" s="73" t="str">
        <f t="shared" si="5"/>
        <v/>
      </c>
      <c r="V26" s="74" t="str">
        <f t="shared" si="6"/>
        <v/>
      </c>
      <c r="W26" s="146"/>
      <c r="X26" s="102"/>
      <c r="Y26" s="40" t="str">
        <f t="shared" si="7"/>
        <v/>
      </c>
      <c r="Z26" s="102"/>
      <c r="AA26" s="40" t="str">
        <f t="shared" si="8"/>
        <v/>
      </c>
      <c r="AB26" s="40" t="str">
        <f t="shared" si="9"/>
        <v/>
      </c>
      <c r="AC26" s="86"/>
      <c r="AD26" s="112"/>
      <c r="AE26" s="153" t="str">
        <f t="shared" si="10"/>
        <v/>
      </c>
      <c r="AF26" s="19" t="str">
        <f t="shared" si="11"/>
        <v/>
      </c>
      <c r="AG26" s="108" t="str">
        <f t="shared" si="12"/>
        <v/>
      </c>
      <c r="AH26" s="108"/>
    </row>
    <row r="27" spans="1:34" ht="30" customHeight="1" thickTop="1" thickBot="1" x14ac:dyDescent="0.3">
      <c r="A27" s="143"/>
      <c r="B27" s="63"/>
      <c r="C27" s="63"/>
      <c r="D27" s="63"/>
      <c r="E27" s="63"/>
      <c r="F27" s="10" t="str">
        <f t="shared" si="13"/>
        <v/>
      </c>
      <c r="G27" s="65"/>
      <c r="H27" s="66"/>
      <c r="I27" s="67"/>
      <c r="J27" s="67"/>
      <c r="K27" s="68"/>
      <c r="L27" s="154" t="str">
        <f t="shared" si="0"/>
        <v/>
      </c>
      <c r="M27" s="70" t="str">
        <f t="shared" si="1"/>
        <v/>
      </c>
      <c r="N27" s="64" t="str">
        <f t="shared" si="2"/>
        <v/>
      </c>
      <c r="O27" s="65"/>
      <c r="P27" s="67"/>
      <c r="Q27" s="67"/>
      <c r="R27" s="67"/>
      <c r="S27" s="69" t="str">
        <f t="shared" si="3"/>
        <v/>
      </c>
      <c r="T27" s="85" t="str">
        <f t="shared" si="4"/>
        <v/>
      </c>
      <c r="U27" s="73" t="str">
        <f t="shared" si="5"/>
        <v/>
      </c>
      <c r="V27" s="74" t="str">
        <f t="shared" si="6"/>
        <v/>
      </c>
      <c r="W27" s="146"/>
      <c r="X27" s="102"/>
      <c r="Y27" s="40" t="str">
        <f t="shared" si="7"/>
        <v/>
      </c>
      <c r="Z27" s="102"/>
      <c r="AA27" s="40" t="str">
        <f t="shared" si="8"/>
        <v/>
      </c>
      <c r="AB27" s="40" t="str">
        <f t="shared" si="9"/>
        <v/>
      </c>
      <c r="AC27" s="86"/>
      <c r="AD27" s="112"/>
      <c r="AE27" s="153" t="str">
        <f t="shared" si="10"/>
        <v/>
      </c>
      <c r="AF27" s="19" t="str">
        <f t="shared" si="11"/>
        <v/>
      </c>
      <c r="AG27" s="108" t="str">
        <f t="shared" si="12"/>
        <v/>
      </c>
      <c r="AH27" s="108"/>
    </row>
    <row r="28" spans="1:34" ht="30" customHeight="1" thickTop="1" thickBot="1" x14ac:dyDescent="0.3">
      <c r="A28" s="143"/>
      <c r="B28" s="63"/>
      <c r="C28" s="63"/>
      <c r="D28" s="63"/>
      <c r="E28" s="63"/>
      <c r="F28" s="10" t="str">
        <f t="shared" si="13"/>
        <v/>
      </c>
      <c r="G28" s="65"/>
      <c r="H28" s="66"/>
      <c r="I28" s="67"/>
      <c r="J28" s="67"/>
      <c r="K28" s="68"/>
      <c r="L28" s="154" t="str">
        <f t="shared" si="0"/>
        <v/>
      </c>
      <c r="M28" s="70" t="str">
        <f t="shared" si="1"/>
        <v/>
      </c>
      <c r="N28" s="64" t="str">
        <f t="shared" si="2"/>
        <v/>
      </c>
      <c r="O28" s="65"/>
      <c r="P28" s="67"/>
      <c r="Q28" s="67"/>
      <c r="R28" s="67"/>
      <c r="S28" s="69" t="str">
        <f t="shared" si="3"/>
        <v/>
      </c>
      <c r="T28" s="85" t="str">
        <f t="shared" si="4"/>
        <v/>
      </c>
      <c r="U28" s="73" t="str">
        <f t="shared" si="5"/>
        <v/>
      </c>
      <c r="V28" s="74" t="str">
        <f t="shared" si="6"/>
        <v/>
      </c>
      <c r="W28" s="146"/>
      <c r="X28" s="102"/>
      <c r="Y28" s="40" t="str">
        <f t="shared" si="7"/>
        <v/>
      </c>
      <c r="Z28" s="102"/>
      <c r="AA28" s="40" t="str">
        <f t="shared" si="8"/>
        <v/>
      </c>
      <c r="AB28" s="40" t="str">
        <f t="shared" si="9"/>
        <v/>
      </c>
      <c r="AC28" s="86"/>
      <c r="AD28" s="112"/>
      <c r="AE28" s="153" t="str">
        <f t="shared" si="10"/>
        <v/>
      </c>
      <c r="AF28" s="19" t="str">
        <f t="shared" si="11"/>
        <v/>
      </c>
      <c r="AG28" s="108" t="str">
        <f t="shared" si="12"/>
        <v/>
      </c>
      <c r="AH28" s="108"/>
    </row>
    <row r="29" spans="1:34" ht="30" customHeight="1" thickTop="1" thickBot="1" x14ac:dyDescent="0.3">
      <c r="A29" s="143"/>
      <c r="B29" s="63"/>
      <c r="C29" s="63"/>
      <c r="D29" s="63"/>
      <c r="E29" s="63"/>
      <c r="F29" s="10" t="str">
        <f t="shared" si="13"/>
        <v/>
      </c>
      <c r="G29" s="65"/>
      <c r="H29" s="66"/>
      <c r="I29" s="67"/>
      <c r="J29" s="67"/>
      <c r="K29" s="68"/>
      <c r="L29" s="154" t="str">
        <f t="shared" si="0"/>
        <v/>
      </c>
      <c r="M29" s="70" t="str">
        <f t="shared" si="1"/>
        <v/>
      </c>
      <c r="N29" s="64" t="str">
        <f t="shared" si="2"/>
        <v/>
      </c>
      <c r="O29" s="65"/>
      <c r="P29" s="67"/>
      <c r="Q29" s="67"/>
      <c r="R29" s="67"/>
      <c r="S29" s="69" t="str">
        <f t="shared" si="3"/>
        <v/>
      </c>
      <c r="T29" s="85" t="str">
        <f t="shared" si="4"/>
        <v/>
      </c>
      <c r="U29" s="73" t="str">
        <f t="shared" si="5"/>
        <v/>
      </c>
      <c r="V29" s="74" t="str">
        <f t="shared" si="6"/>
        <v/>
      </c>
      <c r="W29" s="146"/>
      <c r="X29" s="102"/>
      <c r="Y29" s="40" t="str">
        <f t="shared" si="7"/>
        <v/>
      </c>
      <c r="Z29" s="102"/>
      <c r="AA29" s="40" t="str">
        <f t="shared" si="8"/>
        <v/>
      </c>
      <c r="AB29" s="40" t="str">
        <f t="shared" si="9"/>
        <v/>
      </c>
      <c r="AC29" s="86"/>
      <c r="AD29" s="112"/>
      <c r="AE29" s="153" t="str">
        <f t="shared" si="10"/>
        <v/>
      </c>
      <c r="AF29" s="19" t="str">
        <f t="shared" si="11"/>
        <v/>
      </c>
      <c r="AG29" s="108" t="str">
        <f t="shared" si="12"/>
        <v/>
      </c>
      <c r="AH29" s="108"/>
    </row>
    <row r="30" spans="1:34" ht="30" customHeight="1" thickTop="1" thickBot="1" x14ac:dyDescent="0.3">
      <c r="A30" s="143"/>
      <c r="B30" s="63"/>
      <c r="C30" s="63"/>
      <c r="D30" s="63"/>
      <c r="E30" s="63"/>
      <c r="F30" s="10" t="str">
        <f t="shared" si="13"/>
        <v/>
      </c>
      <c r="G30" s="65"/>
      <c r="H30" s="66"/>
      <c r="I30" s="67"/>
      <c r="J30" s="67"/>
      <c r="K30" s="68"/>
      <c r="L30" s="154" t="str">
        <f t="shared" si="0"/>
        <v/>
      </c>
      <c r="M30" s="70" t="str">
        <f t="shared" si="1"/>
        <v/>
      </c>
      <c r="N30" s="64" t="str">
        <f t="shared" si="2"/>
        <v/>
      </c>
      <c r="O30" s="65"/>
      <c r="P30" s="67"/>
      <c r="Q30" s="67"/>
      <c r="R30" s="67"/>
      <c r="S30" s="69" t="str">
        <f t="shared" si="3"/>
        <v/>
      </c>
      <c r="T30" s="85" t="str">
        <f t="shared" si="4"/>
        <v/>
      </c>
      <c r="U30" s="73" t="str">
        <f t="shared" si="5"/>
        <v/>
      </c>
      <c r="V30" s="74" t="str">
        <f t="shared" si="6"/>
        <v/>
      </c>
      <c r="W30" s="146"/>
      <c r="X30" s="102"/>
      <c r="Y30" s="40" t="str">
        <f t="shared" si="7"/>
        <v/>
      </c>
      <c r="Z30" s="102"/>
      <c r="AA30" s="40" t="str">
        <f t="shared" si="8"/>
        <v/>
      </c>
      <c r="AB30" s="40" t="str">
        <f t="shared" si="9"/>
        <v/>
      </c>
      <c r="AC30" s="86"/>
      <c r="AD30" s="112"/>
      <c r="AE30" s="153" t="str">
        <f t="shared" si="10"/>
        <v/>
      </c>
      <c r="AF30" s="19" t="str">
        <f t="shared" si="11"/>
        <v/>
      </c>
      <c r="AG30" s="108" t="str">
        <f t="shared" si="12"/>
        <v/>
      </c>
      <c r="AH30" s="108"/>
    </row>
    <row r="31" spans="1:34" ht="30" customHeight="1" thickTop="1" thickBot="1" x14ac:dyDescent="0.3">
      <c r="A31" s="143"/>
      <c r="B31" s="63"/>
      <c r="C31" s="63"/>
      <c r="D31" s="63"/>
      <c r="E31" s="63"/>
      <c r="F31" s="10" t="str">
        <f t="shared" si="13"/>
        <v/>
      </c>
      <c r="G31" s="65"/>
      <c r="H31" s="66"/>
      <c r="I31" s="67"/>
      <c r="J31" s="67"/>
      <c r="K31" s="68"/>
      <c r="L31" s="154" t="str">
        <f t="shared" si="0"/>
        <v/>
      </c>
      <c r="M31" s="70" t="str">
        <f t="shared" si="1"/>
        <v/>
      </c>
      <c r="N31" s="64" t="str">
        <f t="shared" si="2"/>
        <v/>
      </c>
      <c r="O31" s="65"/>
      <c r="P31" s="67"/>
      <c r="Q31" s="67"/>
      <c r="R31" s="67"/>
      <c r="S31" s="69" t="str">
        <f t="shared" si="3"/>
        <v/>
      </c>
      <c r="T31" s="85" t="str">
        <f t="shared" si="4"/>
        <v/>
      </c>
      <c r="U31" s="73" t="str">
        <f t="shared" si="5"/>
        <v/>
      </c>
      <c r="V31" s="74" t="str">
        <f t="shared" si="6"/>
        <v/>
      </c>
      <c r="W31" s="146"/>
      <c r="X31" s="102"/>
      <c r="Y31" s="40" t="str">
        <f t="shared" si="7"/>
        <v/>
      </c>
      <c r="Z31" s="102"/>
      <c r="AA31" s="40" t="str">
        <f t="shared" si="8"/>
        <v/>
      </c>
      <c r="AB31" s="40" t="str">
        <f t="shared" si="9"/>
        <v/>
      </c>
      <c r="AC31" s="86"/>
      <c r="AD31" s="112"/>
      <c r="AE31" s="153" t="str">
        <f t="shared" si="10"/>
        <v/>
      </c>
      <c r="AF31" s="19" t="str">
        <f t="shared" si="11"/>
        <v/>
      </c>
      <c r="AG31" s="108" t="str">
        <f t="shared" si="12"/>
        <v/>
      </c>
      <c r="AH31" s="108"/>
    </row>
    <row r="32" spans="1:34" ht="30" customHeight="1" thickTop="1" thickBot="1" x14ac:dyDescent="0.3">
      <c r="A32" s="143"/>
      <c r="B32" s="63"/>
      <c r="C32" s="63"/>
      <c r="D32" s="63"/>
      <c r="E32" s="63"/>
      <c r="F32" s="10" t="str">
        <f t="shared" si="13"/>
        <v/>
      </c>
      <c r="G32" s="65"/>
      <c r="H32" s="66"/>
      <c r="I32" s="67"/>
      <c r="J32" s="67"/>
      <c r="K32" s="68"/>
      <c r="L32" s="154" t="str">
        <f t="shared" si="0"/>
        <v/>
      </c>
      <c r="M32" s="70" t="str">
        <f t="shared" si="1"/>
        <v/>
      </c>
      <c r="N32" s="64" t="str">
        <f t="shared" si="2"/>
        <v/>
      </c>
      <c r="O32" s="65"/>
      <c r="P32" s="67"/>
      <c r="Q32" s="67"/>
      <c r="R32" s="67"/>
      <c r="S32" s="69" t="str">
        <f t="shared" si="3"/>
        <v/>
      </c>
      <c r="T32" s="85" t="str">
        <f t="shared" si="4"/>
        <v/>
      </c>
      <c r="U32" s="73" t="str">
        <f t="shared" si="5"/>
        <v/>
      </c>
      <c r="V32" s="74" t="str">
        <f t="shared" si="6"/>
        <v/>
      </c>
      <c r="W32" s="146"/>
      <c r="X32" s="102"/>
      <c r="Y32" s="40" t="str">
        <f t="shared" si="7"/>
        <v/>
      </c>
      <c r="Z32" s="102"/>
      <c r="AA32" s="40" t="str">
        <f t="shared" si="8"/>
        <v/>
      </c>
      <c r="AB32" s="40" t="str">
        <f t="shared" si="9"/>
        <v/>
      </c>
      <c r="AC32" s="86"/>
      <c r="AD32" s="112"/>
      <c r="AE32" s="153" t="str">
        <f t="shared" si="10"/>
        <v/>
      </c>
      <c r="AF32" s="19" t="str">
        <f t="shared" si="11"/>
        <v/>
      </c>
      <c r="AG32" s="108" t="str">
        <f t="shared" si="12"/>
        <v/>
      </c>
      <c r="AH32" s="108"/>
    </row>
    <row r="33" spans="1:34" ht="30" customHeight="1" thickTop="1" thickBot="1" x14ac:dyDescent="0.3">
      <c r="A33" s="143"/>
      <c r="B33" s="63"/>
      <c r="C33" s="63"/>
      <c r="D33" s="63"/>
      <c r="E33" s="63"/>
      <c r="F33" s="10" t="str">
        <f t="shared" si="13"/>
        <v/>
      </c>
      <c r="G33" s="65"/>
      <c r="H33" s="66"/>
      <c r="I33" s="67"/>
      <c r="J33" s="67"/>
      <c r="K33" s="68"/>
      <c r="L33" s="154" t="str">
        <f t="shared" si="0"/>
        <v/>
      </c>
      <c r="M33" s="70" t="str">
        <f t="shared" si="1"/>
        <v/>
      </c>
      <c r="N33" s="64" t="str">
        <f t="shared" si="2"/>
        <v/>
      </c>
      <c r="O33" s="65"/>
      <c r="P33" s="67"/>
      <c r="Q33" s="67"/>
      <c r="R33" s="67"/>
      <c r="S33" s="69" t="str">
        <f t="shared" si="3"/>
        <v/>
      </c>
      <c r="T33" s="85" t="str">
        <f t="shared" si="4"/>
        <v/>
      </c>
      <c r="U33" s="73" t="str">
        <f t="shared" si="5"/>
        <v/>
      </c>
      <c r="V33" s="74" t="str">
        <f t="shared" si="6"/>
        <v/>
      </c>
      <c r="W33" s="146"/>
      <c r="X33" s="102"/>
      <c r="Y33" s="40" t="str">
        <f t="shared" si="7"/>
        <v/>
      </c>
      <c r="Z33" s="102"/>
      <c r="AA33" s="40" t="str">
        <f t="shared" si="8"/>
        <v/>
      </c>
      <c r="AB33" s="40" t="str">
        <f t="shared" si="9"/>
        <v/>
      </c>
      <c r="AC33" s="86"/>
      <c r="AD33" s="112"/>
      <c r="AE33" s="153" t="str">
        <f t="shared" si="10"/>
        <v/>
      </c>
      <c r="AF33" s="19" t="str">
        <f t="shared" si="11"/>
        <v/>
      </c>
      <c r="AG33" s="108" t="str">
        <f t="shared" si="12"/>
        <v/>
      </c>
      <c r="AH33" s="108"/>
    </row>
    <row r="34" spans="1:34" ht="30" customHeight="1" thickTop="1" thickBot="1" x14ac:dyDescent="0.3">
      <c r="A34" s="143"/>
      <c r="B34" s="63"/>
      <c r="C34" s="63"/>
      <c r="D34" s="63"/>
      <c r="E34" s="63"/>
      <c r="F34" s="10" t="str">
        <f t="shared" si="13"/>
        <v/>
      </c>
      <c r="G34" s="65"/>
      <c r="H34" s="66"/>
      <c r="I34" s="67"/>
      <c r="J34" s="67"/>
      <c r="K34" s="68"/>
      <c r="L34" s="154" t="str">
        <f t="shared" si="0"/>
        <v/>
      </c>
      <c r="M34" s="70" t="str">
        <f t="shared" si="1"/>
        <v/>
      </c>
      <c r="N34" s="64" t="str">
        <f t="shared" si="2"/>
        <v/>
      </c>
      <c r="O34" s="65"/>
      <c r="P34" s="67"/>
      <c r="Q34" s="67"/>
      <c r="R34" s="67"/>
      <c r="S34" s="69" t="str">
        <f t="shared" si="3"/>
        <v/>
      </c>
      <c r="T34" s="85" t="str">
        <f t="shared" si="4"/>
        <v/>
      </c>
      <c r="U34" s="73" t="str">
        <f t="shared" si="5"/>
        <v/>
      </c>
      <c r="V34" s="74" t="str">
        <f t="shared" si="6"/>
        <v/>
      </c>
      <c r="W34" s="146"/>
      <c r="X34" s="102"/>
      <c r="Y34" s="40" t="str">
        <f t="shared" si="7"/>
        <v/>
      </c>
      <c r="Z34" s="102"/>
      <c r="AA34" s="40" t="str">
        <f t="shared" si="8"/>
        <v/>
      </c>
      <c r="AB34" s="40" t="str">
        <f t="shared" si="9"/>
        <v/>
      </c>
      <c r="AC34" s="86"/>
      <c r="AD34" s="112"/>
      <c r="AE34" s="153" t="str">
        <f t="shared" si="10"/>
        <v/>
      </c>
      <c r="AF34" s="19" t="str">
        <f t="shared" si="11"/>
        <v/>
      </c>
      <c r="AG34" s="108" t="str">
        <f t="shared" si="12"/>
        <v/>
      </c>
      <c r="AH34" s="108"/>
    </row>
    <row r="35" spans="1:34" ht="30" customHeight="1" thickTop="1" thickBot="1" x14ac:dyDescent="0.3">
      <c r="A35" s="143"/>
      <c r="B35" s="63"/>
      <c r="C35" s="63"/>
      <c r="D35" s="63"/>
      <c r="E35" s="63"/>
      <c r="F35" s="10" t="str">
        <f t="shared" si="13"/>
        <v/>
      </c>
      <c r="G35" s="65"/>
      <c r="H35" s="66"/>
      <c r="I35" s="67"/>
      <c r="J35" s="67"/>
      <c r="K35" s="68"/>
      <c r="L35" s="154" t="str">
        <f t="shared" si="0"/>
        <v/>
      </c>
      <c r="M35" s="70" t="str">
        <f t="shared" si="1"/>
        <v/>
      </c>
      <c r="N35" s="64" t="str">
        <f t="shared" si="2"/>
        <v/>
      </c>
      <c r="O35" s="65"/>
      <c r="P35" s="67"/>
      <c r="Q35" s="67"/>
      <c r="R35" s="67"/>
      <c r="S35" s="69" t="str">
        <f t="shared" si="3"/>
        <v/>
      </c>
      <c r="T35" s="85" t="str">
        <f t="shared" si="4"/>
        <v/>
      </c>
      <c r="U35" s="73" t="str">
        <f t="shared" si="5"/>
        <v/>
      </c>
      <c r="V35" s="74" t="str">
        <f t="shared" si="6"/>
        <v/>
      </c>
      <c r="W35" s="146"/>
      <c r="X35" s="102"/>
      <c r="Y35" s="40" t="str">
        <f t="shared" si="7"/>
        <v/>
      </c>
      <c r="Z35" s="102"/>
      <c r="AA35" s="40" t="str">
        <f t="shared" si="8"/>
        <v/>
      </c>
      <c r="AB35" s="40" t="str">
        <f t="shared" si="9"/>
        <v/>
      </c>
      <c r="AC35" s="86"/>
      <c r="AD35" s="112"/>
      <c r="AE35" s="153" t="str">
        <f t="shared" si="10"/>
        <v/>
      </c>
      <c r="AF35" s="19" t="str">
        <f t="shared" si="11"/>
        <v/>
      </c>
      <c r="AG35" s="108" t="str">
        <f t="shared" si="12"/>
        <v/>
      </c>
      <c r="AH35" s="108"/>
    </row>
    <row r="36" spans="1:34" ht="30" customHeight="1" thickTop="1" thickBot="1" x14ac:dyDescent="0.3">
      <c r="A36" s="143"/>
      <c r="B36" s="63"/>
      <c r="C36" s="63"/>
      <c r="D36" s="63"/>
      <c r="E36" s="63"/>
      <c r="F36" s="10" t="str">
        <f t="shared" si="13"/>
        <v/>
      </c>
      <c r="G36" s="65"/>
      <c r="H36" s="66"/>
      <c r="I36" s="67"/>
      <c r="J36" s="67"/>
      <c r="K36" s="68"/>
      <c r="L36" s="154" t="str">
        <f t="shared" si="0"/>
        <v/>
      </c>
      <c r="M36" s="70" t="str">
        <f t="shared" si="1"/>
        <v/>
      </c>
      <c r="N36" s="64" t="str">
        <f t="shared" si="2"/>
        <v/>
      </c>
      <c r="O36" s="65"/>
      <c r="P36" s="67"/>
      <c r="Q36" s="67"/>
      <c r="R36" s="67"/>
      <c r="S36" s="69" t="str">
        <f t="shared" si="3"/>
        <v/>
      </c>
      <c r="T36" s="85" t="str">
        <f t="shared" si="4"/>
        <v/>
      </c>
      <c r="U36" s="73" t="str">
        <f t="shared" si="5"/>
        <v/>
      </c>
      <c r="V36" s="74" t="str">
        <f t="shared" si="6"/>
        <v/>
      </c>
      <c r="W36" s="146"/>
      <c r="X36" s="102"/>
      <c r="Y36" s="40" t="str">
        <f t="shared" si="7"/>
        <v/>
      </c>
      <c r="Z36" s="102"/>
      <c r="AA36" s="40" t="str">
        <f t="shared" si="8"/>
        <v/>
      </c>
      <c r="AB36" s="40" t="str">
        <f t="shared" si="9"/>
        <v/>
      </c>
      <c r="AC36" s="86"/>
      <c r="AD36" s="112"/>
      <c r="AE36" s="153" t="str">
        <f t="shared" si="10"/>
        <v/>
      </c>
      <c r="AF36" s="19" t="str">
        <f t="shared" si="11"/>
        <v/>
      </c>
      <c r="AG36" s="108" t="str">
        <f t="shared" si="12"/>
        <v/>
      </c>
      <c r="AH36" s="108"/>
    </row>
    <row r="37" spans="1:34" ht="30" customHeight="1" thickTop="1" thickBot="1" x14ac:dyDescent="0.3">
      <c r="A37" s="143"/>
      <c r="B37" s="63"/>
      <c r="C37" s="63"/>
      <c r="D37" s="63"/>
      <c r="E37" s="63"/>
      <c r="F37" s="10" t="str">
        <f t="shared" si="13"/>
        <v/>
      </c>
      <c r="G37" s="65"/>
      <c r="H37" s="66"/>
      <c r="I37" s="67"/>
      <c r="J37" s="67"/>
      <c r="K37" s="68"/>
      <c r="L37" s="154" t="str">
        <f t="shared" ref="L37:L68" si="14">IF(AND(ISNUMBER(H37),ISNUMBER(J37),ISNUMBER(B37)),(J37-H37)/B37,"")</f>
        <v/>
      </c>
      <c r="M37" s="70" t="str">
        <f t="shared" ref="M37:M68" si="15">IF(AND(L37&lt;75%,ISNUMBER(L37)),"à temps",IF(L37="","","Retard de paiement éventuel dû au retard du traitement de la réception"))</f>
        <v/>
      </c>
      <c r="N37" s="64" t="str">
        <f t="shared" ref="N37:N68" si="16">+IF(P37&lt;H37,"Facture Antidatée",IF(AND(ISNUMBER(J37),ISBLANK(P37)),"Réclamer Facture",IF(AND(ISNUMBER(P37),ISNUMBER(J37)),"à comptabiliser","")))</f>
        <v/>
      </c>
      <c r="O37" s="65"/>
      <c r="P37" s="67"/>
      <c r="Q37" s="67"/>
      <c r="R37" s="67"/>
      <c r="S37" s="69" t="str">
        <f t="shared" ref="S37:S68" si="17">IF(AND(ISNUMBER(Q37),ISNUMBER(R37),ISNUMBER(B37)),(R37-Q37)/B37,"")</f>
        <v/>
      </c>
      <c r="T37" s="85" t="str">
        <f t="shared" ref="T37:T68" si="18">IF(AND(ISNUMBER(Q37),ISNUMBER(R37)),R37-Q37,"")</f>
        <v/>
      </c>
      <c r="U37" s="73" t="str">
        <f t="shared" ref="U37:U68" si="19">IF(AND(ISNUMBER(H37),ISNUMBER(B37)),H37+B37,"")</f>
        <v/>
      </c>
      <c r="V37" s="74" t="str">
        <f t="shared" ref="V37:V68" si="20">IF(ISNUMBER(U37),U37-$U$1,"")</f>
        <v/>
      </c>
      <c r="W37" s="146"/>
      <c r="X37" s="102"/>
      <c r="Y37" s="40" t="str">
        <f t="shared" ref="Y37:Y68" si="21">+IF(AND(ISNUMBER(X37),ISNUMBER(R37),ISNUMBER(H37),ISNUMBER(B37)),(X37-MAX(R37,H37))/B37,"")</f>
        <v/>
      </c>
      <c r="Z37" s="102"/>
      <c r="AA37" s="40" t="str">
        <f t="shared" ref="AA37:AA68" si="22">+IF(AND(ISNUMBER(Z37),ISNUMBER(X37),ISNUMBER(B37)),(Z37-X37)/B37,"")</f>
        <v/>
      </c>
      <c r="AB37" s="40" t="str">
        <f t="shared" ref="AB37:AB68" si="23">IF(AND(ISNUMBER(Z37),ISNUMBER(AC37),ISNUMBER(B37)),(AC37-Z37)/B37,"")</f>
        <v/>
      </c>
      <c r="AC37" s="86"/>
      <c r="AD37" s="112"/>
      <c r="AE37" s="153" t="str">
        <f t="shared" ref="AE37:AE68" si="24">IF(AND(ISNUMBER(H37),ISNUMBER(B37),ISNUMBER(AD37)),(AD37-H37)/B37,"")</f>
        <v/>
      </c>
      <c r="AF37" s="19" t="str">
        <f t="shared" ref="AF37:AF68" si="25">IF(AND(ISNUMBER(AE37),AE37&lt;=1),"Paiement à temps",IF(AND(ISNUMBER(AE37),AE37&gt;1),"Dépassement du délai de paiement, Pensez à comptabiliser la Provision",""))</f>
        <v/>
      </c>
      <c r="AG37" s="108" t="str">
        <f t="shared" ref="AG37:AG68" si="26">IF(AND(ISNUMBER(K37),ISNUMBER(AE37),AE37&gt;100%),K37*10%,"")</f>
        <v/>
      </c>
      <c r="AH37" s="108"/>
    </row>
    <row r="38" spans="1:34" ht="30" customHeight="1" thickTop="1" thickBot="1" x14ac:dyDescent="0.3">
      <c r="A38" s="143"/>
      <c r="B38" s="63"/>
      <c r="C38" s="63"/>
      <c r="D38" s="63"/>
      <c r="E38" s="63"/>
      <c r="F38" s="10" t="str">
        <f t="shared" si="13"/>
        <v/>
      </c>
      <c r="G38" s="65"/>
      <c r="H38" s="66"/>
      <c r="I38" s="67"/>
      <c r="J38" s="67"/>
      <c r="K38" s="68"/>
      <c r="L38" s="154" t="str">
        <f t="shared" si="14"/>
        <v/>
      </c>
      <c r="M38" s="70" t="str">
        <f t="shared" si="15"/>
        <v/>
      </c>
      <c r="N38" s="64" t="str">
        <f t="shared" si="16"/>
        <v/>
      </c>
      <c r="O38" s="65"/>
      <c r="P38" s="67"/>
      <c r="Q38" s="67"/>
      <c r="R38" s="67"/>
      <c r="S38" s="69" t="str">
        <f t="shared" si="17"/>
        <v/>
      </c>
      <c r="T38" s="85" t="str">
        <f t="shared" si="18"/>
        <v/>
      </c>
      <c r="U38" s="73" t="str">
        <f t="shared" si="19"/>
        <v/>
      </c>
      <c r="V38" s="74" t="str">
        <f t="shared" si="20"/>
        <v/>
      </c>
      <c r="W38" s="146"/>
      <c r="X38" s="102"/>
      <c r="Y38" s="40" t="str">
        <f t="shared" si="21"/>
        <v/>
      </c>
      <c r="Z38" s="102"/>
      <c r="AA38" s="40" t="str">
        <f t="shared" si="22"/>
        <v/>
      </c>
      <c r="AB38" s="40" t="str">
        <f t="shared" si="23"/>
        <v/>
      </c>
      <c r="AC38" s="86"/>
      <c r="AD38" s="112"/>
      <c r="AE38" s="153" t="str">
        <f t="shared" si="24"/>
        <v/>
      </c>
      <c r="AF38" s="19" t="str">
        <f t="shared" si="25"/>
        <v/>
      </c>
      <c r="AG38" s="108" t="str">
        <f t="shared" si="26"/>
        <v/>
      </c>
      <c r="AH38" s="108"/>
    </row>
    <row r="39" spans="1:34" ht="30" customHeight="1" thickTop="1" thickBot="1" x14ac:dyDescent="0.3">
      <c r="A39" s="143"/>
      <c r="B39" s="63"/>
      <c r="C39" s="63"/>
      <c r="D39" s="63"/>
      <c r="E39" s="63"/>
      <c r="F39" s="10" t="str">
        <f t="shared" si="13"/>
        <v/>
      </c>
      <c r="G39" s="65"/>
      <c r="H39" s="66"/>
      <c r="I39" s="67"/>
      <c r="J39" s="67"/>
      <c r="K39" s="68"/>
      <c r="L39" s="154" t="str">
        <f t="shared" si="14"/>
        <v/>
      </c>
      <c r="M39" s="70" t="str">
        <f t="shared" si="15"/>
        <v/>
      </c>
      <c r="N39" s="64" t="str">
        <f t="shared" si="16"/>
        <v/>
      </c>
      <c r="O39" s="65"/>
      <c r="P39" s="67"/>
      <c r="Q39" s="67"/>
      <c r="R39" s="67"/>
      <c r="S39" s="69" t="str">
        <f t="shared" si="17"/>
        <v/>
      </c>
      <c r="T39" s="85" t="str">
        <f t="shared" si="18"/>
        <v/>
      </c>
      <c r="U39" s="73" t="str">
        <f t="shared" si="19"/>
        <v/>
      </c>
      <c r="V39" s="74" t="str">
        <f t="shared" si="20"/>
        <v/>
      </c>
      <c r="W39" s="146"/>
      <c r="X39" s="102"/>
      <c r="Y39" s="40" t="str">
        <f t="shared" si="21"/>
        <v/>
      </c>
      <c r="Z39" s="102"/>
      <c r="AA39" s="40" t="str">
        <f t="shared" si="22"/>
        <v/>
      </c>
      <c r="AB39" s="40" t="str">
        <f t="shared" si="23"/>
        <v/>
      </c>
      <c r="AC39" s="86"/>
      <c r="AD39" s="112"/>
      <c r="AE39" s="153" t="str">
        <f t="shared" si="24"/>
        <v/>
      </c>
      <c r="AF39" s="19" t="str">
        <f t="shared" si="25"/>
        <v/>
      </c>
      <c r="AG39" s="108" t="str">
        <f t="shared" si="26"/>
        <v/>
      </c>
      <c r="AH39" s="108"/>
    </row>
    <row r="40" spans="1:34" ht="30" customHeight="1" thickTop="1" thickBot="1" x14ac:dyDescent="0.3">
      <c r="A40" s="143"/>
      <c r="B40" s="63"/>
      <c r="C40" s="63"/>
      <c r="D40" s="63"/>
      <c r="E40" s="63"/>
      <c r="F40" s="10" t="str">
        <f t="shared" si="13"/>
        <v/>
      </c>
      <c r="G40" s="65"/>
      <c r="H40" s="66"/>
      <c r="I40" s="67"/>
      <c r="J40" s="67"/>
      <c r="K40" s="68"/>
      <c r="L40" s="154" t="str">
        <f t="shared" si="14"/>
        <v/>
      </c>
      <c r="M40" s="70" t="str">
        <f t="shared" si="15"/>
        <v/>
      </c>
      <c r="N40" s="64" t="str">
        <f t="shared" si="16"/>
        <v/>
      </c>
      <c r="O40" s="65"/>
      <c r="P40" s="67"/>
      <c r="Q40" s="67"/>
      <c r="R40" s="67"/>
      <c r="S40" s="69" t="str">
        <f t="shared" si="17"/>
        <v/>
      </c>
      <c r="T40" s="85" t="str">
        <f t="shared" si="18"/>
        <v/>
      </c>
      <c r="U40" s="73" t="str">
        <f t="shared" si="19"/>
        <v/>
      </c>
      <c r="V40" s="74" t="str">
        <f t="shared" si="20"/>
        <v/>
      </c>
      <c r="W40" s="146"/>
      <c r="X40" s="102"/>
      <c r="Y40" s="40" t="str">
        <f t="shared" si="21"/>
        <v/>
      </c>
      <c r="Z40" s="102"/>
      <c r="AA40" s="40" t="str">
        <f t="shared" si="22"/>
        <v/>
      </c>
      <c r="AB40" s="40" t="str">
        <f t="shared" si="23"/>
        <v/>
      </c>
      <c r="AC40" s="86"/>
      <c r="AD40" s="112"/>
      <c r="AE40" s="153" t="str">
        <f t="shared" si="24"/>
        <v/>
      </c>
      <c r="AF40" s="19" t="str">
        <f t="shared" si="25"/>
        <v/>
      </c>
      <c r="AG40" s="108" t="str">
        <f t="shared" si="26"/>
        <v/>
      </c>
      <c r="AH40" s="108"/>
    </row>
    <row r="41" spans="1:34" ht="30" customHeight="1" thickTop="1" thickBot="1" x14ac:dyDescent="0.3">
      <c r="A41" s="143"/>
      <c r="B41" s="63"/>
      <c r="C41" s="63"/>
      <c r="D41" s="63"/>
      <c r="E41" s="63"/>
      <c r="F41" s="10" t="str">
        <f t="shared" si="13"/>
        <v/>
      </c>
      <c r="G41" s="65"/>
      <c r="H41" s="66"/>
      <c r="I41" s="67"/>
      <c r="J41" s="67"/>
      <c r="K41" s="68"/>
      <c r="L41" s="154" t="str">
        <f t="shared" si="14"/>
        <v/>
      </c>
      <c r="M41" s="70" t="str">
        <f t="shared" si="15"/>
        <v/>
      </c>
      <c r="N41" s="64" t="str">
        <f t="shared" si="16"/>
        <v/>
      </c>
      <c r="O41" s="65"/>
      <c r="P41" s="67"/>
      <c r="Q41" s="67"/>
      <c r="R41" s="67"/>
      <c r="S41" s="69" t="str">
        <f t="shared" si="17"/>
        <v/>
      </c>
      <c r="T41" s="85" t="str">
        <f t="shared" si="18"/>
        <v/>
      </c>
      <c r="U41" s="73" t="str">
        <f t="shared" si="19"/>
        <v/>
      </c>
      <c r="V41" s="74" t="str">
        <f t="shared" si="20"/>
        <v/>
      </c>
      <c r="W41" s="146"/>
      <c r="X41" s="102"/>
      <c r="Y41" s="40" t="str">
        <f t="shared" si="21"/>
        <v/>
      </c>
      <c r="Z41" s="102"/>
      <c r="AA41" s="40" t="str">
        <f t="shared" si="22"/>
        <v/>
      </c>
      <c r="AB41" s="40" t="str">
        <f t="shared" si="23"/>
        <v/>
      </c>
      <c r="AC41" s="86"/>
      <c r="AD41" s="112"/>
      <c r="AE41" s="153" t="str">
        <f t="shared" si="24"/>
        <v/>
      </c>
      <c r="AF41" s="19" t="str">
        <f t="shared" si="25"/>
        <v/>
      </c>
      <c r="AG41" s="108" t="str">
        <f t="shared" si="26"/>
        <v/>
      </c>
      <c r="AH41" s="108"/>
    </row>
    <row r="42" spans="1:34" ht="30" customHeight="1" thickTop="1" thickBot="1" x14ac:dyDescent="0.3">
      <c r="A42" s="143"/>
      <c r="B42" s="63"/>
      <c r="C42" s="63"/>
      <c r="D42" s="63"/>
      <c r="E42" s="63"/>
      <c r="F42" s="10" t="str">
        <f t="shared" si="13"/>
        <v/>
      </c>
      <c r="G42" s="65"/>
      <c r="H42" s="66"/>
      <c r="I42" s="67"/>
      <c r="J42" s="67"/>
      <c r="K42" s="68"/>
      <c r="L42" s="154" t="str">
        <f t="shared" si="14"/>
        <v/>
      </c>
      <c r="M42" s="70" t="str">
        <f t="shared" si="15"/>
        <v/>
      </c>
      <c r="N42" s="64" t="str">
        <f t="shared" si="16"/>
        <v/>
      </c>
      <c r="O42" s="65"/>
      <c r="P42" s="67"/>
      <c r="Q42" s="67"/>
      <c r="R42" s="67"/>
      <c r="S42" s="69" t="str">
        <f t="shared" si="17"/>
        <v/>
      </c>
      <c r="T42" s="85" t="str">
        <f t="shared" si="18"/>
        <v/>
      </c>
      <c r="U42" s="73" t="str">
        <f t="shared" si="19"/>
        <v/>
      </c>
      <c r="V42" s="74" t="str">
        <f t="shared" si="20"/>
        <v/>
      </c>
      <c r="W42" s="146"/>
      <c r="X42" s="102"/>
      <c r="Y42" s="40" t="str">
        <f t="shared" si="21"/>
        <v/>
      </c>
      <c r="Z42" s="102"/>
      <c r="AA42" s="40" t="str">
        <f t="shared" si="22"/>
        <v/>
      </c>
      <c r="AB42" s="40" t="str">
        <f t="shared" si="23"/>
        <v/>
      </c>
      <c r="AC42" s="86"/>
      <c r="AD42" s="112"/>
      <c r="AE42" s="153" t="str">
        <f t="shared" si="24"/>
        <v/>
      </c>
      <c r="AF42" s="19" t="str">
        <f t="shared" si="25"/>
        <v/>
      </c>
      <c r="AG42" s="108" t="str">
        <f t="shared" si="26"/>
        <v/>
      </c>
      <c r="AH42" s="108"/>
    </row>
    <row r="43" spans="1:34" ht="30" customHeight="1" thickTop="1" thickBot="1" x14ac:dyDescent="0.3">
      <c r="A43" s="143"/>
      <c r="B43" s="63"/>
      <c r="C43" s="63"/>
      <c r="D43" s="63"/>
      <c r="E43" s="63"/>
      <c r="F43" s="10" t="str">
        <f t="shared" si="13"/>
        <v/>
      </c>
      <c r="G43" s="65"/>
      <c r="H43" s="66"/>
      <c r="I43" s="67"/>
      <c r="J43" s="67"/>
      <c r="K43" s="68"/>
      <c r="L43" s="154" t="str">
        <f t="shared" si="14"/>
        <v/>
      </c>
      <c r="M43" s="70" t="str">
        <f t="shared" si="15"/>
        <v/>
      </c>
      <c r="N43" s="64" t="str">
        <f t="shared" si="16"/>
        <v/>
      </c>
      <c r="O43" s="65"/>
      <c r="P43" s="67"/>
      <c r="Q43" s="67"/>
      <c r="R43" s="67"/>
      <c r="S43" s="69" t="str">
        <f t="shared" si="17"/>
        <v/>
      </c>
      <c r="T43" s="85" t="str">
        <f t="shared" si="18"/>
        <v/>
      </c>
      <c r="U43" s="73" t="str">
        <f t="shared" si="19"/>
        <v/>
      </c>
      <c r="V43" s="74" t="str">
        <f t="shared" si="20"/>
        <v/>
      </c>
      <c r="W43" s="146"/>
      <c r="X43" s="102"/>
      <c r="Y43" s="40" t="str">
        <f t="shared" si="21"/>
        <v/>
      </c>
      <c r="Z43" s="102"/>
      <c r="AA43" s="40" t="str">
        <f t="shared" si="22"/>
        <v/>
      </c>
      <c r="AB43" s="40" t="str">
        <f t="shared" si="23"/>
        <v/>
      </c>
      <c r="AC43" s="86"/>
      <c r="AD43" s="112"/>
      <c r="AE43" s="153" t="str">
        <f t="shared" si="24"/>
        <v/>
      </c>
      <c r="AF43" s="19" t="str">
        <f t="shared" si="25"/>
        <v/>
      </c>
      <c r="AG43" s="108" t="str">
        <f t="shared" si="26"/>
        <v/>
      </c>
      <c r="AH43" s="108"/>
    </row>
    <row r="44" spans="1:34" ht="30" customHeight="1" thickTop="1" thickBot="1" x14ac:dyDescent="0.3">
      <c r="A44" s="143"/>
      <c r="B44" s="63"/>
      <c r="C44" s="63"/>
      <c r="D44" s="63"/>
      <c r="E44" s="63"/>
      <c r="F44" s="10" t="str">
        <f t="shared" si="13"/>
        <v/>
      </c>
      <c r="G44" s="65"/>
      <c r="H44" s="66"/>
      <c r="I44" s="67"/>
      <c r="J44" s="67"/>
      <c r="K44" s="68"/>
      <c r="L44" s="154" t="str">
        <f t="shared" si="14"/>
        <v/>
      </c>
      <c r="M44" s="70" t="str">
        <f t="shared" si="15"/>
        <v/>
      </c>
      <c r="N44" s="64" t="str">
        <f t="shared" si="16"/>
        <v/>
      </c>
      <c r="O44" s="65"/>
      <c r="P44" s="67"/>
      <c r="Q44" s="67"/>
      <c r="R44" s="67"/>
      <c r="S44" s="69" t="str">
        <f t="shared" si="17"/>
        <v/>
      </c>
      <c r="T44" s="85" t="str">
        <f t="shared" si="18"/>
        <v/>
      </c>
      <c r="U44" s="73" t="str">
        <f t="shared" si="19"/>
        <v/>
      </c>
      <c r="V44" s="74" t="str">
        <f t="shared" si="20"/>
        <v/>
      </c>
      <c r="W44" s="146"/>
      <c r="X44" s="102"/>
      <c r="Y44" s="40" t="str">
        <f t="shared" si="21"/>
        <v/>
      </c>
      <c r="Z44" s="102"/>
      <c r="AA44" s="40" t="str">
        <f t="shared" si="22"/>
        <v/>
      </c>
      <c r="AB44" s="40" t="str">
        <f t="shared" si="23"/>
        <v/>
      </c>
      <c r="AC44" s="86"/>
      <c r="AD44" s="112"/>
      <c r="AE44" s="153" t="str">
        <f t="shared" si="24"/>
        <v/>
      </c>
      <c r="AF44" s="19" t="str">
        <f t="shared" si="25"/>
        <v/>
      </c>
      <c r="AG44" s="108" t="str">
        <f t="shared" si="26"/>
        <v/>
      </c>
      <c r="AH44" s="108"/>
    </row>
    <row r="45" spans="1:34" ht="30" customHeight="1" thickTop="1" thickBot="1" x14ac:dyDescent="0.3">
      <c r="A45" s="143"/>
      <c r="B45" s="63"/>
      <c r="C45" s="63"/>
      <c r="D45" s="63"/>
      <c r="E45" s="63"/>
      <c r="F45" s="10" t="str">
        <f t="shared" si="13"/>
        <v/>
      </c>
      <c r="G45" s="65"/>
      <c r="H45" s="66"/>
      <c r="I45" s="67"/>
      <c r="J45" s="67"/>
      <c r="K45" s="68"/>
      <c r="L45" s="154" t="str">
        <f t="shared" si="14"/>
        <v/>
      </c>
      <c r="M45" s="70" t="str">
        <f t="shared" si="15"/>
        <v/>
      </c>
      <c r="N45" s="64" t="str">
        <f t="shared" si="16"/>
        <v/>
      </c>
      <c r="O45" s="65"/>
      <c r="P45" s="67"/>
      <c r="Q45" s="67"/>
      <c r="R45" s="67"/>
      <c r="S45" s="69" t="str">
        <f t="shared" si="17"/>
        <v/>
      </c>
      <c r="T45" s="85" t="str">
        <f t="shared" si="18"/>
        <v/>
      </c>
      <c r="U45" s="73" t="str">
        <f t="shared" si="19"/>
        <v/>
      </c>
      <c r="V45" s="74" t="str">
        <f t="shared" si="20"/>
        <v/>
      </c>
      <c r="W45" s="146"/>
      <c r="X45" s="102"/>
      <c r="Y45" s="40" t="str">
        <f t="shared" si="21"/>
        <v/>
      </c>
      <c r="Z45" s="102"/>
      <c r="AA45" s="40" t="str">
        <f t="shared" si="22"/>
        <v/>
      </c>
      <c r="AB45" s="40" t="str">
        <f t="shared" si="23"/>
        <v/>
      </c>
      <c r="AC45" s="86"/>
      <c r="AD45" s="112"/>
      <c r="AE45" s="153" t="str">
        <f t="shared" si="24"/>
        <v/>
      </c>
      <c r="AF45" s="19" t="str">
        <f t="shared" si="25"/>
        <v/>
      </c>
      <c r="AG45" s="108" t="str">
        <f t="shared" si="26"/>
        <v/>
      </c>
      <c r="AH45" s="108"/>
    </row>
    <row r="46" spans="1:34" ht="30" customHeight="1" thickTop="1" thickBot="1" x14ac:dyDescent="0.3">
      <c r="A46" s="143"/>
      <c r="B46" s="63"/>
      <c r="C46" s="63"/>
      <c r="D46" s="63"/>
      <c r="E46" s="63"/>
      <c r="F46" s="10" t="str">
        <f t="shared" si="13"/>
        <v/>
      </c>
      <c r="G46" s="65"/>
      <c r="H46" s="66"/>
      <c r="I46" s="67"/>
      <c r="J46" s="67"/>
      <c r="K46" s="68"/>
      <c r="L46" s="154" t="str">
        <f t="shared" si="14"/>
        <v/>
      </c>
      <c r="M46" s="70" t="str">
        <f t="shared" si="15"/>
        <v/>
      </c>
      <c r="N46" s="64" t="str">
        <f t="shared" si="16"/>
        <v/>
      </c>
      <c r="O46" s="65"/>
      <c r="P46" s="67"/>
      <c r="Q46" s="67"/>
      <c r="R46" s="67"/>
      <c r="S46" s="69" t="str">
        <f t="shared" si="17"/>
        <v/>
      </c>
      <c r="T46" s="85" t="str">
        <f t="shared" si="18"/>
        <v/>
      </c>
      <c r="U46" s="73" t="str">
        <f t="shared" si="19"/>
        <v/>
      </c>
      <c r="V46" s="74" t="str">
        <f t="shared" si="20"/>
        <v/>
      </c>
      <c r="W46" s="146"/>
      <c r="X46" s="102"/>
      <c r="Y46" s="40" t="str">
        <f t="shared" si="21"/>
        <v/>
      </c>
      <c r="Z46" s="102"/>
      <c r="AA46" s="40" t="str">
        <f t="shared" si="22"/>
        <v/>
      </c>
      <c r="AB46" s="40" t="str">
        <f t="shared" si="23"/>
        <v/>
      </c>
      <c r="AC46" s="86"/>
      <c r="AD46" s="112"/>
      <c r="AE46" s="153" t="str">
        <f t="shared" si="24"/>
        <v/>
      </c>
      <c r="AF46" s="19" t="str">
        <f t="shared" si="25"/>
        <v/>
      </c>
      <c r="AG46" s="108" t="str">
        <f t="shared" si="26"/>
        <v/>
      </c>
      <c r="AH46" s="108"/>
    </row>
    <row r="47" spans="1:34" ht="30" customHeight="1" thickTop="1" thickBot="1" x14ac:dyDescent="0.3">
      <c r="A47" s="143"/>
      <c r="B47" s="63"/>
      <c r="C47" s="63"/>
      <c r="D47" s="63"/>
      <c r="E47" s="63"/>
      <c r="F47" s="10" t="str">
        <f t="shared" si="13"/>
        <v/>
      </c>
      <c r="G47" s="65"/>
      <c r="H47" s="66"/>
      <c r="I47" s="67"/>
      <c r="J47" s="67"/>
      <c r="K47" s="68"/>
      <c r="L47" s="154" t="str">
        <f t="shared" si="14"/>
        <v/>
      </c>
      <c r="M47" s="70" t="str">
        <f t="shared" si="15"/>
        <v/>
      </c>
      <c r="N47" s="64" t="str">
        <f t="shared" si="16"/>
        <v/>
      </c>
      <c r="O47" s="65"/>
      <c r="P47" s="67"/>
      <c r="Q47" s="67"/>
      <c r="R47" s="67"/>
      <c r="S47" s="69" t="str">
        <f t="shared" si="17"/>
        <v/>
      </c>
      <c r="T47" s="85" t="str">
        <f t="shared" si="18"/>
        <v/>
      </c>
      <c r="U47" s="73" t="str">
        <f t="shared" si="19"/>
        <v/>
      </c>
      <c r="V47" s="74" t="str">
        <f t="shared" si="20"/>
        <v/>
      </c>
      <c r="W47" s="146"/>
      <c r="X47" s="102"/>
      <c r="Y47" s="40" t="str">
        <f t="shared" si="21"/>
        <v/>
      </c>
      <c r="Z47" s="102"/>
      <c r="AA47" s="40" t="str">
        <f t="shared" si="22"/>
        <v/>
      </c>
      <c r="AB47" s="40" t="str">
        <f t="shared" si="23"/>
        <v/>
      </c>
      <c r="AC47" s="86"/>
      <c r="AD47" s="112"/>
      <c r="AE47" s="153" t="str">
        <f t="shared" si="24"/>
        <v/>
      </c>
      <c r="AF47" s="19" t="str">
        <f t="shared" si="25"/>
        <v/>
      </c>
      <c r="AG47" s="108" t="str">
        <f t="shared" si="26"/>
        <v/>
      </c>
      <c r="AH47" s="108"/>
    </row>
    <row r="48" spans="1:34" ht="30" customHeight="1" thickTop="1" thickBot="1" x14ac:dyDescent="0.3">
      <c r="A48" s="143"/>
      <c r="B48" s="63"/>
      <c r="C48" s="63"/>
      <c r="D48" s="63"/>
      <c r="E48" s="63"/>
      <c r="F48" s="10" t="str">
        <f t="shared" si="13"/>
        <v/>
      </c>
      <c r="G48" s="65"/>
      <c r="H48" s="66"/>
      <c r="I48" s="67"/>
      <c r="J48" s="67"/>
      <c r="K48" s="68"/>
      <c r="L48" s="154" t="str">
        <f t="shared" si="14"/>
        <v/>
      </c>
      <c r="M48" s="70" t="str">
        <f t="shared" si="15"/>
        <v/>
      </c>
      <c r="N48" s="64" t="str">
        <f t="shared" si="16"/>
        <v/>
      </c>
      <c r="O48" s="65"/>
      <c r="P48" s="67"/>
      <c r="Q48" s="67"/>
      <c r="R48" s="67"/>
      <c r="S48" s="69" t="str">
        <f t="shared" si="17"/>
        <v/>
      </c>
      <c r="T48" s="85" t="str">
        <f t="shared" si="18"/>
        <v/>
      </c>
      <c r="U48" s="73" t="str">
        <f t="shared" si="19"/>
        <v/>
      </c>
      <c r="V48" s="74" t="str">
        <f t="shared" si="20"/>
        <v/>
      </c>
      <c r="W48" s="146"/>
      <c r="X48" s="102"/>
      <c r="Y48" s="40" t="str">
        <f t="shared" si="21"/>
        <v/>
      </c>
      <c r="Z48" s="102"/>
      <c r="AA48" s="40" t="str">
        <f t="shared" si="22"/>
        <v/>
      </c>
      <c r="AB48" s="40" t="str">
        <f t="shared" si="23"/>
        <v/>
      </c>
      <c r="AC48" s="86"/>
      <c r="AD48" s="112"/>
      <c r="AE48" s="153" t="str">
        <f t="shared" si="24"/>
        <v/>
      </c>
      <c r="AF48" s="19" t="str">
        <f t="shared" si="25"/>
        <v/>
      </c>
      <c r="AG48" s="108" t="str">
        <f t="shared" si="26"/>
        <v/>
      </c>
      <c r="AH48" s="108"/>
    </row>
    <row r="49" spans="1:34" ht="30" customHeight="1" thickTop="1" thickBot="1" x14ac:dyDescent="0.3">
      <c r="A49" s="143"/>
      <c r="B49" s="63"/>
      <c r="C49" s="63"/>
      <c r="D49" s="63"/>
      <c r="E49" s="63"/>
      <c r="F49" s="10" t="str">
        <f t="shared" si="13"/>
        <v/>
      </c>
      <c r="G49" s="65"/>
      <c r="H49" s="66"/>
      <c r="I49" s="67"/>
      <c r="J49" s="67"/>
      <c r="K49" s="68"/>
      <c r="L49" s="154" t="str">
        <f t="shared" si="14"/>
        <v/>
      </c>
      <c r="M49" s="70" t="str">
        <f t="shared" si="15"/>
        <v/>
      </c>
      <c r="N49" s="64" t="str">
        <f t="shared" si="16"/>
        <v/>
      </c>
      <c r="O49" s="65"/>
      <c r="P49" s="67"/>
      <c r="Q49" s="67"/>
      <c r="R49" s="67"/>
      <c r="S49" s="69" t="str">
        <f t="shared" si="17"/>
        <v/>
      </c>
      <c r="T49" s="85" t="str">
        <f t="shared" si="18"/>
        <v/>
      </c>
      <c r="U49" s="73" t="str">
        <f t="shared" si="19"/>
        <v/>
      </c>
      <c r="V49" s="74" t="str">
        <f t="shared" si="20"/>
        <v/>
      </c>
      <c r="W49" s="146"/>
      <c r="X49" s="102"/>
      <c r="Y49" s="40" t="str">
        <f t="shared" si="21"/>
        <v/>
      </c>
      <c r="Z49" s="102"/>
      <c r="AA49" s="40" t="str">
        <f t="shared" si="22"/>
        <v/>
      </c>
      <c r="AB49" s="40" t="str">
        <f t="shared" si="23"/>
        <v/>
      </c>
      <c r="AC49" s="86"/>
      <c r="AD49" s="112"/>
      <c r="AE49" s="153" t="str">
        <f t="shared" si="24"/>
        <v/>
      </c>
      <c r="AF49" s="19" t="str">
        <f t="shared" si="25"/>
        <v/>
      </c>
      <c r="AG49" s="108" t="str">
        <f t="shared" si="26"/>
        <v/>
      </c>
      <c r="AH49" s="108"/>
    </row>
    <row r="50" spans="1:34" ht="30" customHeight="1" thickTop="1" thickBot="1" x14ac:dyDescent="0.3">
      <c r="A50" s="143"/>
      <c r="B50" s="63"/>
      <c r="C50" s="63"/>
      <c r="D50" s="63"/>
      <c r="E50" s="63"/>
      <c r="F50" s="10" t="str">
        <f t="shared" si="13"/>
        <v/>
      </c>
      <c r="G50" s="65"/>
      <c r="H50" s="66"/>
      <c r="I50" s="67"/>
      <c r="J50" s="67"/>
      <c r="K50" s="68"/>
      <c r="L50" s="154" t="str">
        <f t="shared" si="14"/>
        <v/>
      </c>
      <c r="M50" s="70" t="str">
        <f t="shared" si="15"/>
        <v/>
      </c>
      <c r="N50" s="64" t="str">
        <f t="shared" si="16"/>
        <v/>
      </c>
      <c r="O50" s="65"/>
      <c r="P50" s="67"/>
      <c r="Q50" s="67"/>
      <c r="R50" s="67"/>
      <c r="S50" s="69" t="str">
        <f t="shared" si="17"/>
        <v/>
      </c>
      <c r="T50" s="85" t="str">
        <f t="shared" si="18"/>
        <v/>
      </c>
      <c r="U50" s="73" t="str">
        <f t="shared" si="19"/>
        <v/>
      </c>
      <c r="V50" s="74" t="str">
        <f t="shared" si="20"/>
        <v/>
      </c>
      <c r="W50" s="146"/>
      <c r="X50" s="102"/>
      <c r="Y50" s="40" t="str">
        <f t="shared" si="21"/>
        <v/>
      </c>
      <c r="Z50" s="102"/>
      <c r="AA50" s="40" t="str">
        <f t="shared" si="22"/>
        <v/>
      </c>
      <c r="AB50" s="40" t="str">
        <f t="shared" si="23"/>
        <v/>
      </c>
      <c r="AC50" s="86"/>
      <c r="AD50" s="112"/>
      <c r="AE50" s="153" t="str">
        <f t="shared" si="24"/>
        <v/>
      </c>
      <c r="AF50" s="19" t="str">
        <f t="shared" si="25"/>
        <v/>
      </c>
      <c r="AG50" s="108" t="str">
        <f t="shared" si="26"/>
        <v/>
      </c>
      <c r="AH50" s="108"/>
    </row>
    <row r="51" spans="1:34" ht="30" customHeight="1" thickTop="1" thickBot="1" x14ac:dyDescent="0.3">
      <c r="A51" s="143"/>
      <c r="B51" s="63"/>
      <c r="C51" s="63"/>
      <c r="D51" s="63"/>
      <c r="E51" s="63"/>
      <c r="F51" s="10" t="str">
        <f t="shared" si="13"/>
        <v/>
      </c>
      <c r="G51" s="65"/>
      <c r="H51" s="66"/>
      <c r="I51" s="67"/>
      <c r="J51" s="67"/>
      <c r="K51" s="68"/>
      <c r="L51" s="154" t="str">
        <f t="shared" si="14"/>
        <v/>
      </c>
      <c r="M51" s="70" t="str">
        <f t="shared" si="15"/>
        <v/>
      </c>
      <c r="N51" s="64" t="str">
        <f t="shared" si="16"/>
        <v/>
      </c>
      <c r="O51" s="65"/>
      <c r="P51" s="67"/>
      <c r="Q51" s="67"/>
      <c r="R51" s="67"/>
      <c r="S51" s="69" t="str">
        <f t="shared" si="17"/>
        <v/>
      </c>
      <c r="T51" s="85" t="str">
        <f t="shared" si="18"/>
        <v/>
      </c>
      <c r="U51" s="73" t="str">
        <f t="shared" si="19"/>
        <v/>
      </c>
      <c r="V51" s="74" t="str">
        <f t="shared" si="20"/>
        <v/>
      </c>
      <c r="W51" s="146"/>
      <c r="X51" s="102"/>
      <c r="Y51" s="40" t="str">
        <f t="shared" si="21"/>
        <v/>
      </c>
      <c r="Z51" s="102"/>
      <c r="AA51" s="40" t="str">
        <f t="shared" si="22"/>
        <v/>
      </c>
      <c r="AB51" s="40" t="str">
        <f t="shared" si="23"/>
        <v/>
      </c>
      <c r="AC51" s="86"/>
      <c r="AD51" s="112"/>
      <c r="AE51" s="153" t="str">
        <f t="shared" si="24"/>
        <v/>
      </c>
      <c r="AF51" s="19" t="str">
        <f t="shared" si="25"/>
        <v/>
      </c>
      <c r="AG51" s="108" t="str">
        <f t="shared" si="26"/>
        <v/>
      </c>
      <c r="AH51" s="108"/>
    </row>
    <row r="52" spans="1:34" ht="30" customHeight="1" thickTop="1" thickBot="1" x14ac:dyDescent="0.3">
      <c r="A52" s="143"/>
      <c r="B52" s="63"/>
      <c r="C52" s="63"/>
      <c r="D52" s="63"/>
      <c r="E52" s="63"/>
      <c r="F52" s="10" t="str">
        <f t="shared" si="13"/>
        <v/>
      </c>
      <c r="G52" s="65"/>
      <c r="H52" s="66"/>
      <c r="I52" s="67"/>
      <c r="J52" s="67"/>
      <c r="K52" s="68"/>
      <c r="L52" s="154" t="str">
        <f t="shared" si="14"/>
        <v/>
      </c>
      <c r="M52" s="70" t="str">
        <f t="shared" si="15"/>
        <v/>
      </c>
      <c r="N52" s="64" t="str">
        <f t="shared" si="16"/>
        <v/>
      </c>
      <c r="O52" s="65"/>
      <c r="P52" s="67"/>
      <c r="Q52" s="67"/>
      <c r="R52" s="67"/>
      <c r="S52" s="69" t="str">
        <f t="shared" si="17"/>
        <v/>
      </c>
      <c r="T52" s="85" t="str">
        <f t="shared" si="18"/>
        <v/>
      </c>
      <c r="U52" s="73" t="str">
        <f t="shared" si="19"/>
        <v/>
      </c>
      <c r="V52" s="74" t="str">
        <f t="shared" si="20"/>
        <v/>
      </c>
      <c r="W52" s="146"/>
      <c r="X52" s="102"/>
      <c r="Y52" s="40" t="str">
        <f t="shared" si="21"/>
        <v/>
      </c>
      <c r="Z52" s="102"/>
      <c r="AA52" s="40" t="str">
        <f t="shared" si="22"/>
        <v/>
      </c>
      <c r="AB52" s="40" t="str">
        <f t="shared" si="23"/>
        <v/>
      </c>
      <c r="AC52" s="86"/>
      <c r="AD52" s="112"/>
      <c r="AE52" s="153" t="str">
        <f t="shared" si="24"/>
        <v/>
      </c>
      <c r="AF52" s="19" t="str">
        <f t="shared" si="25"/>
        <v/>
      </c>
      <c r="AG52" s="108" t="str">
        <f t="shared" si="26"/>
        <v/>
      </c>
      <c r="AH52" s="108"/>
    </row>
    <row r="53" spans="1:34" ht="30" customHeight="1" thickTop="1" thickBot="1" x14ac:dyDescent="0.3">
      <c r="A53" s="143"/>
      <c r="B53" s="63"/>
      <c r="C53" s="63"/>
      <c r="D53" s="63"/>
      <c r="E53" s="63"/>
      <c r="F53" s="10" t="str">
        <f t="shared" si="13"/>
        <v/>
      </c>
      <c r="G53" s="65"/>
      <c r="H53" s="66"/>
      <c r="I53" s="67"/>
      <c r="J53" s="67"/>
      <c r="K53" s="68"/>
      <c r="L53" s="154" t="str">
        <f t="shared" si="14"/>
        <v/>
      </c>
      <c r="M53" s="70" t="str">
        <f t="shared" si="15"/>
        <v/>
      </c>
      <c r="N53" s="64" t="str">
        <f t="shared" si="16"/>
        <v/>
      </c>
      <c r="O53" s="65"/>
      <c r="P53" s="67"/>
      <c r="Q53" s="67"/>
      <c r="R53" s="67"/>
      <c r="S53" s="69" t="str">
        <f t="shared" si="17"/>
        <v/>
      </c>
      <c r="T53" s="85" t="str">
        <f t="shared" si="18"/>
        <v/>
      </c>
      <c r="U53" s="73" t="str">
        <f t="shared" si="19"/>
        <v/>
      </c>
      <c r="V53" s="74" t="str">
        <f t="shared" si="20"/>
        <v/>
      </c>
      <c r="W53" s="146"/>
      <c r="X53" s="102"/>
      <c r="Y53" s="40" t="str">
        <f t="shared" si="21"/>
        <v/>
      </c>
      <c r="Z53" s="102"/>
      <c r="AA53" s="40" t="str">
        <f t="shared" si="22"/>
        <v/>
      </c>
      <c r="AB53" s="40" t="str">
        <f t="shared" si="23"/>
        <v/>
      </c>
      <c r="AC53" s="86"/>
      <c r="AD53" s="112"/>
      <c r="AE53" s="153" t="str">
        <f t="shared" si="24"/>
        <v/>
      </c>
      <c r="AF53" s="19" t="str">
        <f t="shared" si="25"/>
        <v/>
      </c>
      <c r="AG53" s="108" t="str">
        <f t="shared" si="26"/>
        <v/>
      </c>
      <c r="AH53" s="108"/>
    </row>
    <row r="54" spans="1:34" ht="30" customHeight="1" thickTop="1" thickBot="1" x14ac:dyDescent="0.3">
      <c r="A54" s="143"/>
      <c r="B54" s="63"/>
      <c r="C54" s="63"/>
      <c r="D54" s="63"/>
      <c r="E54" s="63"/>
      <c r="F54" s="10" t="str">
        <f t="shared" si="13"/>
        <v/>
      </c>
      <c r="G54" s="65"/>
      <c r="H54" s="66"/>
      <c r="I54" s="67"/>
      <c r="J54" s="67"/>
      <c r="K54" s="68"/>
      <c r="L54" s="154" t="str">
        <f t="shared" si="14"/>
        <v/>
      </c>
      <c r="M54" s="70" t="str">
        <f t="shared" si="15"/>
        <v/>
      </c>
      <c r="N54" s="64" t="str">
        <f t="shared" si="16"/>
        <v/>
      </c>
      <c r="O54" s="65"/>
      <c r="P54" s="67"/>
      <c r="Q54" s="67"/>
      <c r="R54" s="67"/>
      <c r="S54" s="69" t="str">
        <f t="shared" si="17"/>
        <v/>
      </c>
      <c r="T54" s="85" t="str">
        <f t="shared" si="18"/>
        <v/>
      </c>
      <c r="U54" s="73" t="str">
        <f t="shared" si="19"/>
        <v/>
      </c>
      <c r="V54" s="74" t="str">
        <f t="shared" si="20"/>
        <v/>
      </c>
      <c r="W54" s="146"/>
      <c r="X54" s="102"/>
      <c r="Y54" s="40" t="str">
        <f t="shared" si="21"/>
        <v/>
      </c>
      <c r="Z54" s="102"/>
      <c r="AA54" s="40" t="str">
        <f t="shared" si="22"/>
        <v/>
      </c>
      <c r="AB54" s="40" t="str">
        <f t="shared" si="23"/>
        <v/>
      </c>
      <c r="AC54" s="86"/>
      <c r="AD54" s="112"/>
      <c r="AE54" s="153" t="str">
        <f t="shared" si="24"/>
        <v/>
      </c>
      <c r="AF54" s="19" t="str">
        <f t="shared" si="25"/>
        <v/>
      </c>
      <c r="AG54" s="108" t="str">
        <f t="shared" si="26"/>
        <v/>
      </c>
      <c r="AH54" s="108"/>
    </row>
    <row r="55" spans="1:34" ht="30" customHeight="1" thickTop="1" thickBot="1" x14ac:dyDescent="0.3">
      <c r="A55" s="143"/>
      <c r="B55" s="63"/>
      <c r="C55" s="63"/>
      <c r="D55" s="63"/>
      <c r="E55" s="63"/>
      <c r="F55" s="10" t="str">
        <f t="shared" si="13"/>
        <v/>
      </c>
      <c r="G55" s="65"/>
      <c r="H55" s="66"/>
      <c r="I55" s="67"/>
      <c r="J55" s="67"/>
      <c r="K55" s="68"/>
      <c r="L55" s="154" t="str">
        <f t="shared" si="14"/>
        <v/>
      </c>
      <c r="M55" s="70" t="str">
        <f t="shared" si="15"/>
        <v/>
      </c>
      <c r="N55" s="64" t="str">
        <f t="shared" si="16"/>
        <v/>
      </c>
      <c r="O55" s="65"/>
      <c r="P55" s="67"/>
      <c r="Q55" s="67"/>
      <c r="R55" s="67"/>
      <c r="S55" s="69" t="str">
        <f t="shared" si="17"/>
        <v/>
      </c>
      <c r="T55" s="85" t="str">
        <f t="shared" si="18"/>
        <v/>
      </c>
      <c r="U55" s="73" t="str">
        <f t="shared" si="19"/>
        <v/>
      </c>
      <c r="V55" s="74" t="str">
        <f t="shared" si="20"/>
        <v/>
      </c>
      <c r="W55" s="146"/>
      <c r="X55" s="102"/>
      <c r="Y55" s="40" t="str">
        <f t="shared" si="21"/>
        <v/>
      </c>
      <c r="Z55" s="102"/>
      <c r="AA55" s="40" t="str">
        <f t="shared" si="22"/>
        <v/>
      </c>
      <c r="AB55" s="40" t="str">
        <f t="shared" si="23"/>
        <v/>
      </c>
      <c r="AC55" s="86"/>
      <c r="AD55" s="112"/>
      <c r="AE55" s="153" t="str">
        <f t="shared" si="24"/>
        <v/>
      </c>
      <c r="AF55" s="19" t="str">
        <f t="shared" si="25"/>
        <v/>
      </c>
      <c r="AG55" s="108" t="str">
        <f t="shared" si="26"/>
        <v/>
      </c>
      <c r="AH55" s="108"/>
    </row>
    <row r="56" spans="1:34" ht="30" customHeight="1" thickTop="1" thickBot="1" x14ac:dyDescent="0.3">
      <c r="A56" s="143"/>
      <c r="B56" s="63"/>
      <c r="C56" s="63"/>
      <c r="D56" s="63"/>
      <c r="E56" s="63"/>
      <c r="F56" s="10" t="str">
        <f t="shared" si="13"/>
        <v/>
      </c>
      <c r="G56" s="65"/>
      <c r="H56" s="66"/>
      <c r="I56" s="67"/>
      <c r="J56" s="67"/>
      <c r="K56" s="68"/>
      <c r="L56" s="154" t="str">
        <f t="shared" si="14"/>
        <v/>
      </c>
      <c r="M56" s="70" t="str">
        <f t="shared" si="15"/>
        <v/>
      </c>
      <c r="N56" s="64" t="str">
        <f t="shared" si="16"/>
        <v/>
      </c>
      <c r="O56" s="65"/>
      <c r="P56" s="67"/>
      <c r="Q56" s="67"/>
      <c r="R56" s="67"/>
      <c r="S56" s="69" t="str">
        <f t="shared" si="17"/>
        <v/>
      </c>
      <c r="T56" s="85" t="str">
        <f t="shared" si="18"/>
        <v/>
      </c>
      <c r="U56" s="73" t="str">
        <f t="shared" si="19"/>
        <v/>
      </c>
      <c r="V56" s="74" t="str">
        <f t="shared" si="20"/>
        <v/>
      </c>
      <c r="W56" s="146"/>
      <c r="X56" s="102"/>
      <c r="Y56" s="40" t="str">
        <f t="shared" si="21"/>
        <v/>
      </c>
      <c r="Z56" s="102"/>
      <c r="AA56" s="40" t="str">
        <f t="shared" si="22"/>
        <v/>
      </c>
      <c r="AB56" s="40" t="str">
        <f t="shared" si="23"/>
        <v/>
      </c>
      <c r="AC56" s="86"/>
      <c r="AD56" s="112"/>
      <c r="AE56" s="153" t="str">
        <f t="shared" si="24"/>
        <v/>
      </c>
      <c r="AF56" s="19" t="str">
        <f t="shared" si="25"/>
        <v/>
      </c>
      <c r="AG56" s="108" t="str">
        <f t="shared" si="26"/>
        <v/>
      </c>
      <c r="AH56" s="108"/>
    </row>
    <row r="57" spans="1:34" ht="30" customHeight="1" thickTop="1" thickBot="1" x14ac:dyDescent="0.3">
      <c r="A57" s="143"/>
      <c r="B57" s="63"/>
      <c r="C57" s="63"/>
      <c r="D57" s="63"/>
      <c r="E57" s="63"/>
      <c r="F57" s="10" t="str">
        <f t="shared" si="13"/>
        <v/>
      </c>
      <c r="G57" s="65"/>
      <c r="H57" s="66"/>
      <c r="I57" s="67"/>
      <c r="J57" s="67"/>
      <c r="K57" s="68"/>
      <c r="L57" s="154" t="str">
        <f t="shared" si="14"/>
        <v/>
      </c>
      <c r="M57" s="70" t="str">
        <f t="shared" si="15"/>
        <v/>
      </c>
      <c r="N57" s="64" t="str">
        <f t="shared" si="16"/>
        <v/>
      </c>
      <c r="O57" s="65"/>
      <c r="P57" s="67"/>
      <c r="Q57" s="67"/>
      <c r="R57" s="67"/>
      <c r="S57" s="69" t="str">
        <f t="shared" si="17"/>
        <v/>
      </c>
      <c r="T57" s="85" t="str">
        <f t="shared" si="18"/>
        <v/>
      </c>
      <c r="U57" s="73" t="str">
        <f t="shared" si="19"/>
        <v/>
      </c>
      <c r="V57" s="74" t="str">
        <f t="shared" si="20"/>
        <v/>
      </c>
      <c r="W57" s="146"/>
      <c r="X57" s="102"/>
      <c r="Y57" s="40" t="str">
        <f t="shared" si="21"/>
        <v/>
      </c>
      <c r="Z57" s="102"/>
      <c r="AA57" s="40" t="str">
        <f t="shared" si="22"/>
        <v/>
      </c>
      <c r="AB57" s="40" t="str">
        <f t="shared" si="23"/>
        <v/>
      </c>
      <c r="AC57" s="86"/>
      <c r="AD57" s="112"/>
      <c r="AE57" s="153" t="str">
        <f t="shared" si="24"/>
        <v/>
      </c>
      <c r="AF57" s="19" t="str">
        <f t="shared" si="25"/>
        <v/>
      </c>
      <c r="AG57" s="108" t="str">
        <f t="shared" si="26"/>
        <v/>
      </c>
      <c r="AH57" s="108"/>
    </row>
    <row r="58" spans="1:34" ht="30" customHeight="1" thickTop="1" thickBot="1" x14ac:dyDescent="0.3">
      <c r="A58" s="143"/>
      <c r="B58" s="63"/>
      <c r="C58" s="63"/>
      <c r="D58" s="63"/>
      <c r="E58" s="63"/>
      <c r="F58" s="10" t="str">
        <f t="shared" si="13"/>
        <v/>
      </c>
      <c r="G58" s="65"/>
      <c r="H58" s="66"/>
      <c r="I58" s="67"/>
      <c r="J58" s="67"/>
      <c r="K58" s="68"/>
      <c r="L58" s="154" t="str">
        <f t="shared" si="14"/>
        <v/>
      </c>
      <c r="M58" s="70" t="str">
        <f t="shared" si="15"/>
        <v/>
      </c>
      <c r="N58" s="64" t="str">
        <f t="shared" si="16"/>
        <v/>
      </c>
      <c r="O58" s="65"/>
      <c r="P58" s="67"/>
      <c r="Q58" s="67"/>
      <c r="R58" s="67"/>
      <c r="S58" s="69" t="str">
        <f t="shared" si="17"/>
        <v/>
      </c>
      <c r="T58" s="85" t="str">
        <f t="shared" si="18"/>
        <v/>
      </c>
      <c r="U58" s="73" t="str">
        <f t="shared" si="19"/>
        <v/>
      </c>
      <c r="V58" s="74" t="str">
        <f t="shared" si="20"/>
        <v/>
      </c>
      <c r="W58" s="146"/>
      <c r="X58" s="102"/>
      <c r="Y58" s="40" t="str">
        <f t="shared" si="21"/>
        <v/>
      </c>
      <c r="Z58" s="102"/>
      <c r="AA58" s="40" t="str">
        <f t="shared" si="22"/>
        <v/>
      </c>
      <c r="AB58" s="40" t="str">
        <f t="shared" si="23"/>
        <v/>
      </c>
      <c r="AC58" s="86"/>
      <c r="AD58" s="112"/>
      <c r="AE58" s="153" t="str">
        <f t="shared" si="24"/>
        <v/>
      </c>
      <c r="AF58" s="19" t="str">
        <f t="shared" si="25"/>
        <v/>
      </c>
      <c r="AG58" s="108" t="str">
        <f t="shared" si="26"/>
        <v/>
      </c>
      <c r="AH58" s="108"/>
    </row>
    <row r="59" spans="1:34" ht="30" customHeight="1" thickTop="1" thickBot="1" x14ac:dyDescent="0.3">
      <c r="A59" s="143"/>
      <c r="B59" s="63"/>
      <c r="C59" s="63"/>
      <c r="D59" s="63"/>
      <c r="E59" s="63"/>
      <c r="F59" s="10" t="str">
        <f t="shared" si="13"/>
        <v/>
      </c>
      <c r="G59" s="65"/>
      <c r="H59" s="66"/>
      <c r="I59" s="67"/>
      <c r="J59" s="67"/>
      <c r="K59" s="68"/>
      <c r="L59" s="154" t="str">
        <f t="shared" si="14"/>
        <v/>
      </c>
      <c r="M59" s="70" t="str">
        <f t="shared" si="15"/>
        <v/>
      </c>
      <c r="N59" s="64" t="str">
        <f t="shared" si="16"/>
        <v/>
      </c>
      <c r="O59" s="65"/>
      <c r="P59" s="67"/>
      <c r="Q59" s="67"/>
      <c r="R59" s="67"/>
      <c r="S59" s="69" t="str">
        <f t="shared" si="17"/>
        <v/>
      </c>
      <c r="T59" s="85" t="str">
        <f t="shared" si="18"/>
        <v/>
      </c>
      <c r="U59" s="73" t="str">
        <f t="shared" si="19"/>
        <v/>
      </c>
      <c r="V59" s="74" t="str">
        <f t="shared" si="20"/>
        <v/>
      </c>
      <c r="W59" s="146"/>
      <c r="X59" s="102"/>
      <c r="Y59" s="40" t="str">
        <f t="shared" si="21"/>
        <v/>
      </c>
      <c r="Z59" s="102"/>
      <c r="AA59" s="40" t="str">
        <f t="shared" si="22"/>
        <v/>
      </c>
      <c r="AB59" s="40" t="str">
        <f t="shared" si="23"/>
        <v/>
      </c>
      <c r="AC59" s="86"/>
      <c r="AD59" s="112"/>
      <c r="AE59" s="153" t="str">
        <f t="shared" si="24"/>
        <v/>
      </c>
      <c r="AF59" s="19" t="str">
        <f t="shared" si="25"/>
        <v/>
      </c>
      <c r="AG59" s="108" t="str">
        <f t="shared" si="26"/>
        <v/>
      </c>
      <c r="AH59" s="108"/>
    </row>
    <row r="60" spans="1:34" ht="30" customHeight="1" thickTop="1" thickBot="1" x14ac:dyDescent="0.3">
      <c r="A60" s="143"/>
      <c r="B60" s="63"/>
      <c r="C60" s="63"/>
      <c r="D60" s="63"/>
      <c r="E60" s="63"/>
      <c r="F60" s="10" t="str">
        <f t="shared" si="13"/>
        <v/>
      </c>
      <c r="G60" s="65"/>
      <c r="H60" s="66"/>
      <c r="I60" s="67"/>
      <c r="J60" s="67"/>
      <c r="K60" s="68"/>
      <c r="L60" s="154" t="str">
        <f t="shared" si="14"/>
        <v/>
      </c>
      <c r="M60" s="70" t="str">
        <f t="shared" si="15"/>
        <v/>
      </c>
      <c r="N60" s="64" t="str">
        <f t="shared" si="16"/>
        <v/>
      </c>
      <c r="O60" s="65"/>
      <c r="P60" s="67"/>
      <c r="Q60" s="67"/>
      <c r="R60" s="67"/>
      <c r="S60" s="69" t="str">
        <f t="shared" si="17"/>
        <v/>
      </c>
      <c r="T60" s="85" t="str">
        <f t="shared" si="18"/>
        <v/>
      </c>
      <c r="U60" s="73" t="str">
        <f t="shared" si="19"/>
        <v/>
      </c>
      <c r="V60" s="74" t="str">
        <f t="shared" si="20"/>
        <v/>
      </c>
      <c r="W60" s="146"/>
      <c r="X60" s="102"/>
      <c r="Y60" s="40" t="str">
        <f t="shared" si="21"/>
        <v/>
      </c>
      <c r="Z60" s="102"/>
      <c r="AA60" s="40" t="str">
        <f t="shared" si="22"/>
        <v/>
      </c>
      <c r="AB60" s="40" t="str">
        <f t="shared" si="23"/>
        <v/>
      </c>
      <c r="AC60" s="86"/>
      <c r="AD60" s="112"/>
      <c r="AE60" s="153" t="str">
        <f t="shared" si="24"/>
        <v/>
      </c>
      <c r="AF60" s="19" t="str">
        <f t="shared" si="25"/>
        <v/>
      </c>
      <c r="AG60" s="108" t="str">
        <f t="shared" si="26"/>
        <v/>
      </c>
      <c r="AH60" s="108"/>
    </row>
    <row r="61" spans="1:34" ht="30" customHeight="1" thickTop="1" thickBot="1" x14ac:dyDescent="0.3">
      <c r="A61" s="143"/>
      <c r="B61" s="63"/>
      <c r="C61" s="63"/>
      <c r="D61" s="63"/>
      <c r="E61" s="63"/>
      <c r="F61" s="10" t="str">
        <f t="shared" si="13"/>
        <v/>
      </c>
      <c r="G61" s="65"/>
      <c r="H61" s="66"/>
      <c r="I61" s="67"/>
      <c r="J61" s="67"/>
      <c r="K61" s="68"/>
      <c r="L61" s="154" t="str">
        <f t="shared" si="14"/>
        <v/>
      </c>
      <c r="M61" s="70" t="str">
        <f t="shared" si="15"/>
        <v/>
      </c>
      <c r="N61" s="64" t="str">
        <f t="shared" si="16"/>
        <v/>
      </c>
      <c r="O61" s="65"/>
      <c r="P61" s="67"/>
      <c r="Q61" s="67"/>
      <c r="R61" s="67"/>
      <c r="S61" s="69" t="str">
        <f t="shared" si="17"/>
        <v/>
      </c>
      <c r="T61" s="85" t="str">
        <f t="shared" si="18"/>
        <v/>
      </c>
      <c r="U61" s="73" t="str">
        <f t="shared" si="19"/>
        <v/>
      </c>
      <c r="V61" s="74" t="str">
        <f t="shared" si="20"/>
        <v/>
      </c>
      <c r="W61" s="146"/>
      <c r="X61" s="102"/>
      <c r="Y61" s="40" t="str">
        <f t="shared" si="21"/>
        <v/>
      </c>
      <c r="Z61" s="102"/>
      <c r="AA61" s="40" t="str">
        <f t="shared" si="22"/>
        <v/>
      </c>
      <c r="AB61" s="40" t="str">
        <f t="shared" si="23"/>
        <v/>
      </c>
      <c r="AC61" s="86"/>
      <c r="AD61" s="112"/>
      <c r="AE61" s="153" t="str">
        <f t="shared" si="24"/>
        <v/>
      </c>
      <c r="AF61" s="19" t="str">
        <f t="shared" si="25"/>
        <v/>
      </c>
      <c r="AG61" s="108" t="str">
        <f t="shared" si="26"/>
        <v/>
      </c>
      <c r="AH61" s="108"/>
    </row>
    <row r="62" spans="1:34" ht="30" customHeight="1" thickTop="1" thickBot="1" x14ac:dyDescent="0.3">
      <c r="A62" s="143"/>
      <c r="B62" s="63"/>
      <c r="C62" s="63"/>
      <c r="D62" s="63"/>
      <c r="E62" s="63"/>
      <c r="F62" s="10" t="str">
        <f t="shared" si="13"/>
        <v/>
      </c>
      <c r="G62" s="65"/>
      <c r="H62" s="66"/>
      <c r="I62" s="67"/>
      <c r="J62" s="67"/>
      <c r="K62" s="68"/>
      <c r="L62" s="154" t="str">
        <f t="shared" si="14"/>
        <v/>
      </c>
      <c r="M62" s="70" t="str">
        <f t="shared" si="15"/>
        <v/>
      </c>
      <c r="N62" s="64" t="str">
        <f t="shared" si="16"/>
        <v/>
      </c>
      <c r="O62" s="65"/>
      <c r="P62" s="67"/>
      <c r="Q62" s="67"/>
      <c r="R62" s="67"/>
      <c r="S62" s="69" t="str">
        <f t="shared" si="17"/>
        <v/>
      </c>
      <c r="T62" s="85" t="str">
        <f t="shared" si="18"/>
        <v/>
      </c>
      <c r="U62" s="73" t="str">
        <f t="shared" si="19"/>
        <v/>
      </c>
      <c r="V62" s="74" t="str">
        <f t="shared" si="20"/>
        <v/>
      </c>
      <c r="W62" s="146"/>
      <c r="X62" s="102"/>
      <c r="Y62" s="40" t="str">
        <f t="shared" si="21"/>
        <v/>
      </c>
      <c r="Z62" s="102"/>
      <c r="AA62" s="40" t="str">
        <f t="shared" si="22"/>
        <v/>
      </c>
      <c r="AB62" s="40" t="str">
        <f t="shared" si="23"/>
        <v/>
      </c>
      <c r="AC62" s="86"/>
      <c r="AD62" s="112"/>
      <c r="AE62" s="153" t="str">
        <f t="shared" si="24"/>
        <v/>
      </c>
      <c r="AF62" s="19" t="str">
        <f t="shared" si="25"/>
        <v/>
      </c>
      <c r="AG62" s="108" t="str">
        <f t="shared" si="26"/>
        <v/>
      </c>
      <c r="AH62" s="108"/>
    </row>
    <row r="63" spans="1:34" ht="30" customHeight="1" thickTop="1" thickBot="1" x14ac:dyDescent="0.3">
      <c r="A63" s="143"/>
      <c r="B63" s="63"/>
      <c r="C63" s="63"/>
      <c r="D63" s="63"/>
      <c r="E63" s="63"/>
      <c r="F63" s="10" t="str">
        <f t="shared" si="13"/>
        <v/>
      </c>
      <c r="G63" s="65"/>
      <c r="H63" s="66"/>
      <c r="I63" s="67"/>
      <c r="J63" s="67"/>
      <c r="K63" s="68"/>
      <c r="L63" s="154" t="str">
        <f t="shared" si="14"/>
        <v/>
      </c>
      <c r="M63" s="70" t="str">
        <f t="shared" si="15"/>
        <v/>
      </c>
      <c r="N63" s="64" t="str">
        <f t="shared" si="16"/>
        <v/>
      </c>
      <c r="O63" s="65"/>
      <c r="P63" s="67"/>
      <c r="Q63" s="67"/>
      <c r="R63" s="67"/>
      <c r="S63" s="69" t="str">
        <f t="shared" si="17"/>
        <v/>
      </c>
      <c r="T63" s="85" t="str">
        <f t="shared" si="18"/>
        <v/>
      </c>
      <c r="U63" s="73" t="str">
        <f t="shared" si="19"/>
        <v/>
      </c>
      <c r="V63" s="74" t="str">
        <f t="shared" si="20"/>
        <v/>
      </c>
      <c r="W63" s="146"/>
      <c r="X63" s="102"/>
      <c r="Y63" s="40" t="str">
        <f t="shared" si="21"/>
        <v/>
      </c>
      <c r="Z63" s="102"/>
      <c r="AA63" s="40" t="str">
        <f t="shared" si="22"/>
        <v/>
      </c>
      <c r="AB63" s="40" t="str">
        <f t="shared" si="23"/>
        <v/>
      </c>
      <c r="AC63" s="86"/>
      <c r="AD63" s="112"/>
      <c r="AE63" s="153" t="str">
        <f t="shared" si="24"/>
        <v/>
      </c>
      <c r="AF63" s="19" t="str">
        <f t="shared" si="25"/>
        <v/>
      </c>
      <c r="AG63" s="108" t="str">
        <f t="shared" si="26"/>
        <v/>
      </c>
      <c r="AH63" s="108"/>
    </row>
    <row r="64" spans="1:34" ht="30" customHeight="1" thickTop="1" thickBot="1" x14ac:dyDescent="0.3">
      <c r="A64" s="143"/>
      <c r="B64" s="63"/>
      <c r="C64" s="63"/>
      <c r="D64" s="63"/>
      <c r="E64" s="63"/>
      <c r="F64" s="10" t="str">
        <f t="shared" si="13"/>
        <v/>
      </c>
      <c r="G64" s="65"/>
      <c r="H64" s="66"/>
      <c r="I64" s="67"/>
      <c r="J64" s="67"/>
      <c r="K64" s="68"/>
      <c r="L64" s="154" t="str">
        <f t="shared" si="14"/>
        <v/>
      </c>
      <c r="M64" s="70" t="str">
        <f t="shared" si="15"/>
        <v/>
      </c>
      <c r="N64" s="64" t="str">
        <f t="shared" si="16"/>
        <v/>
      </c>
      <c r="O64" s="65"/>
      <c r="P64" s="67"/>
      <c r="Q64" s="67"/>
      <c r="R64" s="67"/>
      <c r="S64" s="69" t="str">
        <f t="shared" si="17"/>
        <v/>
      </c>
      <c r="T64" s="85" t="str">
        <f t="shared" si="18"/>
        <v/>
      </c>
      <c r="U64" s="73" t="str">
        <f t="shared" si="19"/>
        <v/>
      </c>
      <c r="V64" s="74" t="str">
        <f t="shared" si="20"/>
        <v/>
      </c>
      <c r="W64" s="146"/>
      <c r="X64" s="102"/>
      <c r="Y64" s="40" t="str">
        <f t="shared" si="21"/>
        <v/>
      </c>
      <c r="Z64" s="102"/>
      <c r="AA64" s="40" t="str">
        <f t="shared" si="22"/>
        <v/>
      </c>
      <c r="AB64" s="40" t="str">
        <f t="shared" si="23"/>
        <v/>
      </c>
      <c r="AC64" s="86"/>
      <c r="AD64" s="112"/>
      <c r="AE64" s="153" t="str">
        <f t="shared" si="24"/>
        <v/>
      </c>
      <c r="AF64" s="19" t="str">
        <f t="shared" si="25"/>
        <v/>
      </c>
      <c r="AG64" s="108" t="str">
        <f t="shared" si="26"/>
        <v/>
      </c>
      <c r="AH64" s="108"/>
    </row>
    <row r="65" spans="1:34" ht="30" customHeight="1" thickTop="1" thickBot="1" x14ac:dyDescent="0.3">
      <c r="A65" s="143"/>
      <c r="B65" s="63"/>
      <c r="C65" s="63"/>
      <c r="D65" s="63"/>
      <c r="E65" s="63"/>
      <c r="F65" s="10" t="str">
        <f t="shared" si="13"/>
        <v/>
      </c>
      <c r="G65" s="65"/>
      <c r="H65" s="66"/>
      <c r="I65" s="67"/>
      <c r="J65" s="67"/>
      <c r="K65" s="68"/>
      <c r="L65" s="154" t="str">
        <f t="shared" si="14"/>
        <v/>
      </c>
      <c r="M65" s="70" t="str">
        <f t="shared" si="15"/>
        <v/>
      </c>
      <c r="N65" s="64" t="str">
        <f t="shared" si="16"/>
        <v/>
      </c>
      <c r="O65" s="65"/>
      <c r="P65" s="67"/>
      <c r="Q65" s="67"/>
      <c r="R65" s="67"/>
      <c r="S65" s="69" t="str">
        <f t="shared" si="17"/>
        <v/>
      </c>
      <c r="T65" s="85" t="str">
        <f t="shared" si="18"/>
        <v/>
      </c>
      <c r="U65" s="73" t="str">
        <f t="shared" si="19"/>
        <v/>
      </c>
      <c r="V65" s="74" t="str">
        <f t="shared" si="20"/>
        <v/>
      </c>
      <c r="W65" s="146"/>
      <c r="X65" s="102"/>
      <c r="Y65" s="40" t="str">
        <f t="shared" si="21"/>
        <v/>
      </c>
      <c r="Z65" s="102"/>
      <c r="AA65" s="40" t="str">
        <f t="shared" si="22"/>
        <v/>
      </c>
      <c r="AB65" s="40" t="str">
        <f t="shared" si="23"/>
        <v/>
      </c>
      <c r="AC65" s="86"/>
      <c r="AD65" s="112"/>
      <c r="AE65" s="153" t="str">
        <f t="shared" si="24"/>
        <v/>
      </c>
      <c r="AF65" s="19" t="str">
        <f t="shared" si="25"/>
        <v/>
      </c>
      <c r="AG65" s="108" t="str">
        <f t="shared" si="26"/>
        <v/>
      </c>
      <c r="AH65" s="108"/>
    </row>
    <row r="66" spans="1:34" ht="30" customHeight="1" thickTop="1" thickBot="1" x14ac:dyDescent="0.3">
      <c r="A66" s="143"/>
      <c r="B66" s="63"/>
      <c r="C66" s="63"/>
      <c r="D66" s="63"/>
      <c r="E66" s="63"/>
      <c r="F66" s="10" t="str">
        <f t="shared" si="13"/>
        <v/>
      </c>
      <c r="G66" s="65"/>
      <c r="H66" s="66"/>
      <c r="I66" s="67"/>
      <c r="J66" s="67"/>
      <c r="K66" s="68"/>
      <c r="L66" s="154" t="str">
        <f t="shared" si="14"/>
        <v/>
      </c>
      <c r="M66" s="70" t="str">
        <f t="shared" si="15"/>
        <v/>
      </c>
      <c r="N66" s="64" t="str">
        <f t="shared" si="16"/>
        <v/>
      </c>
      <c r="O66" s="65"/>
      <c r="P66" s="67"/>
      <c r="Q66" s="67"/>
      <c r="R66" s="67"/>
      <c r="S66" s="69" t="str">
        <f t="shared" si="17"/>
        <v/>
      </c>
      <c r="T66" s="85" t="str">
        <f t="shared" si="18"/>
        <v/>
      </c>
      <c r="U66" s="73" t="str">
        <f t="shared" si="19"/>
        <v/>
      </c>
      <c r="V66" s="74" t="str">
        <f t="shared" si="20"/>
        <v/>
      </c>
      <c r="W66" s="146"/>
      <c r="X66" s="102"/>
      <c r="Y66" s="40" t="str">
        <f t="shared" si="21"/>
        <v/>
      </c>
      <c r="Z66" s="102"/>
      <c r="AA66" s="40" t="str">
        <f t="shared" si="22"/>
        <v/>
      </c>
      <c r="AB66" s="40" t="str">
        <f t="shared" si="23"/>
        <v/>
      </c>
      <c r="AC66" s="86"/>
      <c r="AD66" s="112"/>
      <c r="AE66" s="153" t="str">
        <f t="shared" si="24"/>
        <v/>
      </c>
      <c r="AF66" s="19" t="str">
        <f t="shared" si="25"/>
        <v/>
      </c>
      <c r="AG66" s="108" t="str">
        <f t="shared" si="26"/>
        <v/>
      </c>
      <c r="AH66" s="108"/>
    </row>
    <row r="67" spans="1:34" ht="30" customHeight="1" thickTop="1" thickBot="1" x14ac:dyDescent="0.3">
      <c r="A67" s="143"/>
      <c r="B67" s="63"/>
      <c r="C67" s="63"/>
      <c r="D67" s="63"/>
      <c r="E67" s="63"/>
      <c r="F67" s="10" t="str">
        <f t="shared" si="13"/>
        <v/>
      </c>
      <c r="G67" s="65"/>
      <c r="H67" s="66"/>
      <c r="I67" s="67"/>
      <c r="J67" s="67"/>
      <c r="K67" s="68"/>
      <c r="L67" s="154" t="str">
        <f t="shared" si="14"/>
        <v/>
      </c>
      <c r="M67" s="70" t="str">
        <f t="shared" si="15"/>
        <v/>
      </c>
      <c r="N67" s="64" t="str">
        <f t="shared" si="16"/>
        <v/>
      </c>
      <c r="O67" s="65"/>
      <c r="P67" s="67"/>
      <c r="Q67" s="67"/>
      <c r="R67" s="67"/>
      <c r="S67" s="69" t="str">
        <f t="shared" si="17"/>
        <v/>
      </c>
      <c r="T67" s="85" t="str">
        <f t="shared" si="18"/>
        <v/>
      </c>
      <c r="U67" s="73" t="str">
        <f t="shared" si="19"/>
        <v/>
      </c>
      <c r="V67" s="74" t="str">
        <f t="shared" si="20"/>
        <v/>
      </c>
      <c r="W67" s="146"/>
      <c r="X67" s="102"/>
      <c r="Y67" s="40" t="str">
        <f t="shared" si="21"/>
        <v/>
      </c>
      <c r="Z67" s="102"/>
      <c r="AA67" s="40" t="str">
        <f t="shared" si="22"/>
        <v/>
      </c>
      <c r="AB67" s="40" t="str">
        <f t="shared" si="23"/>
        <v/>
      </c>
      <c r="AC67" s="86"/>
      <c r="AD67" s="112"/>
      <c r="AE67" s="153" t="str">
        <f t="shared" si="24"/>
        <v/>
      </c>
      <c r="AF67" s="19" t="str">
        <f t="shared" si="25"/>
        <v/>
      </c>
      <c r="AG67" s="108" t="str">
        <f t="shared" si="26"/>
        <v/>
      </c>
      <c r="AH67" s="108"/>
    </row>
    <row r="68" spans="1:34" ht="30" customHeight="1" thickTop="1" thickBot="1" x14ac:dyDescent="0.3">
      <c r="A68" s="143"/>
      <c r="B68" s="63"/>
      <c r="C68" s="63"/>
      <c r="D68" s="63"/>
      <c r="E68" s="63"/>
      <c r="F68" s="10" t="str">
        <f t="shared" si="13"/>
        <v/>
      </c>
      <c r="G68" s="65"/>
      <c r="H68" s="66"/>
      <c r="I68" s="67"/>
      <c r="J68" s="67"/>
      <c r="K68" s="68"/>
      <c r="L68" s="154" t="str">
        <f t="shared" si="14"/>
        <v/>
      </c>
      <c r="M68" s="70" t="str">
        <f t="shared" si="15"/>
        <v/>
      </c>
      <c r="N68" s="64" t="str">
        <f t="shared" si="16"/>
        <v/>
      </c>
      <c r="O68" s="65"/>
      <c r="P68" s="67"/>
      <c r="Q68" s="67"/>
      <c r="R68" s="67"/>
      <c r="S68" s="69" t="str">
        <f t="shared" si="17"/>
        <v/>
      </c>
      <c r="T68" s="85" t="str">
        <f t="shared" si="18"/>
        <v/>
      </c>
      <c r="U68" s="73" t="str">
        <f t="shared" si="19"/>
        <v/>
      </c>
      <c r="V68" s="74" t="str">
        <f t="shared" si="20"/>
        <v/>
      </c>
      <c r="W68" s="146"/>
      <c r="X68" s="102"/>
      <c r="Y68" s="40" t="str">
        <f t="shared" si="21"/>
        <v/>
      </c>
      <c r="Z68" s="102"/>
      <c r="AA68" s="40" t="str">
        <f t="shared" si="22"/>
        <v/>
      </c>
      <c r="AB68" s="40" t="str">
        <f t="shared" si="23"/>
        <v/>
      </c>
      <c r="AC68" s="86"/>
      <c r="AD68" s="112"/>
      <c r="AE68" s="153" t="str">
        <f t="shared" si="24"/>
        <v/>
      </c>
      <c r="AF68" s="19" t="str">
        <f t="shared" si="25"/>
        <v/>
      </c>
      <c r="AG68" s="108" t="str">
        <f t="shared" si="26"/>
        <v/>
      </c>
      <c r="AH68" s="108"/>
    </row>
    <row r="69" spans="1:34" ht="30" customHeight="1" thickTop="1" thickBot="1" x14ac:dyDescent="0.3">
      <c r="A69" s="143"/>
      <c r="B69" s="63"/>
      <c r="C69" s="63"/>
      <c r="D69" s="63"/>
      <c r="E69" s="63"/>
      <c r="F69" s="10" t="str">
        <f t="shared" si="13"/>
        <v/>
      </c>
      <c r="G69" s="65"/>
      <c r="H69" s="66"/>
      <c r="I69" s="67"/>
      <c r="J69" s="67"/>
      <c r="K69" s="68"/>
      <c r="L69" s="154" t="str">
        <f t="shared" ref="L69:L100" si="27">IF(AND(ISNUMBER(H69),ISNUMBER(J69),ISNUMBER(B69)),(J69-H69)/B69,"")</f>
        <v/>
      </c>
      <c r="M69" s="70" t="str">
        <f t="shared" ref="M69:M100" si="28">IF(AND(L69&lt;75%,ISNUMBER(L69)),"à temps",IF(L69="","","Retard de paiement éventuel dû au retard du traitement de la réception"))</f>
        <v/>
      </c>
      <c r="N69" s="64" t="str">
        <f t="shared" ref="N69:N100" si="29">+IF(P69&lt;H69,"Facture Antidatée",IF(AND(ISNUMBER(J69),ISBLANK(P69)),"Réclamer Facture",IF(AND(ISNUMBER(P69),ISNUMBER(J69)),"à comptabiliser","")))</f>
        <v/>
      </c>
      <c r="O69" s="65"/>
      <c r="P69" s="67"/>
      <c r="Q69" s="67"/>
      <c r="R69" s="67"/>
      <c r="S69" s="69" t="str">
        <f t="shared" ref="S69:S100" si="30">IF(AND(ISNUMBER(Q69),ISNUMBER(R69),ISNUMBER(B69)),(R69-Q69)/B69,"")</f>
        <v/>
      </c>
      <c r="T69" s="85" t="str">
        <f t="shared" ref="T69:T100" si="31">IF(AND(ISNUMBER(Q69),ISNUMBER(R69)),R69-Q69,"")</f>
        <v/>
      </c>
      <c r="U69" s="73" t="str">
        <f t="shared" ref="U69:U100" si="32">IF(AND(ISNUMBER(H69),ISNUMBER(B69)),H69+B69,"")</f>
        <v/>
      </c>
      <c r="V69" s="74" t="str">
        <f t="shared" ref="V69:V100" si="33">IF(ISNUMBER(U69),U69-$U$1,"")</f>
        <v/>
      </c>
      <c r="W69" s="146"/>
      <c r="X69" s="102"/>
      <c r="Y69" s="40" t="str">
        <f t="shared" ref="Y69:Y100" si="34">+IF(AND(ISNUMBER(X69),ISNUMBER(R69),ISNUMBER(H69),ISNUMBER(B69)),(X69-MAX(R69,H69))/B69,"")</f>
        <v/>
      </c>
      <c r="Z69" s="102"/>
      <c r="AA69" s="40" t="str">
        <f t="shared" ref="AA69:AA100" si="35">+IF(AND(ISNUMBER(Z69),ISNUMBER(X69),ISNUMBER(B69)),(Z69-X69)/B69,"")</f>
        <v/>
      </c>
      <c r="AB69" s="40" t="str">
        <f t="shared" ref="AB69:AB100" si="36">IF(AND(ISNUMBER(Z69),ISNUMBER(AC69),ISNUMBER(B69)),(AC69-Z69)/B69,"")</f>
        <v/>
      </c>
      <c r="AC69" s="86"/>
      <c r="AD69" s="112"/>
      <c r="AE69" s="153" t="str">
        <f t="shared" ref="AE69:AE100" si="37">IF(AND(ISNUMBER(H69),ISNUMBER(B69),ISNUMBER(AD69)),(AD69-H69)/B69,"")</f>
        <v/>
      </c>
      <c r="AF69" s="19" t="str">
        <f t="shared" ref="AF69:AF100" si="38">IF(AND(ISNUMBER(AE69),AE69&lt;=1),"Paiement à temps",IF(AND(ISNUMBER(AE69),AE69&gt;1),"Dépassement du délai de paiement, Pensez à comptabiliser la Provision",""))</f>
        <v/>
      </c>
      <c r="AG69" s="108" t="str">
        <f t="shared" ref="AG69:AG100" si="39">IF(AND(ISNUMBER(K69),ISNUMBER(AE69),AE69&gt;100%),K69*10%,"")</f>
        <v/>
      </c>
      <c r="AH69" s="108"/>
    </row>
    <row r="70" spans="1:34" ht="30" customHeight="1" thickTop="1" thickBot="1" x14ac:dyDescent="0.3">
      <c r="A70" s="143"/>
      <c r="B70" s="63"/>
      <c r="C70" s="63"/>
      <c r="D70" s="63"/>
      <c r="E70" s="63"/>
      <c r="F70" s="10" t="str">
        <f t="shared" ref="F70:F133" si="40">+IF(ISNUMBER(Z70),"Terminé",IF(AND(ISBLANK(J70),ISNUMBER(I70),ISNUMBER(P70)),"Réclamer Réception",IF(AND(ISNUMBER(P70),ISBLANK(I70),ISBLANK(J70)),"Absence de Réception",IF(AND(OR(ISNUMBER(I70),ISNUMBER(H70)),ISNUMBER(J70),ISNUMBER(P70)),"Réceptionné",""))))</f>
        <v/>
      </c>
      <c r="G70" s="65"/>
      <c r="H70" s="66"/>
      <c r="I70" s="67"/>
      <c r="J70" s="67"/>
      <c r="K70" s="68"/>
      <c r="L70" s="154" t="str">
        <f t="shared" si="27"/>
        <v/>
      </c>
      <c r="M70" s="70" t="str">
        <f t="shared" si="28"/>
        <v/>
      </c>
      <c r="N70" s="64" t="str">
        <f t="shared" si="29"/>
        <v/>
      </c>
      <c r="O70" s="65"/>
      <c r="P70" s="67"/>
      <c r="Q70" s="67"/>
      <c r="R70" s="67"/>
      <c r="S70" s="69" t="str">
        <f t="shared" si="30"/>
        <v/>
      </c>
      <c r="T70" s="85" t="str">
        <f t="shared" si="31"/>
        <v/>
      </c>
      <c r="U70" s="73" t="str">
        <f t="shared" si="32"/>
        <v/>
      </c>
      <c r="V70" s="74" t="str">
        <f t="shared" si="33"/>
        <v/>
      </c>
      <c r="W70" s="146"/>
      <c r="X70" s="102"/>
      <c r="Y70" s="40" t="str">
        <f t="shared" si="34"/>
        <v/>
      </c>
      <c r="Z70" s="102"/>
      <c r="AA70" s="40" t="str">
        <f t="shared" si="35"/>
        <v/>
      </c>
      <c r="AB70" s="40" t="str">
        <f t="shared" si="36"/>
        <v/>
      </c>
      <c r="AC70" s="86"/>
      <c r="AD70" s="112"/>
      <c r="AE70" s="153" t="str">
        <f t="shared" si="37"/>
        <v/>
      </c>
      <c r="AF70" s="19" t="str">
        <f t="shared" si="38"/>
        <v/>
      </c>
      <c r="AG70" s="108" t="str">
        <f t="shared" si="39"/>
        <v/>
      </c>
      <c r="AH70" s="108"/>
    </row>
    <row r="71" spans="1:34" ht="30" customHeight="1" thickTop="1" thickBot="1" x14ac:dyDescent="0.3">
      <c r="A71" s="143"/>
      <c r="B71" s="63"/>
      <c r="C71" s="63"/>
      <c r="D71" s="63"/>
      <c r="E71" s="63"/>
      <c r="F71" s="10" t="str">
        <f t="shared" si="40"/>
        <v/>
      </c>
      <c r="G71" s="65"/>
      <c r="H71" s="66"/>
      <c r="I71" s="67"/>
      <c r="J71" s="67"/>
      <c r="K71" s="68"/>
      <c r="L71" s="154" t="str">
        <f t="shared" si="27"/>
        <v/>
      </c>
      <c r="M71" s="70" t="str">
        <f t="shared" si="28"/>
        <v/>
      </c>
      <c r="N71" s="64" t="str">
        <f t="shared" si="29"/>
        <v/>
      </c>
      <c r="O71" s="65"/>
      <c r="P71" s="67"/>
      <c r="Q71" s="67"/>
      <c r="R71" s="67"/>
      <c r="S71" s="69" t="str">
        <f t="shared" si="30"/>
        <v/>
      </c>
      <c r="T71" s="85" t="str">
        <f t="shared" si="31"/>
        <v/>
      </c>
      <c r="U71" s="73" t="str">
        <f t="shared" si="32"/>
        <v/>
      </c>
      <c r="V71" s="74" t="str">
        <f t="shared" si="33"/>
        <v/>
      </c>
      <c r="W71" s="146"/>
      <c r="X71" s="102"/>
      <c r="Y71" s="40" t="str">
        <f t="shared" si="34"/>
        <v/>
      </c>
      <c r="Z71" s="102"/>
      <c r="AA71" s="40" t="str">
        <f t="shared" si="35"/>
        <v/>
      </c>
      <c r="AB71" s="40" t="str">
        <f t="shared" si="36"/>
        <v/>
      </c>
      <c r="AC71" s="86"/>
      <c r="AD71" s="112"/>
      <c r="AE71" s="153" t="str">
        <f t="shared" si="37"/>
        <v/>
      </c>
      <c r="AF71" s="19" t="str">
        <f t="shared" si="38"/>
        <v/>
      </c>
      <c r="AG71" s="108" t="str">
        <f t="shared" si="39"/>
        <v/>
      </c>
      <c r="AH71" s="108"/>
    </row>
    <row r="72" spans="1:34" ht="30" customHeight="1" thickTop="1" thickBot="1" x14ac:dyDescent="0.3">
      <c r="A72" s="143"/>
      <c r="B72" s="63"/>
      <c r="C72" s="63"/>
      <c r="D72" s="63"/>
      <c r="E72" s="63"/>
      <c r="F72" s="10" t="str">
        <f t="shared" si="40"/>
        <v/>
      </c>
      <c r="G72" s="65"/>
      <c r="H72" s="66"/>
      <c r="I72" s="67"/>
      <c r="J72" s="67"/>
      <c r="K72" s="68"/>
      <c r="L72" s="154" t="str">
        <f t="shared" si="27"/>
        <v/>
      </c>
      <c r="M72" s="70" t="str">
        <f t="shared" si="28"/>
        <v/>
      </c>
      <c r="N72" s="64" t="str">
        <f t="shared" si="29"/>
        <v/>
      </c>
      <c r="O72" s="65"/>
      <c r="P72" s="67"/>
      <c r="Q72" s="67"/>
      <c r="R72" s="67"/>
      <c r="S72" s="69" t="str">
        <f t="shared" si="30"/>
        <v/>
      </c>
      <c r="T72" s="85" t="str">
        <f t="shared" si="31"/>
        <v/>
      </c>
      <c r="U72" s="73" t="str">
        <f t="shared" si="32"/>
        <v/>
      </c>
      <c r="V72" s="74" t="str">
        <f t="shared" si="33"/>
        <v/>
      </c>
      <c r="W72" s="146"/>
      <c r="X72" s="102"/>
      <c r="Y72" s="40" t="str">
        <f t="shared" si="34"/>
        <v/>
      </c>
      <c r="Z72" s="102"/>
      <c r="AA72" s="40" t="str">
        <f t="shared" si="35"/>
        <v/>
      </c>
      <c r="AB72" s="40" t="str">
        <f t="shared" si="36"/>
        <v/>
      </c>
      <c r="AC72" s="86"/>
      <c r="AD72" s="112"/>
      <c r="AE72" s="153" t="str">
        <f t="shared" si="37"/>
        <v/>
      </c>
      <c r="AF72" s="19" t="str">
        <f t="shared" si="38"/>
        <v/>
      </c>
      <c r="AG72" s="108" t="str">
        <f t="shared" si="39"/>
        <v/>
      </c>
      <c r="AH72" s="108"/>
    </row>
    <row r="73" spans="1:34" ht="30" customHeight="1" thickTop="1" thickBot="1" x14ac:dyDescent="0.3">
      <c r="A73" s="143"/>
      <c r="B73" s="63"/>
      <c r="C73" s="63"/>
      <c r="D73" s="63"/>
      <c r="E73" s="63"/>
      <c r="F73" s="10" t="str">
        <f t="shared" si="40"/>
        <v/>
      </c>
      <c r="G73" s="65"/>
      <c r="H73" s="66"/>
      <c r="I73" s="67"/>
      <c r="J73" s="67"/>
      <c r="K73" s="68"/>
      <c r="L73" s="154" t="str">
        <f t="shared" si="27"/>
        <v/>
      </c>
      <c r="M73" s="70" t="str">
        <f t="shared" si="28"/>
        <v/>
      </c>
      <c r="N73" s="64" t="str">
        <f t="shared" si="29"/>
        <v/>
      </c>
      <c r="O73" s="65"/>
      <c r="P73" s="67"/>
      <c r="Q73" s="67"/>
      <c r="R73" s="67"/>
      <c r="S73" s="69" t="str">
        <f t="shared" si="30"/>
        <v/>
      </c>
      <c r="T73" s="85" t="str">
        <f t="shared" si="31"/>
        <v/>
      </c>
      <c r="U73" s="73" t="str">
        <f t="shared" si="32"/>
        <v/>
      </c>
      <c r="V73" s="74" t="str">
        <f t="shared" si="33"/>
        <v/>
      </c>
      <c r="W73" s="146"/>
      <c r="X73" s="102"/>
      <c r="Y73" s="40" t="str">
        <f t="shared" si="34"/>
        <v/>
      </c>
      <c r="Z73" s="102"/>
      <c r="AA73" s="40" t="str">
        <f t="shared" si="35"/>
        <v/>
      </c>
      <c r="AB73" s="40" t="str">
        <f t="shared" si="36"/>
        <v/>
      </c>
      <c r="AC73" s="86"/>
      <c r="AD73" s="112"/>
      <c r="AE73" s="153" t="str">
        <f t="shared" si="37"/>
        <v/>
      </c>
      <c r="AF73" s="19" t="str">
        <f t="shared" si="38"/>
        <v/>
      </c>
      <c r="AG73" s="108" t="str">
        <f t="shared" si="39"/>
        <v/>
      </c>
      <c r="AH73" s="108"/>
    </row>
    <row r="74" spans="1:34" ht="30" customHeight="1" thickTop="1" thickBot="1" x14ac:dyDescent="0.3">
      <c r="A74" s="143"/>
      <c r="B74" s="63"/>
      <c r="C74" s="63"/>
      <c r="D74" s="63"/>
      <c r="E74" s="63"/>
      <c r="F74" s="10" t="str">
        <f t="shared" si="40"/>
        <v/>
      </c>
      <c r="G74" s="65"/>
      <c r="H74" s="66"/>
      <c r="I74" s="67"/>
      <c r="J74" s="67"/>
      <c r="K74" s="68"/>
      <c r="L74" s="154" t="str">
        <f t="shared" si="27"/>
        <v/>
      </c>
      <c r="M74" s="70" t="str">
        <f t="shared" si="28"/>
        <v/>
      </c>
      <c r="N74" s="64" t="str">
        <f t="shared" si="29"/>
        <v/>
      </c>
      <c r="O74" s="65"/>
      <c r="P74" s="67"/>
      <c r="Q74" s="67"/>
      <c r="R74" s="67"/>
      <c r="S74" s="69" t="str">
        <f t="shared" si="30"/>
        <v/>
      </c>
      <c r="T74" s="85" t="str">
        <f t="shared" si="31"/>
        <v/>
      </c>
      <c r="U74" s="73" t="str">
        <f t="shared" si="32"/>
        <v/>
      </c>
      <c r="V74" s="74" t="str">
        <f t="shared" si="33"/>
        <v/>
      </c>
      <c r="W74" s="146"/>
      <c r="X74" s="102"/>
      <c r="Y74" s="40" t="str">
        <f t="shared" si="34"/>
        <v/>
      </c>
      <c r="Z74" s="102"/>
      <c r="AA74" s="40" t="str">
        <f t="shared" si="35"/>
        <v/>
      </c>
      <c r="AB74" s="40" t="str">
        <f t="shared" si="36"/>
        <v/>
      </c>
      <c r="AC74" s="86"/>
      <c r="AD74" s="112"/>
      <c r="AE74" s="153" t="str">
        <f t="shared" si="37"/>
        <v/>
      </c>
      <c r="AF74" s="19" t="str">
        <f t="shared" si="38"/>
        <v/>
      </c>
      <c r="AG74" s="108" t="str">
        <f t="shared" si="39"/>
        <v/>
      </c>
      <c r="AH74" s="108"/>
    </row>
    <row r="75" spans="1:34" ht="30" customHeight="1" thickTop="1" thickBot="1" x14ac:dyDescent="0.3">
      <c r="A75" s="143"/>
      <c r="B75" s="63"/>
      <c r="C75" s="63"/>
      <c r="D75" s="63"/>
      <c r="E75" s="63"/>
      <c r="F75" s="10" t="str">
        <f t="shared" si="40"/>
        <v/>
      </c>
      <c r="G75" s="65"/>
      <c r="H75" s="66"/>
      <c r="I75" s="67"/>
      <c r="J75" s="67"/>
      <c r="K75" s="68"/>
      <c r="L75" s="154" t="str">
        <f t="shared" si="27"/>
        <v/>
      </c>
      <c r="M75" s="70" t="str">
        <f t="shared" si="28"/>
        <v/>
      </c>
      <c r="N75" s="64" t="str">
        <f t="shared" si="29"/>
        <v/>
      </c>
      <c r="O75" s="65"/>
      <c r="P75" s="67"/>
      <c r="Q75" s="67"/>
      <c r="R75" s="67"/>
      <c r="S75" s="69" t="str">
        <f t="shared" si="30"/>
        <v/>
      </c>
      <c r="T75" s="85" t="str">
        <f t="shared" si="31"/>
        <v/>
      </c>
      <c r="U75" s="73" t="str">
        <f t="shared" si="32"/>
        <v/>
      </c>
      <c r="V75" s="74" t="str">
        <f t="shared" si="33"/>
        <v/>
      </c>
      <c r="W75" s="146"/>
      <c r="X75" s="102"/>
      <c r="Y75" s="40" t="str">
        <f t="shared" si="34"/>
        <v/>
      </c>
      <c r="Z75" s="102"/>
      <c r="AA75" s="40" t="str">
        <f t="shared" si="35"/>
        <v/>
      </c>
      <c r="AB75" s="40" t="str">
        <f t="shared" si="36"/>
        <v/>
      </c>
      <c r="AC75" s="86"/>
      <c r="AD75" s="112"/>
      <c r="AE75" s="153" t="str">
        <f t="shared" si="37"/>
        <v/>
      </c>
      <c r="AF75" s="19" t="str">
        <f t="shared" si="38"/>
        <v/>
      </c>
      <c r="AG75" s="108" t="str">
        <f t="shared" si="39"/>
        <v/>
      </c>
      <c r="AH75" s="108"/>
    </row>
    <row r="76" spans="1:34" ht="30" customHeight="1" thickTop="1" thickBot="1" x14ac:dyDescent="0.3">
      <c r="A76" s="143"/>
      <c r="B76" s="63"/>
      <c r="C76" s="63"/>
      <c r="D76" s="63"/>
      <c r="E76" s="63"/>
      <c r="F76" s="10" t="str">
        <f t="shared" si="40"/>
        <v/>
      </c>
      <c r="G76" s="65"/>
      <c r="H76" s="66"/>
      <c r="I76" s="67"/>
      <c r="J76" s="67"/>
      <c r="K76" s="68"/>
      <c r="L76" s="154" t="str">
        <f t="shared" si="27"/>
        <v/>
      </c>
      <c r="M76" s="70" t="str">
        <f t="shared" si="28"/>
        <v/>
      </c>
      <c r="N76" s="64" t="str">
        <f t="shared" si="29"/>
        <v/>
      </c>
      <c r="O76" s="65"/>
      <c r="P76" s="67"/>
      <c r="Q76" s="67"/>
      <c r="R76" s="67"/>
      <c r="S76" s="69" t="str">
        <f t="shared" si="30"/>
        <v/>
      </c>
      <c r="T76" s="85" t="str">
        <f t="shared" si="31"/>
        <v/>
      </c>
      <c r="U76" s="73" t="str">
        <f t="shared" si="32"/>
        <v/>
      </c>
      <c r="V76" s="74" t="str">
        <f t="shared" si="33"/>
        <v/>
      </c>
      <c r="W76" s="146"/>
      <c r="X76" s="102"/>
      <c r="Y76" s="40" t="str">
        <f t="shared" si="34"/>
        <v/>
      </c>
      <c r="Z76" s="102"/>
      <c r="AA76" s="40" t="str">
        <f t="shared" si="35"/>
        <v/>
      </c>
      <c r="AB76" s="40" t="str">
        <f t="shared" si="36"/>
        <v/>
      </c>
      <c r="AC76" s="86"/>
      <c r="AD76" s="112"/>
      <c r="AE76" s="153" t="str">
        <f t="shared" si="37"/>
        <v/>
      </c>
      <c r="AF76" s="19" t="str">
        <f t="shared" si="38"/>
        <v/>
      </c>
      <c r="AG76" s="108" t="str">
        <f t="shared" si="39"/>
        <v/>
      </c>
      <c r="AH76" s="108"/>
    </row>
    <row r="77" spans="1:34" ht="30" customHeight="1" thickTop="1" thickBot="1" x14ac:dyDescent="0.3">
      <c r="A77" s="143"/>
      <c r="B77" s="63"/>
      <c r="C77" s="63"/>
      <c r="D77" s="63"/>
      <c r="E77" s="63"/>
      <c r="F77" s="10" t="str">
        <f t="shared" si="40"/>
        <v/>
      </c>
      <c r="G77" s="65"/>
      <c r="H77" s="66"/>
      <c r="I77" s="67"/>
      <c r="J77" s="67"/>
      <c r="K77" s="68"/>
      <c r="L77" s="154" t="str">
        <f t="shared" si="27"/>
        <v/>
      </c>
      <c r="M77" s="70" t="str">
        <f t="shared" si="28"/>
        <v/>
      </c>
      <c r="N77" s="64" t="str">
        <f t="shared" si="29"/>
        <v/>
      </c>
      <c r="O77" s="65"/>
      <c r="P77" s="67"/>
      <c r="Q77" s="67"/>
      <c r="R77" s="67"/>
      <c r="S77" s="69" t="str">
        <f t="shared" si="30"/>
        <v/>
      </c>
      <c r="T77" s="85" t="str">
        <f t="shared" si="31"/>
        <v/>
      </c>
      <c r="U77" s="73" t="str">
        <f t="shared" si="32"/>
        <v/>
      </c>
      <c r="V77" s="74" t="str">
        <f t="shared" si="33"/>
        <v/>
      </c>
      <c r="W77" s="146"/>
      <c r="X77" s="102"/>
      <c r="Y77" s="40" t="str">
        <f t="shared" si="34"/>
        <v/>
      </c>
      <c r="Z77" s="102"/>
      <c r="AA77" s="40" t="str">
        <f t="shared" si="35"/>
        <v/>
      </c>
      <c r="AB77" s="40" t="str">
        <f t="shared" si="36"/>
        <v/>
      </c>
      <c r="AC77" s="86"/>
      <c r="AD77" s="112"/>
      <c r="AE77" s="153" t="str">
        <f t="shared" si="37"/>
        <v/>
      </c>
      <c r="AF77" s="19" t="str">
        <f t="shared" si="38"/>
        <v/>
      </c>
      <c r="AG77" s="108" t="str">
        <f t="shared" si="39"/>
        <v/>
      </c>
      <c r="AH77" s="108"/>
    </row>
    <row r="78" spans="1:34" ht="30" customHeight="1" thickTop="1" thickBot="1" x14ac:dyDescent="0.3">
      <c r="A78" s="143"/>
      <c r="B78" s="63"/>
      <c r="C78" s="63"/>
      <c r="D78" s="63"/>
      <c r="E78" s="63"/>
      <c r="F78" s="10" t="str">
        <f t="shared" si="40"/>
        <v/>
      </c>
      <c r="G78" s="65"/>
      <c r="H78" s="66"/>
      <c r="I78" s="67"/>
      <c r="J78" s="67"/>
      <c r="K78" s="68"/>
      <c r="L78" s="154" t="str">
        <f t="shared" si="27"/>
        <v/>
      </c>
      <c r="M78" s="70" t="str">
        <f t="shared" si="28"/>
        <v/>
      </c>
      <c r="N78" s="64" t="str">
        <f t="shared" si="29"/>
        <v/>
      </c>
      <c r="O78" s="65"/>
      <c r="P78" s="67"/>
      <c r="Q78" s="67"/>
      <c r="R78" s="67"/>
      <c r="S78" s="69" t="str">
        <f t="shared" si="30"/>
        <v/>
      </c>
      <c r="T78" s="85" t="str">
        <f t="shared" si="31"/>
        <v/>
      </c>
      <c r="U78" s="73" t="str">
        <f t="shared" si="32"/>
        <v/>
      </c>
      <c r="V78" s="74" t="str">
        <f t="shared" si="33"/>
        <v/>
      </c>
      <c r="W78" s="146"/>
      <c r="X78" s="102"/>
      <c r="Y78" s="40" t="str">
        <f t="shared" si="34"/>
        <v/>
      </c>
      <c r="Z78" s="102"/>
      <c r="AA78" s="40" t="str">
        <f t="shared" si="35"/>
        <v/>
      </c>
      <c r="AB78" s="40" t="str">
        <f t="shared" si="36"/>
        <v/>
      </c>
      <c r="AC78" s="86"/>
      <c r="AD78" s="112"/>
      <c r="AE78" s="153" t="str">
        <f t="shared" si="37"/>
        <v/>
      </c>
      <c r="AF78" s="19" t="str">
        <f t="shared" si="38"/>
        <v/>
      </c>
      <c r="AG78" s="108" t="str">
        <f t="shared" si="39"/>
        <v/>
      </c>
      <c r="AH78" s="108"/>
    </row>
    <row r="79" spans="1:34" ht="30" customHeight="1" thickTop="1" thickBot="1" x14ac:dyDescent="0.3">
      <c r="A79" s="143"/>
      <c r="B79" s="63"/>
      <c r="C79" s="63"/>
      <c r="D79" s="63"/>
      <c r="E79" s="63"/>
      <c r="F79" s="10" t="str">
        <f t="shared" si="40"/>
        <v/>
      </c>
      <c r="G79" s="65"/>
      <c r="H79" s="66"/>
      <c r="I79" s="67"/>
      <c r="J79" s="67"/>
      <c r="K79" s="68"/>
      <c r="L79" s="154" t="str">
        <f t="shared" si="27"/>
        <v/>
      </c>
      <c r="M79" s="70" t="str">
        <f t="shared" si="28"/>
        <v/>
      </c>
      <c r="N79" s="64" t="str">
        <f t="shared" si="29"/>
        <v/>
      </c>
      <c r="O79" s="65"/>
      <c r="P79" s="67"/>
      <c r="Q79" s="67"/>
      <c r="R79" s="67"/>
      <c r="S79" s="69" t="str">
        <f t="shared" si="30"/>
        <v/>
      </c>
      <c r="T79" s="85" t="str">
        <f t="shared" si="31"/>
        <v/>
      </c>
      <c r="U79" s="73" t="str">
        <f t="shared" si="32"/>
        <v/>
      </c>
      <c r="V79" s="74" t="str">
        <f t="shared" si="33"/>
        <v/>
      </c>
      <c r="W79" s="146"/>
      <c r="X79" s="102"/>
      <c r="Y79" s="40" t="str">
        <f t="shared" si="34"/>
        <v/>
      </c>
      <c r="Z79" s="102"/>
      <c r="AA79" s="40" t="str">
        <f t="shared" si="35"/>
        <v/>
      </c>
      <c r="AB79" s="40" t="str">
        <f t="shared" si="36"/>
        <v/>
      </c>
      <c r="AC79" s="86"/>
      <c r="AD79" s="112"/>
      <c r="AE79" s="153" t="str">
        <f t="shared" si="37"/>
        <v/>
      </c>
      <c r="AF79" s="19" t="str">
        <f t="shared" si="38"/>
        <v/>
      </c>
      <c r="AG79" s="108" t="str">
        <f t="shared" si="39"/>
        <v/>
      </c>
      <c r="AH79" s="108"/>
    </row>
    <row r="80" spans="1:34" ht="30" customHeight="1" thickTop="1" thickBot="1" x14ac:dyDescent="0.3">
      <c r="A80" s="143"/>
      <c r="B80" s="63"/>
      <c r="C80" s="63"/>
      <c r="D80" s="63"/>
      <c r="E80" s="63"/>
      <c r="F80" s="10" t="str">
        <f t="shared" si="40"/>
        <v/>
      </c>
      <c r="G80" s="65"/>
      <c r="H80" s="66"/>
      <c r="I80" s="67"/>
      <c r="J80" s="67"/>
      <c r="K80" s="68"/>
      <c r="L80" s="154" t="str">
        <f t="shared" si="27"/>
        <v/>
      </c>
      <c r="M80" s="70" t="str">
        <f t="shared" si="28"/>
        <v/>
      </c>
      <c r="N80" s="64" t="str">
        <f t="shared" si="29"/>
        <v/>
      </c>
      <c r="O80" s="65"/>
      <c r="P80" s="67"/>
      <c r="Q80" s="67"/>
      <c r="R80" s="67"/>
      <c r="S80" s="69" t="str">
        <f t="shared" si="30"/>
        <v/>
      </c>
      <c r="T80" s="85" t="str">
        <f t="shared" si="31"/>
        <v/>
      </c>
      <c r="U80" s="73" t="str">
        <f t="shared" si="32"/>
        <v/>
      </c>
      <c r="V80" s="74" t="str">
        <f t="shared" si="33"/>
        <v/>
      </c>
      <c r="W80" s="146"/>
      <c r="X80" s="102"/>
      <c r="Y80" s="40" t="str">
        <f t="shared" si="34"/>
        <v/>
      </c>
      <c r="Z80" s="102"/>
      <c r="AA80" s="40" t="str">
        <f t="shared" si="35"/>
        <v/>
      </c>
      <c r="AB80" s="40" t="str">
        <f t="shared" si="36"/>
        <v/>
      </c>
      <c r="AC80" s="86"/>
      <c r="AD80" s="112"/>
      <c r="AE80" s="153" t="str">
        <f t="shared" si="37"/>
        <v/>
      </c>
      <c r="AF80" s="19" t="str">
        <f t="shared" si="38"/>
        <v/>
      </c>
      <c r="AG80" s="108" t="str">
        <f t="shared" si="39"/>
        <v/>
      </c>
      <c r="AH80" s="108"/>
    </row>
    <row r="81" spans="1:34" ht="30" customHeight="1" thickTop="1" thickBot="1" x14ac:dyDescent="0.3">
      <c r="A81" s="143"/>
      <c r="B81" s="63"/>
      <c r="C81" s="63"/>
      <c r="D81" s="63"/>
      <c r="E81" s="63"/>
      <c r="F81" s="10" t="str">
        <f t="shared" si="40"/>
        <v/>
      </c>
      <c r="G81" s="65"/>
      <c r="H81" s="66"/>
      <c r="I81" s="67"/>
      <c r="J81" s="67"/>
      <c r="K81" s="68"/>
      <c r="L81" s="154" t="str">
        <f t="shared" si="27"/>
        <v/>
      </c>
      <c r="M81" s="70" t="str">
        <f t="shared" si="28"/>
        <v/>
      </c>
      <c r="N81" s="64" t="str">
        <f t="shared" si="29"/>
        <v/>
      </c>
      <c r="O81" s="65"/>
      <c r="P81" s="67"/>
      <c r="Q81" s="67"/>
      <c r="R81" s="67"/>
      <c r="S81" s="69" t="str">
        <f t="shared" si="30"/>
        <v/>
      </c>
      <c r="T81" s="85" t="str">
        <f t="shared" si="31"/>
        <v/>
      </c>
      <c r="U81" s="73" t="str">
        <f t="shared" si="32"/>
        <v/>
      </c>
      <c r="V81" s="74" t="str">
        <f t="shared" si="33"/>
        <v/>
      </c>
      <c r="W81" s="146"/>
      <c r="X81" s="102"/>
      <c r="Y81" s="40" t="str">
        <f t="shared" si="34"/>
        <v/>
      </c>
      <c r="Z81" s="102"/>
      <c r="AA81" s="40" t="str">
        <f t="shared" si="35"/>
        <v/>
      </c>
      <c r="AB81" s="40" t="str">
        <f t="shared" si="36"/>
        <v/>
      </c>
      <c r="AC81" s="86"/>
      <c r="AD81" s="112"/>
      <c r="AE81" s="153" t="str">
        <f t="shared" si="37"/>
        <v/>
      </c>
      <c r="AF81" s="19" t="str">
        <f t="shared" si="38"/>
        <v/>
      </c>
      <c r="AG81" s="108" t="str">
        <f t="shared" si="39"/>
        <v/>
      </c>
      <c r="AH81" s="108"/>
    </row>
    <row r="82" spans="1:34" ht="30" customHeight="1" thickTop="1" thickBot="1" x14ac:dyDescent="0.3">
      <c r="A82" s="143"/>
      <c r="B82" s="63"/>
      <c r="C82" s="63"/>
      <c r="D82" s="63"/>
      <c r="E82" s="63"/>
      <c r="F82" s="10" t="str">
        <f t="shared" si="40"/>
        <v/>
      </c>
      <c r="G82" s="65"/>
      <c r="H82" s="66"/>
      <c r="I82" s="67"/>
      <c r="J82" s="67"/>
      <c r="K82" s="68"/>
      <c r="L82" s="154" t="str">
        <f t="shared" si="27"/>
        <v/>
      </c>
      <c r="M82" s="70" t="str">
        <f t="shared" si="28"/>
        <v/>
      </c>
      <c r="N82" s="64" t="str">
        <f t="shared" si="29"/>
        <v/>
      </c>
      <c r="O82" s="65"/>
      <c r="P82" s="67"/>
      <c r="Q82" s="67"/>
      <c r="R82" s="67"/>
      <c r="S82" s="69" t="str">
        <f t="shared" si="30"/>
        <v/>
      </c>
      <c r="T82" s="85" t="str">
        <f t="shared" si="31"/>
        <v/>
      </c>
      <c r="U82" s="73" t="str">
        <f t="shared" si="32"/>
        <v/>
      </c>
      <c r="V82" s="74" t="str">
        <f t="shared" si="33"/>
        <v/>
      </c>
      <c r="W82" s="146"/>
      <c r="X82" s="102"/>
      <c r="Y82" s="40" t="str">
        <f t="shared" si="34"/>
        <v/>
      </c>
      <c r="Z82" s="102"/>
      <c r="AA82" s="40" t="str">
        <f t="shared" si="35"/>
        <v/>
      </c>
      <c r="AB82" s="40" t="str">
        <f t="shared" si="36"/>
        <v/>
      </c>
      <c r="AC82" s="86"/>
      <c r="AD82" s="112"/>
      <c r="AE82" s="153" t="str">
        <f t="shared" si="37"/>
        <v/>
      </c>
      <c r="AF82" s="19" t="str">
        <f t="shared" si="38"/>
        <v/>
      </c>
      <c r="AG82" s="108" t="str">
        <f t="shared" si="39"/>
        <v/>
      </c>
      <c r="AH82" s="108"/>
    </row>
    <row r="83" spans="1:34" ht="30" customHeight="1" thickTop="1" thickBot="1" x14ac:dyDescent="0.3">
      <c r="A83" s="143"/>
      <c r="B83" s="63"/>
      <c r="C83" s="63"/>
      <c r="D83" s="63"/>
      <c r="E83" s="63"/>
      <c r="F83" s="10" t="str">
        <f t="shared" si="40"/>
        <v/>
      </c>
      <c r="G83" s="65"/>
      <c r="H83" s="66"/>
      <c r="I83" s="67"/>
      <c r="J83" s="67"/>
      <c r="K83" s="68"/>
      <c r="L83" s="154" t="str">
        <f t="shared" si="27"/>
        <v/>
      </c>
      <c r="M83" s="70" t="str">
        <f t="shared" si="28"/>
        <v/>
      </c>
      <c r="N83" s="64" t="str">
        <f t="shared" si="29"/>
        <v/>
      </c>
      <c r="O83" s="65"/>
      <c r="P83" s="67"/>
      <c r="Q83" s="67"/>
      <c r="R83" s="67"/>
      <c r="S83" s="69" t="str">
        <f t="shared" si="30"/>
        <v/>
      </c>
      <c r="T83" s="85" t="str">
        <f t="shared" si="31"/>
        <v/>
      </c>
      <c r="U83" s="73" t="str">
        <f t="shared" si="32"/>
        <v/>
      </c>
      <c r="V83" s="74" t="str">
        <f t="shared" si="33"/>
        <v/>
      </c>
      <c r="W83" s="146"/>
      <c r="X83" s="102"/>
      <c r="Y83" s="40" t="str">
        <f t="shared" si="34"/>
        <v/>
      </c>
      <c r="Z83" s="102"/>
      <c r="AA83" s="40" t="str">
        <f t="shared" si="35"/>
        <v/>
      </c>
      <c r="AB83" s="40" t="str">
        <f t="shared" si="36"/>
        <v/>
      </c>
      <c r="AC83" s="86"/>
      <c r="AD83" s="112"/>
      <c r="AE83" s="153" t="str">
        <f t="shared" si="37"/>
        <v/>
      </c>
      <c r="AF83" s="19" t="str">
        <f t="shared" si="38"/>
        <v/>
      </c>
      <c r="AG83" s="108" t="str">
        <f t="shared" si="39"/>
        <v/>
      </c>
      <c r="AH83" s="108"/>
    </row>
    <row r="84" spans="1:34" ht="30" customHeight="1" thickTop="1" thickBot="1" x14ac:dyDescent="0.3">
      <c r="A84" s="143"/>
      <c r="B84" s="63"/>
      <c r="C84" s="63"/>
      <c r="D84" s="63"/>
      <c r="E84" s="63"/>
      <c r="F84" s="10" t="str">
        <f t="shared" si="40"/>
        <v/>
      </c>
      <c r="G84" s="65"/>
      <c r="H84" s="66"/>
      <c r="I84" s="67"/>
      <c r="J84" s="67"/>
      <c r="K84" s="68"/>
      <c r="L84" s="154" t="str">
        <f t="shared" si="27"/>
        <v/>
      </c>
      <c r="M84" s="70" t="str">
        <f t="shared" si="28"/>
        <v/>
      </c>
      <c r="N84" s="64" t="str">
        <f t="shared" si="29"/>
        <v/>
      </c>
      <c r="O84" s="65"/>
      <c r="P84" s="67"/>
      <c r="Q84" s="67"/>
      <c r="R84" s="67"/>
      <c r="S84" s="69" t="str">
        <f t="shared" si="30"/>
        <v/>
      </c>
      <c r="T84" s="85" t="str">
        <f t="shared" si="31"/>
        <v/>
      </c>
      <c r="U84" s="73" t="str">
        <f t="shared" si="32"/>
        <v/>
      </c>
      <c r="V84" s="74" t="str">
        <f t="shared" si="33"/>
        <v/>
      </c>
      <c r="W84" s="146"/>
      <c r="X84" s="102"/>
      <c r="Y84" s="40" t="str">
        <f t="shared" si="34"/>
        <v/>
      </c>
      <c r="Z84" s="102"/>
      <c r="AA84" s="40" t="str">
        <f t="shared" si="35"/>
        <v/>
      </c>
      <c r="AB84" s="40" t="str">
        <f t="shared" si="36"/>
        <v/>
      </c>
      <c r="AC84" s="86"/>
      <c r="AD84" s="112"/>
      <c r="AE84" s="153" t="str">
        <f t="shared" si="37"/>
        <v/>
      </c>
      <c r="AF84" s="19" t="str">
        <f t="shared" si="38"/>
        <v/>
      </c>
      <c r="AG84" s="108" t="str">
        <f t="shared" si="39"/>
        <v/>
      </c>
      <c r="AH84" s="108"/>
    </row>
    <row r="85" spans="1:34" ht="30" customHeight="1" thickTop="1" thickBot="1" x14ac:dyDescent="0.3">
      <c r="A85" s="143"/>
      <c r="B85" s="63"/>
      <c r="C85" s="63"/>
      <c r="D85" s="63"/>
      <c r="E85" s="63"/>
      <c r="F85" s="10" t="str">
        <f t="shared" si="40"/>
        <v/>
      </c>
      <c r="G85" s="65"/>
      <c r="H85" s="66"/>
      <c r="I85" s="67"/>
      <c r="J85" s="67"/>
      <c r="K85" s="68"/>
      <c r="L85" s="154" t="str">
        <f t="shared" si="27"/>
        <v/>
      </c>
      <c r="M85" s="70" t="str">
        <f t="shared" si="28"/>
        <v/>
      </c>
      <c r="N85" s="64" t="str">
        <f t="shared" si="29"/>
        <v/>
      </c>
      <c r="O85" s="65"/>
      <c r="P85" s="67"/>
      <c r="Q85" s="67"/>
      <c r="R85" s="67"/>
      <c r="S85" s="69" t="str">
        <f t="shared" si="30"/>
        <v/>
      </c>
      <c r="T85" s="85" t="str">
        <f t="shared" si="31"/>
        <v/>
      </c>
      <c r="U85" s="73" t="str">
        <f t="shared" si="32"/>
        <v/>
      </c>
      <c r="V85" s="74" t="str">
        <f t="shared" si="33"/>
        <v/>
      </c>
      <c r="W85" s="146"/>
      <c r="X85" s="102"/>
      <c r="Y85" s="40" t="str">
        <f t="shared" si="34"/>
        <v/>
      </c>
      <c r="Z85" s="102"/>
      <c r="AA85" s="40" t="str">
        <f t="shared" si="35"/>
        <v/>
      </c>
      <c r="AB85" s="40" t="str">
        <f t="shared" si="36"/>
        <v/>
      </c>
      <c r="AC85" s="86"/>
      <c r="AD85" s="112"/>
      <c r="AE85" s="153" t="str">
        <f t="shared" si="37"/>
        <v/>
      </c>
      <c r="AF85" s="19" t="str">
        <f t="shared" si="38"/>
        <v/>
      </c>
      <c r="AG85" s="108" t="str">
        <f t="shared" si="39"/>
        <v/>
      </c>
      <c r="AH85" s="108"/>
    </row>
    <row r="86" spans="1:34" ht="30" customHeight="1" thickTop="1" thickBot="1" x14ac:dyDescent="0.3">
      <c r="A86" s="143"/>
      <c r="B86" s="63"/>
      <c r="C86" s="63"/>
      <c r="D86" s="63"/>
      <c r="E86" s="63"/>
      <c r="F86" s="10" t="str">
        <f t="shared" si="40"/>
        <v/>
      </c>
      <c r="G86" s="65"/>
      <c r="H86" s="66"/>
      <c r="I86" s="67"/>
      <c r="J86" s="67"/>
      <c r="K86" s="68"/>
      <c r="L86" s="154" t="str">
        <f t="shared" si="27"/>
        <v/>
      </c>
      <c r="M86" s="70" t="str">
        <f t="shared" si="28"/>
        <v/>
      </c>
      <c r="N86" s="64" t="str">
        <f t="shared" si="29"/>
        <v/>
      </c>
      <c r="O86" s="65"/>
      <c r="P86" s="67"/>
      <c r="Q86" s="67"/>
      <c r="R86" s="67"/>
      <c r="S86" s="69" t="str">
        <f t="shared" si="30"/>
        <v/>
      </c>
      <c r="T86" s="85" t="str">
        <f t="shared" si="31"/>
        <v/>
      </c>
      <c r="U86" s="73" t="str">
        <f t="shared" si="32"/>
        <v/>
      </c>
      <c r="V86" s="74" t="str">
        <f t="shared" si="33"/>
        <v/>
      </c>
      <c r="W86" s="146"/>
      <c r="X86" s="102"/>
      <c r="Y86" s="40" t="str">
        <f t="shared" si="34"/>
        <v/>
      </c>
      <c r="Z86" s="102"/>
      <c r="AA86" s="40" t="str">
        <f t="shared" si="35"/>
        <v/>
      </c>
      <c r="AB86" s="40" t="str">
        <f t="shared" si="36"/>
        <v/>
      </c>
      <c r="AC86" s="86"/>
      <c r="AD86" s="112"/>
      <c r="AE86" s="153" t="str">
        <f t="shared" si="37"/>
        <v/>
      </c>
      <c r="AF86" s="19" t="str">
        <f t="shared" si="38"/>
        <v/>
      </c>
      <c r="AG86" s="108" t="str">
        <f t="shared" si="39"/>
        <v/>
      </c>
      <c r="AH86" s="108"/>
    </row>
    <row r="87" spans="1:34" ht="30" customHeight="1" thickTop="1" thickBot="1" x14ac:dyDescent="0.3">
      <c r="A87" s="143"/>
      <c r="B87" s="63"/>
      <c r="C87" s="63"/>
      <c r="D87" s="63"/>
      <c r="E87" s="63"/>
      <c r="F87" s="10" t="str">
        <f t="shared" si="40"/>
        <v/>
      </c>
      <c r="G87" s="65"/>
      <c r="H87" s="66"/>
      <c r="I87" s="67"/>
      <c r="J87" s="67"/>
      <c r="K87" s="68"/>
      <c r="L87" s="154" t="str">
        <f t="shared" si="27"/>
        <v/>
      </c>
      <c r="M87" s="70" t="str">
        <f t="shared" si="28"/>
        <v/>
      </c>
      <c r="N87" s="64" t="str">
        <f t="shared" si="29"/>
        <v/>
      </c>
      <c r="O87" s="65"/>
      <c r="P87" s="67"/>
      <c r="Q87" s="67"/>
      <c r="R87" s="67"/>
      <c r="S87" s="69" t="str">
        <f t="shared" si="30"/>
        <v/>
      </c>
      <c r="T87" s="85" t="str">
        <f t="shared" si="31"/>
        <v/>
      </c>
      <c r="U87" s="73" t="str">
        <f t="shared" si="32"/>
        <v/>
      </c>
      <c r="V87" s="74" t="str">
        <f t="shared" si="33"/>
        <v/>
      </c>
      <c r="W87" s="146"/>
      <c r="X87" s="102"/>
      <c r="Y87" s="40" t="str">
        <f t="shared" si="34"/>
        <v/>
      </c>
      <c r="Z87" s="102"/>
      <c r="AA87" s="40" t="str">
        <f t="shared" si="35"/>
        <v/>
      </c>
      <c r="AB87" s="40" t="str">
        <f t="shared" si="36"/>
        <v/>
      </c>
      <c r="AC87" s="86"/>
      <c r="AD87" s="112"/>
      <c r="AE87" s="153" t="str">
        <f t="shared" si="37"/>
        <v/>
      </c>
      <c r="AF87" s="19" t="str">
        <f t="shared" si="38"/>
        <v/>
      </c>
      <c r="AG87" s="108" t="str">
        <f t="shared" si="39"/>
        <v/>
      </c>
      <c r="AH87" s="108"/>
    </row>
    <row r="88" spans="1:34" ht="30" customHeight="1" thickTop="1" thickBot="1" x14ac:dyDescent="0.3">
      <c r="A88" s="143"/>
      <c r="B88" s="63"/>
      <c r="C88" s="63"/>
      <c r="D88" s="63"/>
      <c r="E88" s="63"/>
      <c r="F88" s="10" t="str">
        <f t="shared" si="40"/>
        <v/>
      </c>
      <c r="G88" s="65"/>
      <c r="H88" s="66"/>
      <c r="I88" s="67"/>
      <c r="J88" s="67"/>
      <c r="K88" s="68"/>
      <c r="L88" s="154" t="str">
        <f t="shared" si="27"/>
        <v/>
      </c>
      <c r="M88" s="70" t="str">
        <f t="shared" si="28"/>
        <v/>
      </c>
      <c r="N88" s="64" t="str">
        <f t="shared" si="29"/>
        <v/>
      </c>
      <c r="O88" s="65"/>
      <c r="P88" s="67"/>
      <c r="Q88" s="67"/>
      <c r="R88" s="67"/>
      <c r="S88" s="69" t="str">
        <f t="shared" si="30"/>
        <v/>
      </c>
      <c r="T88" s="85" t="str">
        <f t="shared" si="31"/>
        <v/>
      </c>
      <c r="U88" s="73" t="str">
        <f t="shared" si="32"/>
        <v/>
      </c>
      <c r="V88" s="74" t="str">
        <f t="shared" si="33"/>
        <v/>
      </c>
      <c r="W88" s="146"/>
      <c r="X88" s="102"/>
      <c r="Y88" s="40" t="str">
        <f t="shared" si="34"/>
        <v/>
      </c>
      <c r="Z88" s="102"/>
      <c r="AA88" s="40" t="str">
        <f t="shared" si="35"/>
        <v/>
      </c>
      <c r="AB88" s="40" t="str">
        <f t="shared" si="36"/>
        <v/>
      </c>
      <c r="AC88" s="86"/>
      <c r="AD88" s="112"/>
      <c r="AE88" s="153" t="str">
        <f t="shared" si="37"/>
        <v/>
      </c>
      <c r="AF88" s="19" t="str">
        <f t="shared" si="38"/>
        <v/>
      </c>
      <c r="AG88" s="108" t="str">
        <f t="shared" si="39"/>
        <v/>
      </c>
      <c r="AH88" s="108"/>
    </row>
    <row r="89" spans="1:34" ht="30" customHeight="1" thickTop="1" thickBot="1" x14ac:dyDescent="0.3">
      <c r="A89" s="143"/>
      <c r="B89" s="63"/>
      <c r="C89" s="63"/>
      <c r="D89" s="63"/>
      <c r="E89" s="63"/>
      <c r="F89" s="10" t="str">
        <f t="shared" si="40"/>
        <v/>
      </c>
      <c r="G89" s="65"/>
      <c r="H89" s="66"/>
      <c r="I89" s="67"/>
      <c r="J89" s="67"/>
      <c r="K89" s="68"/>
      <c r="L89" s="154" t="str">
        <f t="shared" si="27"/>
        <v/>
      </c>
      <c r="M89" s="70" t="str">
        <f t="shared" si="28"/>
        <v/>
      </c>
      <c r="N89" s="64" t="str">
        <f t="shared" si="29"/>
        <v/>
      </c>
      <c r="O89" s="65"/>
      <c r="P89" s="67"/>
      <c r="Q89" s="67"/>
      <c r="R89" s="67"/>
      <c r="S89" s="69" t="str">
        <f t="shared" si="30"/>
        <v/>
      </c>
      <c r="T89" s="85" t="str">
        <f t="shared" si="31"/>
        <v/>
      </c>
      <c r="U89" s="73" t="str">
        <f t="shared" si="32"/>
        <v/>
      </c>
      <c r="V89" s="74" t="str">
        <f t="shared" si="33"/>
        <v/>
      </c>
      <c r="W89" s="146"/>
      <c r="X89" s="102"/>
      <c r="Y89" s="40" t="str">
        <f t="shared" si="34"/>
        <v/>
      </c>
      <c r="Z89" s="102"/>
      <c r="AA89" s="40" t="str">
        <f t="shared" si="35"/>
        <v/>
      </c>
      <c r="AB89" s="40" t="str">
        <f t="shared" si="36"/>
        <v/>
      </c>
      <c r="AC89" s="86"/>
      <c r="AD89" s="112"/>
      <c r="AE89" s="153" t="str">
        <f t="shared" si="37"/>
        <v/>
      </c>
      <c r="AF89" s="19" t="str">
        <f t="shared" si="38"/>
        <v/>
      </c>
      <c r="AG89" s="108" t="str">
        <f t="shared" si="39"/>
        <v/>
      </c>
      <c r="AH89" s="108"/>
    </row>
    <row r="90" spans="1:34" ht="30" customHeight="1" thickTop="1" thickBot="1" x14ac:dyDescent="0.3">
      <c r="A90" s="143"/>
      <c r="B90" s="63"/>
      <c r="C90" s="63"/>
      <c r="D90" s="63"/>
      <c r="E90" s="63"/>
      <c r="F90" s="10" t="str">
        <f t="shared" si="40"/>
        <v/>
      </c>
      <c r="G90" s="65"/>
      <c r="H90" s="66"/>
      <c r="I90" s="67"/>
      <c r="J90" s="67"/>
      <c r="K90" s="68"/>
      <c r="L90" s="154" t="str">
        <f t="shared" si="27"/>
        <v/>
      </c>
      <c r="M90" s="70" t="str">
        <f t="shared" si="28"/>
        <v/>
      </c>
      <c r="N90" s="64" t="str">
        <f t="shared" si="29"/>
        <v/>
      </c>
      <c r="O90" s="65"/>
      <c r="P90" s="67"/>
      <c r="Q90" s="67"/>
      <c r="R90" s="67"/>
      <c r="S90" s="69" t="str">
        <f t="shared" si="30"/>
        <v/>
      </c>
      <c r="T90" s="85" t="str">
        <f t="shared" si="31"/>
        <v/>
      </c>
      <c r="U90" s="73" t="str">
        <f t="shared" si="32"/>
        <v/>
      </c>
      <c r="V90" s="74" t="str">
        <f t="shared" si="33"/>
        <v/>
      </c>
      <c r="W90" s="146"/>
      <c r="X90" s="102"/>
      <c r="Y90" s="40" t="str">
        <f t="shared" si="34"/>
        <v/>
      </c>
      <c r="Z90" s="102"/>
      <c r="AA90" s="40" t="str">
        <f t="shared" si="35"/>
        <v/>
      </c>
      <c r="AB90" s="40" t="str">
        <f t="shared" si="36"/>
        <v/>
      </c>
      <c r="AC90" s="86"/>
      <c r="AD90" s="112"/>
      <c r="AE90" s="153" t="str">
        <f t="shared" si="37"/>
        <v/>
      </c>
      <c r="AF90" s="19" t="str">
        <f t="shared" si="38"/>
        <v/>
      </c>
      <c r="AG90" s="108" t="str">
        <f t="shared" si="39"/>
        <v/>
      </c>
      <c r="AH90" s="108"/>
    </row>
    <row r="91" spans="1:34" ht="30" customHeight="1" thickTop="1" thickBot="1" x14ac:dyDescent="0.3">
      <c r="A91" s="143"/>
      <c r="B91" s="63"/>
      <c r="C91" s="63"/>
      <c r="D91" s="63"/>
      <c r="E91" s="63"/>
      <c r="F91" s="10" t="str">
        <f t="shared" si="40"/>
        <v/>
      </c>
      <c r="G91" s="65"/>
      <c r="H91" s="66"/>
      <c r="I91" s="67"/>
      <c r="J91" s="67"/>
      <c r="K91" s="68"/>
      <c r="L91" s="154" t="str">
        <f t="shared" si="27"/>
        <v/>
      </c>
      <c r="M91" s="70" t="str">
        <f t="shared" si="28"/>
        <v/>
      </c>
      <c r="N91" s="64" t="str">
        <f t="shared" si="29"/>
        <v/>
      </c>
      <c r="O91" s="65"/>
      <c r="P91" s="67"/>
      <c r="Q91" s="67"/>
      <c r="R91" s="67"/>
      <c r="S91" s="69" t="str">
        <f t="shared" si="30"/>
        <v/>
      </c>
      <c r="T91" s="85" t="str">
        <f t="shared" si="31"/>
        <v/>
      </c>
      <c r="U91" s="73" t="str">
        <f t="shared" si="32"/>
        <v/>
      </c>
      <c r="V91" s="74" t="str">
        <f t="shared" si="33"/>
        <v/>
      </c>
      <c r="W91" s="146"/>
      <c r="X91" s="102"/>
      <c r="Y91" s="40" t="str">
        <f t="shared" si="34"/>
        <v/>
      </c>
      <c r="Z91" s="102"/>
      <c r="AA91" s="40" t="str">
        <f t="shared" si="35"/>
        <v/>
      </c>
      <c r="AB91" s="40" t="str">
        <f t="shared" si="36"/>
        <v/>
      </c>
      <c r="AC91" s="86"/>
      <c r="AD91" s="112"/>
      <c r="AE91" s="153" t="str">
        <f t="shared" si="37"/>
        <v/>
      </c>
      <c r="AF91" s="19" t="str">
        <f t="shared" si="38"/>
        <v/>
      </c>
      <c r="AG91" s="108" t="str">
        <f t="shared" si="39"/>
        <v/>
      </c>
      <c r="AH91" s="108"/>
    </row>
    <row r="92" spans="1:34" ht="30" customHeight="1" thickTop="1" thickBot="1" x14ac:dyDescent="0.3">
      <c r="A92" s="143"/>
      <c r="B92" s="63"/>
      <c r="C92" s="63"/>
      <c r="D92" s="63"/>
      <c r="E92" s="63"/>
      <c r="F92" s="10" t="str">
        <f t="shared" si="40"/>
        <v/>
      </c>
      <c r="G92" s="65"/>
      <c r="H92" s="66"/>
      <c r="I92" s="67"/>
      <c r="J92" s="67"/>
      <c r="K92" s="68"/>
      <c r="L92" s="154" t="str">
        <f t="shared" si="27"/>
        <v/>
      </c>
      <c r="M92" s="70" t="str">
        <f t="shared" si="28"/>
        <v/>
      </c>
      <c r="N92" s="64" t="str">
        <f t="shared" si="29"/>
        <v/>
      </c>
      <c r="O92" s="65"/>
      <c r="P92" s="67"/>
      <c r="Q92" s="67"/>
      <c r="R92" s="67"/>
      <c r="S92" s="69" t="str">
        <f t="shared" si="30"/>
        <v/>
      </c>
      <c r="T92" s="85" t="str">
        <f t="shared" si="31"/>
        <v/>
      </c>
      <c r="U92" s="73" t="str">
        <f t="shared" si="32"/>
        <v/>
      </c>
      <c r="V92" s="74" t="str">
        <f t="shared" si="33"/>
        <v/>
      </c>
      <c r="W92" s="146"/>
      <c r="X92" s="102"/>
      <c r="Y92" s="40" t="str">
        <f t="shared" si="34"/>
        <v/>
      </c>
      <c r="Z92" s="102"/>
      <c r="AA92" s="40" t="str">
        <f t="shared" si="35"/>
        <v/>
      </c>
      <c r="AB92" s="40" t="str">
        <f t="shared" si="36"/>
        <v/>
      </c>
      <c r="AC92" s="86"/>
      <c r="AD92" s="112"/>
      <c r="AE92" s="153" t="str">
        <f t="shared" si="37"/>
        <v/>
      </c>
      <c r="AF92" s="19" t="str">
        <f t="shared" si="38"/>
        <v/>
      </c>
      <c r="AG92" s="108" t="str">
        <f t="shared" si="39"/>
        <v/>
      </c>
      <c r="AH92" s="108"/>
    </row>
    <row r="93" spans="1:34" ht="30" customHeight="1" thickTop="1" thickBot="1" x14ac:dyDescent="0.3">
      <c r="A93" s="143"/>
      <c r="B93" s="63"/>
      <c r="C93" s="63"/>
      <c r="D93" s="63"/>
      <c r="E93" s="63"/>
      <c r="F93" s="10" t="str">
        <f t="shared" si="40"/>
        <v/>
      </c>
      <c r="G93" s="65"/>
      <c r="H93" s="66"/>
      <c r="I93" s="67"/>
      <c r="J93" s="67"/>
      <c r="K93" s="68"/>
      <c r="L93" s="154" t="str">
        <f t="shared" si="27"/>
        <v/>
      </c>
      <c r="M93" s="70" t="str">
        <f t="shared" si="28"/>
        <v/>
      </c>
      <c r="N93" s="64" t="str">
        <f t="shared" si="29"/>
        <v/>
      </c>
      <c r="O93" s="65"/>
      <c r="P93" s="67"/>
      <c r="Q93" s="67"/>
      <c r="R93" s="67"/>
      <c r="S93" s="69" t="str">
        <f t="shared" si="30"/>
        <v/>
      </c>
      <c r="T93" s="85" t="str">
        <f t="shared" si="31"/>
        <v/>
      </c>
      <c r="U93" s="73" t="str">
        <f t="shared" si="32"/>
        <v/>
      </c>
      <c r="V93" s="74" t="str">
        <f t="shared" si="33"/>
        <v/>
      </c>
      <c r="W93" s="146"/>
      <c r="X93" s="102"/>
      <c r="Y93" s="40" t="str">
        <f t="shared" si="34"/>
        <v/>
      </c>
      <c r="Z93" s="102"/>
      <c r="AA93" s="40" t="str">
        <f t="shared" si="35"/>
        <v/>
      </c>
      <c r="AB93" s="40" t="str">
        <f t="shared" si="36"/>
        <v/>
      </c>
      <c r="AC93" s="86"/>
      <c r="AD93" s="112"/>
      <c r="AE93" s="153" t="str">
        <f t="shared" si="37"/>
        <v/>
      </c>
      <c r="AF93" s="19" t="str">
        <f t="shared" si="38"/>
        <v/>
      </c>
      <c r="AG93" s="108" t="str">
        <f t="shared" si="39"/>
        <v/>
      </c>
      <c r="AH93" s="108"/>
    </row>
    <row r="94" spans="1:34" ht="30" customHeight="1" thickTop="1" thickBot="1" x14ac:dyDescent="0.3">
      <c r="A94" s="143"/>
      <c r="B94" s="63"/>
      <c r="C94" s="63"/>
      <c r="D94" s="63"/>
      <c r="E94" s="63"/>
      <c r="F94" s="10" t="str">
        <f t="shared" si="40"/>
        <v/>
      </c>
      <c r="G94" s="65"/>
      <c r="H94" s="66"/>
      <c r="I94" s="67"/>
      <c r="J94" s="67"/>
      <c r="K94" s="68"/>
      <c r="L94" s="154" t="str">
        <f t="shared" si="27"/>
        <v/>
      </c>
      <c r="M94" s="70" t="str">
        <f t="shared" si="28"/>
        <v/>
      </c>
      <c r="N94" s="64" t="str">
        <f t="shared" si="29"/>
        <v/>
      </c>
      <c r="O94" s="65"/>
      <c r="P94" s="67"/>
      <c r="Q94" s="67"/>
      <c r="R94" s="67"/>
      <c r="S94" s="69" t="str">
        <f t="shared" si="30"/>
        <v/>
      </c>
      <c r="T94" s="85" t="str">
        <f t="shared" si="31"/>
        <v/>
      </c>
      <c r="U94" s="73" t="str">
        <f t="shared" si="32"/>
        <v/>
      </c>
      <c r="V94" s="74" t="str">
        <f t="shared" si="33"/>
        <v/>
      </c>
      <c r="W94" s="146"/>
      <c r="X94" s="102"/>
      <c r="Y94" s="40" t="str">
        <f t="shared" si="34"/>
        <v/>
      </c>
      <c r="Z94" s="102"/>
      <c r="AA94" s="40" t="str">
        <f t="shared" si="35"/>
        <v/>
      </c>
      <c r="AB94" s="40" t="str">
        <f t="shared" si="36"/>
        <v/>
      </c>
      <c r="AC94" s="86"/>
      <c r="AD94" s="112"/>
      <c r="AE94" s="153" t="str">
        <f t="shared" si="37"/>
        <v/>
      </c>
      <c r="AF94" s="19" t="str">
        <f t="shared" si="38"/>
        <v/>
      </c>
      <c r="AG94" s="108" t="str">
        <f t="shared" si="39"/>
        <v/>
      </c>
      <c r="AH94" s="108"/>
    </row>
    <row r="95" spans="1:34" ht="30" customHeight="1" thickTop="1" thickBot="1" x14ac:dyDescent="0.3">
      <c r="A95" s="143"/>
      <c r="B95" s="63"/>
      <c r="C95" s="63"/>
      <c r="D95" s="63"/>
      <c r="E95" s="63"/>
      <c r="F95" s="10" t="str">
        <f t="shared" si="40"/>
        <v/>
      </c>
      <c r="G95" s="65"/>
      <c r="H95" s="66"/>
      <c r="I95" s="67"/>
      <c r="J95" s="67"/>
      <c r="K95" s="68"/>
      <c r="L95" s="154" t="str">
        <f t="shared" si="27"/>
        <v/>
      </c>
      <c r="M95" s="70" t="str">
        <f t="shared" si="28"/>
        <v/>
      </c>
      <c r="N95" s="64" t="str">
        <f t="shared" si="29"/>
        <v/>
      </c>
      <c r="O95" s="65"/>
      <c r="P95" s="67"/>
      <c r="Q95" s="67"/>
      <c r="R95" s="67"/>
      <c r="S95" s="69" t="str">
        <f t="shared" si="30"/>
        <v/>
      </c>
      <c r="T95" s="85" t="str">
        <f t="shared" si="31"/>
        <v/>
      </c>
      <c r="U95" s="73" t="str">
        <f t="shared" si="32"/>
        <v/>
      </c>
      <c r="V95" s="74" t="str">
        <f t="shared" si="33"/>
        <v/>
      </c>
      <c r="W95" s="146"/>
      <c r="X95" s="102"/>
      <c r="Y95" s="40" t="str">
        <f t="shared" si="34"/>
        <v/>
      </c>
      <c r="Z95" s="102"/>
      <c r="AA95" s="40" t="str">
        <f t="shared" si="35"/>
        <v/>
      </c>
      <c r="AB95" s="40" t="str">
        <f t="shared" si="36"/>
        <v/>
      </c>
      <c r="AC95" s="86"/>
      <c r="AD95" s="112"/>
      <c r="AE95" s="153" t="str">
        <f t="shared" si="37"/>
        <v/>
      </c>
      <c r="AF95" s="19" t="str">
        <f t="shared" si="38"/>
        <v/>
      </c>
      <c r="AG95" s="108" t="str">
        <f t="shared" si="39"/>
        <v/>
      </c>
      <c r="AH95" s="108"/>
    </row>
    <row r="96" spans="1:34" ht="30" customHeight="1" thickTop="1" thickBot="1" x14ac:dyDescent="0.3">
      <c r="A96" s="143"/>
      <c r="B96" s="63"/>
      <c r="C96" s="63"/>
      <c r="D96" s="63"/>
      <c r="E96" s="63"/>
      <c r="F96" s="10" t="str">
        <f t="shared" si="40"/>
        <v/>
      </c>
      <c r="G96" s="65"/>
      <c r="H96" s="66"/>
      <c r="I96" s="67"/>
      <c r="J96" s="67"/>
      <c r="K96" s="68"/>
      <c r="L96" s="154" t="str">
        <f t="shared" si="27"/>
        <v/>
      </c>
      <c r="M96" s="70" t="str">
        <f t="shared" si="28"/>
        <v/>
      </c>
      <c r="N96" s="64" t="str">
        <f t="shared" si="29"/>
        <v/>
      </c>
      <c r="O96" s="65"/>
      <c r="P96" s="67"/>
      <c r="Q96" s="67"/>
      <c r="R96" s="67"/>
      <c r="S96" s="69" t="str">
        <f t="shared" si="30"/>
        <v/>
      </c>
      <c r="T96" s="85" t="str">
        <f t="shared" si="31"/>
        <v/>
      </c>
      <c r="U96" s="73" t="str">
        <f t="shared" si="32"/>
        <v/>
      </c>
      <c r="V96" s="74" t="str">
        <f t="shared" si="33"/>
        <v/>
      </c>
      <c r="W96" s="146"/>
      <c r="X96" s="102"/>
      <c r="Y96" s="40" t="str">
        <f t="shared" si="34"/>
        <v/>
      </c>
      <c r="Z96" s="102"/>
      <c r="AA96" s="40" t="str">
        <f t="shared" si="35"/>
        <v/>
      </c>
      <c r="AB96" s="40" t="str">
        <f t="shared" si="36"/>
        <v/>
      </c>
      <c r="AC96" s="86"/>
      <c r="AD96" s="112"/>
      <c r="AE96" s="153" t="str">
        <f t="shared" si="37"/>
        <v/>
      </c>
      <c r="AF96" s="19" t="str">
        <f t="shared" si="38"/>
        <v/>
      </c>
      <c r="AG96" s="108" t="str">
        <f t="shared" si="39"/>
        <v/>
      </c>
      <c r="AH96" s="108"/>
    </row>
    <row r="97" spans="1:34" ht="30" customHeight="1" thickTop="1" thickBot="1" x14ac:dyDescent="0.3">
      <c r="A97" s="143"/>
      <c r="B97" s="63"/>
      <c r="C97" s="63"/>
      <c r="D97" s="63"/>
      <c r="E97" s="63"/>
      <c r="F97" s="10" t="str">
        <f t="shared" si="40"/>
        <v/>
      </c>
      <c r="G97" s="65"/>
      <c r="H97" s="66"/>
      <c r="I97" s="67"/>
      <c r="J97" s="67"/>
      <c r="K97" s="68"/>
      <c r="L97" s="154" t="str">
        <f t="shared" si="27"/>
        <v/>
      </c>
      <c r="M97" s="70" t="str">
        <f t="shared" si="28"/>
        <v/>
      </c>
      <c r="N97" s="64" t="str">
        <f t="shared" si="29"/>
        <v/>
      </c>
      <c r="O97" s="65"/>
      <c r="P97" s="67"/>
      <c r="Q97" s="67"/>
      <c r="R97" s="67"/>
      <c r="S97" s="69" t="str">
        <f t="shared" si="30"/>
        <v/>
      </c>
      <c r="T97" s="85" t="str">
        <f t="shared" si="31"/>
        <v/>
      </c>
      <c r="U97" s="73" t="str">
        <f t="shared" si="32"/>
        <v/>
      </c>
      <c r="V97" s="74" t="str">
        <f t="shared" si="33"/>
        <v/>
      </c>
      <c r="W97" s="146"/>
      <c r="X97" s="102"/>
      <c r="Y97" s="40" t="str">
        <f t="shared" si="34"/>
        <v/>
      </c>
      <c r="Z97" s="102"/>
      <c r="AA97" s="40" t="str">
        <f t="shared" si="35"/>
        <v/>
      </c>
      <c r="AB97" s="40" t="str">
        <f t="shared" si="36"/>
        <v/>
      </c>
      <c r="AC97" s="86"/>
      <c r="AD97" s="112"/>
      <c r="AE97" s="153" t="str">
        <f t="shared" si="37"/>
        <v/>
      </c>
      <c r="AF97" s="19" t="str">
        <f t="shared" si="38"/>
        <v/>
      </c>
      <c r="AG97" s="108" t="str">
        <f t="shared" si="39"/>
        <v/>
      </c>
      <c r="AH97" s="108"/>
    </row>
    <row r="98" spans="1:34" ht="30" customHeight="1" thickTop="1" thickBot="1" x14ac:dyDescent="0.3">
      <c r="A98" s="143"/>
      <c r="B98" s="63"/>
      <c r="C98" s="63"/>
      <c r="D98" s="63"/>
      <c r="E98" s="63"/>
      <c r="F98" s="10" t="str">
        <f t="shared" si="40"/>
        <v/>
      </c>
      <c r="G98" s="65"/>
      <c r="H98" s="66"/>
      <c r="I98" s="67"/>
      <c r="J98" s="67"/>
      <c r="K98" s="68"/>
      <c r="L98" s="154" t="str">
        <f t="shared" si="27"/>
        <v/>
      </c>
      <c r="M98" s="70" t="str">
        <f t="shared" si="28"/>
        <v/>
      </c>
      <c r="N98" s="64" t="str">
        <f t="shared" si="29"/>
        <v/>
      </c>
      <c r="O98" s="65"/>
      <c r="P98" s="67"/>
      <c r="Q98" s="67"/>
      <c r="R98" s="67"/>
      <c r="S98" s="69" t="str">
        <f t="shared" si="30"/>
        <v/>
      </c>
      <c r="T98" s="85" t="str">
        <f t="shared" si="31"/>
        <v/>
      </c>
      <c r="U98" s="73" t="str">
        <f t="shared" si="32"/>
        <v/>
      </c>
      <c r="V98" s="74" t="str">
        <f t="shared" si="33"/>
        <v/>
      </c>
      <c r="W98" s="146"/>
      <c r="X98" s="102"/>
      <c r="Y98" s="40" t="str">
        <f t="shared" si="34"/>
        <v/>
      </c>
      <c r="Z98" s="102"/>
      <c r="AA98" s="40" t="str">
        <f t="shared" si="35"/>
        <v/>
      </c>
      <c r="AB98" s="40" t="str">
        <f t="shared" si="36"/>
        <v/>
      </c>
      <c r="AC98" s="86"/>
      <c r="AD98" s="112"/>
      <c r="AE98" s="153" t="str">
        <f t="shared" si="37"/>
        <v/>
      </c>
      <c r="AF98" s="19" t="str">
        <f t="shared" si="38"/>
        <v/>
      </c>
      <c r="AG98" s="108" t="str">
        <f t="shared" si="39"/>
        <v/>
      </c>
      <c r="AH98" s="108"/>
    </row>
    <row r="99" spans="1:34" ht="30" customHeight="1" thickTop="1" thickBot="1" x14ac:dyDescent="0.3">
      <c r="A99" s="143"/>
      <c r="B99" s="63"/>
      <c r="C99" s="63"/>
      <c r="D99" s="63"/>
      <c r="E99" s="63"/>
      <c r="F99" s="10" t="str">
        <f t="shared" si="40"/>
        <v/>
      </c>
      <c r="G99" s="65"/>
      <c r="H99" s="66"/>
      <c r="I99" s="67"/>
      <c r="J99" s="67"/>
      <c r="K99" s="68"/>
      <c r="L99" s="154" t="str">
        <f t="shared" si="27"/>
        <v/>
      </c>
      <c r="M99" s="70" t="str">
        <f t="shared" si="28"/>
        <v/>
      </c>
      <c r="N99" s="64" t="str">
        <f t="shared" si="29"/>
        <v/>
      </c>
      <c r="O99" s="65"/>
      <c r="P99" s="67"/>
      <c r="Q99" s="67"/>
      <c r="R99" s="67"/>
      <c r="S99" s="69" t="str">
        <f t="shared" si="30"/>
        <v/>
      </c>
      <c r="T99" s="85" t="str">
        <f t="shared" si="31"/>
        <v/>
      </c>
      <c r="U99" s="73" t="str">
        <f t="shared" si="32"/>
        <v/>
      </c>
      <c r="V99" s="74" t="str">
        <f t="shared" si="33"/>
        <v/>
      </c>
      <c r="W99" s="146"/>
      <c r="X99" s="102"/>
      <c r="Y99" s="40" t="str">
        <f t="shared" si="34"/>
        <v/>
      </c>
      <c r="Z99" s="102"/>
      <c r="AA99" s="40" t="str">
        <f t="shared" si="35"/>
        <v/>
      </c>
      <c r="AB99" s="40" t="str">
        <f t="shared" si="36"/>
        <v/>
      </c>
      <c r="AC99" s="86"/>
      <c r="AD99" s="112"/>
      <c r="AE99" s="153" t="str">
        <f t="shared" si="37"/>
        <v/>
      </c>
      <c r="AF99" s="19" t="str">
        <f t="shared" si="38"/>
        <v/>
      </c>
      <c r="AG99" s="108" t="str">
        <f t="shared" si="39"/>
        <v/>
      </c>
      <c r="AH99" s="108"/>
    </row>
    <row r="100" spans="1:34" ht="30" customHeight="1" thickTop="1" thickBot="1" x14ac:dyDescent="0.3">
      <c r="A100" s="143"/>
      <c r="B100" s="63"/>
      <c r="C100" s="63"/>
      <c r="D100" s="63"/>
      <c r="E100" s="63"/>
      <c r="F100" s="10" t="str">
        <f t="shared" si="40"/>
        <v/>
      </c>
      <c r="G100" s="65"/>
      <c r="H100" s="66"/>
      <c r="I100" s="67"/>
      <c r="J100" s="67"/>
      <c r="K100" s="68"/>
      <c r="L100" s="154" t="str">
        <f t="shared" si="27"/>
        <v/>
      </c>
      <c r="M100" s="70" t="str">
        <f t="shared" si="28"/>
        <v/>
      </c>
      <c r="N100" s="64" t="str">
        <f t="shared" si="29"/>
        <v/>
      </c>
      <c r="O100" s="65"/>
      <c r="P100" s="67"/>
      <c r="Q100" s="67"/>
      <c r="R100" s="67"/>
      <c r="S100" s="69" t="str">
        <f t="shared" si="30"/>
        <v/>
      </c>
      <c r="T100" s="85" t="str">
        <f t="shared" si="31"/>
        <v/>
      </c>
      <c r="U100" s="73" t="str">
        <f t="shared" si="32"/>
        <v/>
      </c>
      <c r="V100" s="74" t="str">
        <f t="shared" si="33"/>
        <v/>
      </c>
      <c r="W100" s="146"/>
      <c r="X100" s="102"/>
      <c r="Y100" s="40" t="str">
        <f t="shared" si="34"/>
        <v/>
      </c>
      <c r="Z100" s="102"/>
      <c r="AA100" s="40" t="str">
        <f t="shared" si="35"/>
        <v/>
      </c>
      <c r="AB100" s="40" t="str">
        <f t="shared" si="36"/>
        <v/>
      </c>
      <c r="AC100" s="86"/>
      <c r="AD100" s="112"/>
      <c r="AE100" s="153" t="str">
        <f t="shared" si="37"/>
        <v/>
      </c>
      <c r="AF100" s="19" t="str">
        <f t="shared" si="38"/>
        <v/>
      </c>
      <c r="AG100" s="108" t="str">
        <f t="shared" si="39"/>
        <v/>
      </c>
      <c r="AH100" s="108"/>
    </row>
    <row r="101" spans="1:34" ht="30" customHeight="1" thickTop="1" thickBot="1" x14ac:dyDescent="0.3">
      <c r="A101" s="143"/>
      <c r="B101" s="63"/>
      <c r="C101" s="63"/>
      <c r="D101" s="63"/>
      <c r="E101" s="63"/>
      <c r="F101" s="10" t="str">
        <f t="shared" si="40"/>
        <v/>
      </c>
      <c r="G101" s="65"/>
      <c r="H101" s="66"/>
      <c r="I101" s="67"/>
      <c r="J101" s="67"/>
      <c r="K101" s="68"/>
      <c r="L101" s="154" t="str">
        <f t="shared" ref="L101:L132" si="41">IF(AND(ISNUMBER(H101),ISNUMBER(J101),ISNUMBER(B101)),(J101-H101)/B101,"")</f>
        <v/>
      </c>
      <c r="M101" s="70" t="str">
        <f t="shared" ref="M101:M132" si="42">IF(AND(L101&lt;75%,ISNUMBER(L101)),"à temps",IF(L101="","","Retard de paiement éventuel dû au retard du traitement de la réception"))</f>
        <v/>
      </c>
      <c r="N101" s="64" t="str">
        <f t="shared" ref="N101:N132" si="43">+IF(P101&lt;H101,"Facture Antidatée",IF(AND(ISNUMBER(J101),ISBLANK(P101)),"Réclamer Facture",IF(AND(ISNUMBER(P101),ISNUMBER(J101)),"à comptabiliser","")))</f>
        <v/>
      </c>
      <c r="O101" s="65"/>
      <c r="P101" s="67"/>
      <c r="Q101" s="67"/>
      <c r="R101" s="67"/>
      <c r="S101" s="69" t="str">
        <f t="shared" ref="S101:S132" si="44">IF(AND(ISNUMBER(Q101),ISNUMBER(R101),ISNUMBER(B101)),(R101-Q101)/B101,"")</f>
        <v/>
      </c>
      <c r="T101" s="85" t="str">
        <f t="shared" ref="T101:T132" si="45">IF(AND(ISNUMBER(Q101),ISNUMBER(R101)),R101-Q101,"")</f>
        <v/>
      </c>
      <c r="U101" s="73" t="str">
        <f t="shared" ref="U101:U132" si="46">IF(AND(ISNUMBER(H101),ISNUMBER(B101)),H101+B101,"")</f>
        <v/>
      </c>
      <c r="V101" s="74" t="str">
        <f t="shared" ref="V101:V132" si="47">IF(ISNUMBER(U101),U101-$U$1,"")</f>
        <v/>
      </c>
      <c r="W101" s="146"/>
      <c r="X101" s="102"/>
      <c r="Y101" s="40" t="str">
        <f t="shared" ref="Y101:Y132" si="48">+IF(AND(ISNUMBER(X101),ISNUMBER(R101),ISNUMBER(H101),ISNUMBER(B101)),(X101-MAX(R101,H101))/B101,"")</f>
        <v/>
      </c>
      <c r="Z101" s="102"/>
      <c r="AA101" s="40" t="str">
        <f t="shared" ref="AA101:AA132" si="49">+IF(AND(ISNUMBER(Z101),ISNUMBER(X101),ISNUMBER(B101)),(Z101-X101)/B101,"")</f>
        <v/>
      </c>
      <c r="AB101" s="40" t="str">
        <f t="shared" ref="AB101:AB132" si="50">IF(AND(ISNUMBER(Z101),ISNUMBER(AC101),ISNUMBER(B101)),(AC101-Z101)/B101,"")</f>
        <v/>
      </c>
      <c r="AC101" s="86"/>
      <c r="AD101" s="112"/>
      <c r="AE101" s="153" t="str">
        <f t="shared" ref="AE101:AE132" si="51">IF(AND(ISNUMBER(H101),ISNUMBER(B101),ISNUMBER(AD101)),(AD101-H101)/B101,"")</f>
        <v/>
      </c>
      <c r="AF101" s="19" t="str">
        <f t="shared" ref="AF101:AF132" si="52">IF(AND(ISNUMBER(AE101),AE101&lt;=1),"Paiement à temps",IF(AND(ISNUMBER(AE101),AE101&gt;1),"Dépassement du délai de paiement, Pensez à comptabiliser la Provision",""))</f>
        <v/>
      </c>
      <c r="AG101" s="108" t="str">
        <f t="shared" ref="AG101:AG132" si="53">IF(AND(ISNUMBER(K101),ISNUMBER(AE101),AE101&gt;100%),K101*10%,"")</f>
        <v/>
      </c>
      <c r="AH101" s="108"/>
    </row>
    <row r="102" spans="1:34" ht="30" customHeight="1" thickTop="1" thickBot="1" x14ac:dyDescent="0.3">
      <c r="A102" s="143"/>
      <c r="B102" s="63"/>
      <c r="C102" s="63"/>
      <c r="D102" s="63"/>
      <c r="E102" s="63"/>
      <c r="F102" s="10" t="str">
        <f t="shared" si="40"/>
        <v/>
      </c>
      <c r="G102" s="65"/>
      <c r="H102" s="66"/>
      <c r="I102" s="67"/>
      <c r="J102" s="67"/>
      <c r="K102" s="68"/>
      <c r="L102" s="154" t="str">
        <f t="shared" si="41"/>
        <v/>
      </c>
      <c r="M102" s="70" t="str">
        <f t="shared" si="42"/>
        <v/>
      </c>
      <c r="N102" s="64" t="str">
        <f t="shared" si="43"/>
        <v/>
      </c>
      <c r="O102" s="65"/>
      <c r="P102" s="67"/>
      <c r="Q102" s="67"/>
      <c r="R102" s="67"/>
      <c r="S102" s="69" t="str">
        <f t="shared" si="44"/>
        <v/>
      </c>
      <c r="T102" s="85" t="str">
        <f t="shared" si="45"/>
        <v/>
      </c>
      <c r="U102" s="73" t="str">
        <f t="shared" si="46"/>
        <v/>
      </c>
      <c r="V102" s="74" t="str">
        <f t="shared" si="47"/>
        <v/>
      </c>
      <c r="W102" s="146"/>
      <c r="X102" s="102"/>
      <c r="Y102" s="40" t="str">
        <f t="shared" si="48"/>
        <v/>
      </c>
      <c r="Z102" s="102"/>
      <c r="AA102" s="40" t="str">
        <f t="shared" si="49"/>
        <v/>
      </c>
      <c r="AB102" s="40" t="str">
        <f t="shared" si="50"/>
        <v/>
      </c>
      <c r="AC102" s="86"/>
      <c r="AD102" s="112"/>
      <c r="AE102" s="153" t="str">
        <f t="shared" si="51"/>
        <v/>
      </c>
      <c r="AF102" s="19" t="str">
        <f t="shared" si="52"/>
        <v/>
      </c>
      <c r="AG102" s="108" t="str">
        <f t="shared" si="53"/>
        <v/>
      </c>
      <c r="AH102" s="108"/>
    </row>
    <row r="103" spans="1:34" ht="30" customHeight="1" thickTop="1" thickBot="1" x14ac:dyDescent="0.3">
      <c r="A103" s="143"/>
      <c r="B103" s="63"/>
      <c r="C103" s="63"/>
      <c r="D103" s="63"/>
      <c r="E103" s="63"/>
      <c r="F103" s="10" t="str">
        <f t="shared" si="40"/>
        <v/>
      </c>
      <c r="G103" s="65"/>
      <c r="H103" s="66"/>
      <c r="I103" s="67"/>
      <c r="J103" s="67"/>
      <c r="K103" s="68"/>
      <c r="L103" s="154" t="str">
        <f t="shared" si="41"/>
        <v/>
      </c>
      <c r="M103" s="70" t="str">
        <f t="shared" si="42"/>
        <v/>
      </c>
      <c r="N103" s="64" t="str">
        <f t="shared" si="43"/>
        <v/>
      </c>
      <c r="O103" s="65"/>
      <c r="P103" s="67"/>
      <c r="Q103" s="67"/>
      <c r="R103" s="67"/>
      <c r="S103" s="69" t="str">
        <f t="shared" si="44"/>
        <v/>
      </c>
      <c r="T103" s="85" t="str">
        <f t="shared" si="45"/>
        <v/>
      </c>
      <c r="U103" s="73" t="str">
        <f t="shared" si="46"/>
        <v/>
      </c>
      <c r="V103" s="74" t="str">
        <f t="shared" si="47"/>
        <v/>
      </c>
      <c r="W103" s="146"/>
      <c r="X103" s="102"/>
      <c r="Y103" s="40" t="str">
        <f t="shared" si="48"/>
        <v/>
      </c>
      <c r="Z103" s="102"/>
      <c r="AA103" s="40" t="str">
        <f t="shared" si="49"/>
        <v/>
      </c>
      <c r="AB103" s="40" t="str">
        <f t="shared" si="50"/>
        <v/>
      </c>
      <c r="AC103" s="86"/>
      <c r="AD103" s="112"/>
      <c r="AE103" s="153" t="str">
        <f t="shared" si="51"/>
        <v/>
      </c>
      <c r="AF103" s="19" t="str">
        <f t="shared" si="52"/>
        <v/>
      </c>
      <c r="AG103" s="108" t="str">
        <f t="shared" si="53"/>
        <v/>
      </c>
      <c r="AH103" s="108"/>
    </row>
    <row r="104" spans="1:34" ht="30" customHeight="1" thickTop="1" thickBot="1" x14ac:dyDescent="0.3">
      <c r="A104" s="143"/>
      <c r="B104" s="63"/>
      <c r="C104" s="63"/>
      <c r="D104" s="63"/>
      <c r="E104" s="63"/>
      <c r="F104" s="10" t="str">
        <f t="shared" si="40"/>
        <v/>
      </c>
      <c r="G104" s="65"/>
      <c r="H104" s="66"/>
      <c r="I104" s="67"/>
      <c r="J104" s="67"/>
      <c r="K104" s="68"/>
      <c r="L104" s="154" t="str">
        <f t="shared" si="41"/>
        <v/>
      </c>
      <c r="M104" s="70" t="str">
        <f t="shared" si="42"/>
        <v/>
      </c>
      <c r="N104" s="64" t="str">
        <f t="shared" si="43"/>
        <v/>
      </c>
      <c r="O104" s="65"/>
      <c r="P104" s="67"/>
      <c r="Q104" s="67"/>
      <c r="R104" s="67"/>
      <c r="S104" s="69" t="str">
        <f t="shared" si="44"/>
        <v/>
      </c>
      <c r="T104" s="85" t="str">
        <f t="shared" si="45"/>
        <v/>
      </c>
      <c r="U104" s="73" t="str">
        <f t="shared" si="46"/>
        <v/>
      </c>
      <c r="V104" s="74" t="str">
        <f t="shared" si="47"/>
        <v/>
      </c>
      <c r="W104" s="146"/>
      <c r="X104" s="102"/>
      <c r="Y104" s="40" t="str">
        <f t="shared" si="48"/>
        <v/>
      </c>
      <c r="Z104" s="102"/>
      <c r="AA104" s="40" t="str">
        <f t="shared" si="49"/>
        <v/>
      </c>
      <c r="AB104" s="40" t="str">
        <f t="shared" si="50"/>
        <v/>
      </c>
      <c r="AC104" s="86"/>
      <c r="AD104" s="112"/>
      <c r="AE104" s="153" t="str">
        <f t="shared" si="51"/>
        <v/>
      </c>
      <c r="AF104" s="19" t="str">
        <f t="shared" si="52"/>
        <v/>
      </c>
      <c r="AG104" s="108" t="str">
        <f t="shared" si="53"/>
        <v/>
      </c>
      <c r="AH104" s="108"/>
    </row>
    <row r="105" spans="1:34" ht="30" customHeight="1" thickTop="1" thickBot="1" x14ac:dyDescent="0.3">
      <c r="A105" s="143"/>
      <c r="B105" s="63"/>
      <c r="C105" s="63"/>
      <c r="D105" s="63"/>
      <c r="E105" s="63"/>
      <c r="F105" s="10" t="str">
        <f t="shared" si="40"/>
        <v/>
      </c>
      <c r="G105" s="65"/>
      <c r="H105" s="66"/>
      <c r="I105" s="67"/>
      <c r="J105" s="67"/>
      <c r="K105" s="68"/>
      <c r="L105" s="154" t="str">
        <f t="shared" si="41"/>
        <v/>
      </c>
      <c r="M105" s="70" t="str">
        <f t="shared" si="42"/>
        <v/>
      </c>
      <c r="N105" s="64" t="str">
        <f t="shared" si="43"/>
        <v/>
      </c>
      <c r="O105" s="65"/>
      <c r="P105" s="67"/>
      <c r="Q105" s="67"/>
      <c r="R105" s="67"/>
      <c r="S105" s="69" t="str">
        <f t="shared" si="44"/>
        <v/>
      </c>
      <c r="T105" s="85" t="str">
        <f t="shared" si="45"/>
        <v/>
      </c>
      <c r="U105" s="73" t="str">
        <f t="shared" si="46"/>
        <v/>
      </c>
      <c r="V105" s="74" t="str">
        <f t="shared" si="47"/>
        <v/>
      </c>
      <c r="W105" s="146"/>
      <c r="X105" s="102"/>
      <c r="Y105" s="40" t="str">
        <f t="shared" si="48"/>
        <v/>
      </c>
      <c r="Z105" s="102"/>
      <c r="AA105" s="40" t="str">
        <f t="shared" si="49"/>
        <v/>
      </c>
      <c r="AB105" s="40" t="str">
        <f t="shared" si="50"/>
        <v/>
      </c>
      <c r="AC105" s="86"/>
      <c r="AD105" s="112"/>
      <c r="AE105" s="153" t="str">
        <f t="shared" si="51"/>
        <v/>
      </c>
      <c r="AF105" s="19" t="str">
        <f t="shared" si="52"/>
        <v/>
      </c>
      <c r="AG105" s="108" t="str">
        <f t="shared" si="53"/>
        <v/>
      </c>
      <c r="AH105" s="108"/>
    </row>
    <row r="106" spans="1:34" ht="30" customHeight="1" thickTop="1" thickBot="1" x14ac:dyDescent="0.3">
      <c r="A106" s="143"/>
      <c r="B106" s="63"/>
      <c r="C106" s="63"/>
      <c r="D106" s="63"/>
      <c r="E106" s="63"/>
      <c r="F106" s="10" t="str">
        <f t="shared" si="40"/>
        <v/>
      </c>
      <c r="G106" s="65"/>
      <c r="H106" s="66"/>
      <c r="I106" s="67"/>
      <c r="J106" s="67"/>
      <c r="K106" s="68"/>
      <c r="L106" s="154" t="str">
        <f t="shared" si="41"/>
        <v/>
      </c>
      <c r="M106" s="70" t="str">
        <f t="shared" si="42"/>
        <v/>
      </c>
      <c r="N106" s="64" t="str">
        <f t="shared" si="43"/>
        <v/>
      </c>
      <c r="O106" s="65"/>
      <c r="P106" s="67"/>
      <c r="Q106" s="67"/>
      <c r="R106" s="67"/>
      <c r="S106" s="69" t="str">
        <f t="shared" si="44"/>
        <v/>
      </c>
      <c r="T106" s="85" t="str">
        <f t="shared" si="45"/>
        <v/>
      </c>
      <c r="U106" s="73" t="str">
        <f t="shared" si="46"/>
        <v/>
      </c>
      <c r="V106" s="74" t="str">
        <f t="shared" si="47"/>
        <v/>
      </c>
      <c r="W106" s="146"/>
      <c r="X106" s="102"/>
      <c r="Y106" s="40" t="str">
        <f t="shared" si="48"/>
        <v/>
      </c>
      <c r="Z106" s="102"/>
      <c r="AA106" s="40" t="str">
        <f t="shared" si="49"/>
        <v/>
      </c>
      <c r="AB106" s="40" t="str">
        <f t="shared" si="50"/>
        <v/>
      </c>
      <c r="AC106" s="86"/>
      <c r="AD106" s="112"/>
      <c r="AE106" s="153" t="str">
        <f t="shared" si="51"/>
        <v/>
      </c>
      <c r="AF106" s="19" t="str">
        <f t="shared" si="52"/>
        <v/>
      </c>
      <c r="AG106" s="108" t="str">
        <f t="shared" si="53"/>
        <v/>
      </c>
      <c r="AH106" s="108"/>
    </row>
    <row r="107" spans="1:34" ht="30" customHeight="1" thickTop="1" thickBot="1" x14ac:dyDescent="0.3">
      <c r="A107" s="143"/>
      <c r="B107" s="63"/>
      <c r="C107" s="63"/>
      <c r="D107" s="63"/>
      <c r="E107" s="63"/>
      <c r="F107" s="10" t="str">
        <f t="shared" si="40"/>
        <v/>
      </c>
      <c r="G107" s="65"/>
      <c r="H107" s="66"/>
      <c r="I107" s="67"/>
      <c r="J107" s="67"/>
      <c r="K107" s="68"/>
      <c r="L107" s="154" t="str">
        <f t="shared" si="41"/>
        <v/>
      </c>
      <c r="M107" s="70" t="str">
        <f t="shared" si="42"/>
        <v/>
      </c>
      <c r="N107" s="64" t="str">
        <f t="shared" si="43"/>
        <v/>
      </c>
      <c r="O107" s="65"/>
      <c r="P107" s="67"/>
      <c r="Q107" s="67"/>
      <c r="R107" s="67"/>
      <c r="S107" s="69" t="str">
        <f t="shared" si="44"/>
        <v/>
      </c>
      <c r="T107" s="85" t="str">
        <f t="shared" si="45"/>
        <v/>
      </c>
      <c r="U107" s="73" t="str">
        <f t="shared" si="46"/>
        <v/>
      </c>
      <c r="V107" s="74" t="str">
        <f t="shared" si="47"/>
        <v/>
      </c>
      <c r="W107" s="146"/>
      <c r="X107" s="102"/>
      <c r="Y107" s="40" t="str">
        <f t="shared" si="48"/>
        <v/>
      </c>
      <c r="Z107" s="102"/>
      <c r="AA107" s="40" t="str">
        <f t="shared" si="49"/>
        <v/>
      </c>
      <c r="AB107" s="40" t="str">
        <f t="shared" si="50"/>
        <v/>
      </c>
      <c r="AC107" s="86"/>
      <c r="AD107" s="112"/>
      <c r="AE107" s="153" t="str">
        <f t="shared" si="51"/>
        <v/>
      </c>
      <c r="AF107" s="19" t="str">
        <f t="shared" si="52"/>
        <v/>
      </c>
      <c r="AG107" s="108" t="str">
        <f t="shared" si="53"/>
        <v/>
      </c>
      <c r="AH107" s="108"/>
    </row>
    <row r="108" spans="1:34" ht="30" customHeight="1" thickTop="1" thickBot="1" x14ac:dyDescent="0.3">
      <c r="A108" s="143"/>
      <c r="B108" s="63"/>
      <c r="C108" s="63"/>
      <c r="D108" s="63"/>
      <c r="E108" s="63"/>
      <c r="F108" s="10" t="str">
        <f t="shared" si="40"/>
        <v/>
      </c>
      <c r="G108" s="65"/>
      <c r="H108" s="66"/>
      <c r="I108" s="67"/>
      <c r="J108" s="67"/>
      <c r="K108" s="68"/>
      <c r="L108" s="154" t="str">
        <f t="shared" si="41"/>
        <v/>
      </c>
      <c r="M108" s="70" t="str">
        <f t="shared" si="42"/>
        <v/>
      </c>
      <c r="N108" s="64" t="str">
        <f t="shared" si="43"/>
        <v/>
      </c>
      <c r="O108" s="65"/>
      <c r="P108" s="67"/>
      <c r="Q108" s="67"/>
      <c r="R108" s="67"/>
      <c r="S108" s="69" t="str">
        <f t="shared" si="44"/>
        <v/>
      </c>
      <c r="T108" s="85" t="str">
        <f t="shared" si="45"/>
        <v/>
      </c>
      <c r="U108" s="73" t="str">
        <f t="shared" si="46"/>
        <v/>
      </c>
      <c r="V108" s="74" t="str">
        <f t="shared" si="47"/>
        <v/>
      </c>
      <c r="W108" s="146"/>
      <c r="X108" s="102"/>
      <c r="Y108" s="40" t="str">
        <f t="shared" si="48"/>
        <v/>
      </c>
      <c r="Z108" s="102"/>
      <c r="AA108" s="40" t="str">
        <f t="shared" si="49"/>
        <v/>
      </c>
      <c r="AB108" s="40" t="str">
        <f t="shared" si="50"/>
        <v/>
      </c>
      <c r="AC108" s="86"/>
      <c r="AD108" s="112"/>
      <c r="AE108" s="153" t="str">
        <f t="shared" si="51"/>
        <v/>
      </c>
      <c r="AF108" s="19" t="str">
        <f t="shared" si="52"/>
        <v/>
      </c>
      <c r="AG108" s="108" t="str">
        <f t="shared" si="53"/>
        <v/>
      </c>
      <c r="AH108" s="108"/>
    </row>
    <row r="109" spans="1:34" ht="30" customHeight="1" thickTop="1" thickBot="1" x14ac:dyDescent="0.3">
      <c r="A109" s="143"/>
      <c r="B109" s="63"/>
      <c r="C109" s="63"/>
      <c r="D109" s="63"/>
      <c r="E109" s="63"/>
      <c r="F109" s="10" t="str">
        <f t="shared" si="40"/>
        <v/>
      </c>
      <c r="G109" s="65"/>
      <c r="H109" s="66"/>
      <c r="I109" s="67"/>
      <c r="J109" s="67"/>
      <c r="K109" s="68"/>
      <c r="L109" s="154" t="str">
        <f t="shared" si="41"/>
        <v/>
      </c>
      <c r="M109" s="70" t="str">
        <f t="shared" si="42"/>
        <v/>
      </c>
      <c r="N109" s="64" t="str">
        <f t="shared" si="43"/>
        <v/>
      </c>
      <c r="O109" s="65"/>
      <c r="P109" s="67"/>
      <c r="Q109" s="67"/>
      <c r="R109" s="67"/>
      <c r="S109" s="69" t="str">
        <f t="shared" si="44"/>
        <v/>
      </c>
      <c r="T109" s="85" t="str">
        <f t="shared" si="45"/>
        <v/>
      </c>
      <c r="U109" s="73" t="str">
        <f t="shared" si="46"/>
        <v/>
      </c>
      <c r="V109" s="74" t="str">
        <f t="shared" si="47"/>
        <v/>
      </c>
      <c r="W109" s="146"/>
      <c r="X109" s="102"/>
      <c r="Y109" s="40" t="str">
        <f t="shared" si="48"/>
        <v/>
      </c>
      <c r="Z109" s="102"/>
      <c r="AA109" s="40" t="str">
        <f t="shared" si="49"/>
        <v/>
      </c>
      <c r="AB109" s="40" t="str">
        <f t="shared" si="50"/>
        <v/>
      </c>
      <c r="AC109" s="86"/>
      <c r="AD109" s="112"/>
      <c r="AE109" s="153" t="str">
        <f t="shared" si="51"/>
        <v/>
      </c>
      <c r="AF109" s="19" t="str">
        <f t="shared" si="52"/>
        <v/>
      </c>
      <c r="AG109" s="108" t="str">
        <f t="shared" si="53"/>
        <v/>
      </c>
      <c r="AH109" s="108"/>
    </row>
    <row r="110" spans="1:34" ht="30" customHeight="1" thickTop="1" thickBot="1" x14ac:dyDescent="0.3">
      <c r="A110" s="143"/>
      <c r="B110" s="63"/>
      <c r="C110" s="63"/>
      <c r="D110" s="63"/>
      <c r="E110" s="63"/>
      <c r="F110" s="10" t="str">
        <f t="shared" si="40"/>
        <v/>
      </c>
      <c r="G110" s="65"/>
      <c r="H110" s="66"/>
      <c r="I110" s="67"/>
      <c r="J110" s="67"/>
      <c r="K110" s="68"/>
      <c r="L110" s="154" t="str">
        <f t="shared" si="41"/>
        <v/>
      </c>
      <c r="M110" s="70" t="str">
        <f t="shared" si="42"/>
        <v/>
      </c>
      <c r="N110" s="64" t="str">
        <f t="shared" si="43"/>
        <v/>
      </c>
      <c r="O110" s="65"/>
      <c r="P110" s="67"/>
      <c r="Q110" s="67"/>
      <c r="R110" s="67"/>
      <c r="S110" s="69" t="str">
        <f t="shared" si="44"/>
        <v/>
      </c>
      <c r="T110" s="85" t="str">
        <f t="shared" si="45"/>
        <v/>
      </c>
      <c r="U110" s="73" t="str">
        <f t="shared" si="46"/>
        <v/>
      </c>
      <c r="V110" s="74" t="str">
        <f t="shared" si="47"/>
        <v/>
      </c>
      <c r="W110" s="146"/>
      <c r="X110" s="102"/>
      <c r="Y110" s="40" t="str">
        <f t="shared" si="48"/>
        <v/>
      </c>
      <c r="Z110" s="102"/>
      <c r="AA110" s="40" t="str">
        <f t="shared" si="49"/>
        <v/>
      </c>
      <c r="AB110" s="40" t="str">
        <f t="shared" si="50"/>
        <v/>
      </c>
      <c r="AC110" s="86"/>
      <c r="AD110" s="112"/>
      <c r="AE110" s="153" t="str">
        <f t="shared" si="51"/>
        <v/>
      </c>
      <c r="AF110" s="19" t="str">
        <f t="shared" si="52"/>
        <v/>
      </c>
      <c r="AG110" s="108" t="str">
        <f t="shared" si="53"/>
        <v/>
      </c>
      <c r="AH110" s="108"/>
    </row>
    <row r="111" spans="1:34" ht="30" customHeight="1" thickTop="1" thickBot="1" x14ac:dyDescent="0.3">
      <c r="A111" s="143"/>
      <c r="B111" s="63"/>
      <c r="C111" s="63"/>
      <c r="D111" s="63"/>
      <c r="E111" s="63"/>
      <c r="F111" s="10" t="str">
        <f t="shared" si="40"/>
        <v/>
      </c>
      <c r="G111" s="65"/>
      <c r="H111" s="66"/>
      <c r="I111" s="67"/>
      <c r="J111" s="67"/>
      <c r="K111" s="68"/>
      <c r="L111" s="154" t="str">
        <f t="shared" si="41"/>
        <v/>
      </c>
      <c r="M111" s="70" t="str">
        <f t="shared" si="42"/>
        <v/>
      </c>
      <c r="N111" s="64" t="str">
        <f t="shared" si="43"/>
        <v/>
      </c>
      <c r="O111" s="65"/>
      <c r="P111" s="67"/>
      <c r="Q111" s="67"/>
      <c r="R111" s="67"/>
      <c r="S111" s="69" t="str">
        <f t="shared" si="44"/>
        <v/>
      </c>
      <c r="T111" s="85" t="str">
        <f t="shared" si="45"/>
        <v/>
      </c>
      <c r="U111" s="73" t="str">
        <f t="shared" si="46"/>
        <v/>
      </c>
      <c r="V111" s="74" t="str">
        <f t="shared" si="47"/>
        <v/>
      </c>
      <c r="W111" s="146"/>
      <c r="X111" s="102"/>
      <c r="Y111" s="40" t="str">
        <f t="shared" si="48"/>
        <v/>
      </c>
      <c r="Z111" s="102"/>
      <c r="AA111" s="40" t="str">
        <f t="shared" si="49"/>
        <v/>
      </c>
      <c r="AB111" s="40" t="str">
        <f t="shared" si="50"/>
        <v/>
      </c>
      <c r="AC111" s="86"/>
      <c r="AD111" s="112"/>
      <c r="AE111" s="153" t="str">
        <f t="shared" si="51"/>
        <v/>
      </c>
      <c r="AF111" s="19" t="str">
        <f t="shared" si="52"/>
        <v/>
      </c>
      <c r="AG111" s="108" t="str">
        <f t="shared" si="53"/>
        <v/>
      </c>
      <c r="AH111" s="108"/>
    </row>
    <row r="112" spans="1:34" ht="30" customHeight="1" thickTop="1" thickBot="1" x14ac:dyDescent="0.3">
      <c r="A112" s="143"/>
      <c r="B112" s="63"/>
      <c r="C112" s="63"/>
      <c r="D112" s="63"/>
      <c r="E112" s="63"/>
      <c r="F112" s="10" t="str">
        <f t="shared" si="40"/>
        <v/>
      </c>
      <c r="G112" s="65"/>
      <c r="H112" s="66"/>
      <c r="I112" s="67"/>
      <c r="J112" s="67"/>
      <c r="K112" s="68"/>
      <c r="L112" s="154" t="str">
        <f t="shared" si="41"/>
        <v/>
      </c>
      <c r="M112" s="70" t="str">
        <f t="shared" si="42"/>
        <v/>
      </c>
      <c r="N112" s="64" t="str">
        <f t="shared" si="43"/>
        <v/>
      </c>
      <c r="O112" s="65"/>
      <c r="P112" s="67"/>
      <c r="Q112" s="67"/>
      <c r="R112" s="67"/>
      <c r="S112" s="69" t="str">
        <f t="shared" si="44"/>
        <v/>
      </c>
      <c r="T112" s="85" t="str">
        <f t="shared" si="45"/>
        <v/>
      </c>
      <c r="U112" s="73" t="str">
        <f t="shared" si="46"/>
        <v/>
      </c>
      <c r="V112" s="74" t="str">
        <f t="shared" si="47"/>
        <v/>
      </c>
      <c r="W112" s="146"/>
      <c r="X112" s="102"/>
      <c r="Y112" s="40" t="str">
        <f t="shared" si="48"/>
        <v/>
      </c>
      <c r="Z112" s="102"/>
      <c r="AA112" s="40" t="str">
        <f t="shared" si="49"/>
        <v/>
      </c>
      <c r="AB112" s="40" t="str">
        <f t="shared" si="50"/>
        <v/>
      </c>
      <c r="AC112" s="86"/>
      <c r="AD112" s="112"/>
      <c r="AE112" s="153" t="str">
        <f t="shared" si="51"/>
        <v/>
      </c>
      <c r="AF112" s="19" t="str">
        <f t="shared" si="52"/>
        <v/>
      </c>
      <c r="AG112" s="108" t="str">
        <f t="shared" si="53"/>
        <v/>
      </c>
      <c r="AH112" s="108"/>
    </row>
    <row r="113" spans="1:34" ht="30" customHeight="1" thickTop="1" thickBot="1" x14ac:dyDescent="0.3">
      <c r="A113" s="143"/>
      <c r="B113" s="63"/>
      <c r="C113" s="63"/>
      <c r="D113" s="63"/>
      <c r="E113" s="63"/>
      <c r="F113" s="10" t="str">
        <f t="shared" si="40"/>
        <v/>
      </c>
      <c r="G113" s="65"/>
      <c r="H113" s="66"/>
      <c r="I113" s="67"/>
      <c r="J113" s="67"/>
      <c r="K113" s="68"/>
      <c r="L113" s="154" t="str">
        <f t="shared" si="41"/>
        <v/>
      </c>
      <c r="M113" s="70" t="str">
        <f t="shared" si="42"/>
        <v/>
      </c>
      <c r="N113" s="64" t="str">
        <f t="shared" si="43"/>
        <v/>
      </c>
      <c r="O113" s="65"/>
      <c r="P113" s="67"/>
      <c r="Q113" s="67"/>
      <c r="R113" s="67"/>
      <c r="S113" s="69" t="str">
        <f t="shared" si="44"/>
        <v/>
      </c>
      <c r="T113" s="85" t="str">
        <f t="shared" si="45"/>
        <v/>
      </c>
      <c r="U113" s="73" t="str">
        <f t="shared" si="46"/>
        <v/>
      </c>
      <c r="V113" s="74" t="str">
        <f t="shared" si="47"/>
        <v/>
      </c>
      <c r="W113" s="146"/>
      <c r="X113" s="102"/>
      <c r="Y113" s="40" t="str">
        <f t="shared" si="48"/>
        <v/>
      </c>
      <c r="Z113" s="102"/>
      <c r="AA113" s="40" t="str">
        <f t="shared" si="49"/>
        <v/>
      </c>
      <c r="AB113" s="40" t="str">
        <f t="shared" si="50"/>
        <v/>
      </c>
      <c r="AC113" s="86"/>
      <c r="AD113" s="112"/>
      <c r="AE113" s="153" t="str">
        <f t="shared" si="51"/>
        <v/>
      </c>
      <c r="AF113" s="19" t="str">
        <f t="shared" si="52"/>
        <v/>
      </c>
      <c r="AG113" s="108" t="str">
        <f t="shared" si="53"/>
        <v/>
      </c>
      <c r="AH113" s="108"/>
    </row>
    <row r="114" spans="1:34" ht="30" customHeight="1" thickTop="1" thickBot="1" x14ac:dyDescent="0.3">
      <c r="A114" s="143"/>
      <c r="B114" s="63"/>
      <c r="C114" s="63"/>
      <c r="D114" s="63"/>
      <c r="E114" s="63"/>
      <c r="F114" s="10" t="str">
        <f t="shared" si="40"/>
        <v/>
      </c>
      <c r="G114" s="65"/>
      <c r="H114" s="66"/>
      <c r="I114" s="67"/>
      <c r="J114" s="67"/>
      <c r="K114" s="68"/>
      <c r="L114" s="154" t="str">
        <f t="shared" si="41"/>
        <v/>
      </c>
      <c r="M114" s="70" t="str">
        <f t="shared" si="42"/>
        <v/>
      </c>
      <c r="N114" s="64" t="str">
        <f t="shared" si="43"/>
        <v/>
      </c>
      <c r="O114" s="65"/>
      <c r="P114" s="67"/>
      <c r="Q114" s="67"/>
      <c r="R114" s="67"/>
      <c r="S114" s="69" t="str">
        <f t="shared" si="44"/>
        <v/>
      </c>
      <c r="T114" s="85" t="str">
        <f t="shared" si="45"/>
        <v/>
      </c>
      <c r="U114" s="73" t="str">
        <f t="shared" si="46"/>
        <v/>
      </c>
      <c r="V114" s="74" t="str">
        <f t="shared" si="47"/>
        <v/>
      </c>
      <c r="W114" s="146"/>
      <c r="X114" s="102"/>
      <c r="Y114" s="40" t="str">
        <f t="shared" si="48"/>
        <v/>
      </c>
      <c r="Z114" s="102"/>
      <c r="AA114" s="40" t="str">
        <f t="shared" si="49"/>
        <v/>
      </c>
      <c r="AB114" s="40" t="str">
        <f t="shared" si="50"/>
        <v/>
      </c>
      <c r="AC114" s="86"/>
      <c r="AD114" s="112"/>
      <c r="AE114" s="153" t="str">
        <f t="shared" si="51"/>
        <v/>
      </c>
      <c r="AF114" s="19" t="str">
        <f t="shared" si="52"/>
        <v/>
      </c>
      <c r="AG114" s="108" t="str">
        <f t="shared" si="53"/>
        <v/>
      </c>
      <c r="AH114" s="108"/>
    </row>
    <row r="115" spans="1:34" ht="30" customHeight="1" thickTop="1" thickBot="1" x14ac:dyDescent="0.3">
      <c r="A115" s="143"/>
      <c r="B115" s="63"/>
      <c r="C115" s="63"/>
      <c r="D115" s="63"/>
      <c r="E115" s="63"/>
      <c r="F115" s="10" t="str">
        <f t="shared" si="40"/>
        <v/>
      </c>
      <c r="G115" s="65"/>
      <c r="H115" s="66"/>
      <c r="I115" s="67"/>
      <c r="J115" s="67"/>
      <c r="K115" s="68"/>
      <c r="L115" s="154" t="str">
        <f t="shared" si="41"/>
        <v/>
      </c>
      <c r="M115" s="70" t="str">
        <f t="shared" si="42"/>
        <v/>
      </c>
      <c r="N115" s="64" t="str">
        <f t="shared" si="43"/>
        <v/>
      </c>
      <c r="O115" s="65"/>
      <c r="P115" s="67"/>
      <c r="Q115" s="67"/>
      <c r="R115" s="67"/>
      <c r="S115" s="69" t="str">
        <f t="shared" si="44"/>
        <v/>
      </c>
      <c r="T115" s="85" t="str">
        <f t="shared" si="45"/>
        <v/>
      </c>
      <c r="U115" s="73" t="str">
        <f t="shared" si="46"/>
        <v/>
      </c>
      <c r="V115" s="74" t="str">
        <f t="shared" si="47"/>
        <v/>
      </c>
      <c r="W115" s="146"/>
      <c r="X115" s="102"/>
      <c r="Y115" s="40" t="str">
        <f t="shared" si="48"/>
        <v/>
      </c>
      <c r="Z115" s="102"/>
      <c r="AA115" s="40" t="str">
        <f t="shared" si="49"/>
        <v/>
      </c>
      <c r="AB115" s="40" t="str">
        <f t="shared" si="50"/>
        <v/>
      </c>
      <c r="AC115" s="86"/>
      <c r="AD115" s="112"/>
      <c r="AE115" s="153" t="str">
        <f t="shared" si="51"/>
        <v/>
      </c>
      <c r="AF115" s="19" t="str">
        <f t="shared" si="52"/>
        <v/>
      </c>
      <c r="AG115" s="108" t="str">
        <f t="shared" si="53"/>
        <v/>
      </c>
      <c r="AH115" s="108"/>
    </row>
    <row r="116" spans="1:34" ht="30" customHeight="1" thickTop="1" thickBot="1" x14ac:dyDescent="0.3">
      <c r="A116" s="143"/>
      <c r="B116" s="63"/>
      <c r="C116" s="63"/>
      <c r="D116" s="63"/>
      <c r="E116" s="63"/>
      <c r="F116" s="10" t="str">
        <f t="shared" si="40"/>
        <v/>
      </c>
      <c r="G116" s="65"/>
      <c r="H116" s="66"/>
      <c r="I116" s="67"/>
      <c r="J116" s="67"/>
      <c r="K116" s="68"/>
      <c r="L116" s="154" t="str">
        <f t="shared" si="41"/>
        <v/>
      </c>
      <c r="M116" s="70" t="str">
        <f t="shared" si="42"/>
        <v/>
      </c>
      <c r="N116" s="64" t="str">
        <f t="shared" si="43"/>
        <v/>
      </c>
      <c r="O116" s="65"/>
      <c r="P116" s="67"/>
      <c r="Q116" s="67"/>
      <c r="R116" s="67"/>
      <c r="S116" s="69" t="str">
        <f t="shared" si="44"/>
        <v/>
      </c>
      <c r="T116" s="85" t="str">
        <f t="shared" si="45"/>
        <v/>
      </c>
      <c r="U116" s="73" t="str">
        <f t="shared" si="46"/>
        <v/>
      </c>
      <c r="V116" s="74" t="str">
        <f t="shared" si="47"/>
        <v/>
      </c>
      <c r="W116" s="146"/>
      <c r="X116" s="102"/>
      <c r="Y116" s="40" t="str">
        <f t="shared" si="48"/>
        <v/>
      </c>
      <c r="Z116" s="102"/>
      <c r="AA116" s="40" t="str">
        <f t="shared" si="49"/>
        <v/>
      </c>
      <c r="AB116" s="40" t="str">
        <f t="shared" si="50"/>
        <v/>
      </c>
      <c r="AC116" s="86"/>
      <c r="AD116" s="112"/>
      <c r="AE116" s="153" t="str">
        <f t="shared" si="51"/>
        <v/>
      </c>
      <c r="AF116" s="19" t="str">
        <f t="shared" si="52"/>
        <v/>
      </c>
      <c r="AG116" s="108" t="str">
        <f t="shared" si="53"/>
        <v/>
      </c>
      <c r="AH116" s="108"/>
    </row>
    <row r="117" spans="1:34" ht="30" customHeight="1" thickTop="1" thickBot="1" x14ac:dyDescent="0.3">
      <c r="A117" s="143"/>
      <c r="B117" s="63"/>
      <c r="C117" s="63"/>
      <c r="D117" s="63"/>
      <c r="E117" s="63"/>
      <c r="F117" s="10" t="str">
        <f t="shared" si="40"/>
        <v/>
      </c>
      <c r="G117" s="65"/>
      <c r="H117" s="66"/>
      <c r="I117" s="67"/>
      <c r="J117" s="67"/>
      <c r="K117" s="68"/>
      <c r="L117" s="154" t="str">
        <f t="shared" si="41"/>
        <v/>
      </c>
      <c r="M117" s="70" t="str">
        <f t="shared" si="42"/>
        <v/>
      </c>
      <c r="N117" s="64" t="str">
        <f t="shared" si="43"/>
        <v/>
      </c>
      <c r="O117" s="65"/>
      <c r="P117" s="67"/>
      <c r="Q117" s="67"/>
      <c r="R117" s="67"/>
      <c r="S117" s="69" t="str">
        <f t="shared" si="44"/>
        <v/>
      </c>
      <c r="T117" s="85" t="str">
        <f t="shared" si="45"/>
        <v/>
      </c>
      <c r="U117" s="73" t="str">
        <f t="shared" si="46"/>
        <v/>
      </c>
      <c r="V117" s="74" t="str">
        <f t="shared" si="47"/>
        <v/>
      </c>
      <c r="W117" s="146"/>
      <c r="X117" s="102"/>
      <c r="Y117" s="40" t="str">
        <f t="shared" si="48"/>
        <v/>
      </c>
      <c r="Z117" s="102"/>
      <c r="AA117" s="40" t="str">
        <f t="shared" si="49"/>
        <v/>
      </c>
      <c r="AB117" s="40" t="str">
        <f t="shared" si="50"/>
        <v/>
      </c>
      <c r="AC117" s="86"/>
      <c r="AD117" s="112"/>
      <c r="AE117" s="153" t="str">
        <f t="shared" si="51"/>
        <v/>
      </c>
      <c r="AF117" s="19" t="str">
        <f t="shared" si="52"/>
        <v/>
      </c>
      <c r="AG117" s="108" t="str">
        <f t="shared" si="53"/>
        <v/>
      </c>
      <c r="AH117" s="108"/>
    </row>
    <row r="118" spans="1:34" ht="30" customHeight="1" thickTop="1" thickBot="1" x14ac:dyDescent="0.3">
      <c r="A118" s="143"/>
      <c r="B118" s="63"/>
      <c r="C118" s="63"/>
      <c r="D118" s="63"/>
      <c r="E118" s="63"/>
      <c r="F118" s="10" t="str">
        <f t="shared" si="40"/>
        <v/>
      </c>
      <c r="G118" s="65"/>
      <c r="H118" s="66"/>
      <c r="I118" s="67"/>
      <c r="J118" s="67"/>
      <c r="K118" s="68"/>
      <c r="L118" s="154" t="str">
        <f t="shared" si="41"/>
        <v/>
      </c>
      <c r="M118" s="70" t="str">
        <f t="shared" si="42"/>
        <v/>
      </c>
      <c r="N118" s="64" t="str">
        <f t="shared" si="43"/>
        <v/>
      </c>
      <c r="O118" s="65"/>
      <c r="P118" s="67"/>
      <c r="Q118" s="67"/>
      <c r="R118" s="67"/>
      <c r="S118" s="69" t="str">
        <f t="shared" si="44"/>
        <v/>
      </c>
      <c r="T118" s="85" t="str">
        <f t="shared" si="45"/>
        <v/>
      </c>
      <c r="U118" s="73" t="str">
        <f t="shared" si="46"/>
        <v/>
      </c>
      <c r="V118" s="74" t="str">
        <f t="shared" si="47"/>
        <v/>
      </c>
      <c r="W118" s="146"/>
      <c r="X118" s="102"/>
      <c r="Y118" s="40" t="str">
        <f t="shared" si="48"/>
        <v/>
      </c>
      <c r="Z118" s="102"/>
      <c r="AA118" s="40" t="str">
        <f t="shared" si="49"/>
        <v/>
      </c>
      <c r="AB118" s="40" t="str">
        <f t="shared" si="50"/>
        <v/>
      </c>
      <c r="AC118" s="86"/>
      <c r="AD118" s="112"/>
      <c r="AE118" s="153" t="str">
        <f t="shared" si="51"/>
        <v/>
      </c>
      <c r="AF118" s="19" t="str">
        <f t="shared" si="52"/>
        <v/>
      </c>
      <c r="AG118" s="108" t="str">
        <f t="shared" si="53"/>
        <v/>
      </c>
      <c r="AH118" s="108"/>
    </row>
    <row r="119" spans="1:34" ht="30" customHeight="1" thickTop="1" thickBot="1" x14ac:dyDescent="0.3">
      <c r="A119" s="143"/>
      <c r="B119" s="63"/>
      <c r="C119" s="63"/>
      <c r="D119" s="63"/>
      <c r="E119" s="63"/>
      <c r="F119" s="10" t="str">
        <f t="shared" si="40"/>
        <v/>
      </c>
      <c r="G119" s="65"/>
      <c r="H119" s="66"/>
      <c r="I119" s="67"/>
      <c r="J119" s="67"/>
      <c r="K119" s="68"/>
      <c r="L119" s="154" t="str">
        <f t="shared" si="41"/>
        <v/>
      </c>
      <c r="M119" s="70" t="str">
        <f t="shared" si="42"/>
        <v/>
      </c>
      <c r="N119" s="64" t="str">
        <f t="shared" si="43"/>
        <v/>
      </c>
      <c r="O119" s="65"/>
      <c r="P119" s="67"/>
      <c r="Q119" s="67"/>
      <c r="R119" s="67"/>
      <c r="S119" s="69" t="str">
        <f t="shared" si="44"/>
        <v/>
      </c>
      <c r="T119" s="85" t="str">
        <f t="shared" si="45"/>
        <v/>
      </c>
      <c r="U119" s="73" t="str">
        <f t="shared" si="46"/>
        <v/>
      </c>
      <c r="V119" s="74" t="str">
        <f t="shared" si="47"/>
        <v/>
      </c>
      <c r="W119" s="146"/>
      <c r="X119" s="102"/>
      <c r="Y119" s="40" t="str">
        <f t="shared" si="48"/>
        <v/>
      </c>
      <c r="Z119" s="102"/>
      <c r="AA119" s="40" t="str">
        <f t="shared" si="49"/>
        <v/>
      </c>
      <c r="AB119" s="40" t="str">
        <f t="shared" si="50"/>
        <v/>
      </c>
      <c r="AC119" s="86"/>
      <c r="AD119" s="112"/>
      <c r="AE119" s="153" t="str">
        <f t="shared" si="51"/>
        <v/>
      </c>
      <c r="AF119" s="19" t="str">
        <f t="shared" si="52"/>
        <v/>
      </c>
      <c r="AG119" s="108" t="str">
        <f t="shared" si="53"/>
        <v/>
      </c>
      <c r="AH119" s="108"/>
    </row>
    <row r="120" spans="1:34" ht="30" customHeight="1" thickTop="1" thickBot="1" x14ac:dyDescent="0.3">
      <c r="A120" s="143"/>
      <c r="B120" s="63"/>
      <c r="C120" s="63"/>
      <c r="D120" s="63"/>
      <c r="E120" s="63"/>
      <c r="F120" s="10" t="str">
        <f t="shared" si="40"/>
        <v/>
      </c>
      <c r="G120" s="65"/>
      <c r="H120" s="66"/>
      <c r="I120" s="67"/>
      <c r="J120" s="67"/>
      <c r="K120" s="68"/>
      <c r="L120" s="154" t="str">
        <f t="shared" si="41"/>
        <v/>
      </c>
      <c r="M120" s="70" t="str">
        <f t="shared" si="42"/>
        <v/>
      </c>
      <c r="N120" s="64" t="str">
        <f t="shared" si="43"/>
        <v/>
      </c>
      <c r="O120" s="65"/>
      <c r="P120" s="67"/>
      <c r="Q120" s="67"/>
      <c r="R120" s="67"/>
      <c r="S120" s="69" t="str">
        <f t="shared" si="44"/>
        <v/>
      </c>
      <c r="T120" s="85" t="str">
        <f t="shared" si="45"/>
        <v/>
      </c>
      <c r="U120" s="73" t="str">
        <f t="shared" si="46"/>
        <v/>
      </c>
      <c r="V120" s="74" t="str">
        <f t="shared" si="47"/>
        <v/>
      </c>
      <c r="W120" s="146"/>
      <c r="X120" s="102"/>
      <c r="Y120" s="40" t="str">
        <f t="shared" si="48"/>
        <v/>
      </c>
      <c r="Z120" s="102"/>
      <c r="AA120" s="40" t="str">
        <f t="shared" si="49"/>
        <v/>
      </c>
      <c r="AB120" s="40" t="str">
        <f t="shared" si="50"/>
        <v/>
      </c>
      <c r="AC120" s="86"/>
      <c r="AD120" s="112"/>
      <c r="AE120" s="153" t="str">
        <f t="shared" si="51"/>
        <v/>
      </c>
      <c r="AF120" s="19" t="str">
        <f t="shared" si="52"/>
        <v/>
      </c>
      <c r="AG120" s="108" t="str">
        <f t="shared" si="53"/>
        <v/>
      </c>
      <c r="AH120" s="108"/>
    </row>
    <row r="121" spans="1:34" ht="30" customHeight="1" thickTop="1" thickBot="1" x14ac:dyDescent="0.3">
      <c r="A121" s="143"/>
      <c r="B121" s="63"/>
      <c r="C121" s="63"/>
      <c r="D121" s="63"/>
      <c r="E121" s="63"/>
      <c r="F121" s="10" t="str">
        <f t="shared" si="40"/>
        <v/>
      </c>
      <c r="G121" s="65"/>
      <c r="H121" s="66"/>
      <c r="I121" s="67"/>
      <c r="J121" s="67"/>
      <c r="K121" s="68"/>
      <c r="L121" s="154" t="str">
        <f t="shared" si="41"/>
        <v/>
      </c>
      <c r="M121" s="70" t="str">
        <f t="shared" si="42"/>
        <v/>
      </c>
      <c r="N121" s="64" t="str">
        <f t="shared" si="43"/>
        <v/>
      </c>
      <c r="O121" s="65"/>
      <c r="P121" s="67"/>
      <c r="Q121" s="67"/>
      <c r="R121" s="67"/>
      <c r="S121" s="69" t="str">
        <f t="shared" si="44"/>
        <v/>
      </c>
      <c r="T121" s="85" t="str">
        <f t="shared" si="45"/>
        <v/>
      </c>
      <c r="U121" s="73" t="str">
        <f t="shared" si="46"/>
        <v/>
      </c>
      <c r="V121" s="74" t="str">
        <f t="shared" si="47"/>
        <v/>
      </c>
      <c r="W121" s="146"/>
      <c r="X121" s="102"/>
      <c r="Y121" s="40" t="str">
        <f t="shared" si="48"/>
        <v/>
      </c>
      <c r="Z121" s="102"/>
      <c r="AA121" s="40" t="str">
        <f t="shared" si="49"/>
        <v/>
      </c>
      <c r="AB121" s="40" t="str">
        <f t="shared" si="50"/>
        <v/>
      </c>
      <c r="AC121" s="86"/>
      <c r="AD121" s="112"/>
      <c r="AE121" s="153" t="str">
        <f t="shared" si="51"/>
        <v/>
      </c>
      <c r="AF121" s="19" t="str">
        <f t="shared" si="52"/>
        <v/>
      </c>
      <c r="AG121" s="108" t="str">
        <f t="shared" si="53"/>
        <v/>
      </c>
      <c r="AH121" s="108"/>
    </row>
    <row r="122" spans="1:34" ht="30" customHeight="1" thickTop="1" thickBot="1" x14ac:dyDescent="0.3">
      <c r="A122" s="143"/>
      <c r="B122" s="63"/>
      <c r="C122" s="63"/>
      <c r="D122" s="63"/>
      <c r="E122" s="63"/>
      <c r="F122" s="10" t="str">
        <f t="shared" si="40"/>
        <v/>
      </c>
      <c r="G122" s="65"/>
      <c r="H122" s="66"/>
      <c r="I122" s="67"/>
      <c r="J122" s="67"/>
      <c r="K122" s="68"/>
      <c r="L122" s="154" t="str">
        <f t="shared" si="41"/>
        <v/>
      </c>
      <c r="M122" s="70" t="str">
        <f t="shared" si="42"/>
        <v/>
      </c>
      <c r="N122" s="64" t="str">
        <f t="shared" si="43"/>
        <v/>
      </c>
      <c r="O122" s="65"/>
      <c r="P122" s="67"/>
      <c r="Q122" s="67"/>
      <c r="R122" s="67"/>
      <c r="S122" s="69" t="str">
        <f t="shared" si="44"/>
        <v/>
      </c>
      <c r="T122" s="85" t="str">
        <f t="shared" si="45"/>
        <v/>
      </c>
      <c r="U122" s="73" t="str">
        <f t="shared" si="46"/>
        <v/>
      </c>
      <c r="V122" s="74" t="str">
        <f t="shared" si="47"/>
        <v/>
      </c>
      <c r="W122" s="146"/>
      <c r="X122" s="102"/>
      <c r="Y122" s="40" t="str">
        <f t="shared" si="48"/>
        <v/>
      </c>
      <c r="Z122" s="102"/>
      <c r="AA122" s="40" t="str">
        <f t="shared" si="49"/>
        <v/>
      </c>
      <c r="AB122" s="40" t="str">
        <f t="shared" si="50"/>
        <v/>
      </c>
      <c r="AC122" s="86"/>
      <c r="AD122" s="112"/>
      <c r="AE122" s="153" t="str">
        <f t="shared" si="51"/>
        <v/>
      </c>
      <c r="AF122" s="19" t="str">
        <f t="shared" si="52"/>
        <v/>
      </c>
      <c r="AG122" s="108" t="str">
        <f t="shared" si="53"/>
        <v/>
      </c>
      <c r="AH122" s="108"/>
    </row>
    <row r="123" spans="1:34" ht="30" customHeight="1" thickTop="1" thickBot="1" x14ac:dyDescent="0.3">
      <c r="A123" s="143"/>
      <c r="B123" s="63"/>
      <c r="C123" s="63"/>
      <c r="D123" s="63"/>
      <c r="E123" s="63"/>
      <c r="F123" s="10" t="str">
        <f t="shared" si="40"/>
        <v/>
      </c>
      <c r="G123" s="65"/>
      <c r="H123" s="66"/>
      <c r="I123" s="67"/>
      <c r="J123" s="67"/>
      <c r="K123" s="68"/>
      <c r="L123" s="154" t="str">
        <f t="shared" si="41"/>
        <v/>
      </c>
      <c r="M123" s="70" t="str">
        <f t="shared" si="42"/>
        <v/>
      </c>
      <c r="N123" s="64" t="str">
        <f t="shared" si="43"/>
        <v/>
      </c>
      <c r="O123" s="65"/>
      <c r="P123" s="67"/>
      <c r="Q123" s="67"/>
      <c r="R123" s="67"/>
      <c r="S123" s="69" t="str">
        <f t="shared" si="44"/>
        <v/>
      </c>
      <c r="T123" s="85" t="str">
        <f t="shared" si="45"/>
        <v/>
      </c>
      <c r="U123" s="73" t="str">
        <f t="shared" si="46"/>
        <v/>
      </c>
      <c r="V123" s="74" t="str">
        <f t="shared" si="47"/>
        <v/>
      </c>
      <c r="W123" s="146"/>
      <c r="X123" s="102"/>
      <c r="Y123" s="40" t="str">
        <f t="shared" si="48"/>
        <v/>
      </c>
      <c r="Z123" s="102"/>
      <c r="AA123" s="40" t="str">
        <f t="shared" si="49"/>
        <v/>
      </c>
      <c r="AB123" s="40" t="str">
        <f t="shared" si="50"/>
        <v/>
      </c>
      <c r="AC123" s="86"/>
      <c r="AD123" s="112"/>
      <c r="AE123" s="153" t="str">
        <f t="shared" si="51"/>
        <v/>
      </c>
      <c r="AF123" s="19" t="str">
        <f t="shared" si="52"/>
        <v/>
      </c>
      <c r="AG123" s="108" t="str">
        <f t="shared" si="53"/>
        <v/>
      </c>
      <c r="AH123" s="108"/>
    </row>
    <row r="124" spans="1:34" ht="30" customHeight="1" thickTop="1" thickBot="1" x14ac:dyDescent="0.3">
      <c r="A124" s="143"/>
      <c r="B124" s="63"/>
      <c r="C124" s="63"/>
      <c r="D124" s="63"/>
      <c r="E124" s="63"/>
      <c r="F124" s="10" t="str">
        <f t="shared" si="40"/>
        <v/>
      </c>
      <c r="G124" s="65"/>
      <c r="H124" s="66"/>
      <c r="I124" s="67"/>
      <c r="J124" s="67"/>
      <c r="K124" s="68"/>
      <c r="L124" s="154" t="str">
        <f t="shared" si="41"/>
        <v/>
      </c>
      <c r="M124" s="70" t="str">
        <f t="shared" si="42"/>
        <v/>
      </c>
      <c r="N124" s="64" t="str">
        <f t="shared" si="43"/>
        <v/>
      </c>
      <c r="O124" s="65"/>
      <c r="P124" s="67"/>
      <c r="Q124" s="67"/>
      <c r="R124" s="67"/>
      <c r="S124" s="69" t="str">
        <f t="shared" si="44"/>
        <v/>
      </c>
      <c r="T124" s="85" t="str">
        <f t="shared" si="45"/>
        <v/>
      </c>
      <c r="U124" s="73" t="str">
        <f t="shared" si="46"/>
        <v/>
      </c>
      <c r="V124" s="74" t="str">
        <f t="shared" si="47"/>
        <v/>
      </c>
      <c r="W124" s="146"/>
      <c r="X124" s="102"/>
      <c r="Y124" s="40" t="str">
        <f t="shared" si="48"/>
        <v/>
      </c>
      <c r="Z124" s="102"/>
      <c r="AA124" s="40" t="str">
        <f t="shared" si="49"/>
        <v/>
      </c>
      <c r="AB124" s="40" t="str">
        <f t="shared" si="50"/>
        <v/>
      </c>
      <c r="AC124" s="86"/>
      <c r="AD124" s="112"/>
      <c r="AE124" s="153" t="str">
        <f t="shared" si="51"/>
        <v/>
      </c>
      <c r="AF124" s="19" t="str">
        <f t="shared" si="52"/>
        <v/>
      </c>
      <c r="AG124" s="108" t="str">
        <f t="shared" si="53"/>
        <v/>
      </c>
      <c r="AH124" s="108"/>
    </row>
    <row r="125" spans="1:34" ht="30" customHeight="1" thickTop="1" thickBot="1" x14ac:dyDescent="0.3">
      <c r="A125" s="143"/>
      <c r="B125" s="63"/>
      <c r="C125" s="63"/>
      <c r="D125" s="63"/>
      <c r="E125" s="63"/>
      <c r="F125" s="10" t="str">
        <f t="shared" si="40"/>
        <v/>
      </c>
      <c r="G125" s="65"/>
      <c r="H125" s="66"/>
      <c r="I125" s="67"/>
      <c r="J125" s="67"/>
      <c r="K125" s="68"/>
      <c r="L125" s="154" t="str">
        <f t="shared" si="41"/>
        <v/>
      </c>
      <c r="M125" s="70" t="str">
        <f t="shared" si="42"/>
        <v/>
      </c>
      <c r="N125" s="64" t="str">
        <f t="shared" si="43"/>
        <v/>
      </c>
      <c r="O125" s="65"/>
      <c r="P125" s="67"/>
      <c r="Q125" s="67"/>
      <c r="R125" s="67"/>
      <c r="S125" s="69" t="str">
        <f t="shared" si="44"/>
        <v/>
      </c>
      <c r="T125" s="85" t="str">
        <f t="shared" si="45"/>
        <v/>
      </c>
      <c r="U125" s="73" t="str">
        <f t="shared" si="46"/>
        <v/>
      </c>
      <c r="V125" s="74" t="str">
        <f t="shared" si="47"/>
        <v/>
      </c>
      <c r="W125" s="146"/>
      <c r="X125" s="102"/>
      <c r="Y125" s="40" t="str">
        <f t="shared" si="48"/>
        <v/>
      </c>
      <c r="Z125" s="102"/>
      <c r="AA125" s="40" t="str">
        <f t="shared" si="49"/>
        <v/>
      </c>
      <c r="AB125" s="40" t="str">
        <f t="shared" si="50"/>
        <v/>
      </c>
      <c r="AC125" s="86"/>
      <c r="AD125" s="112"/>
      <c r="AE125" s="153" t="str">
        <f t="shared" si="51"/>
        <v/>
      </c>
      <c r="AF125" s="19" t="str">
        <f t="shared" si="52"/>
        <v/>
      </c>
      <c r="AG125" s="108" t="str">
        <f t="shared" si="53"/>
        <v/>
      </c>
      <c r="AH125" s="108"/>
    </row>
    <row r="126" spans="1:34" ht="30" customHeight="1" thickTop="1" thickBot="1" x14ac:dyDescent="0.3">
      <c r="A126" s="143"/>
      <c r="B126" s="63"/>
      <c r="C126" s="63"/>
      <c r="D126" s="63"/>
      <c r="E126" s="63"/>
      <c r="F126" s="10" t="str">
        <f t="shared" si="40"/>
        <v/>
      </c>
      <c r="G126" s="65"/>
      <c r="H126" s="66"/>
      <c r="I126" s="67"/>
      <c r="J126" s="67"/>
      <c r="K126" s="68"/>
      <c r="L126" s="154" t="str">
        <f t="shared" si="41"/>
        <v/>
      </c>
      <c r="M126" s="70" t="str">
        <f t="shared" si="42"/>
        <v/>
      </c>
      <c r="N126" s="64" t="str">
        <f t="shared" si="43"/>
        <v/>
      </c>
      <c r="O126" s="65"/>
      <c r="P126" s="67"/>
      <c r="Q126" s="67"/>
      <c r="R126" s="67"/>
      <c r="S126" s="69" t="str">
        <f t="shared" si="44"/>
        <v/>
      </c>
      <c r="T126" s="85" t="str">
        <f t="shared" si="45"/>
        <v/>
      </c>
      <c r="U126" s="73" t="str">
        <f t="shared" si="46"/>
        <v/>
      </c>
      <c r="V126" s="74" t="str">
        <f t="shared" si="47"/>
        <v/>
      </c>
      <c r="W126" s="146"/>
      <c r="X126" s="102"/>
      <c r="Y126" s="40" t="str">
        <f t="shared" si="48"/>
        <v/>
      </c>
      <c r="Z126" s="102"/>
      <c r="AA126" s="40" t="str">
        <f t="shared" si="49"/>
        <v/>
      </c>
      <c r="AB126" s="40" t="str">
        <f t="shared" si="50"/>
        <v/>
      </c>
      <c r="AC126" s="86"/>
      <c r="AD126" s="112"/>
      <c r="AE126" s="153" t="str">
        <f t="shared" si="51"/>
        <v/>
      </c>
      <c r="AF126" s="19" t="str">
        <f t="shared" si="52"/>
        <v/>
      </c>
      <c r="AG126" s="108" t="str">
        <f t="shared" si="53"/>
        <v/>
      </c>
      <c r="AH126" s="108"/>
    </row>
    <row r="127" spans="1:34" ht="30" customHeight="1" thickTop="1" thickBot="1" x14ac:dyDescent="0.3">
      <c r="A127" s="143"/>
      <c r="B127" s="63"/>
      <c r="C127" s="63"/>
      <c r="D127" s="63"/>
      <c r="E127" s="63"/>
      <c r="F127" s="10" t="str">
        <f t="shared" si="40"/>
        <v/>
      </c>
      <c r="G127" s="65"/>
      <c r="H127" s="66"/>
      <c r="I127" s="67"/>
      <c r="J127" s="67"/>
      <c r="K127" s="68"/>
      <c r="L127" s="154" t="str">
        <f t="shared" si="41"/>
        <v/>
      </c>
      <c r="M127" s="70" t="str">
        <f t="shared" si="42"/>
        <v/>
      </c>
      <c r="N127" s="64" t="str">
        <f t="shared" si="43"/>
        <v/>
      </c>
      <c r="O127" s="65"/>
      <c r="P127" s="67"/>
      <c r="Q127" s="67"/>
      <c r="R127" s="67"/>
      <c r="S127" s="69" t="str">
        <f t="shared" si="44"/>
        <v/>
      </c>
      <c r="T127" s="85" t="str">
        <f t="shared" si="45"/>
        <v/>
      </c>
      <c r="U127" s="73" t="str">
        <f t="shared" si="46"/>
        <v/>
      </c>
      <c r="V127" s="74" t="str">
        <f t="shared" si="47"/>
        <v/>
      </c>
      <c r="W127" s="146"/>
      <c r="X127" s="102"/>
      <c r="Y127" s="40" t="str">
        <f t="shared" si="48"/>
        <v/>
      </c>
      <c r="Z127" s="102"/>
      <c r="AA127" s="40" t="str">
        <f t="shared" si="49"/>
        <v/>
      </c>
      <c r="AB127" s="40" t="str">
        <f t="shared" si="50"/>
        <v/>
      </c>
      <c r="AC127" s="86"/>
      <c r="AD127" s="112"/>
      <c r="AE127" s="153" t="str">
        <f t="shared" si="51"/>
        <v/>
      </c>
      <c r="AF127" s="19" t="str">
        <f t="shared" si="52"/>
        <v/>
      </c>
      <c r="AG127" s="108" t="str">
        <f t="shared" si="53"/>
        <v/>
      </c>
      <c r="AH127" s="108"/>
    </row>
    <row r="128" spans="1:34" ht="30" customHeight="1" thickTop="1" thickBot="1" x14ac:dyDescent="0.3">
      <c r="A128" s="143"/>
      <c r="B128" s="63"/>
      <c r="C128" s="63"/>
      <c r="D128" s="63"/>
      <c r="E128" s="63"/>
      <c r="F128" s="10" t="str">
        <f t="shared" si="40"/>
        <v/>
      </c>
      <c r="G128" s="65"/>
      <c r="H128" s="66"/>
      <c r="I128" s="67"/>
      <c r="J128" s="67"/>
      <c r="K128" s="68"/>
      <c r="L128" s="154" t="str">
        <f t="shared" si="41"/>
        <v/>
      </c>
      <c r="M128" s="70" t="str">
        <f t="shared" si="42"/>
        <v/>
      </c>
      <c r="N128" s="64" t="str">
        <f t="shared" si="43"/>
        <v/>
      </c>
      <c r="O128" s="65"/>
      <c r="P128" s="67"/>
      <c r="Q128" s="67"/>
      <c r="R128" s="67"/>
      <c r="S128" s="69" t="str">
        <f t="shared" si="44"/>
        <v/>
      </c>
      <c r="T128" s="85" t="str">
        <f t="shared" si="45"/>
        <v/>
      </c>
      <c r="U128" s="73" t="str">
        <f t="shared" si="46"/>
        <v/>
      </c>
      <c r="V128" s="74" t="str">
        <f t="shared" si="47"/>
        <v/>
      </c>
      <c r="W128" s="146"/>
      <c r="X128" s="102"/>
      <c r="Y128" s="40" t="str">
        <f t="shared" si="48"/>
        <v/>
      </c>
      <c r="Z128" s="102"/>
      <c r="AA128" s="40" t="str">
        <f t="shared" si="49"/>
        <v/>
      </c>
      <c r="AB128" s="40" t="str">
        <f t="shared" si="50"/>
        <v/>
      </c>
      <c r="AC128" s="86"/>
      <c r="AD128" s="112"/>
      <c r="AE128" s="153" t="str">
        <f t="shared" si="51"/>
        <v/>
      </c>
      <c r="AF128" s="19" t="str">
        <f t="shared" si="52"/>
        <v/>
      </c>
      <c r="AG128" s="108" t="str">
        <f t="shared" si="53"/>
        <v/>
      </c>
      <c r="AH128" s="108"/>
    </row>
    <row r="129" spans="1:34" ht="30" customHeight="1" thickTop="1" thickBot="1" x14ac:dyDescent="0.3">
      <c r="A129" s="143"/>
      <c r="B129" s="63"/>
      <c r="C129" s="63"/>
      <c r="D129" s="63"/>
      <c r="E129" s="63"/>
      <c r="F129" s="10" t="str">
        <f t="shared" si="40"/>
        <v/>
      </c>
      <c r="G129" s="65"/>
      <c r="H129" s="66"/>
      <c r="I129" s="67"/>
      <c r="J129" s="67"/>
      <c r="K129" s="68"/>
      <c r="L129" s="154" t="str">
        <f t="shared" si="41"/>
        <v/>
      </c>
      <c r="M129" s="70" t="str">
        <f t="shared" si="42"/>
        <v/>
      </c>
      <c r="N129" s="64" t="str">
        <f t="shared" si="43"/>
        <v/>
      </c>
      <c r="O129" s="65"/>
      <c r="P129" s="67"/>
      <c r="Q129" s="67"/>
      <c r="R129" s="67"/>
      <c r="S129" s="69" t="str">
        <f t="shared" si="44"/>
        <v/>
      </c>
      <c r="T129" s="85" t="str">
        <f t="shared" si="45"/>
        <v/>
      </c>
      <c r="U129" s="73" t="str">
        <f t="shared" si="46"/>
        <v/>
      </c>
      <c r="V129" s="74" t="str">
        <f t="shared" si="47"/>
        <v/>
      </c>
      <c r="W129" s="146"/>
      <c r="X129" s="102"/>
      <c r="Y129" s="40" t="str">
        <f t="shared" si="48"/>
        <v/>
      </c>
      <c r="Z129" s="102"/>
      <c r="AA129" s="40" t="str">
        <f t="shared" si="49"/>
        <v/>
      </c>
      <c r="AB129" s="40" t="str">
        <f t="shared" si="50"/>
        <v/>
      </c>
      <c r="AC129" s="86"/>
      <c r="AD129" s="112"/>
      <c r="AE129" s="153" t="str">
        <f t="shared" si="51"/>
        <v/>
      </c>
      <c r="AF129" s="19" t="str">
        <f t="shared" si="52"/>
        <v/>
      </c>
      <c r="AG129" s="108" t="str">
        <f t="shared" si="53"/>
        <v/>
      </c>
      <c r="AH129" s="108"/>
    </row>
    <row r="130" spans="1:34" ht="30" customHeight="1" thickTop="1" thickBot="1" x14ac:dyDescent="0.3">
      <c r="A130" s="143"/>
      <c r="B130" s="63"/>
      <c r="C130" s="63"/>
      <c r="D130" s="63"/>
      <c r="E130" s="63"/>
      <c r="F130" s="10" t="str">
        <f t="shared" si="40"/>
        <v/>
      </c>
      <c r="G130" s="65"/>
      <c r="H130" s="66"/>
      <c r="I130" s="67"/>
      <c r="J130" s="67"/>
      <c r="K130" s="68"/>
      <c r="L130" s="154" t="str">
        <f t="shared" si="41"/>
        <v/>
      </c>
      <c r="M130" s="70" t="str">
        <f t="shared" si="42"/>
        <v/>
      </c>
      <c r="N130" s="64" t="str">
        <f t="shared" si="43"/>
        <v/>
      </c>
      <c r="O130" s="65"/>
      <c r="P130" s="67"/>
      <c r="Q130" s="67"/>
      <c r="R130" s="67"/>
      <c r="S130" s="69" t="str">
        <f t="shared" si="44"/>
        <v/>
      </c>
      <c r="T130" s="85" t="str">
        <f t="shared" si="45"/>
        <v/>
      </c>
      <c r="U130" s="73" t="str">
        <f t="shared" si="46"/>
        <v/>
      </c>
      <c r="V130" s="74" t="str">
        <f t="shared" si="47"/>
        <v/>
      </c>
      <c r="W130" s="146"/>
      <c r="X130" s="102"/>
      <c r="Y130" s="40" t="str">
        <f t="shared" si="48"/>
        <v/>
      </c>
      <c r="Z130" s="102"/>
      <c r="AA130" s="40" t="str">
        <f t="shared" si="49"/>
        <v/>
      </c>
      <c r="AB130" s="40" t="str">
        <f t="shared" si="50"/>
        <v/>
      </c>
      <c r="AC130" s="86"/>
      <c r="AD130" s="112"/>
      <c r="AE130" s="153" t="str">
        <f t="shared" si="51"/>
        <v/>
      </c>
      <c r="AF130" s="19" t="str">
        <f t="shared" si="52"/>
        <v/>
      </c>
      <c r="AG130" s="108" t="str">
        <f t="shared" si="53"/>
        <v/>
      </c>
      <c r="AH130" s="108"/>
    </row>
    <row r="131" spans="1:34" ht="30" customHeight="1" thickTop="1" thickBot="1" x14ac:dyDescent="0.3">
      <c r="A131" s="143"/>
      <c r="B131" s="63"/>
      <c r="C131" s="63"/>
      <c r="D131" s="63"/>
      <c r="E131" s="63"/>
      <c r="F131" s="10" t="str">
        <f t="shared" si="40"/>
        <v/>
      </c>
      <c r="G131" s="65"/>
      <c r="H131" s="66"/>
      <c r="I131" s="67"/>
      <c r="J131" s="67"/>
      <c r="K131" s="68"/>
      <c r="L131" s="154" t="str">
        <f t="shared" si="41"/>
        <v/>
      </c>
      <c r="M131" s="70" t="str">
        <f t="shared" si="42"/>
        <v/>
      </c>
      <c r="N131" s="64" t="str">
        <f t="shared" si="43"/>
        <v/>
      </c>
      <c r="O131" s="65"/>
      <c r="P131" s="67"/>
      <c r="Q131" s="67"/>
      <c r="R131" s="67"/>
      <c r="S131" s="69" t="str">
        <f t="shared" si="44"/>
        <v/>
      </c>
      <c r="T131" s="85" t="str">
        <f t="shared" si="45"/>
        <v/>
      </c>
      <c r="U131" s="73" t="str">
        <f t="shared" si="46"/>
        <v/>
      </c>
      <c r="V131" s="74" t="str">
        <f t="shared" si="47"/>
        <v/>
      </c>
      <c r="W131" s="146"/>
      <c r="X131" s="102"/>
      <c r="Y131" s="40" t="str">
        <f t="shared" si="48"/>
        <v/>
      </c>
      <c r="Z131" s="102"/>
      <c r="AA131" s="40" t="str">
        <f t="shared" si="49"/>
        <v/>
      </c>
      <c r="AB131" s="40" t="str">
        <f t="shared" si="50"/>
        <v/>
      </c>
      <c r="AC131" s="86"/>
      <c r="AD131" s="112"/>
      <c r="AE131" s="153" t="str">
        <f t="shared" si="51"/>
        <v/>
      </c>
      <c r="AF131" s="19" t="str">
        <f t="shared" si="52"/>
        <v/>
      </c>
      <c r="AG131" s="108" t="str">
        <f t="shared" si="53"/>
        <v/>
      </c>
      <c r="AH131" s="108"/>
    </row>
    <row r="132" spans="1:34" ht="30" customHeight="1" thickTop="1" thickBot="1" x14ac:dyDescent="0.3">
      <c r="A132" s="143"/>
      <c r="B132" s="63"/>
      <c r="C132" s="63"/>
      <c r="D132" s="63"/>
      <c r="E132" s="63"/>
      <c r="F132" s="10" t="str">
        <f t="shared" si="40"/>
        <v/>
      </c>
      <c r="G132" s="65"/>
      <c r="H132" s="66"/>
      <c r="I132" s="67"/>
      <c r="J132" s="67"/>
      <c r="K132" s="68"/>
      <c r="L132" s="154" t="str">
        <f t="shared" si="41"/>
        <v/>
      </c>
      <c r="M132" s="70" t="str">
        <f t="shared" si="42"/>
        <v/>
      </c>
      <c r="N132" s="64" t="str">
        <f t="shared" si="43"/>
        <v/>
      </c>
      <c r="O132" s="65"/>
      <c r="P132" s="67"/>
      <c r="Q132" s="67"/>
      <c r="R132" s="67"/>
      <c r="S132" s="69" t="str">
        <f t="shared" si="44"/>
        <v/>
      </c>
      <c r="T132" s="85" t="str">
        <f t="shared" si="45"/>
        <v/>
      </c>
      <c r="U132" s="73" t="str">
        <f t="shared" si="46"/>
        <v/>
      </c>
      <c r="V132" s="74" t="str">
        <f t="shared" si="47"/>
        <v/>
      </c>
      <c r="W132" s="146"/>
      <c r="X132" s="102"/>
      <c r="Y132" s="40" t="str">
        <f t="shared" si="48"/>
        <v/>
      </c>
      <c r="Z132" s="102"/>
      <c r="AA132" s="40" t="str">
        <f t="shared" si="49"/>
        <v/>
      </c>
      <c r="AB132" s="40" t="str">
        <f t="shared" si="50"/>
        <v/>
      </c>
      <c r="AC132" s="86"/>
      <c r="AD132" s="112"/>
      <c r="AE132" s="153" t="str">
        <f t="shared" si="51"/>
        <v/>
      </c>
      <c r="AF132" s="19" t="str">
        <f t="shared" si="52"/>
        <v/>
      </c>
      <c r="AG132" s="108" t="str">
        <f t="shared" si="53"/>
        <v/>
      </c>
      <c r="AH132" s="108"/>
    </row>
    <row r="133" spans="1:34" ht="30" customHeight="1" thickTop="1" thickBot="1" x14ac:dyDescent="0.3">
      <c r="A133" s="143"/>
      <c r="B133" s="63"/>
      <c r="C133" s="63"/>
      <c r="D133" s="63"/>
      <c r="E133" s="63"/>
      <c r="F133" s="10" t="str">
        <f t="shared" si="40"/>
        <v/>
      </c>
      <c r="G133" s="65"/>
      <c r="H133" s="66"/>
      <c r="I133" s="67"/>
      <c r="J133" s="67"/>
      <c r="K133" s="68"/>
      <c r="L133" s="154" t="str">
        <f t="shared" ref="L133:L164" si="54">IF(AND(ISNUMBER(H133),ISNUMBER(J133),ISNUMBER(B133)),(J133-H133)/B133,"")</f>
        <v/>
      </c>
      <c r="M133" s="70" t="str">
        <f t="shared" ref="M133:M164" si="55">IF(AND(L133&lt;75%,ISNUMBER(L133)),"à temps",IF(L133="","","Retard de paiement éventuel dû au retard du traitement de la réception"))</f>
        <v/>
      </c>
      <c r="N133" s="64" t="str">
        <f t="shared" ref="N133:N164" si="56">+IF(P133&lt;H133,"Facture Antidatée",IF(AND(ISNUMBER(J133),ISBLANK(P133)),"Réclamer Facture",IF(AND(ISNUMBER(P133),ISNUMBER(J133)),"à comptabiliser","")))</f>
        <v/>
      </c>
      <c r="O133" s="65"/>
      <c r="P133" s="67"/>
      <c r="Q133" s="67"/>
      <c r="R133" s="67"/>
      <c r="S133" s="69" t="str">
        <f t="shared" ref="S133:S164" si="57">IF(AND(ISNUMBER(Q133),ISNUMBER(R133),ISNUMBER(B133)),(R133-Q133)/B133,"")</f>
        <v/>
      </c>
      <c r="T133" s="85" t="str">
        <f t="shared" ref="T133:T164" si="58">IF(AND(ISNUMBER(Q133),ISNUMBER(R133)),R133-Q133,"")</f>
        <v/>
      </c>
      <c r="U133" s="73" t="str">
        <f t="shared" ref="U133:U164" si="59">IF(AND(ISNUMBER(H133),ISNUMBER(B133)),H133+B133,"")</f>
        <v/>
      </c>
      <c r="V133" s="74" t="str">
        <f t="shared" ref="V133:V164" si="60">IF(ISNUMBER(U133),U133-$U$1,"")</f>
        <v/>
      </c>
      <c r="W133" s="146"/>
      <c r="X133" s="102"/>
      <c r="Y133" s="40" t="str">
        <f t="shared" ref="Y133:Y164" si="61">+IF(AND(ISNUMBER(X133),ISNUMBER(R133),ISNUMBER(H133),ISNUMBER(B133)),(X133-MAX(R133,H133))/B133,"")</f>
        <v/>
      </c>
      <c r="Z133" s="102"/>
      <c r="AA133" s="40" t="str">
        <f t="shared" ref="AA133:AA164" si="62">+IF(AND(ISNUMBER(Z133),ISNUMBER(X133),ISNUMBER(B133)),(Z133-X133)/B133,"")</f>
        <v/>
      </c>
      <c r="AB133" s="40" t="str">
        <f t="shared" ref="AB133:AB164" si="63">IF(AND(ISNUMBER(Z133),ISNUMBER(AC133),ISNUMBER(B133)),(AC133-Z133)/B133,"")</f>
        <v/>
      </c>
      <c r="AC133" s="86"/>
      <c r="AD133" s="112"/>
      <c r="AE133" s="153" t="str">
        <f t="shared" ref="AE133:AE164" si="64">IF(AND(ISNUMBER(H133),ISNUMBER(B133),ISNUMBER(AD133)),(AD133-H133)/B133,"")</f>
        <v/>
      </c>
      <c r="AF133" s="19" t="str">
        <f t="shared" ref="AF133:AF164" si="65">IF(AND(ISNUMBER(AE133),AE133&lt;=1),"Paiement à temps",IF(AND(ISNUMBER(AE133),AE133&gt;1),"Dépassement du délai de paiement, Pensez à comptabiliser la Provision",""))</f>
        <v/>
      </c>
      <c r="AG133" s="108" t="str">
        <f t="shared" ref="AG133:AG164" si="66">IF(AND(ISNUMBER(K133),ISNUMBER(AE133),AE133&gt;100%),K133*10%,"")</f>
        <v/>
      </c>
      <c r="AH133" s="108"/>
    </row>
    <row r="134" spans="1:34" ht="30" customHeight="1" thickTop="1" thickBot="1" x14ac:dyDescent="0.3">
      <c r="A134" s="143"/>
      <c r="B134" s="63"/>
      <c r="C134" s="63"/>
      <c r="D134" s="63"/>
      <c r="E134" s="63"/>
      <c r="F134" s="10" t="str">
        <f t="shared" ref="F134:F182" si="67">+IF(ISNUMBER(Z134),"Terminé",IF(AND(ISBLANK(J134),ISNUMBER(I134),ISNUMBER(P134)),"Réclamer Réception",IF(AND(ISNUMBER(P134),ISBLANK(I134),ISBLANK(J134)),"Absence de Réception",IF(AND(OR(ISNUMBER(I134),ISNUMBER(H134)),ISNUMBER(J134),ISNUMBER(P134)),"Réceptionné",""))))</f>
        <v/>
      </c>
      <c r="G134" s="65"/>
      <c r="H134" s="66"/>
      <c r="I134" s="67"/>
      <c r="J134" s="67"/>
      <c r="K134" s="68"/>
      <c r="L134" s="154" t="str">
        <f t="shared" si="54"/>
        <v/>
      </c>
      <c r="M134" s="70" t="str">
        <f t="shared" si="55"/>
        <v/>
      </c>
      <c r="N134" s="64" t="str">
        <f t="shared" si="56"/>
        <v/>
      </c>
      <c r="O134" s="65"/>
      <c r="P134" s="67"/>
      <c r="Q134" s="67"/>
      <c r="R134" s="67"/>
      <c r="S134" s="69" t="str">
        <f t="shared" si="57"/>
        <v/>
      </c>
      <c r="T134" s="85" t="str">
        <f t="shared" si="58"/>
        <v/>
      </c>
      <c r="U134" s="73" t="str">
        <f t="shared" si="59"/>
        <v/>
      </c>
      <c r="V134" s="74" t="str">
        <f t="shared" si="60"/>
        <v/>
      </c>
      <c r="W134" s="146"/>
      <c r="X134" s="102"/>
      <c r="Y134" s="40" t="str">
        <f t="shared" si="61"/>
        <v/>
      </c>
      <c r="Z134" s="102"/>
      <c r="AA134" s="40" t="str">
        <f t="shared" si="62"/>
        <v/>
      </c>
      <c r="AB134" s="40" t="str">
        <f t="shared" si="63"/>
        <v/>
      </c>
      <c r="AC134" s="86"/>
      <c r="AD134" s="112"/>
      <c r="AE134" s="153" t="str">
        <f t="shared" si="64"/>
        <v/>
      </c>
      <c r="AF134" s="19" t="str">
        <f t="shared" si="65"/>
        <v/>
      </c>
      <c r="AG134" s="108" t="str">
        <f t="shared" si="66"/>
        <v/>
      </c>
      <c r="AH134" s="108"/>
    </row>
    <row r="135" spans="1:34" ht="30" customHeight="1" thickTop="1" thickBot="1" x14ac:dyDescent="0.3">
      <c r="A135" s="143"/>
      <c r="B135" s="63"/>
      <c r="C135" s="63"/>
      <c r="D135" s="63"/>
      <c r="E135" s="63"/>
      <c r="F135" s="10" t="str">
        <f t="shared" si="67"/>
        <v/>
      </c>
      <c r="G135" s="65"/>
      <c r="H135" s="66"/>
      <c r="I135" s="67"/>
      <c r="J135" s="67"/>
      <c r="K135" s="68"/>
      <c r="L135" s="154" t="str">
        <f t="shared" si="54"/>
        <v/>
      </c>
      <c r="M135" s="70" t="str">
        <f t="shared" si="55"/>
        <v/>
      </c>
      <c r="N135" s="64" t="str">
        <f t="shared" si="56"/>
        <v/>
      </c>
      <c r="O135" s="65"/>
      <c r="P135" s="67"/>
      <c r="Q135" s="67"/>
      <c r="R135" s="67"/>
      <c r="S135" s="69" t="str">
        <f t="shared" si="57"/>
        <v/>
      </c>
      <c r="T135" s="85" t="str">
        <f t="shared" si="58"/>
        <v/>
      </c>
      <c r="U135" s="73" t="str">
        <f t="shared" si="59"/>
        <v/>
      </c>
      <c r="V135" s="74" t="str">
        <f t="shared" si="60"/>
        <v/>
      </c>
      <c r="W135" s="146"/>
      <c r="X135" s="102"/>
      <c r="Y135" s="40" t="str">
        <f t="shared" si="61"/>
        <v/>
      </c>
      <c r="Z135" s="102"/>
      <c r="AA135" s="40" t="str">
        <f t="shared" si="62"/>
        <v/>
      </c>
      <c r="AB135" s="40" t="str">
        <f t="shared" si="63"/>
        <v/>
      </c>
      <c r="AC135" s="86"/>
      <c r="AD135" s="112"/>
      <c r="AE135" s="153" t="str">
        <f t="shared" si="64"/>
        <v/>
      </c>
      <c r="AF135" s="19" t="str">
        <f t="shared" si="65"/>
        <v/>
      </c>
      <c r="AG135" s="108" t="str">
        <f t="shared" si="66"/>
        <v/>
      </c>
      <c r="AH135" s="108"/>
    </row>
    <row r="136" spans="1:34" ht="30" customHeight="1" thickTop="1" thickBot="1" x14ac:dyDescent="0.3">
      <c r="A136" s="143"/>
      <c r="B136" s="63"/>
      <c r="C136" s="63"/>
      <c r="D136" s="63"/>
      <c r="E136" s="63"/>
      <c r="F136" s="10" t="str">
        <f t="shared" si="67"/>
        <v/>
      </c>
      <c r="G136" s="65"/>
      <c r="H136" s="66"/>
      <c r="I136" s="67"/>
      <c r="J136" s="67"/>
      <c r="K136" s="68"/>
      <c r="L136" s="154" t="str">
        <f t="shared" si="54"/>
        <v/>
      </c>
      <c r="M136" s="70" t="str">
        <f t="shared" si="55"/>
        <v/>
      </c>
      <c r="N136" s="64" t="str">
        <f t="shared" si="56"/>
        <v/>
      </c>
      <c r="O136" s="65"/>
      <c r="P136" s="67"/>
      <c r="Q136" s="67"/>
      <c r="R136" s="67"/>
      <c r="S136" s="69" t="str">
        <f t="shared" si="57"/>
        <v/>
      </c>
      <c r="T136" s="85" t="str">
        <f t="shared" si="58"/>
        <v/>
      </c>
      <c r="U136" s="73" t="str">
        <f t="shared" si="59"/>
        <v/>
      </c>
      <c r="V136" s="74" t="str">
        <f t="shared" si="60"/>
        <v/>
      </c>
      <c r="W136" s="146"/>
      <c r="X136" s="102"/>
      <c r="Y136" s="40" t="str">
        <f t="shared" si="61"/>
        <v/>
      </c>
      <c r="Z136" s="102"/>
      <c r="AA136" s="40" t="str">
        <f t="shared" si="62"/>
        <v/>
      </c>
      <c r="AB136" s="40" t="str">
        <f t="shared" si="63"/>
        <v/>
      </c>
      <c r="AC136" s="86"/>
      <c r="AD136" s="112"/>
      <c r="AE136" s="153" t="str">
        <f t="shared" si="64"/>
        <v/>
      </c>
      <c r="AF136" s="19" t="str">
        <f t="shared" si="65"/>
        <v/>
      </c>
      <c r="AG136" s="108" t="str">
        <f t="shared" si="66"/>
        <v/>
      </c>
      <c r="AH136" s="108"/>
    </row>
    <row r="137" spans="1:34" ht="30" customHeight="1" thickTop="1" thickBot="1" x14ac:dyDescent="0.3">
      <c r="A137" s="143"/>
      <c r="B137" s="63"/>
      <c r="C137" s="63"/>
      <c r="D137" s="63"/>
      <c r="E137" s="63"/>
      <c r="F137" s="10" t="str">
        <f t="shared" si="67"/>
        <v/>
      </c>
      <c r="G137" s="65"/>
      <c r="H137" s="66"/>
      <c r="I137" s="67"/>
      <c r="J137" s="67"/>
      <c r="K137" s="68"/>
      <c r="L137" s="154" t="str">
        <f t="shared" si="54"/>
        <v/>
      </c>
      <c r="M137" s="70" t="str">
        <f t="shared" si="55"/>
        <v/>
      </c>
      <c r="N137" s="64" t="str">
        <f t="shared" si="56"/>
        <v/>
      </c>
      <c r="O137" s="65"/>
      <c r="P137" s="67"/>
      <c r="Q137" s="67"/>
      <c r="R137" s="67"/>
      <c r="S137" s="69" t="str">
        <f t="shared" si="57"/>
        <v/>
      </c>
      <c r="T137" s="85" t="str">
        <f t="shared" si="58"/>
        <v/>
      </c>
      <c r="U137" s="73" t="str">
        <f t="shared" si="59"/>
        <v/>
      </c>
      <c r="V137" s="74" t="str">
        <f t="shared" si="60"/>
        <v/>
      </c>
      <c r="W137" s="146"/>
      <c r="X137" s="102"/>
      <c r="Y137" s="40" t="str">
        <f t="shared" si="61"/>
        <v/>
      </c>
      <c r="Z137" s="102"/>
      <c r="AA137" s="40" t="str">
        <f t="shared" si="62"/>
        <v/>
      </c>
      <c r="AB137" s="40" t="str">
        <f t="shared" si="63"/>
        <v/>
      </c>
      <c r="AC137" s="86"/>
      <c r="AD137" s="112"/>
      <c r="AE137" s="153" t="str">
        <f t="shared" si="64"/>
        <v/>
      </c>
      <c r="AF137" s="19" t="str">
        <f t="shared" si="65"/>
        <v/>
      </c>
      <c r="AG137" s="108" t="str">
        <f t="shared" si="66"/>
        <v/>
      </c>
      <c r="AH137" s="108"/>
    </row>
    <row r="138" spans="1:34" ht="30" customHeight="1" thickTop="1" thickBot="1" x14ac:dyDescent="0.3">
      <c r="A138" s="143"/>
      <c r="B138" s="63"/>
      <c r="C138" s="63"/>
      <c r="D138" s="63"/>
      <c r="E138" s="63"/>
      <c r="F138" s="10" t="str">
        <f t="shared" si="67"/>
        <v/>
      </c>
      <c r="G138" s="65"/>
      <c r="H138" s="66"/>
      <c r="I138" s="67"/>
      <c r="J138" s="67"/>
      <c r="K138" s="68"/>
      <c r="L138" s="154" t="str">
        <f t="shared" si="54"/>
        <v/>
      </c>
      <c r="M138" s="70" t="str">
        <f t="shared" si="55"/>
        <v/>
      </c>
      <c r="N138" s="64" t="str">
        <f t="shared" si="56"/>
        <v/>
      </c>
      <c r="O138" s="65"/>
      <c r="P138" s="67"/>
      <c r="Q138" s="67"/>
      <c r="R138" s="67"/>
      <c r="S138" s="69" t="str">
        <f t="shared" si="57"/>
        <v/>
      </c>
      <c r="T138" s="85" t="str">
        <f t="shared" si="58"/>
        <v/>
      </c>
      <c r="U138" s="73" t="str">
        <f t="shared" si="59"/>
        <v/>
      </c>
      <c r="V138" s="74" t="str">
        <f t="shared" si="60"/>
        <v/>
      </c>
      <c r="W138" s="146"/>
      <c r="X138" s="102"/>
      <c r="Y138" s="40" t="str">
        <f t="shared" si="61"/>
        <v/>
      </c>
      <c r="Z138" s="102"/>
      <c r="AA138" s="40" t="str">
        <f t="shared" si="62"/>
        <v/>
      </c>
      <c r="AB138" s="40" t="str">
        <f t="shared" si="63"/>
        <v/>
      </c>
      <c r="AC138" s="86"/>
      <c r="AD138" s="112"/>
      <c r="AE138" s="153" t="str">
        <f t="shared" si="64"/>
        <v/>
      </c>
      <c r="AF138" s="19" t="str">
        <f t="shared" si="65"/>
        <v/>
      </c>
      <c r="AG138" s="108" t="str">
        <f t="shared" si="66"/>
        <v/>
      </c>
      <c r="AH138" s="108"/>
    </row>
    <row r="139" spans="1:34" ht="30" customHeight="1" thickTop="1" thickBot="1" x14ac:dyDescent="0.3">
      <c r="A139" s="143"/>
      <c r="B139" s="63"/>
      <c r="C139" s="63"/>
      <c r="D139" s="63"/>
      <c r="E139" s="63"/>
      <c r="F139" s="10" t="str">
        <f t="shared" si="67"/>
        <v/>
      </c>
      <c r="G139" s="65"/>
      <c r="H139" s="66"/>
      <c r="I139" s="67"/>
      <c r="J139" s="67"/>
      <c r="K139" s="68"/>
      <c r="L139" s="154" t="str">
        <f t="shared" si="54"/>
        <v/>
      </c>
      <c r="M139" s="70" t="str">
        <f t="shared" si="55"/>
        <v/>
      </c>
      <c r="N139" s="64" t="str">
        <f t="shared" si="56"/>
        <v/>
      </c>
      <c r="O139" s="65"/>
      <c r="P139" s="67"/>
      <c r="Q139" s="67"/>
      <c r="R139" s="67"/>
      <c r="S139" s="69" t="str">
        <f t="shared" si="57"/>
        <v/>
      </c>
      <c r="T139" s="85" t="str">
        <f t="shared" si="58"/>
        <v/>
      </c>
      <c r="U139" s="73" t="str">
        <f t="shared" si="59"/>
        <v/>
      </c>
      <c r="V139" s="74" t="str">
        <f t="shared" si="60"/>
        <v/>
      </c>
      <c r="W139" s="146"/>
      <c r="X139" s="102"/>
      <c r="Y139" s="40" t="str">
        <f t="shared" si="61"/>
        <v/>
      </c>
      <c r="Z139" s="102"/>
      <c r="AA139" s="40" t="str">
        <f t="shared" si="62"/>
        <v/>
      </c>
      <c r="AB139" s="40" t="str">
        <f t="shared" si="63"/>
        <v/>
      </c>
      <c r="AC139" s="86"/>
      <c r="AD139" s="112"/>
      <c r="AE139" s="153" t="str">
        <f t="shared" si="64"/>
        <v/>
      </c>
      <c r="AF139" s="19" t="str">
        <f t="shared" si="65"/>
        <v/>
      </c>
      <c r="AG139" s="108" t="str">
        <f t="shared" si="66"/>
        <v/>
      </c>
      <c r="AH139" s="108"/>
    </row>
    <row r="140" spans="1:34" ht="30" customHeight="1" thickTop="1" thickBot="1" x14ac:dyDescent="0.3">
      <c r="A140" s="143"/>
      <c r="B140" s="63"/>
      <c r="C140" s="63"/>
      <c r="D140" s="63"/>
      <c r="E140" s="63"/>
      <c r="F140" s="10" t="str">
        <f t="shared" si="67"/>
        <v/>
      </c>
      <c r="G140" s="65"/>
      <c r="H140" s="66"/>
      <c r="I140" s="67"/>
      <c r="J140" s="67"/>
      <c r="K140" s="68"/>
      <c r="L140" s="154" t="str">
        <f t="shared" si="54"/>
        <v/>
      </c>
      <c r="M140" s="70" t="str">
        <f t="shared" si="55"/>
        <v/>
      </c>
      <c r="N140" s="64" t="str">
        <f t="shared" si="56"/>
        <v/>
      </c>
      <c r="O140" s="65"/>
      <c r="P140" s="67"/>
      <c r="Q140" s="67"/>
      <c r="R140" s="67"/>
      <c r="S140" s="69" t="str">
        <f t="shared" si="57"/>
        <v/>
      </c>
      <c r="T140" s="85" t="str">
        <f t="shared" si="58"/>
        <v/>
      </c>
      <c r="U140" s="73" t="str">
        <f t="shared" si="59"/>
        <v/>
      </c>
      <c r="V140" s="74" t="str">
        <f t="shared" si="60"/>
        <v/>
      </c>
      <c r="W140" s="146"/>
      <c r="X140" s="102"/>
      <c r="Y140" s="40" t="str">
        <f t="shared" si="61"/>
        <v/>
      </c>
      <c r="Z140" s="102"/>
      <c r="AA140" s="40" t="str">
        <f t="shared" si="62"/>
        <v/>
      </c>
      <c r="AB140" s="40" t="str">
        <f t="shared" si="63"/>
        <v/>
      </c>
      <c r="AC140" s="86"/>
      <c r="AD140" s="112"/>
      <c r="AE140" s="153" t="str">
        <f t="shared" si="64"/>
        <v/>
      </c>
      <c r="AF140" s="19" t="str">
        <f t="shared" si="65"/>
        <v/>
      </c>
      <c r="AG140" s="108" t="str">
        <f t="shared" si="66"/>
        <v/>
      </c>
      <c r="AH140" s="108"/>
    </row>
    <row r="141" spans="1:34" ht="30" customHeight="1" thickTop="1" thickBot="1" x14ac:dyDescent="0.3">
      <c r="A141" s="143"/>
      <c r="B141" s="63"/>
      <c r="C141" s="63"/>
      <c r="D141" s="63"/>
      <c r="E141" s="63"/>
      <c r="F141" s="10" t="str">
        <f t="shared" si="67"/>
        <v/>
      </c>
      <c r="G141" s="65"/>
      <c r="H141" s="66"/>
      <c r="I141" s="67"/>
      <c r="J141" s="67"/>
      <c r="K141" s="68"/>
      <c r="L141" s="154" t="str">
        <f t="shared" si="54"/>
        <v/>
      </c>
      <c r="M141" s="70" t="str">
        <f t="shared" si="55"/>
        <v/>
      </c>
      <c r="N141" s="64" t="str">
        <f t="shared" si="56"/>
        <v/>
      </c>
      <c r="O141" s="65"/>
      <c r="P141" s="67"/>
      <c r="Q141" s="67"/>
      <c r="R141" s="67"/>
      <c r="S141" s="69" t="str">
        <f t="shared" si="57"/>
        <v/>
      </c>
      <c r="T141" s="85" t="str">
        <f t="shared" si="58"/>
        <v/>
      </c>
      <c r="U141" s="73" t="str">
        <f t="shared" si="59"/>
        <v/>
      </c>
      <c r="V141" s="74" t="str">
        <f t="shared" si="60"/>
        <v/>
      </c>
      <c r="W141" s="146"/>
      <c r="X141" s="102"/>
      <c r="Y141" s="40" t="str">
        <f t="shared" si="61"/>
        <v/>
      </c>
      <c r="Z141" s="102"/>
      <c r="AA141" s="40" t="str">
        <f t="shared" si="62"/>
        <v/>
      </c>
      <c r="AB141" s="40" t="str">
        <f t="shared" si="63"/>
        <v/>
      </c>
      <c r="AC141" s="86"/>
      <c r="AD141" s="112"/>
      <c r="AE141" s="153" t="str">
        <f t="shared" si="64"/>
        <v/>
      </c>
      <c r="AF141" s="19" t="str">
        <f t="shared" si="65"/>
        <v/>
      </c>
      <c r="AG141" s="108" t="str">
        <f t="shared" si="66"/>
        <v/>
      </c>
      <c r="AH141" s="108"/>
    </row>
    <row r="142" spans="1:34" ht="30" customHeight="1" thickTop="1" thickBot="1" x14ac:dyDescent="0.3">
      <c r="A142" s="143"/>
      <c r="B142" s="63"/>
      <c r="C142" s="63"/>
      <c r="D142" s="63"/>
      <c r="E142" s="63"/>
      <c r="F142" s="10" t="str">
        <f t="shared" si="67"/>
        <v/>
      </c>
      <c r="G142" s="65"/>
      <c r="H142" s="66"/>
      <c r="I142" s="67"/>
      <c r="J142" s="67"/>
      <c r="K142" s="68"/>
      <c r="L142" s="154" t="str">
        <f t="shared" si="54"/>
        <v/>
      </c>
      <c r="M142" s="70" t="str">
        <f t="shared" si="55"/>
        <v/>
      </c>
      <c r="N142" s="64" t="str">
        <f t="shared" si="56"/>
        <v/>
      </c>
      <c r="O142" s="65"/>
      <c r="P142" s="67"/>
      <c r="Q142" s="67"/>
      <c r="R142" s="67"/>
      <c r="S142" s="69" t="str">
        <f t="shared" si="57"/>
        <v/>
      </c>
      <c r="T142" s="85" t="str">
        <f t="shared" si="58"/>
        <v/>
      </c>
      <c r="U142" s="73" t="str">
        <f t="shared" si="59"/>
        <v/>
      </c>
      <c r="V142" s="74" t="str">
        <f t="shared" si="60"/>
        <v/>
      </c>
      <c r="W142" s="146"/>
      <c r="X142" s="102"/>
      <c r="Y142" s="40" t="str">
        <f t="shared" si="61"/>
        <v/>
      </c>
      <c r="Z142" s="102"/>
      <c r="AA142" s="40" t="str">
        <f t="shared" si="62"/>
        <v/>
      </c>
      <c r="AB142" s="40" t="str">
        <f t="shared" si="63"/>
        <v/>
      </c>
      <c r="AC142" s="86"/>
      <c r="AD142" s="112"/>
      <c r="AE142" s="153" t="str">
        <f t="shared" si="64"/>
        <v/>
      </c>
      <c r="AF142" s="19" t="str">
        <f t="shared" si="65"/>
        <v/>
      </c>
      <c r="AG142" s="108" t="str">
        <f t="shared" si="66"/>
        <v/>
      </c>
      <c r="AH142" s="108"/>
    </row>
    <row r="143" spans="1:34" ht="30" customHeight="1" thickTop="1" thickBot="1" x14ac:dyDescent="0.3">
      <c r="A143" s="143"/>
      <c r="B143" s="63"/>
      <c r="C143" s="63"/>
      <c r="D143" s="63"/>
      <c r="E143" s="63"/>
      <c r="F143" s="10" t="str">
        <f t="shared" si="67"/>
        <v/>
      </c>
      <c r="G143" s="65"/>
      <c r="H143" s="66"/>
      <c r="I143" s="67"/>
      <c r="J143" s="67"/>
      <c r="K143" s="68"/>
      <c r="L143" s="154" t="str">
        <f t="shared" si="54"/>
        <v/>
      </c>
      <c r="M143" s="70" t="str">
        <f t="shared" si="55"/>
        <v/>
      </c>
      <c r="N143" s="64" t="str">
        <f t="shared" si="56"/>
        <v/>
      </c>
      <c r="O143" s="65"/>
      <c r="P143" s="67"/>
      <c r="Q143" s="67"/>
      <c r="R143" s="67"/>
      <c r="S143" s="69" t="str">
        <f t="shared" si="57"/>
        <v/>
      </c>
      <c r="T143" s="85" t="str">
        <f t="shared" si="58"/>
        <v/>
      </c>
      <c r="U143" s="73" t="str">
        <f t="shared" si="59"/>
        <v/>
      </c>
      <c r="V143" s="74" t="str">
        <f t="shared" si="60"/>
        <v/>
      </c>
      <c r="W143" s="146"/>
      <c r="X143" s="102"/>
      <c r="Y143" s="40" t="str">
        <f t="shared" si="61"/>
        <v/>
      </c>
      <c r="Z143" s="102"/>
      <c r="AA143" s="40" t="str">
        <f t="shared" si="62"/>
        <v/>
      </c>
      <c r="AB143" s="40" t="str">
        <f t="shared" si="63"/>
        <v/>
      </c>
      <c r="AC143" s="86"/>
      <c r="AD143" s="112"/>
      <c r="AE143" s="153" t="str">
        <f t="shared" si="64"/>
        <v/>
      </c>
      <c r="AF143" s="19" t="str">
        <f t="shared" si="65"/>
        <v/>
      </c>
      <c r="AG143" s="108" t="str">
        <f t="shared" si="66"/>
        <v/>
      </c>
      <c r="AH143" s="108"/>
    </row>
    <row r="144" spans="1:34" ht="30" customHeight="1" thickTop="1" thickBot="1" x14ac:dyDescent="0.3">
      <c r="A144" s="143"/>
      <c r="B144" s="63"/>
      <c r="C144" s="63"/>
      <c r="D144" s="63"/>
      <c r="E144" s="63"/>
      <c r="F144" s="10" t="str">
        <f t="shared" si="67"/>
        <v/>
      </c>
      <c r="G144" s="65"/>
      <c r="H144" s="66"/>
      <c r="I144" s="67"/>
      <c r="J144" s="67"/>
      <c r="K144" s="68"/>
      <c r="L144" s="154" t="str">
        <f t="shared" si="54"/>
        <v/>
      </c>
      <c r="M144" s="70" t="str">
        <f t="shared" si="55"/>
        <v/>
      </c>
      <c r="N144" s="64" t="str">
        <f t="shared" si="56"/>
        <v/>
      </c>
      <c r="O144" s="65"/>
      <c r="P144" s="67"/>
      <c r="Q144" s="67"/>
      <c r="R144" s="67"/>
      <c r="S144" s="69" t="str">
        <f t="shared" si="57"/>
        <v/>
      </c>
      <c r="T144" s="85" t="str">
        <f t="shared" si="58"/>
        <v/>
      </c>
      <c r="U144" s="73" t="str">
        <f t="shared" si="59"/>
        <v/>
      </c>
      <c r="V144" s="74" t="str">
        <f t="shared" si="60"/>
        <v/>
      </c>
      <c r="W144" s="146"/>
      <c r="X144" s="102"/>
      <c r="Y144" s="40" t="str">
        <f t="shared" si="61"/>
        <v/>
      </c>
      <c r="Z144" s="102"/>
      <c r="AA144" s="40" t="str">
        <f t="shared" si="62"/>
        <v/>
      </c>
      <c r="AB144" s="40" t="str">
        <f t="shared" si="63"/>
        <v/>
      </c>
      <c r="AC144" s="86"/>
      <c r="AD144" s="112"/>
      <c r="AE144" s="153" t="str">
        <f t="shared" si="64"/>
        <v/>
      </c>
      <c r="AF144" s="19" t="str">
        <f t="shared" si="65"/>
        <v/>
      </c>
      <c r="AG144" s="108" t="str">
        <f t="shared" si="66"/>
        <v/>
      </c>
      <c r="AH144" s="108"/>
    </row>
    <row r="145" spans="1:34" ht="30" customHeight="1" thickTop="1" thickBot="1" x14ac:dyDescent="0.3">
      <c r="A145" s="143"/>
      <c r="B145" s="63"/>
      <c r="C145" s="63"/>
      <c r="D145" s="63"/>
      <c r="E145" s="63"/>
      <c r="F145" s="10" t="str">
        <f t="shared" si="67"/>
        <v/>
      </c>
      <c r="G145" s="65"/>
      <c r="H145" s="66"/>
      <c r="I145" s="67"/>
      <c r="J145" s="67"/>
      <c r="K145" s="68"/>
      <c r="L145" s="154" t="str">
        <f t="shared" si="54"/>
        <v/>
      </c>
      <c r="M145" s="70" t="str">
        <f t="shared" si="55"/>
        <v/>
      </c>
      <c r="N145" s="64" t="str">
        <f t="shared" si="56"/>
        <v/>
      </c>
      <c r="O145" s="65"/>
      <c r="P145" s="67"/>
      <c r="Q145" s="67"/>
      <c r="R145" s="67"/>
      <c r="S145" s="69" t="str">
        <f t="shared" si="57"/>
        <v/>
      </c>
      <c r="T145" s="85" t="str">
        <f t="shared" si="58"/>
        <v/>
      </c>
      <c r="U145" s="73" t="str">
        <f t="shared" si="59"/>
        <v/>
      </c>
      <c r="V145" s="74" t="str">
        <f t="shared" si="60"/>
        <v/>
      </c>
      <c r="W145" s="146"/>
      <c r="X145" s="102"/>
      <c r="Y145" s="40" t="str">
        <f t="shared" si="61"/>
        <v/>
      </c>
      <c r="Z145" s="102"/>
      <c r="AA145" s="40" t="str">
        <f t="shared" si="62"/>
        <v/>
      </c>
      <c r="AB145" s="40" t="str">
        <f t="shared" si="63"/>
        <v/>
      </c>
      <c r="AC145" s="86"/>
      <c r="AD145" s="112"/>
      <c r="AE145" s="153" t="str">
        <f t="shared" si="64"/>
        <v/>
      </c>
      <c r="AF145" s="19" t="str">
        <f t="shared" si="65"/>
        <v/>
      </c>
      <c r="AG145" s="108" t="str">
        <f t="shared" si="66"/>
        <v/>
      </c>
      <c r="AH145" s="108"/>
    </row>
    <row r="146" spans="1:34" ht="30" customHeight="1" thickTop="1" thickBot="1" x14ac:dyDescent="0.3">
      <c r="A146" s="143"/>
      <c r="B146" s="63"/>
      <c r="C146" s="63"/>
      <c r="D146" s="63"/>
      <c r="E146" s="63"/>
      <c r="F146" s="10" t="str">
        <f t="shared" si="67"/>
        <v/>
      </c>
      <c r="G146" s="65"/>
      <c r="H146" s="66"/>
      <c r="I146" s="67"/>
      <c r="J146" s="67"/>
      <c r="K146" s="68"/>
      <c r="L146" s="154" t="str">
        <f t="shared" si="54"/>
        <v/>
      </c>
      <c r="M146" s="70" t="str">
        <f t="shared" si="55"/>
        <v/>
      </c>
      <c r="N146" s="64" t="str">
        <f t="shared" si="56"/>
        <v/>
      </c>
      <c r="O146" s="65"/>
      <c r="P146" s="67"/>
      <c r="Q146" s="67"/>
      <c r="R146" s="67"/>
      <c r="S146" s="69" t="str">
        <f t="shared" si="57"/>
        <v/>
      </c>
      <c r="T146" s="85" t="str">
        <f t="shared" si="58"/>
        <v/>
      </c>
      <c r="U146" s="73" t="str">
        <f t="shared" si="59"/>
        <v/>
      </c>
      <c r="V146" s="74" t="str">
        <f t="shared" si="60"/>
        <v/>
      </c>
      <c r="W146" s="146"/>
      <c r="X146" s="102"/>
      <c r="Y146" s="40" t="str">
        <f t="shared" si="61"/>
        <v/>
      </c>
      <c r="Z146" s="102"/>
      <c r="AA146" s="40" t="str">
        <f t="shared" si="62"/>
        <v/>
      </c>
      <c r="AB146" s="40" t="str">
        <f t="shared" si="63"/>
        <v/>
      </c>
      <c r="AC146" s="86"/>
      <c r="AD146" s="112"/>
      <c r="AE146" s="153" t="str">
        <f t="shared" si="64"/>
        <v/>
      </c>
      <c r="AF146" s="19" t="str">
        <f t="shared" si="65"/>
        <v/>
      </c>
      <c r="AG146" s="108" t="str">
        <f t="shared" si="66"/>
        <v/>
      </c>
      <c r="AH146" s="108"/>
    </row>
    <row r="147" spans="1:34" ht="30" customHeight="1" thickTop="1" thickBot="1" x14ac:dyDescent="0.3">
      <c r="A147" s="143"/>
      <c r="B147" s="63"/>
      <c r="C147" s="63"/>
      <c r="D147" s="63"/>
      <c r="E147" s="63"/>
      <c r="F147" s="10" t="str">
        <f t="shared" si="67"/>
        <v/>
      </c>
      <c r="G147" s="65"/>
      <c r="H147" s="66"/>
      <c r="I147" s="67"/>
      <c r="J147" s="67"/>
      <c r="K147" s="68"/>
      <c r="L147" s="154" t="str">
        <f t="shared" si="54"/>
        <v/>
      </c>
      <c r="M147" s="70" t="str">
        <f t="shared" si="55"/>
        <v/>
      </c>
      <c r="N147" s="64" t="str">
        <f t="shared" si="56"/>
        <v/>
      </c>
      <c r="O147" s="65"/>
      <c r="P147" s="67"/>
      <c r="Q147" s="67"/>
      <c r="R147" s="67"/>
      <c r="S147" s="69" t="str">
        <f t="shared" si="57"/>
        <v/>
      </c>
      <c r="T147" s="85" t="str">
        <f t="shared" si="58"/>
        <v/>
      </c>
      <c r="U147" s="73" t="str">
        <f t="shared" si="59"/>
        <v/>
      </c>
      <c r="V147" s="74" t="str">
        <f t="shared" si="60"/>
        <v/>
      </c>
      <c r="W147" s="146"/>
      <c r="X147" s="102"/>
      <c r="Y147" s="40" t="str">
        <f t="shared" si="61"/>
        <v/>
      </c>
      <c r="Z147" s="102"/>
      <c r="AA147" s="40" t="str">
        <f t="shared" si="62"/>
        <v/>
      </c>
      <c r="AB147" s="40" t="str">
        <f t="shared" si="63"/>
        <v/>
      </c>
      <c r="AC147" s="86"/>
      <c r="AD147" s="112"/>
      <c r="AE147" s="153" t="str">
        <f t="shared" si="64"/>
        <v/>
      </c>
      <c r="AF147" s="19" t="str">
        <f t="shared" si="65"/>
        <v/>
      </c>
      <c r="AG147" s="108" t="str">
        <f t="shared" si="66"/>
        <v/>
      </c>
      <c r="AH147" s="108"/>
    </row>
    <row r="148" spans="1:34" ht="30" customHeight="1" thickTop="1" thickBot="1" x14ac:dyDescent="0.3">
      <c r="A148" s="143"/>
      <c r="B148" s="63"/>
      <c r="C148" s="63"/>
      <c r="D148" s="63"/>
      <c r="E148" s="63"/>
      <c r="F148" s="10" t="str">
        <f t="shared" si="67"/>
        <v/>
      </c>
      <c r="G148" s="65"/>
      <c r="H148" s="66"/>
      <c r="I148" s="67"/>
      <c r="J148" s="67"/>
      <c r="K148" s="68"/>
      <c r="L148" s="154" t="str">
        <f t="shared" si="54"/>
        <v/>
      </c>
      <c r="M148" s="70" t="str">
        <f t="shared" si="55"/>
        <v/>
      </c>
      <c r="N148" s="64" t="str">
        <f t="shared" si="56"/>
        <v/>
      </c>
      <c r="O148" s="65"/>
      <c r="P148" s="67"/>
      <c r="Q148" s="67"/>
      <c r="R148" s="67"/>
      <c r="S148" s="69" t="str">
        <f t="shared" si="57"/>
        <v/>
      </c>
      <c r="T148" s="85" t="str">
        <f t="shared" si="58"/>
        <v/>
      </c>
      <c r="U148" s="73" t="str">
        <f t="shared" si="59"/>
        <v/>
      </c>
      <c r="V148" s="74" t="str">
        <f t="shared" si="60"/>
        <v/>
      </c>
      <c r="W148" s="146"/>
      <c r="X148" s="102"/>
      <c r="Y148" s="40" t="str">
        <f t="shared" si="61"/>
        <v/>
      </c>
      <c r="Z148" s="102"/>
      <c r="AA148" s="40" t="str">
        <f t="shared" si="62"/>
        <v/>
      </c>
      <c r="AB148" s="40" t="str">
        <f t="shared" si="63"/>
        <v/>
      </c>
      <c r="AC148" s="86"/>
      <c r="AD148" s="112"/>
      <c r="AE148" s="153" t="str">
        <f t="shared" si="64"/>
        <v/>
      </c>
      <c r="AF148" s="19" t="str">
        <f t="shared" si="65"/>
        <v/>
      </c>
      <c r="AG148" s="108" t="str">
        <f t="shared" si="66"/>
        <v/>
      </c>
      <c r="AH148" s="108"/>
    </row>
    <row r="149" spans="1:34" ht="30" customHeight="1" thickTop="1" thickBot="1" x14ac:dyDescent="0.3">
      <c r="A149" s="143"/>
      <c r="B149" s="63"/>
      <c r="C149" s="63"/>
      <c r="D149" s="63"/>
      <c r="E149" s="63"/>
      <c r="F149" s="10" t="str">
        <f t="shared" si="67"/>
        <v/>
      </c>
      <c r="G149" s="65"/>
      <c r="H149" s="66"/>
      <c r="I149" s="67"/>
      <c r="J149" s="67"/>
      <c r="K149" s="68"/>
      <c r="L149" s="154" t="str">
        <f t="shared" si="54"/>
        <v/>
      </c>
      <c r="M149" s="70" t="str">
        <f t="shared" si="55"/>
        <v/>
      </c>
      <c r="N149" s="64" t="str">
        <f t="shared" si="56"/>
        <v/>
      </c>
      <c r="O149" s="65"/>
      <c r="P149" s="67"/>
      <c r="Q149" s="67"/>
      <c r="R149" s="67"/>
      <c r="S149" s="69" t="str">
        <f t="shared" si="57"/>
        <v/>
      </c>
      <c r="T149" s="85" t="str">
        <f t="shared" si="58"/>
        <v/>
      </c>
      <c r="U149" s="73" t="str">
        <f t="shared" si="59"/>
        <v/>
      </c>
      <c r="V149" s="74" t="str">
        <f t="shared" si="60"/>
        <v/>
      </c>
      <c r="W149" s="146"/>
      <c r="X149" s="102"/>
      <c r="Y149" s="40" t="str">
        <f t="shared" si="61"/>
        <v/>
      </c>
      <c r="Z149" s="102"/>
      <c r="AA149" s="40" t="str">
        <f t="shared" si="62"/>
        <v/>
      </c>
      <c r="AB149" s="40" t="str">
        <f t="shared" si="63"/>
        <v/>
      </c>
      <c r="AC149" s="86"/>
      <c r="AD149" s="112"/>
      <c r="AE149" s="153" t="str">
        <f t="shared" si="64"/>
        <v/>
      </c>
      <c r="AF149" s="19" t="str">
        <f t="shared" si="65"/>
        <v/>
      </c>
      <c r="AG149" s="108" t="str">
        <f t="shared" si="66"/>
        <v/>
      </c>
      <c r="AH149" s="108"/>
    </row>
    <row r="150" spans="1:34" ht="30" customHeight="1" thickTop="1" thickBot="1" x14ac:dyDescent="0.3">
      <c r="A150" s="143"/>
      <c r="B150" s="63"/>
      <c r="C150" s="63"/>
      <c r="D150" s="63"/>
      <c r="E150" s="63"/>
      <c r="F150" s="10" t="str">
        <f t="shared" si="67"/>
        <v/>
      </c>
      <c r="G150" s="65"/>
      <c r="H150" s="66"/>
      <c r="I150" s="67"/>
      <c r="J150" s="67"/>
      <c r="K150" s="68"/>
      <c r="L150" s="154" t="str">
        <f t="shared" si="54"/>
        <v/>
      </c>
      <c r="M150" s="70" t="str">
        <f t="shared" si="55"/>
        <v/>
      </c>
      <c r="N150" s="64" t="str">
        <f t="shared" si="56"/>
        <v/>
      </c>
      <c r="O150" s="65"/>
      <c r="P150" s="67"/>
      <c r="Q150" s="67"/>
      <c r="R150" s="67"/>
      <c r="S150" s="69" t="str">
        <f t="shared" si="57"/>
        <v/>
      </c>
      <c r="T150" s="85" t="str">
        <f t="shared" si="58"/>
        <v/>
      </c>
      <c r="U150" s="73" t="str">
        <f t="shared" si="59"/>
        <v/>
      </c>
      <c r="V150" s="74" t="str">
        <f t="shared" si="60"/>
        <v/>
      </c>
      <c r="W150" s="146"/>
      <c r="X150" s="102"/>
      <c r="Y150" s="40" t="str">
        <f t="shared" si="61"/>
        <v/>
      </c>
      <c r="Z150" s="102"/>
      <c r="AA150" s="40" t="str">
        <f t="shared" si="62"/>
        <v/>
      </c>
      <c r="AB150" s="40" t="str">
        <f t="shared" si="63"/>
        <v/>
      </c>
      <c r="AC150" s="86"/>
      <c r="AD150" s="112"/>
      <c r="AE150" s="153" t="str">
        <f t="shared" si="64"/>
        <v/>
      </c>
      <c r="AF150" s="19" t="str">
        <f t="shared" si="65"/>
        <v/>
      </c>
      <c r="AG150" s="108" t="str">
        <f t="shared" si="66"/>
        <v/>
      </c>
      <c r="AH150" s="108"/>
    </row>
    <row r="151" spans="1:34" ht="30" customHeight="1" thickTop="1" thickBot="1" x14ac:dyDescent="0.3">
      <c r="A151" s="143"/>
      <c r="B151" s="63"/>
      <c r="C151" s="63"/>
      <c r="D151" s="63"/>
      <c r="E151" s="63"/>
      <c r="F151" s="10" t="str">
        <f t="shared" si="67"/>
        <v/>
      </c>
      <c r="G151" s="65"/>
      <c r="H151" s="66"/>
      <c r="I151" s="67"/>
      <c r="J151" s="67"/>
      <c r="K151" s="68"/>
      <c r="L151" s="154" t="str">
        <f t="shared" si="54"/>
        <v/>
      </c>
      <c r="M151" s="70" t="str">
        <f t="shared" si="55"/>
        <v/>
      </c>
      <c r="N151" s="64" t="str">
        <f t="shared" si="56"/>
        <v/>
      </c>
      <c r="O151" s="65"/>
      <c r="P151" s="67"/>
      <c r="Q151" s="67"/>
      <c r="R151" s="67"/>
      <c r="S151" s="69" t="str">
        <f t="shared" si="57"/>
        <v/>
      </c>
      <c r="T151" s="85" t="str">
        <f t="shared" si="58"/>
        <v/>
      </c>
      <c r="U151" s="73" t="str">
        <f t="shared" si="59"/>
        <v/>
      </c>
      <c r="V151" s="74" t="str">
        <f t="shared" si="60"/>
        <v/>
      </c>
      <c r="W151" s="146"/>
      <c r="X151" s="102"/>
      <c r="Y151" s="40" t="str">
        <f t="shared" si="61"/>
        <v/>
      </c>
      <c r="Z151" s="102"/>
      <c r="AA151" s="40" t="str">
        <f t="shared" si="62"/>
        <v/>
      </c>
      <c r="AB151" s="40" t="str">
        <f t="shared" si="63"/>
        <v/>
      </c>
      <c r="AC151" s="86"/>
      <c r="AD151" s="112"/>
      <c r="AE151" s="153" t="str">
        <f t="shared" si="64"/>
        <v/>
      </c>
      <c r="AF151" s="19" t="str">
        <f t="shared" si="65"/>
        <v/>
      </c>
      <c r="AG151" s="108" t="str">
        <f t="shared" si="66"/>
        <v/>
      </c>
      <c r="AH151" s="108"/>
    </row>
    <row r="152" spans="1:34" ht="30" customHeight="1" thickTop="1" thickBot="1" x14ac:dyDescent="0.3">
      <c r="A152" s="143"/>
      <c r="B152" s="63"/>
      <c r="C152" s="63"/>
      <c r="D152" s="63"/>
      <c r="E152" s="63"/>
      <c r="F152" s="10" t="str">
        <f t="shared" si="67"/>
        <v/>
      </c>
      <c r="G152" s="65"/>
      <c r="H152" s="66"/>
      <c r="I152" s="67"/>
      <c r="J152" s="67"/>
      <c r="K152" s="68"/>
      <c r="L152" s="154" t="str">
        <f t="shared" si="54"/>
        <v/>
      </c>
      <c r="M152" s="70" t="str">
        <f t="shared" si="55"/>
        <v/>
      </c>
      <c r="N152" s="64" t="str">
        <f t="shared" si="56"/>
        <v/>
      </c>
      <c r="O152" s="65"/>
      <c r="P152" s="67"/>
      <c r="Q152" s="67"/>
      <c r="R152" s="67"/>
      <c r="S152" s="69" t="str">
        <f t="shared" si="57"/>
        <v/>
      </c>
      <c r="T152" s="85" t="str">
        <f t="shared" si="58"/>
        <v/>
      </c>
      <c r="U152" s="73" t="str">
        <f t="shared" si="59"/>
        <v/>
      </c>
      <c r="V152" s="74" t="str">
        <f t="shared" si="60"/>
        <v/>
      </c>
      <c r="W152" s="146"/>
      <c r="X152" s="102"/>
      <c r="Y152" s="40" t="str">
        <f t="shared" si="61"/>
        <v/>
      </c>
      <c r="Z152" s="102"/>
      <c r="AA152" s="40" t="str">
        <f t="shared" si="62"/>
        <v/>
      </c>
      <c r="AB152" s="40" t="str">
        <f t="shared" si="63"/>
        <v/>
      </c>
      <c r="AC152" s="86"/>
      <c r="AD152" s="112"/>
      <c r="AE152" s="153" t="str">
        <f t="shared" si="64"/>
        <v/>
      </c>
      <c r="AF152" s="19" t="str">
        <f t="shared" si="65"/>
        <v/>
      </c>
      <c r="AG152" s="108" t="str">
        <f t="shared" si="66"/>
        <v/>
      </c>
      <c r="AH152" s="108"/>
    </row>
    <row r="153" spans="1:34" ht="30" customHeight="1" thickTop="1" thickBot="1" x14ac:dyDescent="0.3">
      <c r="A153" s="143"/>
      <c r="B153" s="63"/>
      <c r="C153" s="63"/>
      <c r="D153" s="63"/>
      <c r="E153" s="63"/>
      <c r="F153" s="10" t="str">
        <f t="shared" si="67"/>
        <v/>
      </c>
      <c r="G153" s="65"/>
      <c r="H153" s="66"/>
      <c r="I153" s="67"/>
      <c r="J153" s="67"/>
      <c r="K153" s="68"/>
      <c r="L153" s="154" t="str">
        <f t="shared" si="54"/>
        <v/>
      </c>
      <c r="M153" s="70" t="str">
        <f t="shared" si="55"/>
        <v/>
      </c>
      <c r="N153" s="64" t="str">
        <f t="shared" si="56"/>
        <v/>
      </c>
      <c r="O153" s="65"/>
      <c r="P153" s="67"/>
      <c r="Q153" s="67"/>
      <c r="R153" s="67"/>
      <c r="S153" s="69" t="str">
        <f t="shared" si="57"/>
        <v/>
      </c>
      <c r="T153" s="85" t="str">
        <f t="shared" si="58"/>
        <v/>
      </c>
      <c r="U153" s="73" t="str">
        <f t="shared" si="59"/>
        <v/>
      </c>
      <c r="V153" s="74" t="str">
        <f t="shared" si="60"/>
        <v/>
      </c>
      <c r="W153" s="146"/>
      <c r="X153" s="102"/>
      <c r="Y153" s="40" t="str">
        <f t="shared" si="61"/>
        <v/>
      </c>
      <c r="Z153" s="102"/>
      <c r="AA153" s="40" t="str">
        <f t="shared" si="62"/>
        <v/>
      </c>
      <c r="AB153" s="40" t="str">
        <f t="shared" si="63"/>
        <v/>
      </c>
      <c r="AC153" s="86"/>
      <c r="AD153" s="112"/>
      <c r="AE153" s="153" t="str">
        <f t="shared" si="64"/>
        <v/>
      </c>
      <c r="AF153" s="19" t="str">
        <f t="shared" si="65"/>
        <v/>
      </c>
      <c r="AG153" s="108" t="str">
        <f t="shared" si="66"/>
        <v/>
      </c>
      <c r="AH153" s="108"/>
    </row>
    <row r="154" spans="1:34" ht="30" customHeight="1" thickTop="1" thickBot="1" x14ac:dyDescent="0.3">
      <c r="A154" s="143"/>
      <c r="B154" s="63"/>
      <c r="C154" s="63"/>
      <c r="D154" s="63"/>
      <c r="E154" s="63"/>
      <c r="F154" s="10" t="str">
        <f t="shared" si="67"/>
        <v/>
      </c>
      <c r="G154" s="65"/>
      <c r="H154" s="66"/>
      <c r="I154" s="67"/>
      <c r="J154" s="67"/>
      <c r="K154" s="68"/>
      <c r="L154" s="154" t="str">
        <f t="shared" si="54"/>
        <v/>
      </c>
      <c r="M154" s="70" t="str">
        <f t="shared" si="55"/>
        <v/>
      </c>
      <c r="N154" s="64" t="str">
        <f t="shared" si="56"/>
        <v/>
      </c>
      <c r="O154" s="65"/>
      <c r="P154" s="67"/>
      <c r="Q154" s="67"/>
      <c r="R154" s="67"/>
      <c r="S154" s="69" t="str">
        <f t="shared" si="57"/>
        <v/>
      </c>
      <c r="T154" s="85" t="str">
        <f t="shared" si="58"/>
        <v/>
      </c>
      <c r="U154" s="73" t="str">
        <f t="shared" si="59"/>
        <v/>
      </c>
      <c r="V154" s="74" t="str">
        <f t="shared" si="60"/>
        <v/>
      </c>
      <c r="W154" s="146"/>
      <c r="X154" s="102"/>
      <c r="Y154" s="40" t="str">
        <f t="shared" si="61"/>
        <v/>
      </c>
      <c r="Z154" s="102"/>
      <c r="AA154" s="40" t="str">
        <f t="shared" si="62"/>
        <v/>
      </c>
      <c r="AB154" s="40" t="str">
        <f t="shared" si="63"/>
        <v/>
      </c>
      <c r="AC154" s="86"/>
      <c r="AD154" s="112"/>
      <c r="AE154" s="153" t="str">
        <f t="shared" si="64"/>
        <v/>
      </c>
      <c r="AF154" s="19" t="str">
        <f t="shared" si="65"/>
        <v/>
      </c>
      <c r="AG154" s="108" t="str">
        <f t="shared" si="66"/>
        <v/>
      </c>
      <c r="AH154" s="108"/>
    </row>
    <row r="155" spans="1:34" ht="30" customHeight="1" thickTop="1" thickBot="1" x14ac:dyDescent="0.3">
      <c r="A155" s="143"/>
      <c r="B155" s="63"/>
      <c r="C155" s="63"/>
      <c r="D155" s="63"/>
      <c r="E155" s="63"/>
      <c r="F155" s="10" t="str">
        <f t="shared" si="67"/>
        <v/>
      </c>
      <c r="G155" s="65"/>
      <c r="H155" s="66"/>
      <c r="I155" s="67"/>
      <c r="J155" s="67"/>
      <c r="K155" s="68"/>
      <c r="L155" s="154" t="str">
        <f t="shared" si="54"/>
        <v/>
      </c>
      <c r="M155" s="70" t="str">
        <f t="shared" si="55"/>
        <v/>
      </c>
      <c r="N155" s="64" t="str">
        <f t="shared" si="56"/>
        <v/>
      </c>
      <c r="O155" s="65"/>
      <c r="P155" s="67"/>
      <c r="Q155" s="67"/>
      <c r="R155" s="67"/>
      <c r="S155" s="69" t="str">
        <f t="shared" si="57"/>
        <v/>
      </c>
      <c r="T155" s="85" t="str">
        <f t="shared" si="58"/>
        <v/>
      </c>
      <c r="U155" s="73" t="str">
        <f t="shared" si="59"/>
        <v/>
      </c>
      <c r="V155" s="74" t="str">
        <f t="shared" si="60"/>
        <v/>
      </c>
      <c r="W155" s="146"/>
      <c r="X155" s="102"/>
      <c r="Y155" s="40" t="str">
        <f t="shared" si="61"/>
        <v/>
      </c>
      <c r="Z155" s="102"/>
      <c r="AA155" s="40" t="str">
        <f t="shared" si="62"/>
        <v/>
      </c>
      <c r="AB155" s="40" t="str">
        <f t="shared" si="63"/>
        <v/>
      </c>
      <c r="AC155" s="86"/>
      <c r="AD155" s="112"/>
      <c r="AE155" s="153" t="str">
        <f t="shared" si="64"/>
        <v/>
      </c>
      <c r="AF155" s="19" t="str">
        <f t="shared" si="65"/>
        <v/>
      </c>
      <c r="AG155" s="108" t="str">
        <f t="shared" si="66"/>
        <v/>
      </c>
      <c r="AH155" s="108"/>
    </row>
    <row r="156" spans="1:34" ht="30" customHeight="1" thickTop="1" thickBot="1" x14ac:dyDescent="0.3">
      <c r="A156" s="143"/>
      <c r="B156" s="63"/>
      <c r="C156" s="63"/>
      <c r="D156" s="63"/>
      <c r="E156" s="63"/>
      <c r="F156" s="10" t="str">
        <f t="shared" si="67"/>
        <v/>
      </c>
      <c r="G156" s="65"/>
      <c r="H156" s="66"/>
      <c r="I156" s="67"/>
      <c r="J156" s="67"/>
      <c r="K156" s="68"/>
      <c r="L156" s="154" t="str">
        <f t="shared" si="54"/>
        <v/>
      </c>
      <c r="M156" s="70" t="str">
        <f t="shared" si="55"/>
        <v/>
      </c>
      <c r="N156" s="64" t="str">
        <f t="shared" si="56"/>
        <v/>
      </c>
      <c r="O156" s="65"/>
      <c r="P156" s="67"/>
      <c r="Q156" s="67"/>
      <c r="R156" s="67"/>
      <c r="S156" s="69" t="str">
        <f t="shared" si="57"/>
        <v/>
      </c>
      <c r="T156" s="85" t="str">
        <f t="shared" si="58"/>
        <v/>
      </c>
      <c r="U156" s="73" t="str">
        <f t="shared" si="59"/>
        <v/>
      </c>
      <c r="V156" s="74" t="str">
        <f t="shared" si="60"/>
        <v/>
      </c>
      <c r="W156" s="146"/>
      <c r="X156" s="102"/>
      <c r="Y156" s="40" t="str">
        <f t="shared" si="61"/>
        <v/>
      </c>
      <c r="Z156" s="102"/>
      <c r="AA156" s="40" t="str">
        <f t="shared" si="62"/>
        <v/>
      </c>
      <c r="AB156" s="40" t="str">
        <f t="shared" si="63"/>
        <v/>
      </c>
      <c r="AC156" s="86"/>
      <c r="AD156" s="112"/>
      <c r="AE156" s="153" t="str">
        <f t="shared" si="64"/>
        <v/>
      </c>
      <c r="AF156" s="19" t="str">
        <f t="shared" si="65"/>
        <v/>
      </c>
      <c r="AG156" s="108" t="str">
        <f t="shared" si="66"/>
        <v/>
      </c>
      <c r="AH156" s="108"/>
    </row>
    <row r="157" spans="1:34" ht="30" customHeight="1" thickTop="1" thickBot="1" x14ac:dyDescent="0.3">
      <c r="A157" s="143"/>
      <c r="B157" s="63"/>
      <c r="C157" s="63"/>
      <c r="D157" s="63"/>
      <c r="E157" s="63"/>
      <c r="F157" s="10" t="str">
        <f t="shared" si="67"/>
        <v/>
      </c>
      <c r="G157" s="65"/>
      <c r="H157" s="66"/>
      <c r="I157" s="67"/>
      <c r="J157" s="67"/>
      <c r="K157" s="68"/>
      <c r="L157" s="154" t="str">
        <f t="shared" si="54"/>
        <v/>
      </c>
      <c r="M157" s="70" t="str">
        <f t="shared" si="55"/>
        <v/>
      </c>
      <c r="N157" s="64" t="str">
        <f t="shared" si="56"/>
        <v/>
      </c>
      <c r="O157" s="65"/>
      <c r="P157" s="67"/>
      <c r="Q157" s="67"/>
      <c r="R157" s="67"/>
      <c r="S157" s="69" t="str">
        <f t="shared" si="57"/>
        <v/>
      </c>
      <c r="T157" s="85" t="str">
        <f t="shared" si="58"/>
        <v/>
      </c>
      <c r="U157" s="73" t="str">
        <f t="shared" si="59"/>
        <v/>
      </c>
      <c r="V157" s="74" t="str">
        <f t="shared" si="60"/>
        <v/>
      </c>
      <c r="W157" s="146"/>
      <c r="X157" s="102"/>
      <c r="Y157" s="40" t="str">
        <f t="shared" si="61"/>
        <v/>
      </c>
      <c r="Z157" s="102"/>
      <c r="AA157" s="40" t="str">
        <f t="shared" si="62"/>
        <v/>
      </c>
      <c r="AB157" s="40" t="str">
        <f t="shared" si="63"/>
        <v/>
      </c>
      <c r="AC157" s="86"/>
      <c r="AD157" s="112"/>
      <c r="AE157" s="153" t="str">
        <f t="shared" si="64"/>
        <v/>
      </c>
      <c r="AF157" s="19" t="str">
        <f t="shared" si="65"/>
        <v/>
      </c>
      <c r="AG157" s="108" t="str">
        <f t="shared" si="66"/>
        <v/>
      </c>
      <c r="AH157" s="108"/>
    </row>
    <row r="158" spans="1:34" ht="30" customHeight="1" thickTop="1" thickBot="1" x14ac:dyDescent="0.3">
      <c r="A158" s="143"/>
      <c r="B158" s="63"/>
      <c r="C158" s="63"/>
      <c r="D158" s="63"/>
      <c r="E158" s="63"/>
      <c r="F158" s="10" t="str">
        <f t="shared" si="67"/>
        <v/>
      </c>
      <c r="G158" s="65"/>
      <c r="H158" s="66"/>
      <c r="I158" s="67"/>
      <c r="J158" s="67"/>
      <c r="K158" s="68"/>
      <c r="L158" s="154" t="str">
        <f t="shared" si="54"/>
        <v/>
      </c>
      <c r="M158" s="70" t="str">
        <f t="shared" si="55"/>
        <v/>
      </c>
      <c r="N158" s="64" t="str">
        <f t="shared" si="56"/>
        <v/>
      </c>
      <c r="O158" s="65"/>
      <c r="P158" s="67"/>
      <c r="Q158" s="67"/>
      <c r="R158" s="67"/>
      <c r="S158" s="69" t="str">
        <f t="shared" si="57"/>
        <v/>
      </c>
      <c r="T158" s="85" t="str">
        <f t="shared" si="58"/>
        <v/>
      </c>
      <c r="U158" s="73" t="str">
        <f t="shared" si="59"/>
        <v/>
      </c>
      <c r="V158" s="74" t="str">
        <f t="shared" si="60"/>
        <v/>
      </c>
      <c r="W158" s="146"/>
      <c r="X158" s="102"/>
      <c r="Y158" s="40" t="str">
        <f t="shared" si="61"/>
        <v/>
      </c>
      <c r="Z158" s="102"/>
      <c r="AA158" s="40" t="str">
        <f t="shared" si="62"/>
        <v/>
      </c>
      <c r="AB158" s="40" t="str">
        <f t="shared" si="63"/>
        <v/>
      </c>
      <c r="AC158" s="86"/>
      <c r="AD158" s="112"/>
      <c r="AE158" s="153" t="str">
        <f t="shared" si="64"/>
        <v/>
      </c>
      <c r="AF158" s="19" t="str">
        <f t="shared" si="65"/>
        <v/>
      </c>
      <c r="AG158" s="108" t="str">
        <f t="shared" si="66"/>
        <v/>
      </c>
      <c r="AH158" s="108"/>
    </row>
    <row r="159" spans="1:34" ht="30" customHeight="1" thickTop="1" thickBot="1" x14ac:dyDescent="0.3">
      <c r="A159" s="143"/>
      <c r="B159" s="63"/>
      <c r="C159" s="63"/>
      <c r="D159" s="63"/>
      <c r="E159" s="63"/>
      <c r="F159" s="10" t="str">
        <f t="shared" si="67"/>
        <v/>
      </c>
      <c r="G159" s="65"/>
      <c r="H159" s="66"/>
      <c r="I159" s="67"/>
      <c r="J159" s="67"/>
      <c r="K159" s="68"/>
      <c r="L159" s="154" t="str">
        <f t="shared" si="54"/>
        <v/>
      </c>
      <c r="M159" s="70" t="str">
        <f t="shared" si="55"/>
        <v/>
      </c>
      <c r="N159" s="64" t="str">
        <f t="shared" si="56"/>
        <v/>
      </c>
      <c r="O159" s="65"/>
      <c r="P159" s="67"/>
      <c r="Q159" s="67"/>
      <c r="R159" s="67"/>
      <c r="S159" s="69" t="str">
        <f t="shared" si="57"/>
        <v/>
      </c>
      <c r="T159" s="85" t="str">
        <f t="shared" si="58"/>
        <v/>
      </c>
      <c r="U159" s="73" t="str">
        <f t="shared" si="59"/>
        <v/>
      </c>
      <c r="V159" s="74" t="str">
        <f t="shared" si="60"/>
        <v/>
      </c>
      <c r="W159" s="146"/>
      <c r="X159" s="102"/>
      <c r="Y159" s="40" t="str">
        <f t="shared" si="61"/>
        <v/>
      </c>
      <c r="Z159" s="102"/>
      <c r="AA159" s="40" t="str">
        <f t="shared" si="62"/>
        <v/>
      </c>
      <c r="AB159" s="40" t="str">
        <f t="shared" si="63"/>
        <v/>
      </c>
      <c r="AC159" s="86"/>
      <c r="AD159" s="112"/>
      <c r="AE159" s="153" t="str">
        <f t="shared" si="64"/>
        <v/>
      </c>
      <c r="AF159" s="19" t="str">
        <f t="shared" si="65"/>
        <v/>
      </c>
      <c r="AG159" s="108" t="str">
        <f t="shared" si="66"/>
        <v/>
      </c>
      <c r="AH159" s="108"/>
    </row>
    <row r="160" spans="1:34" ht="30" customHeight="1" thickTop="1" thickBot="1" x14ac:dyDescent="0.3">
      <c r="A160" s="143"/>
      <c r="B160" s="63"/>
      <c r="C160" s="63"/>
      <c r="D160" s="63"/>
      <c r="E160" s="63"/>
      <c r="F160" s="10" t="str">
        <f t="shared" si="67"/>
        <v/>
      </c>
      <c r="G160" s="65"/>
      <c r="H160" s="66"/>
      <c r="I160" s="67"/>
      <c r="J160" s="67"/>
      <c r="K160" s="68"/>
      <c r="L160" s="154" t="str">
        <f t="shared" si="54"/>
        <v/>
      </c>
      <c r="M160" s="70" t="str">
        <f t="shared" si="55"/>
        <v/>
      </c>
      <c r="N160" s="64" t="str">
        <f t="shared" si="56"/>
        <v/>
      </c>
      <c r="O160" s="65"/>
      <c r="P160" s="67"/>
      <c r="Q160" s="67"/>
      <c r="R160" s="67"/>
      <c r="S160" s="69" t="str">
        <f t="shared" si="57"/>
        <v/>
      </c>
      <c r="T160" s="85" t="str">
        <f t="shared" si="58"/>
        <v/>
      </c>
      <c r="U160" s="73" t="str">
        <f t="shared" si="59"/>
        <v/>
      </c>
      <c r="V160" s="74" t="str">
        <f t="shared" si="60"/>
        <v/>
      </c>
      <c r="W160" s="146"/>
      <c r="X160" s="102"/>
      <c r="Y160" s="40" t="str">
        <f t="shared" si="61"/>
        <v/>
      </c>
      <c r="Z160" s="102"/>
      <c r="AA160" s="40" t="str">
        <f t="shared" si="62"/>
        <v/>
      </c>
      <c r="AB160" s="40" t="str">
        <f t="shared" si="63"/>
        <v/>
      </c>
      <c r="AC160" s="86"/>
      <c r="AD160" s="112"/>
      <c r="AE160" s="153" t="str">
        <f t="shared" si="64"/>
        <v/>
      </c>
      <c r="AF160" s="19" t="str">
        <f t="shared" si="65"/>
        <v/>
      </c>
      <c r="AG160" s="108" t="str">
        <f t="shared" si="66"/>
        <v/>
      </c>
      <c r="AH160" s="108"/>
    </row>
    <row r="161" spans="1:34" ht="30" customHeight="1" thickTop="1" thickBot="1" x14ac:dyDescent="0.3">
      <c r="A161" s="143"/>
      <c r="B161" s="63"/>
      <c r="C161" s="63"/>
      <c r="D161" s="63"/>
      <c r="E161" s="63"/>
      <c r="F161" s="10" t="str">
        <f t="shared" si="67"/>
        <v/>
      </c>
      <c r="G161" s="65"/>
      <c r="H161" s="66"/>
      <c r="I161" s="67"/>
      <c r="J161" s="67"/>
      <c r="K161" s="68"/>
      <c r="L161" s="154" t="str">
        <f t="shared" si="54"/>
        <v/>
      </c>
      <c r="M161" s="70" t="str">
        <f t="shared" si="55"/>
        <v/>
      </c>
      <c r="N161" s="64" t="str">
        <f t="shared" si="56"/>
        <v/>
      </c>
      <c r="O161" s="65"/>
      <c r="P161" s="67"/>
      <c r="Q161" s="67"/>
      <c r="R161" s="67"/>
      <c r="S161" s="69" t="str">
        <f t="shared" si="57"/>
        <v/>
      </c>
      <c r="T161" s="85" t="str">
        <f t="shared" si="58"/>
        <v/>
      </c>
      <c r="U161" s="73" t="str">
        <f t="shared" si="59"/>
        <v/>
      </c>
      <c r="V161" s="74" t="str">
        <f t="shared" si="60"/>
        <v/>
      </c>
      <c r="W161" s="146"/>
      <c r="X161" s="102"/>
      <c r="Y161" s="40" t="str">
        <f t="shared" si="61"/>
        <v/>
      </c>
      <c r="Z161" s="102"/>
      <c r="AA161" s="40" t="str">
        <f t="shared" si="62"/>
        <v/>
      </c>
      <c r="AB161" s="40" t="str">
        <f t="shared" si="63"/>
        <v/>
      </c>
      <c r="AC161" s="86"/>
      <c r="AD161" s="112"/>
      <c r="AE161" s="153" t="str">
        <f t="shared" si="64"/>
        <v/>
      </c>
      <c r="AF161" s="19" t="str">
        <f t="shared" si="65"/>
        <v/>
      </c>
      <c r="AG161" s="108" t="str">
        <f t="shared" si="66"/>
        <v/>
      </c>
      <c r="AH161" s="108"/>
    </row>
    <row r="162" spans="1:34" ht="30" customHeight="1" thickTop="1" thickBot="1" x14ac:dyDescent="0.3">
      <c r="A162" s="143"/>
      <c r="B162" s="63"/>
      <c r="C162" s="63"/>
      <c r="D162" s="63"/>
      <c r="E162" s="63"/>
      <c r="F162" s="10" t="str">
        <f t="shared" si="67"/>
        <v/>
      </c>
      <c r="G162" s="65"/>
      <c r="H162" s="66"/>
      <c r="I162" s="67"/>
      <c r="J162" s="67"/>
      <c r="K162" s="68"/>
      <c r="L162" s="154" t="str">
        <f t="shared" si="54"/>
        <v/>
      </c>
      <c r="M162" s="70" t="str">
        <f t="shared" si="55"/>
        <v/>
      </c>
      <c r="N162" s="64" t="str">
        <f t="shared" si="56"/>
        <v/>
      </c>
      <c r="O162" s="65"/>
      <c r="P162" s="67"/>
      <c r="Q162" s="67"/>
      <c r="R162" s="67"/>
      <c r="S162" s="69" t="str">
        <f t="shared" si="57"/>
        <v/>
      </c>
      <c r="T162" s="85" t="str">
        <f t="shared" si="58"/>
        <v/>
      </c>
      <c r="U162" s="73" t="str">
        <f t="shared" si="59"/>
        <v/>
      </c>
      <c r="V162" s="74" t="str">
        <f t="shared" si="60"/>
        <v/>
      </c>
      <c r="W162" s="146"/>
      <c r="X162" s="102"/>
      <c r="Y162" s="40" t="str">
        <f t="shared" si="61"/>
        <v/>
      </c>
      <c r="Z162" s="102"/>
      <c r="AA162" s="40" t="str">
        <f t="shared" si="62"/>
        <v/>
      </c>
      <c r="AB162" s="40" t="str">
        <f t="shared" si="63"/>
        <v/>
      </c>
      <c r="AC162" s="86"/>
      <c r="AD162" s="112"/>
      <c r="AE162" s="153" t="str">
        <f t="shared" si="64"/>
        <v/>
      </c>
      <c r="AF162" s="19" t="str">
        <f t="shared" si="65"/>
        <v/>
      </c>
      <c r="AG162" s="108" t="str">
        <f t="shared" si="66"/>
        <v/>
      </c>
      <c r="AH162" s="108"/>
    </row>
    <row r="163" spans="1:34" ht="30" customHeight="1" thickTop="1" thickBot="1" x14ac:dyDescent="0.3">
      <c r="A163" s="143"/>
      <c r="B163" s="63"/>
      <c r="C163" s="63"/>
      <c r="D163" s="63"/>
      <c r="E163" s="63"/>
      <c r="F163" s="10" t="str">
        <f t="shared" si="67"/>
        <v/>
      </c>
      <c r="G163" s="65"/>
      <c r="H163" s="66"/>
      <c r="I163" s="67"/>
      <c r="J163" s="67"/>
      <c r="K163" s="68"/>
      <c r="L163" s="154" t="str">
        <f t="shared" si="54"/>
        <v/>
      </c>
      <c r="M163" s="70" t="str">
        <f t="shared" si="55"/>
        <v/>
      </c>
      <c r="N163" s="64" t="str">
        <f t="shared" si="56"/>
        <v/>
      </c>
      <c r="O163" s="65"/>
      <c r="P163" s="67"/>
      <c r="Q163" s="67"/>
      <c r="R163" s="67"/>
      <c r="S163" s="69" t="str">
        <f t="shared" si="57"/>
        <v/>
      </c>
      <c r="T163" s="85" t="str">
        <f t="shared" si="58"/>
        <v/>
      </c>
      <c r="U163" s="73" t="str">
        <f t="shared" si="59"/>
        <v/>
      </c>
      <c r="V163" s="74" t="str">
        <f t="shared" si="60"/>
        <v/>
      </c>
      <c r="W163" s="146"/>
      <c r="X163" s="102"/>
      <c r="Y163" s="40" t="str">
        <f t="shared" si="61"/>
        <v/>
      </c>
      <c r="Z163" s="102"/>
      <c r="AA163" s="40" t="str">
        <f t="shared" si="62"/>
        <v/>
      </c>
      <c r="AB163" s="40" t="str">
        <f t="shared" si="63"/>
        <v/>
      </c>
      <c r="AC163" s="86"/>
      <c r="AD163" s="112"/>
      <c r="AE163" s="153" t="str">
        <f t="shared" si="64"/>
        <v/>
      </c>
      <c r="AF163" s="19" t="str">
        <f t="shared" si="65"/>
        <v/>
      </c>
      <c r="AG163" s="108" t="str">
        <f t="shared" si="66"/>
        <v/>
      </c>
      <c r="AH163" s="108"/>
    </row>
    <row r="164" spans="1:34" ht="30" customHeight="1" thickTop="1" thickBot="1" x14ac:dyDescent="0.3">
      <c r="A164" s="143"/>
      <c r="B164" s="63"/>
      <c r="C164" s="63"/>
      <c r="D164" s="63"/>
      <c r="E164" s="63"/>
      <c r="F164" s="10" t="str">
        <f t="shared" si="67"/>
        <v/>
      </c>
      <c r="G164" s="65"/>
      <c r="H164" s="66"/>
      <c r="I164" s="67"/>
      <c r="J164" s="67"/>
      <c r="K164" s="68"/>
      <c r="L164" s="154" t="str">
        <f t="shared" si="54"/>
        <v/>
      </c>
      <c r="M164" s="70" t="str">
        <f t="shared" si="55"/>
        <v/>
      </c>
      <c r="N164" s="64" t="str">
        <f t="shared" si="56"/>
        <v/>
      </c>
      <c r="O164" s="65"/>
      <c r="P164" s="67"/>
      <c r="Q164" s="67"/>
      <c r="R164" s="67"/>
      <c r="S164" s="69" t="str">
        <f t="shared" si="57"/>
        <v/>
      </c>
      <c r="T164" s="85" t="str">
        <f t="shared" si="58"/>
        <v/>
      </c>
      <c r="U164" s="73" t="str">
        <f t="shared" si="59"/>
        <v/>
      </c>
      <c r="V164" s="74" t="str">
        <f t="shared" si="60"/>
        <v/>
      </c>
      <c r="W164" s="146"/>
      <c r="X164" s="102"/>
      <c r="Y164" s="40" t="str">
        <f t="shared" si="61"/>
        <v/>
      </c>
      <c r="Z164" s="102"/>
      <c r="AA164" s="40" t="str">
        <f t="shared" si="62"/>
        <v/>
      </c>
      <c r="AB164" s="40" t="str">
        <f t="shared" si="63"/>
        <v/>
      </c>
      <c r="AC164" s="86"/>
      <c r="AD164" s="112"/>
      <c r="AE164" s="153" t="str">
        <f t="shared" si="64"/>
        <v/>
      </c>
      <c r="AF164" s="19" t="str">
        <f t="shared" si="65"/>
        <v/>
      </c>
      <c r="AG164" s="108" t="str">
        <f t="shared" si="66"/>
        <v/>
      </c>
      <c r="AH164" s="108"/>
    </row>
    <row r="165" spans="1:34" ht="30" customHeight="1" thickTop="1" thickBot="1" x14ac:dyDescent="0.3">
      <c r="A165" s="143"/>
      <c r="B165" s="63"/>
      <c r="C165" s="63"/>
      <c r="D165" s="63"/>
      <c r="E165" s="63"/>
      <c r="F165" s="10" t="str">
        <f t="shared" si="67"/>
        <v/>
      </c>
      <c r="G165" s="65"/>
      <c r="H165" s="66"/>
      <c r="I165" s="67"/>
      <c r="J165" s="67"/>
      <c r="K165" s="68"/>
      <c r="L165" s="154" t="str">
        <f t="shared" ref="L165:L181" si="68">IF(AND(ISNUMBER(H165),ISNUMBER(J165),ISNUMBER(B165)),(J165-H165)/B165,"")</f>
        <v/>
      </c>
      <c r="M165" s="70" t="str">
        <f t="shared" ref="M165:M181" si="69">IF(AND(L165&lt;75%,ISNUMBER(L165)),"à temps",IF(L165="","","Retard de paiement éventuel dû au retard du traitement de la réception"))</f>
        <v/>
      </c>
      <c r="N165" s="64" t="str">
        <f t="shared" ref="N165:N181" si="70">+IF(P165&lt;H165,"Facture Antidatée",IF(AND(ISNUMBER(J165),ISBLANK(P165)),"Réclamer Facture",IF(AND(ISNUMBER(P165),ISNUMBER(J165)),"à comptabiliser","")))</f>
        <v/>
      </c>
      <c r="O165" s="65"/>
      <c r="P165" s="67"/>
      <c r="Q165" s="67"/>
      <c r="R165" s="67"/>
      <c r="S165" s="69" t="str">
        <f t="shared" ref="S165:S181" si="71">IF(AND(ISNUMBER(Q165),ISNUMBER(R165),ISNUMBER(B165)),(R165-Q165)/B165,"")</f>
        <v/>
      </c>
      <c r="T165" s="85" t="str">
        <f t="shared" ref="T165:T181" si="72">IF(AND(ISNUMBER(Q165),ISNUMBER(R165)),R165-Q165,"")</f>
        <v/>
      </c>
      <c r="U165" s="73" t="str">
        <f t="shared" ref="U165:U181" si="73">IF(AND(ISNUMBER(H165),ISNUMBER(B165)),H165+B165,"")</f>
        <v/>
      </c>
      <c r="V165" s="74" t="str">
        <f t="shared" ref="V165:V181" si="74">IF(ISNUMBER(U165),U165-$U$1,"")</f>
        <v/>
      </c>
      <c r="W165" s="146"/>
      <c r="X165" s="102"/>
      <c r="Y165" s="40" t="str">
        <f t="shared" ref="Y165:Y181" si="75">+IF(AND(ISNUMBER(X165),ISNUMBER(R165),ISNUMBER(H165),ISNUMBER(B165)),(X165-MAX(R165,H165))/B165,"")</f>
        <v/>
      </c>
      <c r="Z165" s="102"/>
      <c r="AA165" s="40" t="str">
        <f t="shared" ref="AA165:AA181" si="76">+IF(AND(ISNUMBER(Z165),ISNUMBER(X165),ISNUMBER(B165)),(Z165-X165)/B165,"")</f>
        <v/>
      </c>
      <c r="AB165" s="40" t="str">
        <f t="shared" ref="AB165:AB181" si="77">IF(AND(ISNUMBER(Z165),ISNUMBER(AC165),ISNUMBER(B165)),(AC165-Z165)/B165,"")</f>
        <v/>
      </c>
      <c r="AC165" s="86"/>
      <c r="AD165" s="112"/>
      <c r="AE165" s="153" t="str">
        <f t="shared" ref="AE165:AE181" si="78">IF(AND(ISNUMBER(H165),ISNUMBER(B165),ISNUMBER(AD165)),(AD165-H165)/B165,"")</f>
        <v/>
      </c>
      <c r="AF165" s="19" t="str">
        <f t="shared" ref="AF165:AF181" si="79">IF(AND(ISNUMBER(AE165),AE165&lt;=1),"Paiement à temps",IF(AND(ISNUMBER(AE165),AE165&gt;1),"Dépassement du délai de paiement, Pensez à comptabiliser la Provision",""))</f>
        <v/>
      </c>
      <c r="AG165" s="108" t="str">
        <f t="shared" ref="AG165:AG181" si="80">IF(AND(ISNUMBER(K165),ISNUMBER(AE165),AE165&gt;100%),K165*10%,"")</f>
        <v/>
      </c>
      <c r="AH165" s="108"/>
    </row>
    <row r="166" spans="1:34" ht="30" customHeight="1" thickTop="1" thickBot="1" x14ac:dyDescent="0.3">
      <c r="A166" s="143"/>
      <c r="B166" s="63"/>
      <c r="C166" s="63"/>
      <c r="D166" s="63"/>
      <c r="E166" s="63"/>
      <c r="F166" s="10" t="str">
        <f t="shared" si="67"/>
        <v/>
      </c>
      <c r="G166" s="65"/>
      <c r="H166" s="66"/>
      <c r="I166" s="67"/>
      <c r="J166" s="67"/>
      <c r="K166" s="68"/>
      <c r="L166" s="154" t="str">
        <f t="shared" si="68"/>
        <v/>
      </c>
      <c r="M166" s="70" t="str">
        <f t="shared" si="69"/>
        <v/>
      </c>
      <c r="N166" s="64" t="str">
        <f t="shared" si="70"/>
        <v/>
      </c>
      <c r="O166" s="65"/>
      <c r="P166" s="67"/>
      <c r="Q166" s="67"/>
      <c r="R166" s="67"/>
      <c r="S166" s="69" t="str">
        <f t="shared" si="71"/>
        <v/>
      </c>
      <c r="T166" s="85" t="str">
        <f t="shared" si="72"/>
        <v/>
      </c>
      <c r="U166" s="73" t="str">
        <f t="shared" si="73"/>
        <v/>
      </c>
      <c r="V166" s="74" t="str">
        <f t="shared" si="74"/>
        <v/>
      </c>
      <c r="W166" s="146"/>
      <c r="X166" s="102"/>
      <c r="Y166" s="40" t="str">
        <f t="shared" si="75"/>
        <v/>
      </c>
      <c r="Z166" s="102"/>
      <c r="AA166" s="40" t="str">
        <f t="shared" si="76"/>
        <v/>
      </c>
      <c r="AB166" s="40" t="str">
        <f t="shared" si="77"/>
        <v/>
      </c>
      <c r="AC166" s="86"/>
      <c r="AD166" s="112"/>
      <c r="AE166" s="153" t="str">
        <f t="shared" si="78"/>
        <v/>
      </c>
      <c r="AF166" s="19" t="str">
        <f t="shared" si="79"/>
        <v/>
      </c>
      <c r="AG166" s="108" t="str">
        <f t="shared" si="80"/>
        <v/>
      </c>
      <c r="AH166" s="108"/>
    </row>
    <row r="167" spans="1:34" ht="30" customHeight="1" thickTop="1" thickBot="1" x14ac:dyDescent="0.3">
      <c r="A167" s="143"/>
      <c r="B167" s="63"/>
      <c r="C167" s="63"/>
      <c r="D167" s="63"/>
      <c r="E167" s="63"/>
      <c r="F167" s="10" t="str">
        <f t="shared" si="67"/>
        <v/>
      </c>
      <c r="G167" s="65"/>
      <c r="H167" s="66"/>
      <c r="I167" s="67"/>
      <c r="J167" s="67"/>
      <c r="K167" s="68"/>
      <c r="L167" s="154" t="str">
        <f t="shared" si="68"/>
        <v/>
      </c>
      <c r="M167" s="70" t="str">
        <f t="shared" si="69"/>
        <v/>
      </c>
      <c r="N167" s="64" t="str">
        <f t="shared" si="70"/>
        <v/>
      </c>
      <c r="O167" s="65"/>
      <c r="P167" s="67"/>
      <c r="Q167" s="67"/>
      <c r="R167" s="67"/>
      <c r="S167" s="69" t="str">
        <f t="shared" si="71"/>
        <v/>
      </c>
      <c r="T167" s="85" t="str">
        <f t="shared" si="72"/>
        <v/>
      </c>
      <c r="U167" s="73" t="str">
        <f t="shared" si="73"/>
        <v/>
      </c>
      <c r="V167" s="74" t="str">
        <f t="shared" si="74"/>
        <v/>
      </c>
      <c r="W167" s="146"/>
      <c r="X167" s="102"/>
      <c r="Y167" s="40" t="str">
        <f t="shared" si="75"/>
        <v/>
      </c>
      <c r="Z167" s="102"/>
      <c r="AA167" s="40" t="str">
        <f t="shared" si="76"/>
        <v/>
      </c>
      <c r="AB167" s="40" t="str">
        <f t="shared" si="77"/>
        <v/>
      </c>
      <c r="AC167" s="86"/>
      <c r="AD167" s="112"/>
      <c r="AE167" s="153" t="str">
        <f t="shared" si="78"/>
        <v/>
      </c>
      <c r="AF167" s="19" t="str">
        <f t="shared" si="79"/>
        <v/>
      </c>
      <c r="AG167" s="108" t="str">
        <f t="shared" si="80"/>
        <v/>
      </c>
      <c r="AH167" s="108"/>
    </row>
    <row r="168" spans="1:34" ht="30" customHeight="1" thickTop="1" thickBot="1" x14ac:dyDescent="0.3">
      <c r="A168" s="143"/>
      <c r="B168" s="63"/>
      <c r="C168" s="63"/>
      <c r="D168" s="63"/>
      <c r="E168" s="63"/>
      <c r="F168" s="10" t="str">
        <f t="shared" si="67"/>
        <v/>
      </c>
      <c r="G168" s="65"/>
      <c r="H168" s="66"/>
      <c r="I168" s="67"/>
      <c r="J168" s="67"/>
      <c r="K168" s="68"/>
      <c r="L168" s="154" t="str">
        <f t="shared" si="68"/>
        <v/>
      </c>
      <c r="M168" s="70" t="str">
        <f t="shared" si="69"/>
        <v/>
      </c>
      <c r="N168" s="64" t="str">
        <f t="shared" si="70"/>
        <v/>
      </c>
      <c r="O168" s="65"/>
      <c r="P168" s="67"/>
      <c r="Q168" s="67"/>
      <c r="R168" s="67"/>
      <c r="S168" s="69" t="str">
        <f t="shared" si="71"/>
        <v/>
      </c>
      <c r="T168" s="85" t="str">
        <f t="shared" si="72"/>
        <v/>
      </c>
      <c r="U168" s="73" t="str">
        <f t="shared" si="73"/>
        <v/>
      </c>
      <c r="V168" s="74" t="str">
        <f t="shared" si="74"/>
        <v/>
      </c>
      <c r="W168" s="146"/>
      <c r="X168" s="102"/>
      <c r="Y168" s="40" t="str">
        <f t="shared" si="75"/>
        <v/>
      </c>
      <c r="Z168" s="102"/>
      <c r="AA168" s="40" t="str">
        <f t="shared" si="76"/>
        <v/>
      </c>
      <c r="AB168" s="40" t="str">
        <f t="shared" si="77"/>
        <v/>
      </c>
      <c r="AC168" s="86"/>
      <c r="AD168" s="112"/>
      <c r="AE168" s="153" t="str">
        <f t="shared" si="78"/>
        <v/>
      </c>
      <c r="AF168" s="19" t="str">
        <f t="shared" si="79"/>
        <v/>
      </c>
      <c r="AG168" s="108" t="str">
        <f t="shared" si="80"/>
        <v/>
      </c>
      <c r="AH168" s="108"/>
    </row>
    <row r="169" spans="1:34" ht="30" customHeight="1" thickTop="1" thickBot="1" x14ac:dyDescent="0.3">
      <c r="A169" s="143"/>
      <c r="B169" s="63"/>
      <c r="C169" s="63"/>
      <c r="D169" s="63"/>
      <c r="E169" s="63"/>
      <c r="F169" s="10" t="str">
        <f t="shared" si="67"/>
        <v/>
      </c>
      <c r="G169" s="65"/>
      <c r="H169" s="66"/>
      <c r="I169" s="67"/>
      <c r="J169" s="67"/>
      <c r="K169" s="68"/>
      <c r="L169" s="154" t="str">
        <f t="shared" si="68"/>
        <v/>
      </c>
      <c r="M169" s="70" t="str">
        <f t="shared" si="69"/>
        <v/>
      </c>
      <c r="N169" s="64" t="str">
        <f t="shared" si="70"/>
        <v/>
      </c>
      <c r="O169" s="65"/>
      <c r="P169" s="67"/>
      <c r="Q169" s="67"/>
      <c r="R169" s="67"/>
      <c r="S169" s="69" t="str">
        <f t="shared" si="71"/>
        <v/>
      </c>
      <c r="T169" s="85" t="str">
        <f t="shared" si="72"/>
        <v/>
      </c>
      <c r="U169" s="73" t="str">
        <f t="shared" si="73"/>
        <v/>
      </c>
      <c r="V169" s="74" t="str">
        <f t="shared" si="74"/>
        <v/>
      </c>
      <c r="W169" s="146"/>
      <c r="X169" s="102"/>
      <c r="Y169" s="40" t="str">
        <f t="shared" si="75"/>
        <v/>
      </c>
      <c r="Z169" s="102"/>
      <c r="AA169" s="40" t="str">
        <f t="shared" si="76"/>
        <v/>
      </c>
      <c r="AB169" s="40" t="str">
        <f t="shared" si="77"/>
        <v/>
      </c>
      <c r="AC169" s="86"/>
      <c r="AD169" s="112"/>
      <c r="AE169" s="153" t="str">
        <f t="shared" si="78"/>
        <v/>
      </c>
      <c r="AF169" s="19" t="str">
        <f t="shared" si="79"/>
        <v/>
      </c>
      <c r="AG169" s="108" t="str">
        <f t="shared" si="80"/>
        <v/>
      </c>
      <c r="AH169" s="108"/>
    </row>
    <row r="170" spans="1:34" ht="30" customHeight="1" thickTop="1" thickBot="1" x14ac:dyDescent="0.3">
      <c r="A170" s="143"/>
      <c r="B170" s="63"/>
      <c r="C170" s="63"/>
      <c r="D170" s="63"/>
      <c r="E170" s="63"/>
      <c r="F170" s="10" t="str">
        <f t="shared" si="67"/>
        <v/>
      </c>
      <c r="G170" s="65"/>
      <c r="H170" s="66"/>
      <c r="I170" s="67"/>
      <c r="J170" s="67"/>
      <c r="K170" s="68"/>
      <c r="L170" s="154" t="str">
        <f t="shared" si="68"/>
        <v/>
      </c>
      <c r="M170" s="70" t="str">
        <f t="shared" si="69"/>
        <v/>
      </c>
      <c r="N170" s="64" t="str">
        <f t="shared" si="70"/>
        <v/>
      </c>
      <c r="O170" s="65"/>
      <c r="P170" s="67"/>
      <c r="Q170" s="67"/>
      <c r="R170" s="67"/>
      <c r="S170" s="69" t="str">
        <f t="shared" si="71"/>
        <v/>
      </c>
      <c r="T170" s="85" t="str">
        <f t="shared" si="72"/>
        <v/>
      </c>
      <c r="U170" s="73" t="str">
        <f t="shared" si="73"/>
        <v/>
      </c>
      <c r="V170" s="74" t="str">
        <f t="shared" si="74"/>
        <v/>
      </c>
      <c r="W170" s="146"/>
      <c r="X170" s="102"/>
      <c r="Y170" s="40" t="str">
        <f t="shared" si="75"/>
        <v/>
      </c>
      <c r="Z170" s="102"/>
      <c r="AA170" s="40" t="str">
        <f t="shared" si="76"/>
        <v/>
      </c>
      <c r="AB170" s="40" t="str">
        <f t="shared" si="77"/>
        <v/>
      </c>
      <c r="AC170" s="86"/>
      <c r="AD170" s="112"/>
      <c r="AE170" s="153" t="str">
        <f t="shared" si="78"/>
        <v/>
      </c>
      <c r="AF170" s="19" t="str">
        <f t="shared" si="79"/>
        <v/>
      </c>
      <c r="AG170" s="108" t="str">
        <f t="shared" si="80"/>
        <v/>
      </c>
      <c r="AH170" s="108"/>
    </row>
    <row r="171" spans="1:34" ht="30" customHeight="1" thickTop="1" thickBot="1" x14ac:dyDescent="0.3">
      <c r="A171" s="143"/>
      <c r="B171" s="63"/>
      <c r="C171" s="63"/>
      <c r="D171" s="63"/>
      <c r="E171" s="63"/>
      <c r="F171" s="10" t="str">
        <f t="shared" si="67"/>
        <v/>
      </c>
      <c r="G171" s="65"/>
      <c r="H171" s="66"/>
      <c r="I171" s="67"/>
      <c r="J171" s="67"/>
      <c r="K171" s="68"/>
      <c r="L171" s="154" t="str">
        <f t="shared" si="68"/>
        <v/>
      </c>
      <c r="M171" s="70" t="str">
        <f t="shared" si="69"/>
        <v/>
      </c>
      <c r="N171" s="64" t="str">
        <f t="shared" si="70"/>
        <v/>
      </c>
      <c r="O171" s="65"/>
      <c r="P171" s="67"/>
      <c r="Q171" s="67"/>
      <c r="R171" s="67"/>
      <c r="S171" s="69" t="str">
        <f t="shared" si="71"/>
        <v/>
      </c>
      <c r="T171" s="85" t="str">
        <f t="shared" si="72"/>
        <v/>
      </c>
      <c r="U171" s="73" t="str">
        <f t="shared" si="73"/>
        <v/>
      </c>
      <c r="V171" s="74" t="str">
        <f t="shared" si="74"/>
        <v/>
      </c>
      <c r="W171" s="146"/>
      <c r="X171" s="102"/>
      <c r="Y171" s="40" t="str">
        <f t="shared" si="75"/>
        <v/>
      </c>
      <c r="Z171" s="102"/>
      <c r="AA171" s="40" t="str">
        <f t="shared" si="76"/>
        <v/>
      </c>
      <c r="AB171" s="40" t="str">
        <f t="shared" si="77"/>
        <v/>
      </c>
      <c r="AC171" s="86"/>
      <c r="AD171" s="112"/>
      <c r="AE171" s="153" t="str">
        <f t="shared" si="78"/>
        <v/>
      </c>
      <c r="AF171" s="19" t="str">
        <f t="shared" si="79"/>
        <v/>
      </c>
      <c r="AG171" s="108" t="str">
        <f t="shared" si="80"/>
        <v/>
      </c>
      <c r="AH171" s="108"/>
    </row>
    <row r="172" spans="1:34" ht="30" customHeight="1" thickTop="1" thickBot="1" x14ac:dyDescent="0.3">
      <c r="A172" s="143"/>
      <c r="B172" s="63"/>
      <c r="C172" s="63"/>
      <c r="D172" s="63"/>
      <c r="E172" s="63"/>
      <c r="F172" s="10" t="str">
        <f t="shared" si="67"/>
        <v/>
      </c>
      <c r="G172" s="65"/>
      <c r="H172" s="66"/>
      <c r="I172" s="67"/>
      <c r="J172" s="67"/>
      <c r="K172" s="68"/>
      <c r="L172" s="154" t="str">
        <f t="shared" si="68"/>
        <v/>
      </c>
      <c r="M172" s="70" t="str">
        <f t="shared" si="69"/>
        <v/>
      </c>
      <c r="N172" s="64" t="str">
        <f t="shared" si="70"/>
        <v/>
      </c>
      <c r="O172" s="65"/>
      <c r="P172" s="67"/>
      <c r="Q172" s="67"/>
      <c r="R172" s="67"/>
      <c r="S172" s="69" t="str">
        <f t="shared" si="71"/>
        <v/>
      </c>
      <c r="T172" s="85" t="str">
        <f t="shared" si="72"/>
        <v/>
      </c>
      <c r="U172" s="73" t="str">
        <f t="shared" si="73"/>
        <v/>
      </c>
      <c r="V172" s="74" t="str">
        <f t="shared" si="74"/>
        <v/>
      </c>
      <c r="W172" s="146"/>
      <c r="X172" s="102"/>
      <c r="Y172" s="40" t="str">
        <f t="shared" si="75"/>
        <v/>
      </c>
      <c r="Z172" s="102"/>
      <c r="AA172" s="40" t="str">
        <f t="shared" si="76"/>
        <v/>
      </c>
      <c r="AB172" s="40" t="str">
        <f t="shared" si="77"/>
        <v/>
      </c>
      <c r="AC172" s="86"/>
      <c r="AD172" s="112"/>
      <c r="AE172" s="153" t="str">
        <f t="shared" si="78"/>
        <v/>
      </c>
      <c r="AF172" s="19" t="str">
        <f t="shared" si="79"/>
        <v/>
      </c>
      <c r="AG172" s="108" t="str">
        <f t="shared" si="80"/>
        <v/>
      </c>
      <c r="AH172" s="108"/>
    </row>
    <row r="173" spans="1:34" ht="30" customHeight="1" thickTop="1" thickBot="1" x14ac:dyDescent="0.3">
      <c r="A173" s="143"/>
      <c r="B173" s="63"/>
      <c r="C173" s="63"/>
      <c r="D173" s="63"/>
      <c r="E173" s="63"/>
      <c r="F173" s="10" t="str">
        <f t="shared" si="67"/>
        <v/>
      </c>
      <c r="G173" s="65"/>
      <c r="H173" s="66"/>
      <c r="I173" s="67"/>
      <c r="J173" s="67"/>
      <c r="K173" s="68"/>
      <c r="L173" s="154" t="str">
        <f t="shared" si="68"/>
        <v/>
      </c>
      <c r="M173" s="70" t="str">
        <f t="shared" si="69"/>
        <v/>
      </c>
      <c r="N173" s="64" t="str">
        <f t="shared" si="70"/>
        <v/>
      </c>
      <c r="O173" s="65"/>
      <c r="P173" s="67"/>
      <c r="Q173" s="67"/>
      <c r="R173" s="67"/>
      <c r="S173" s="69" t="str">
        <f t="shared" si="71"/>
        <v/>
      </c>
      <c r="T173" s="85" t="str">
        <f t="shared" si="72"/>
        <v/>
      </c>
      <c r="U173" s="73" t="str">
        <f t="shared" si="73"/>
        <v/>
      </c>
      <c r="V173" s="74" t="str">
        <f t="shared" si="74"/>
        <v/>
      </c>
      <c r="W173" s="146"/>
      <c r="X173" s="102"/>
      <c r="Y173" s="40" t="str">
        <f t="shared" si="75"/>
        <v/>
      </c>
      <c r="Z173" s="102"/>
      <c r="AA173" s="40" t="str">
        <f t="shared" si="76"/>
        <v/>
      </c>
      <c r="AB173" s="40" t="str">
        <f t="shared" si="77"/>
        <v/>
      </c>
      <c r="AC173" s="86"/>
      <c r="AD173" s="112"/>
      <c r="AE173" s="153" t="str">
        <f t="shared" si="78"/>
        <v/>
      </c>
      <c r="AF173" s="19" t="str">
        <f t="shared" si="79"/>
        <v/>
      </c>
      <c r="AG173" s="108" t="str">
        <f t="shared" si="80"/>
        <v/>
      </c>
      <c r="AH173" s="108"/>
    </row>
    <row r="174" spans="1:34" ht="30" customHeight="1" thickTop="1" thickBot="1" x14ac:dyDescent="0.3">
      <c r="A174" s="143"/>
      <c r="B174" s="63"/>
      <c r="C174" s="63"/>
      <c r="D174" s="63"/>
      <c r="E174" s="63"/>
      <c r="F174" s="10" t="str">
        <f t="shared" si="67"/>
        <v/>
      </c>
      <c r="G174" s="65"/>
      <c r="H174" s="66"/>
      <c r="I174" s="67"/>
      <c r="J174" s="67"/>
      <c r="K174" s="68"/>
      <c r="L174" s="154" t="str">
        <f t="shared" si="68"/>
        <v/>
      </c>
      <c r="M174" s="70" t="str">
        <f t="shared" si="69"/>
        <v/>
      </c>
      <c r="N174" s="64" t="str">
        <f t="shared" si="70"/>
        <v/>
      </c>
      <c r="O174" s="65"/>
      <c r="P174" s="67"/>
      <c r="Q174" s="67"/>
      <c r="R174" s="67"/>
      <c r="S174" s="69" t="str">
        <f t="shared" si="71"/>
        <v/>
      </c>
      <c r="T174" s="85" t="str">
        <f t="shared" si="72"/>
        <v/>
      </c>
      <c r="U174" s="73" t="str">
        <f t="shared" si="73"/>
        <v/>
      </c>
      <c r="V174" s="74" t="str">
        <f t="shared" si="74"/>
        <v/>
      </c>
      <c r="W174" s="146"/>
      <c r="X174" s="102"/>
      <c r="Y174" s="40" t="str">
        <f t="shared" si="75"/>
        <v/>
      </c>
      <c r="Z174" s="102"/>
      <c r="AA174" s="40" t="str">
        <f t="shared" si="76"/>
        <v/>
      </c>
      <c r="AB174" s="40" t="str">
        <f t="shared" si="77"/>
        <v/>
      </c>
      <c r="AC174" s="86"/>
      <c r="AD174" s="112"/>
      <c r="AE174" s="153" t="str">
        <f t="shared" si="78"/>
        <v/>
      </c>
      <c r="AF174" s="19" t="str">
        <f t="shared" si="79"/>
        <v/>
      </c>
      <c r="AG174" s="108" t="str">
        <f t="shared" si="80"/>
        <v/>
      </c>
      <c r="AH174" s="108"/>
    </row>
    <row r="175" spans="1:34" ht="30" customHeight="1" thickTop="1" thickBot="1" x14ac:dyDescent="0.3">
      <c r="A175" s="143"/>
      <c r="B175" s="63"/>
      <c r="C175" s="63"/>
      <c r="D175" s="63"/>
      <c r="E175" s="63"/>
      <c r="F175" s="10" t="str">
        <f t="shared" si="67"/>
        <v/>
      </c>
      <c r="G175" s="65"/>
      <c r="H175" s="66"/>
      <c r="I175" s="67"/>
      <c r="J175" s="67"/>
      <c r="K175" s="68"/>
      <c r="L175" s="154" t="str">
        <f t="shared" si="68"/>
        <v/>
      </c>
      <c r="M175" s="70" t="str">
        <f t="shared" si="69"/>
        <v/>
      </c>
      <c r="N175" s="64" t="str">
        <f t="shared" si="70"/>
        <v/>
      </c>
      <c r="O175" s="65"/>
      <c r="P175" s="67"/>
      <c r="Q175" s="67"/>
      <c r="R175" s="67"/>
      <c r="S175" s="69" t="str">
        <f t="shared" si="71"/>
        <v/>
      </c>
      <c r="T175" s="85" t="str">
        <f t="shared" si="72"/>
        <v/>
      </c>
      <c r="U175" s="73" t="str">
        <f t="shared" si="73"/>
        <v/>
      </c>
      <c r="V175" s="74" t="str">
        <f t="shared" si="74"/>
        <v/>
      </c>
      <c r="W175" s="146"/>
      <c r="X175" s="102"/>
      <c r="Y175" s="40" t="str">
        <f t="shared" si="75"/>
        <v/>
      </c>
      <c r="Z175" s="102"/>
      <c r="AA175" s="40" t="str">
        <f t="shared" si="76"/>
        <v/>
      </c>
      <c r="AB175" s="40" t="str">
        <f t="shared" si="77"/>
        <v/>
      </c>
      <c r="AC175" s="86"/>
      <c r="AD175" s="112"/>
      <c r="AE175" s="153" t="str">
        <f t="shared" si="78"/>
        <v/>
      </c>
      <c r="AF175" s="19" t="str">
        <f t="shared" si="79"/>
        <v/>
      </c>
      <c r="AG175" s="108" t="str">
        <f t="shared" si="80"/>
        <v/>
      </c>
      <c r="AH175" s="108"/>
    </row>
    <row r="176" spans="1:34" ht="30" customHeight="1" thickTop="1" thickBot="1" x14ac:dyDescent="0.3">
      <c r="A176" s="143"/>
      <c r="B176" s="63"/>
      <c r="C176" s="63"/>
      <c r="D176" s="63"/>
      <c r="E176" s="63"/>
      <c r="F176" s="10" t="str">
        <f t="shared" si="67"/>
        <v/>
      </c>
      <c r="G176" s="65"/>
      <c r="H176" s="66"/>
      <c r="I176" s="67"/>
      <c r="J176" s="67"/>
      <c r="K176" s="68"/>
      <c r="L176" s="154" t="str">
        <f t="shared" si="68"/>
        <v/>
      </c>
      <c r="M176" s="70" t="str">
        <f t="shared" si="69"/>
        <v/>
      </c>
      <c r="N176" s="64" t="str">
        <f t="shared" si="70"/>
        <v/>
      </c>
      <c r="O176" s="65"/>
      <c r="P176" s="67"/>
      <c r="Q176" s="67"/>
      <c r="R176" s="67"/>
      <c r="S176" s="69" t="str">
        <f t="shared" si="71"/>
        <v/>
      </c>
      <c r="T176" s="85" t="str">
        <f t="shared" si="72"/>
        <v/>
      </c>
      <c r="U176" s="73" t="str">
        <f t="shared" si="73"/>
        <v/>
      </c>
      <c r="V176" s="74" t="str">
        <f t="shared" si="74"/>
        <v/>
      </c>
      <c r="W176" s="146"/>
      <c r="X176" s="102"/>
      <c r="Y176" s="40" t="str">
        <f t="shared" si="75"/>
        <v/>
      </c>
      <c r="Z176" s="102"/>
      <c r="AA176" s="40" t="str">
        <f t="shared" si="76"/>
        <v/>
      </c>
      <c r="AB176" s="40" t="str">
        <f t="shared" si="77"/>
        <v/>
      </c>
      <c r="AC176" s="86"/>
      <c r="AD176" s="112"/>
      <c r="AE176" s="153" t="str">
        <f t="shared" si="78"/>
        <v/>
      </c>
      <c r="AF176" s="19" t="str">
        <f t="shared" si="79"/>
        <v/>
      </c>
      <c r="AG176" s="108" t="str">
        <f t="shared" si="80"/>
        <v/>
      </c>
      <c r="AH176" s="108"/>
    </row>
    <row r="177" spans="1:34" ht="30" customHeight="1" thickTop="1" thickBot="1" x14ac:dyDescent="0.3">
      <c r="A177" s="143"/>
      <c r="B177" s="63"/>
      <c r="C177" s="63"/>
      <c r="D177" s="63"/>
      <c r="E177" s="63"/>
      <c r="F177" s="10" t="str">
        <f t="shared" si="67"/>
        <v/>
      </c>
      <c r="G177" s="65"/>
      <c r="H177" s="66"/>
      <c r="I177" s="67"/>
      <c r="J177" s="67"/>
      <c r="K177" s="68"/>
      <c r="L177" s="154" t="str">
        <f t="shared" si="68"/>
        <v/>
      </c>
      <c r="M177" s="70" t="str">
        <f t="shared" si="69"/>
        <v/>
      </c>
      <c r="N177" s="64" t="str">
        <f t="shared" si="70"/>
        <v/>
      </c>
      <c r="O177" s="65"/>
      <c r="P177" s="67"/>
      <c r="Q177" s="67"/>
      <c r="R177" s="67"/>
      <c r="S177" s="69" t="str">
        <f t="shared" si="71"/>
        <v/>
      </c>
      <c r="T177" s="85" t="str">
        <f t="shared" si="72"/>
        <v/>
      </c>
      <c r="U177" s="73" t="str">
        <f t="shared" si="73"/>
        <v/>
      </c>
      <c r="V177" s="74" t="str">
        <f t="shared" si="74"/>
        <v/>
      </c>
      <c r="W177" s="146"/>
      <c r="X177" s="102"/>
      <c r="Y177" s="40" t="str">
        <f t="shared" si="75"/>
        <v/>
      </c>
      <c r="Z177" s="102"/>
      <c r="AA177" s="40" t="str">
        <f t="shared" si="76"/>
        <v/>
      </c>
      <c r="AB177" s="40" t="str">
        <f t="shared" si="77"/>
        <v/>
      </c>
      <c r="AC177" s="86"/>
      <c r="AD177" s="112"/>
      <c r="AE177" s="153" t="str">
        <f t="shared" si="78"/>
        <v/>
      </c>
      <c r="AF177" s="19" t="str">
        <f t="shared" si="79"/>
        <v/>
      </c>
      <c r="AG177" s="108" t="str">
        <f t="shared" si="80"/>
        <v/>
      </c>
      <c r="AH177" s="108"/>
    </row>
    <row r="178" spans="1:34" ht="30" customHeight="1" thickTop="1" thickBot="1" x14ac:dyDescent="0.3">
      <c r="A178" s="143"/>
      <c r="B178" s="63"/>
      <c r="C178" s="63"/>
      <c r="D178" s="63"/>
      <c r="E178" s="63"/>
      <c r="F178" s="10" t="str">
        <f t="shared" si="67"/>
        <v/>
      </c>
      <c r="G178" s="65"/>
      <c r="H178" s="66"/>
      <c r="I178" s="67"/>
      <c r="J178" s="67"/>
      <c r="K178" s="68"/>
      <c r="L178" s="154" t="str">
        <f t="shared" si="68"/>
        <v/>
      </c>
      <c r="M178" s="70" t="str">
        <f t="shared" si="69"/>
        <v/>
      </c>
      <c r="N178" s="64" t="str">
        <f t="shared" si="70"/>
        <v/>
      </c>
      <c r="O178" s="65"/>
      <c r="P178" s="67"/>
      <c r="Q178" s="67"/>
      <c r="R178" s="67"/>
      <c r="S178" s="69" t="str">
        <f t="shared" si="71"/>
        <v/>
      </c>
      <c r="T178" s="85" t="str">
        <f t="shared" si="72"/>
        <v/>
      </c>
      <c r="U178" s="73" t="str">
        <f t="shared" si="73"/>
        <v/>
      </c>
      <c r="V178" s="74" t="str">
        <f t="shared" si="74"/>
        <v/>
      </c>
      <c r="W178" s="146"/>
      <c r="X178" s="102"/>
      <c r="Y178" s="40" t="str">
        <f t="shared" si="75"/>
        <v/>
      </c>
      <c r="Z178" s="102"/>
      <c r="AA178" s="40" t="str">
        <f t="shared" si="76"/>
        <v/>
      </c>
      <c r="AB178" s="40" t="str">
        <f t="shared" si="77"/>
        <v/>
      </c>
      <c r="AC178" s="86"/>
      <c r="AD178" s="112"/>
      <c r="AE178" s="153" t="str">
        <f t="shared" si="78"/>
        <v/>
      </c>
      <c r="AF178" s="19" t="str">
        <f t="shared" si="79"/>
        <v/>
      </c>
      <c r="AG178" s="108" t="str">
        <f t="shared" si="80"/>
        <v/>
      </c>
      <c r="AH178" s="108"/>
    </row>
    <row r="179" spans="1:34" ht="30" customHeight="1" thickTop="1" thickBot="1" x14ac:dyDescent="0.3">
      <c r="A179" s="143"/>
      <c r="B179" s="63"/>
      <c r="C179" s="63"/>
      <c r="D179" s="63"/>
      <c r="E179" s="63"/>
      <c r="F179" s="10" t="str">
        <f t="shared" si="67"/>
        <v/>
      </c>
      <c r="G179" s="65"/>
      <c r="H179" s="66"/>
      <c r="I179" s="67"/>
      <c r="J179" s="67"/>
      <c r="K179" s="68"/>
      <c r="L179" s="154" t="str">
        <f t="shared" si="68"/>
        <v/>
      </c>
      <c r="M179" s="70" t="str">
        <f t="shared" si="69"/>
        <v/>
      </c>
      <c r="N179" s="64" t="str">
        <f t="shared" si="70"/>
        <v/>
      </c>
      <c r="O179" s="65"/>
      <c r="P179" s="67"/>
      <c r="Q179" s="67"/>
      <c r="R179" s="67"/>
      <c r="S179" s="69" t="str">
        <f t="shared" si="71"/>
        <v/>
      </c>
      <c r="T179" s="85" t="str">
        <f t="shared" si="72"/>
        <v/>
      </c>
      <c r="U179" s="73" t="str">
        <f t="shared" si="73"/>
        <v/>
      </c>
      <c r="V179" s="74" t="str">
        <f t="shared" si="74"/>
        <v/>
      </c>
      <c r="W179" s="146"/>
      <c r="X179" s="102"/>
      <c r="Y179" s="40" t="str">
        <f t="shared" si="75"/>
        <v/>
      </c>
      <c r="Z179" s="102"/>
      <c r="AA179" s="40" t="str">
        <f t="shared" si="76"/>
        <v/>
      </c>
      <c r="AB179" s="40" t="str">
        <f t="shared" si="77"/>
        <v/>
      </c>
      <c r="AC179" s="86"/>
      <c r="AD179" s="112"/>
      <c r="AE179" s="153" t="str">
        <f t="shared" si="78"/>
        <v/>
      </c>
      <c r="AF179" s="19" t="str">
        <f t="shared" si="79"/>
        <v/>
      </c>
      <c r="AG179" s="108" t="str">
        <f t="shared" si="80"/>
        <v/>
      </c>
      <c r="AH179" s="108"/>
    </row>
    <row r="180" spans="1:34" ht="30" customHeight="1" thickTop="1" thickBot="1" x14ac:dyDescent="0.3">
      <c r="A180" s="143"/>
      <c r="B180" s="63"/>
      <c r="C180" s="63"/>
      <c r="D180" s="63"/>
      <c r="E180" s="63"/>
      <c r="F180" s="10" t="str">
        <f t="shared" si="67"/>
        <v/>
      </c>
      <c r="G180" s="65"/>
      <c r="H180" s="66"/>
      <c r="I180" s="67"/>
      <c r="J180" s="67"/>
      <c r="K180" s="68"/>
      <c r="L180" s="154" t="str">
        <f t="shared" si="68"/>
        <v/>
      </c>
      <c r="M180" s="70" t="str">
        <f t="shared" si="69"/>
        <v/>
      </c>
      <c r="N180" s="64" t="str">
        <f t="shared" si="70"/>
        <v/>
      </c>
      <c r="O180" s="65"/>
      <c r="P180" s="67"/>
      <c r="Q180" s="67"/>
      <c r="R180" s="67"/>
      <c r="S180" s="69" t="str">
        <f t="shared" si="71"/>
        <v/>
      </c>
      <c r="T180" s="85" t="str">
        <f t="shared" si="72"/>
        <v/>
      </c>
      <c r="U180" s="73" t="str">
        <f t="shared" si="73"/>
        <v/>
      </c>
      <c r="V180" s="74" t="str">
        <f t="shared" si="74"/>
        <v/>
      </c>
      <c r="W180" s="146"/>
      <c r="X180" s="102"/>
      <c r="Y180" s="40" t="str">
        <f t="shared" si="75"/>
        <v/>
      </c>
      <c r="Z180" s="102"/>
      <c r="AA180" s="40" t="str">
        <f t="shared" si="76"/>
        <v/>
      </c>
      <c r="AB180" s="40" t="str">
        <f t="shared" si="77"/>
        <v/>
      </c>
      <c r="AC180" s="86"/>
      <c r="AD180" s="112"/>
      <c r="AE180" s="153" t="str">
        <f t="shared" si="78"/>
        <v/>
      </c>
      <c r="AF180" s="19" t="str">
        <f t="shared" si="79"/>
        <v/>
      </c>
      <c r="AG180" s="108" t="str">
        <f t="shared" si="80"/>
        <v/>
      </c>
      <c r="AH180" s="108"/>
    </row>
    <row r="181" spans="1:34" ht="30" customHeight="1" thickTop="1" thickBot="1" x14ac:dyDescent="0.3">
      <c r="A181" s="143"/>
      <c r="B181" s="63"/>
      <c r="C181" s="63"/>
      <c r="D181" s="63"/>
      <c r="E181" s="63"/>
      <c r="F181" s="10" t="str">
        <f t="shared" si="67"/>
        <v/>
      </c>
      <c r="G181" s="65"/>
      <c r="H181" s="66"/>
      <c r="I181" s="67"/>
      <c r="J181" s="67"/>
      <c r="K181" s="68"/>
      <c r="L181" s="154" t="str">
        <f t="shared" si="68"/>
        <v/>
      </c>
      <c r="M181" s="70" t="str">
        <f t="shared" si="69"/>
        <v/>
      </c>
      <c r="N181" s="64" t="str">
        <f t="shared" si="70"/>
        <v/>
      </c>
      <c r="O181" s="65"/>
      <c r="P181" s="67"/>
      <c r="Q181" s="67"/>
      <c r="R181" s="67"/>
      <c r="S181" s="69" t="str">
        <f t="shared" si="71"/>
        <v/>
      </c>
      <c r="T181" s="85" t="str">
        <f t="shared" si="72"/>
        <v/>
      </c>
      <c r="U181" s="73" t="str">
        <f t="shared" si="73"/>
        <v/>
      </c>
      <c r="V181" s="74" t="str">
        <f t="shared" si="74"/>
        <v/>
      </c>
      <c r="W181" s="146"/>
      <c r="X181" s="102"/>
      <c r="Y181" s="40" t="str">
        <f t="shared" si="75"/>
        <v/>
      </c>
      <c r="Z181" s="102"/>
      <c r="AA181" s="40" t="str">
        <f t="shared" si="76"/>
        <v/>
      </c>
      <c r="AB181" s="40" t="str">
        <f t="shared" si="77"/>
        <v/>
      </c>
      <c r="AC181" s="86"/>
      <c r="AD181" s="112"/>
      <c r="AE181" s="153" t="str">
        <f t="shared" si="78"/>
        <v/>
      </c>
      <c r="AF181" s="19" t="str">
        <f t="shared" si="79"/>
        <v/>
      </c>
      <c r="AG181" s="108" t="str">
        <f t="shared" si="80"/>
        <v/>
      </c>
      <c r="AH181" s="108"/>
    </row>
    <row r="182" spans="1:34" ht="30" customHeight="1" thickTop="1" thickBot="1" x14ac:dyDescent="0.3">
      <c r="A182" s="143"/>
      <c r="B182" s="63"/>
      <c r="C182" s="63"/>
      <c r="D182" s="63"/>
      <c r="E182" s="63"/>
      <c r="F182" s="10" t="str">
        <f t="shared" si="67"/>
        <v/>
      </c>
      <c r="G182" s="65"/>
      <c r="H182" s="66"/>
      <c r="I182" s="67"/>
      <c r="J182" s="67"/>
      <c r="K182" s="68"/>
      <c r="L182" s="154"/>
      <c r="M182" s="70"/>
      <c r="N182" s="64"/>
      <c r="O182" s="65"/>
      <c r="P182" s="67"/>
      <c r="Q182" s="67"/>
      <c r="R182" s="67"/>
      <c r="S182" s="69"/>
      <c r="T182" s="85"/>
      <c r="U182" s="73"/>
      <c r="V182" s="74"/>
      <c r="W182" s="146"/>
      <c r="X182" s="102"/>
      <c r="Y182" s="40"/>
      <c r="Z182" s="102"/>
      <c r="AA182" s="40"/>
      <c r="AB182" s="40"/>
      <c r="AC182" s="86"/>
      <c r="AD182" s="112"/>
      <c r="AE182" s="153"/>
      <c r="AF182" s="19"/>
      <c r="AG182" s="108"/>
      <c r="AH182" s="108"/>
    </row>
    <row r="183" spans="1:34" ht="16.5" thickTop="1" x14ac:dyDescent="0.25"/>
  </sheetData>
  <autoFilter ref="A4:AH182">
    <sortState ref="A5:AH182">
      <sortCondition ref="V5:V182"/>
    </sortState>
  </autoFilter>
  <mergeCells count="8">
    <mergeCell ref="A1:B1"/>
    <mergeCell ref="C1:K1"/>
    <mergeCell ref="AC3:AD3"/>
    <mergeCell ref="U3:V3"/>
    <mergeCell ref="W3:X3"/>
    <mergeCell ref="B3:D3"/>
    <mergeCell ref="E3:K3"/>
    <mergeCell ref="N3:R3"/>
  </mergeCells>
  <conditionalFormatting sqref="N1:O1 N3:O3 N5:O182">
    <cfRule type="cellIs" dxfId="118" priority="115" operator="equal">
      <formula>"à comptabiliser"</formula>
    </cfRule>
    <cfRule type="cellIs" dxfId="117" priority="116" operator="equal">
      <formula>"Réclamer Facture"</formula>
    </cfRule>
    <cfRule type="cellIs" dxfId="116" priority="117" operator="equal">
      <formula>"Facture Antidatée"</formula>
    </cfRule>
    <cfRule type="expression" dxfId="115" priority="118">
      <formula>"SI(M6&lt;F6;""Facture Antidatée"";SI(ET(ESTNUM(H6);ESTVIDE(M6));$G$1""Réclamer Facture"";SI(ET(ESTNUM(M6);ESTNUM(H6));""à comptabiliser"";"""")))"</formula>
    </cfRule>
    <cfRule type="containsText" dxfId="114" priority="119" operator="containsText" text="Facture antidatée">
      <formula>NOT(ISERROR(SEARCH("Facture antidatée",N1)))</formula>
    </cfRule>
  </conditionalFormatting>
  <conditionalFormatting sqref="F5:F182">
    <cfRule type="expression" dxfId="113" priority="114">
      <formula>"SI(ET(ESTVIDE(H6);ESTNUM(G6);ESTNUM(M6));""Réclamer Réception"";SI(ET(ESTNUM(M6);ESTVIDE(G6);ESTVIDE(H6));""Absence de Réception"";""""))"</formula>
    </cfRule>
  </conditionalFormatting>
  <conditionalFormatting sqref="F5:F182">
    <cfRule type="cellIs" dxfId="112" priority="111" operator="equal">
      <formula>"Absence de Réception"</formula>
    </cfRule>
    <cfRule type="cellIs" dxfId="111" priority="112" operator="equal">
      <formula>"Réclamer Réception"</formula>
    </cfRule>
    <cfRule type="cellIs" dxfId="110" priority="113" operator="equal">
      <formula>"Réclamer Réception"</formula>
    </cfRule>
  </conditionalFormatting>
  <conditionalFormatting sqref="S1 S5:S182">
    <cfRule type="cellIs" dxfId="109" priority="110" operator="equal">
      <formula>""""""</formula>
    </cfRule>
  </conditionalFormatting>
  <conditionalFormatting sqref="A4 C4:E4 G4 F1 F4:F182">
    <cfRule type="cellIs" dxfId="108" priority="100" operator="equal">
      <formula>"OK"</formula>
    </cfRule>
    <cfRule type="cellIs" dxfId="107" priority="101" operator="equal">
      <formula>"Absence de Réception"</formula>
    </cfRule>
    <cfRule type="cellIs" dxfId="106" priority="102" operator="equal">
      <formula>"Réclamer Réception"</formula>
    </cfRule>
    <cfRule type="cellIs" dxfId="105" priority="103" operator="equal">
      <formula>"OK"</formula>
    </cfRule>
    <cfRule type="cellIs" dxfId="104" priority="104" operator="equal">
      <formula>"OK"</formula>
    </cfRule>
  </conditionalFormatting>
  <conditionalFormatting sqref="P4:R4 N1:O1 N3:O182">
    <cfRule type="cellIs" dxfId="103" priority="97" operator="equal">
      <formula>"Réclamer Facture"</formula>
    </cfRule>
    <cfRule type="cellIs" dxfId="102" priority="98" operator="equal">
      <formula>"Facture Antidatée"</formula>
    </cfRule>
    <cfRule type="cellIs" dxfId="101" priority="99" operator="equal">
      <formula>"à comptabiliser"</formula>
    </cfRule>
  </conditionalFormatting>
  <conditionalFormatting sqref="AE4:AH4 AF5:AF182">
    <cfRule type="cellIs" dxfId="100" priority="95" operator="equal">
      <formula>"paiement à temps"</formula>
    </cfRule>
    <cfRule type="cellIs" dxfId="99" priority="96" operator="equal">
      <formula>"Retard de paiement,pensez à comptabiliser la provision"</formula>
    </cfRule>
  </conditionalFormatting>
  <conditionalFormatting sqref="L3:L4 M1 M3:M1048576">
    <cfRule type="cellIs" dxfId="98" priority="76" operator="equal">
      <formula>"Retard de paiement éventuel dû au retard du traitement de la réception"</formula>
    </cfRule>
    <cfRule type="cellIs" dxfId="97" priority="77" operator="equal">
      <formula>"à temps"</formula>
    </cfRule>
  </conditionalFormatting>
  <conditionalFormatting sqref="AE4 AG4:AH4 AF1 AF4:AF1048576">
    <cfRule type="cellIs" dxfId="96" priority="69" operator="equal">
      <formula>"Paiement à temps"</formula>
    </cfRule>
    <cfRule type="cellIs" dxfId="95" priority="70" operator="equal">
      <formula>"Dépassement du délai de paiement, Pensez à comptabiliser la Provision"</formula>
    </cfRule>
  </conditionalFormatting>
  <conditionalFormatting sqref="F1 F4:F1048576">
    <cfRule type="cellIs" dxfId="94" priority="3" operator="equal">
      <formula>"Réceptionner"</formula>
    </cfRule>
    <cfRule type="cellIs" dxfId="93" priority="4" operator="equal">
      <formula>"Terminer"</formula>
    </cfRule>
  </conditionalFormatting>
  <conditionalFormatting sqref="F1:F1048576">
    <cfRule type="cellIs" dxfId="92" priority="2" operator="equal">
      <formula>"Terminé"</formula>
    </cfRule>
    <cfRule type="cellIs" dxfId="91" priority="1" operator="equal">
      <formula>"Réceptionné"</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I35"/>
  <sheetViews>
    <sheetView workbookViewId="0">
      <selection activeCell="A6" sqref="A6"/>
    </sheetView>
  </sheetViews>
  <sheetFormatPr baseColWidth="10" defaultRowHeight="15" x14ac:dyDescent="0.25"/>
  <cols>
    <col min="2" max="2" width="21.5703125" customWidth="1"/>
    <col min="3" max="3" width="7.42578125" style="34" customWidth="1"/>
    <col min="4" max="4" width="10.140625" style="149" customWidth="1"/>
    <col min="5" max="5" width="11.5703125" customWidth="1"/>
    <col min="6" max="6" width="11.42578125" customWidth="1"/>
    <col min="7" max="7" width="11.85546875" customWidth="1"/>
    <col min="8" max="8" width="14" customWidth="1"/>
    <col min="9" max="9" width="13.5703125" customWidth="1"/>
  </cols>
  <sheetData>
    <row r="1" spans="1:9" x14ac:dyDescent="0.25">
      <c r="A1" s="279" t="s">
        <v>187</v>
      </c>
      <c r="B1" s="279"/>
    </row>
    <row r="2" spans="1:9" x14ac:dyDescent="0.25">
      <c r="A2" s="280" t="s">
        <v>188</v>
      </c>
      <c r="B2" s="280"/>
    </row>
    <row r="3" spans="1:9" x14ac:dyDescent="0.25">
      <c r="A3" s="281" t="s">
        <v>189</v>
      </c>
      <c r="B3" s="281"/>
    </row>
    <row r="4" spans="1:9" ht="15.75" thickBot="1" x14ac:dyDescent="0.3"/>
    <row r="5" spans="1:9" ht="16.5" thickBot="1" x14ac:dyDescent="0.3">
      <c r="C5" s="287" t="s">
        <v>168</v>
      </c>
      <c r="D5" s="288"/>
      <c r="E5" s="288"/>
      <c r="F5" s="289"/>
      <c r="I5" s="137"/>
    </row>
    <row r="6" spans="1:9" ht="15.75" thickBot="1" x14ac:dyDescent="0.3">
      <c r="G6" s="150" t="s">
        <v>157</v>
      </c>
      <c r="H6" s="151">
        <f ca="1">TODAY()</f>
        <v>41767</v>
      </c>
    </row>
    <row r="7" spans="1:9" ht="26.25" customHeight="1" thickBot="1" x14ac:dyDescent="0.3">
      <c r="A7" s="282" t="s">
        <v>152</v>
      </c>
      <c r="B7" s="282" t="s">
        <v>153</v>
      </c>
      <c r="C7" s="285" t="s">
        <v>166</v>
      </c>
      <c r="D7" s="286"/>
      <c r="E7" s="285" t="s">
        <v>155</v>
      </c>
      <c r="F7" s="286"/>
      <c r="G7" s="282" t="s">
        <v>167</v>
      </c>
      <c r="H7" s="282" t="s">
        <v>164</v>
      </c>
    </row>
    <row r="8" spans="1:9" ht="15" customHeight="1" x14ac:dyDescent="0.25">
      <c r="A8" s="283"/>
      <c r="B8" s="283"/>
      <c r="C8" s="290" t="s">
        <v>186</v>
      </c>
      <c r="D8" s="290" t="s">
        <v>154</v>
      </c>
      <c r="E8" s="282" t="s">
        <v>156</v>
      </c>
      <c r="F8" s="282" t="s">
        <v>165</v>
      </c>
      <c r="G8" s="283"/>
      <c r="H8" s="283"/>
    </row>
    <row r="9" spans="1:9" x14ac:dyDescent="0.25">
      <c r="A9" s="283"/>
      <c r="B9" s="283"/>
      <c r="C9" s="291"/>
      <c r="D9" s="291"/>
      <c r="E9" s="283"/>
      <c r="F9" s="283"/>
      <c r="G9" s="283"/>
      <c r="H9" s="283"/>
    </row>
    <row r="10" spans="1:9" ht="15.75" thickBot="1" x14ac:dyDescent="0.3">
      <c r="A10" s="284"/>
      <c r="B10" s="284"/>
      <c r="C10" s="291"/>
      <c r="D10" s="292"/>
      <c r="E10" s="284"/>
      <c r="F10" s="284"/>
      <c r="G10" s="284"/>
      <c r="H10" s="284"/>
    </row>
    <row r="11" spans="1:9" x14ac:dyDescent="0.25">
      <c r="A11" s="139">
        <v>14</v>
      </c>
      <c r="B11" s="144" t="str">
        <f>IF(ISNUMBER(A11),VLOOKUP(A11,'frais généraux'!A2:D255,4,FALSE),"")</f>
        <v>BOUMARA TRANS</v>
      </c>
      <c r="C11" s="145">
        <f>IF(ISNUMBER(A11),VLOOKUP(A11,'frais généraux'!A5:O255,15,FALSE),"")</f>
        <v>22222</v>
      </c>
      <c r="D11" s="140">
        <f>IF(ISNUMBER(A11),VLOOKUP(A11,'frais généraux'!A2:P255,16,FALSE),"")</f>
        <v>41729</v>
      </c>
      <c r="E11" s="139" t="str">
        <f>IF(ISNUMBER(#REF!),H6-#REF!,"")</f>
        <v/>
      </c>
      <c r="F11" s="139"/>
      <c r="G11" s="139">
        <f>IF(ISNUMBER(A11),VLOOKUP(A11,'frais généraux'!A2:D255,3,FALSE),"")</f>
        <v>4501076733</v>
      </c>
      <c r="H11" s="139">
        <f>+IF(ISNUMBER(A11),VLOOKUP(A11,'frais généraux'!A2:W255,23,FALSE),"")</f>
        <v>101</v>
      </c>
    </row>
    <row r="12" spans="1:9" x14ac:dyDescent="0.25">
      <c r="A12" s="138"/>
      <c r="B12" s="144" t="str">
        <f>IF(ISNUMBER(A12),VLOOKUP(A12,'frais généraux'!A3:D256,4,FALSE),"")</f>
        <v/>
      </c>
      <c r="C12" s="145" t="str">
        <f>IF(ISNUMBER(A12),VLOOKUP(A12,'frais généraux'!A6:O256,15,FALSE),"")</f>
        <v/>
      </c>
      <c r="D12" s="140" t="str">
        <f>IF(ISNUMBER(A12),VLOOKUP(A12,'frais généraux'!A3:P256,16,FALSE),"")</f>
        <v/>
      </c>
      <c r="E12" s="138" t="str">
        <f>IF(ISNUMBER(#REF!),H7-#REF!,"")</f>
        <v/>
      </c>
      <c r="F12" s="138"/>
      <c r="G12" s="139" t="str">
        <f>IF(ISNUMBER(A12),VLOOKUP(A12,'frais généraux'!A3:D256,3,FALSE),"")</f>
        <v/>
      </c>
      <c r="H12" s="139" t="str">
        <f>+IF(ISNUMBER(A12),VLOOKUP(A12,'frais généraux'!A3:W256,23,FALSE),"")</f>
        <v/>
      </c>
    </row>
    <row r="13" spans="1:9" x14ac:dyDescent="0.25">
      <c r="A13" s="138"/>
      <c r="B13" s="144" t="str">
        <f>IF(ISNUMBER(A13),VLOOKUP(A13,'frais généraux'!A4:D257,4,FALSE),"")</f>
        <v/>
      </c>
      <c r="C13" s="145" t="str">
        <f>IF(ISNUMBER(A13),VLOOKUP(A13,'frais généraux'!A7:O257,15,FALSE),"")</f>
        <v/>
      </c>
      <c r="D13" s="140" t="str">
        <f>IF(ISNUMBER(A13),VLOOKUP(A13,'frais généraux'!A4:P257,16,FALSE),"")</f>
        <v/>
      </c>
      <c r="E13" s="138" t="str">
        <f>IF(ISNUMBER(#REF!),H8-#REF!,"")</f>
        <v/>
      </c>
      <c r="F13" s="138"/>
      <c r="G13" s="139" t="str">
        <f>IF(ISNUMBER(A13),VLOOKUP(A13,'frais généraux'!A4:D257,3,FALSE),"")</f>
        <v/>
      </c>
      <c r="H13" s="139" t="str">
        <f>+IF(ISNUMBER(A13),VLOOKUP(A13,'frais généraux'!A4:W257,23,FALSE),"")</f>
        <v/>
      </c>
    </row>
    <row r="14" spans="1:9" x14ac:dyDescent="0.25">
      <c r="A14" s="138"/>
      <c r="B14" s="144" t="str">
        <f>IF(ISNUMBER(A14),VLOOKUP(A14,'frais généraux'!A5:D258,4,FALSE),"")</f>
        <v/>
      </c>
      <c r="C14" s="145" t="str">
        <f>IF(ISNUMBER(A14),VLOOKUP(A14,'frais généraux'!A8:O258,15,FALSE),"")</f>
        <v/>
      </c>
      <c r="D14" s="140" t="str">
        <f>IF(ISNUMBER(A14),VLOOKUP(A14,'frais généraux'!A5:P258,16,FALSE),"")</f>
        <v/>
      </c>
      <c r="E14" s="138" t="str">
        <f>IF(ISNUMBER(#REF!),H9-#REF!,"")</f>
        <v/>
      </c>
      <c r="F14" s="138"/>
      <c r="G14" s="139" t="str">
        <f>IF(ISNUMBER(A14),VLOOKUP(A14,'frais généraux'!A5:D258,3,FALSE),"")</f>
        <v/>
      </c>
      <c r="H14" s="139" t="str">
        <f>+IF(ISNUMBER(A14),VLOOKUP(A14,'frais généraux'!A5:W258,23,FALSE),"")</f>
        <v/>
      </c>
    </row>
    <row r="15" spans="1:9" x14ac:dyDescent="0.25">
      <c r="A15" s="138"/>
      <c r="B15" s="144" t="str">
        <f>IF(ISNUMBER(A15),VLOOKUP(A15,'frais généraux'!A6:D259,4,FALSE),"")</f>
        <v/>
      </c>
      <c r="C15" s="145" t="str">
        <f>IF(ISNUMBER(A15),VLOOKUP(A15,'frais généraux'!A9:O259,15,FALSE),"")</f>
        <v/>
      </c>
      <c r="D15" s="140" t="str">
        <f>IF(ISNUMBER(A15),VLOOKUP(A15,'frais généraux'!A6:P259,16,FALSE),"")</f>
        <v/>
      </c>
      <c r="E15" s="138" t="str">
        <f>IF(ISNUMBER(#REF!),H10-#REF!,"")</f>
        <v/>
      </c>
      <c r="F15" s="138"/>
      <c r="G15" s="139" t="str">
        <f>IF(ISNUMBER(A15),VLOOKUP(A15,'frais généraux'!A6:D259,3,FALSE),"")</f>
        <v/>
      </c>
      <c r="H15" s="139" t="str">
        <f>+IF(ISNUMBER(A15),VLOOKUP(A15,'frais généraux'!A6:W259,23,FALSE),"")</f>
        <v/>
      </c>
    </row>
    <row r="16" spans="1:9" x14ac:dyDescent="0.25">
      <c r="A16" s="138"/>
      <c r="B16" s="144" t="str">
        <f>IF(ISNUMBER(A16),VLOOKUP(A16,'frais généraux'!A7:D260,4,FALSE),"")</f>
        <v/>
      </c>
      <c r="C16" s="145" t="str">
        <f>IF(ISNUMBER(A16),VLOOKUP(A16,'frais généraux'!A10:O260,15,FALSE),"")</f>
        <v/>
      </c>
      <c r="D16" s="140" t="str">
        <f>IF(ISNUMBER(A16),VLOOKUP(A16,'frais généraux'!A7:P260,16,FALSE),"")</f>
        <v/>
      </c>
      <c r="E16" s="138" t="str">
        <f>IF(ISNUMBER(#REF!),H11-#REF!,"")</f>
        <v/>
      </c>
      <c r="F16" s="138"/>
      <c r="G16" s="139" t="str">
        <f>IF(ISNUMBER(A16),VLOOKUP(A16,'frais généraux'!A7:D260,3,FALSE),"")</f>
        <v/>
      </c>
      <c r="H16" s="139" t="str">
        <f>+IF(ISNUMBER(A16),VLOOKUP(A16,'frais généraux'!A7:W260,23,FALSE),"")</f>
        <v/>
      </c>
    </row>
    <row r="17" spans="1:8" x14ac:dyDescent="0.25">
      <c r="A17" s="138"/>
      <c r="B17" s="144" t="str">
        <f>IF(ISNUMBER(A17),VLOOKUP(A17,'frais généraux'!A8:D261,4,FALSE),"")</f>
        <v/>
      </c>
      <c r="C17" s="145" t="str">
        <f>IF(ISNUMBER(A17),VLOOKUP(A17,'frais généraux'!A11:O261,15,FALSE),"")</f>
        <v/>
      </c>
      <c r="D17" s="140" t="str">
        <f>IF(ISNUMBER(A17),VLOOKUP(A17,'frais généraux'!A8:P261,16,FALSE),"")</f>
        <v/>
      </c>
      <c r="E17" s="138" t="str">
        <f>IF(ISNUMBER(#REF!),H12-#REF!,"")</f>
        <v/>
      </c>
      <c r="F17" s="138"/>
      <c r="G17" s="139" t="str">
        <f>IF(ISNUMBER(A17),VLOOKUP(A17,'frais généraux'!A8:D261,3,FALSE),"")</f>
        <v/>
      </c>
      <c r="H17" s="139" t="str">
        <f>+IF(ISNUMBER(A17),VLOOKUP(A17,'frais généraux'!A8:W261,23,FALSE),"")</f>
        <v/>
      </c>
    </row>
    <row r="18" spans="1:8" x14ac:dyDescent="0.25">
      <c r="A18" s="138"/>
      <c r="B18" s="144" t="str">
        <f>IF(ISNUMBER(A18),VLOOKUP(A18,'frais généraux'!A9:D262,4,FALSE),"")</f>
        <v/>
      </c>
      <c r="C18" s="145" t="str">
        <f>IF(ISNUMBER(A18),VLOOKUP(A18,'frais généraux'!A12:O262,15,FALSE),"")</f>
        <v/>
      </c>
      <c r="D18" s="140" t="str">
        <f>IF(ISNUMBER(A18),VLOOKUP(A18,'frais généraux'!A9:P262,16,FALSE),"")</f>
        <v/>
      </c>
      <c r="E18" s="138" t="str">
        <f>IF(ISNUMBER(#REF!),H13-#REF!,"")</f>
        <v/>
      </c>
      <c r="F18" s="138"/>
      <c r="G18" s="139" t="str">
        <f>IF(ISNUMBER(A18),VLOOKUP(A18,'frais généraux'!A9:D262,3,FALSE),"")</f>
        <v/>
      </c>
      <c r="H18" s="139" t="str">
        <f>+IF(ISNUMBER(A18),VLOOKUP(A18,'frais généraux'!A9:W262,23,FALSE),"")</f>
        <v/>
      </c>
    </row>
    <row r="19" spans="1:8" x14ac:dyDescent="0.25">
      <c r="A19" s="138"/>
      <c r="B19" s="144" t="str">
        <f>IF(ISNUMBER(A19),VLOOKUP(A19,'frais généraux'!A10:D263,4,FALSE),"")</f>
        <v/>
      </c>
      <c r="C19" s="145" t="str">
        <f>IF(ISNUMBER(A19),VLOOKUP(A19,'frais généraux'!A13:O263,15,FALSE),"")</f>
        <v/>
      </c>
      <c r="D19" s="140" t="str">
        <f>IF(ISNUMBER(A19),VLOOKUP(A19,'frais généraux'!A10:P263,16,FALSE),"")</f>
        <v/>
      </c>
      <c r="E19" s="138" t="str">
        <f>IF(ISNUMBER(#REF!),H14-#REF!,"")</f>
        <v/>
      </c>
      <c r="F19" s="138"/>
      <c r="G19" s="139" t="str">
        <f>IF(ISNUMBER(A19),VLOOKUP(A19,'frais généraux'!A10:D263,3,FALSE),"")</f>
        <v/>
      </c>
      <c r="H19" s="139" t="str">
        <f>+IF(ISNUMBER(A19),VLOOKUP(A19,'frais généraux'!A10:W263,23,FALSE),"")</f>
        <v/>
      </c>
    </row>
    <row r="20" spans="1:8" x14ac:dyDescent="0.25">
      <c r="A20" s="138"/>
      <c r="B20" s="144" t="str">
        <f>IF(ISNUMBER(A20),VLOOKUP(A20,'frais généraux'!A11:D264,4,FALSE),"")</f>
        <v/>
      </c>
      <c r="C20" s="145" t="str">
        <f>IF(ISNUMBER(A20),VLOOKUP(A20,'frais généraux'!A14:O264,15,FALSE),"")</f>
        <v/>
      </c>
      <c r="D20" s="140" t="str">
        <f>IF(ISNUMBER(A20),VLOOKUP(A20,'frais généraux'!A11:P264,16,FALSE),"")</f>
        <v/>
      </c>
      <c r="E20" s="138" t="str">
        <f>IF(ISNUMBER(#REF!),H15-#REF!,"")</f>
        <v/>
      </c>
      <c r="F20" s="138"/>
      <c r="G20" s="139" t="str">
        <f>IF(ISNUMBER(A20),VLOOKUP(A20,'frais généraux'!A11:D264,3,FALSE),"")</f>
        <v/>
      </c>
      <c r="H20" s="139" t="str">
        <f>+IF(ISNUMBER(A20),VLOOKUP(A20,'frais généraux'!A11:W264,23,FALSE),"")</f>
        <v/>
      </c>
    </row>
    <row r="21" spans="1:8" x14ac:dyDescent="0.25">
      <c r="A21" s="138"/>
      <c r="B21" s="144" t="str">
        <f>IF(ISNUMBER(A21),VLOOKUP(A21,'frais généraux'!A12:D265,4,FALSE),"")</f>
        <v/>
      </c>
      <c r="C21" s="145" t="str">
        <f>IF(ISNUMBER(A21),VLOOKUP(A21,'frais généraux'!A15:O265,15,FALSE),"")</f>
        <v/>
      </c>
      <c r="D21" s="140" t="str">
        <f>IF(ISNUMBER(A21),VLOOKUP(A21,'frais généraux'!A12:P265,16,FALSE),"")</f>
        <v/>
      </c>
      <c r="E21" s="138" t="str">
        <f>IF(ISNUMBER(#REF!),H16-#REF!,"")</f>
        <v/>
      </c>
      <c r="F21" s="138"/>
      <c r="G21" s="139" t="str">
        <f>IF(ISNUMBER(A21),VLOOKUP(A21,'frais généraux'!A12:D265,3,FALSE),"")</f>
        <v/>
      </c>
      <c r="H21" s="139" t="str">
        <f>+IF(ISNUMBER(A21),VLOOKUP(A21,'frais généraux'!A12:W265,23,FALSE),"")</f>
        <v/>
      </c>
    </row>
    <row r="22" spans="1:8" x14ac:dyDescent="0.25">
      <c r="A22" s="138"/>
      <c r="B22" s="144" t="str">
        <f>IF(ISNUMBER(A22),VLOOKUP(A22,'frais généraux'!A13:D266,4,FALSE),"")</f>
        <v/>
      </c>
      <c r="C22" s="145" t="str">
        <f>IF(ISNUMBER(A22),VLOOKUP(A22,'frais généraux'!A16:O266,15,FALSE),"")</f>
        <v/>
      </c>
      <c r="D22" s="140" t="str">
        <f>IF(ISNUMBER(A22),VLOOKUP(A22,'frais généraux'!A13:P266,16,FALSE),"")</f>
        <v/>
      </c>
      <c r="E22" s="138" t="str">
        <f>IF(ISNUMBER(#REF!),H17-#REF!,"")</f>
        <v/>
      </c>
      <c r="F22" s="138"/>
      <c r="G22" s="139" t="str">
        <f>IF(ISNUMBER(A22),VLOOKUP(A22,'frais généraux'!A13:D266,3,FALSE),"")</f>
        <v/>
      </c>
      <c r="H22" s="139" t="str">
        <f>+IF(ISNUMBER(A22),VLOOKUP(A22,'frais généraux'!A13:W266,23,FALSE),"")</f>
        <v/>
      </c>
    </row>
    <row r="23" spans="1:8" x14ac:dyDescent="0.25">
      <c r="A23" s="138"/>
      <c r="B23" s="144" t="str">
        <f>IF(ISNUMBER(A23),VLOOKUP(A23,'frais généraux'!A14:D267,4,FALSE),"")</f>
        <v/>
      </c>
      <c r="C23" s="145" t="str">
        <f>IF(ISNUMBER(A23),VLOOKUP(A23,'frais généraux'!A17:O267,15,FALSE),"")</f>
        <v/>
      </c>
      <c r="D23" s="140" t="str">
        <f>IF(ISNUMBER(A23),VLOOKUP(A23,'frais généraux'!A14:P267,16,FALSE),"")</f>
        <v/>
      </c>
      <c r="E23" s="138" t="str">
        <f>IF(ISNUMBER(#REF!),H18-#REF!,"")</f>
        <v/>
      </c>
      <c r="F23" s="138"/>
      <c r="G23" s="139" t="str">
        <f>IF(ISNUMBER(A23),VLOOKUP(A23,'frais généraux'!A14:D267,3,FALSE),"")</f>
        <v/>
      </c>
      <c r="H23" s="139" t="str">
        <f>+IF(ISNUMBER(A23),VLOOKUP(A23,'frais généraux'!A14:W267,23,FALSE),"")</f>
        <v/>
      </c>
    </row>
    <row r="24" spans="1:8" x14ac:dyDescent="0.25">
      <c r="A24" s="138"/>
      <c r="B24" s="144" t="str">
        <f>IF(ISNUMBER(A24),VLOOKUP(A24,'frais généraux'!A15:D268,4,FALSE),"")</f>
        <v/>
      </c>
      <c r="C24" s="145" t="str">
        <f>IF(ISNUMBER(A24),VLOOKUP(A24,'frais généraux'!A18:O268,15,FALSE),"")</f>
        <v/>
      </c>
      <c r="D24" s="140" t="str">
        <f>IF(ISNUMBER(A24),VLOOKUP(A24,'frais généraux'!A15:P268,16,FALSE),"")</f>
        <v/>
      </c>
      <c r="E24" s="138" t="str">
        <f>IF(ISNUMBER(#REF!),H19-#REF!,"")</f>
        <v/>
      </c>
      <c r="F24" s="138"/>
      <c r="G24" s="139" t="str">
        <f>IF(ISNUMBER(A24),VLOOKUP(A24,'frais généraux'!A15:D268,3,FALSE),"")</f>
        <v/>
      </c>
      <c r="H24" s="139" t="str">
        <f>+IF(ISNUMBER(A24),VLOOKUP(A24,'frais généraux'!A15:W268,23,FALSE),"")</f>
        <v/>
      </c>
    </row>
    <row r="25" spans="1:8" x14ac:dyDescent="0.25">
      <c r="A25" s="138"/>
      <c r="B25" s="144" t="str">
        <f>IF(ISNUMBER(A25),VLOOKUP(A25,'frais généraux'!A16:D269,4,FALSE),"")</f>
        <v/>
      </c>
      <c r="C25" s="145" t="str">
        <f>IF(ISNUMBER(A25),VLOOKUP(A25,'frais généraux'!A19:O269,15,FALSE),"")</f>
        <v/>
      </c>
      <c r="D25" s="140" t="str">
        <f>IF(ISNUMBER(A25),VLOOKUP(A25,'frais généraux'!A16:P269,16,FALSE),"")</f>
        <v/>
      </c>
      <c r="E25" s="138" t="str">
        <f>IF(ISNUMBER(#REF!),H20-#REF!,"")</f>
        <v/>
      </c>
      <c r="F25" s="138"/>
      <c r="G25" s="139" t="str">
        <f>IF(ISNUMBER(A25),VLOOKUP(A25,'frais généraux'!A16:D269,3,FALSE),"")</f>
        <v/>
      </c>
      <c r="H25" s="139" t="str">
        <f>+IF(ISNUMBER(A25),VLOOKUP(A25,'frais généraux'!A16:W269,23,FALSE),"")</f>
        <v/>
      </c>
    </row>
    <row r="26" spans="1:8" x14ac:dyDescent="0.25">
      <c r="A26" s="138"/>
      <c r="B26" s="144" t="str">
        <f>IF(ISNUMBER(A26),VLOOKUP(A26,'frais généraux'!A17:D270,4,FALSE),"")</f>
        <v/>
      </c>
      <c r="C26" s="145" t="str">
        <f>IF(ISNUMBER(A26),VLOOKUP(A26,'frais généraux'!A20:O270,15,FALSE),"")</f>
        <v/>
      </c>
      <c r="D26" s="140" t="str">
        <f>IF(ISNUMBER(A26),VLOOKUP(A26,'frais généraux'!A17:P270,16,FALSE),"")</f>
        <v/>
      </c>
      <c r="E26" s="138" t="str">
        <f>IF(ISNUMBER(#REF!),H21-#REF!,"")</f>
        <v/>
      </c>
      <c r="F26" s="138"/>
      <c r="G26" s="139" t="str">
        <f>IF(ISNUMBER(A26),VLOOKUP(A26,'frais généraux'!A17:D270,3,FALSE),"")</f>
        <v/>
      </c>
      <c r="H26" s="139" t="str">
        <f>+IF(ISNUMBER(A26),VLOOKUP(A26,'frais généraux'!A17:W270,23,FALSE),"")</f>
        <v/>
      </c>
    </row>
    <row r="27" spans="1:8" x14ac:dyDescent="0.25">
      <c r="A27" s="138"/>
      <c r="B27" s="144" t="str">
        <f>IF(ISNUMBER(A27),VLOOKUP(A27,'frais généraux'!A18:D271,4,FALSE),"")</f>
        <v/>
      </c>
      <c r="C27" s="145" t="str">
        <f>IF(ISNUMBER(A27),VLOOKUP(A27,'frais généraux'!A21:O271,15,FALSE),"")</f>
        <v/>
      </c>
      <c r="D27" s="140" t="str">
        <f>IF(ISNUMBER(A27),VLOOKUP(A27,'frais généraux'!A18:P271,16,FALSE),"")</f>
        <v/>
      </c>
      <c r="E27" s="138" t="str">
        <f>IF(ISNUMBER(#REF!),H22-#REF!,"")</f>
        <v/>
      </c>
      <c r="F27" s="138"/>
      <c r="G27" s="139" t="str">
        <f>IF(ISNUMBER(A27),VLOOKUP(A27,'frais généraux'!A18:D271,3,FALSE),"")</f>
        <v/>
      </c>
      <c r="H27" s="139" t="str">
        <f>+IF(ISNUMBER(A27),VLOOKUP(A27,'frais généraux'!A18:W271,23,FALSE),"")</f>
        <v/>
      </c>
    </row>
    <row r="28" spans="1:8" x14ac:dyDescent="0.25">
      <c r="A28" s="138"/>
      <c r="B28" s="144" t="str">
        <f>IF(ISNUMBER(A28),VLOOKUP(A28,'frais généraux'!A19:D272,4,FALSE),"")</f>
        <v/>
      </c>
      <c r="C28" s="145" t="str">
        <f>IF(ISNUMBER(A28),VLOOKUP(A28,'frais généraux'!A22:O272,15,FALSE),"")</f>
        <v/>
      </c>
      <c r="D28" s="140" t="str">
        <f>IF(ISNUMBER(A28),VLOOKUP(A28,'frais généraux'!A19:P272,16,FALSE),"")</f>
        <v/>
      </c>
      <c r="E28" s="138" t="str">
        <f>IF(ISNUMBER(#REF!),H23-#REF!,"")</f>
        <v/>
      </c>
      <c r="F28" s="138"/>
      <c r="G28" s="139" t="str">
        <f>IF(ISNUMBER(A28),VLOOKUP(A28,'frais généraux'!A19:D272,3,FALSE),"")</f>
        <v/>
      </c>
      <c r="H28" s="139" t="str">
        <f>+IF(ISNUMBER(A28),VLOOKUP(A28,'frais généraux'!A19:W272,23,FALSE),"")</f>
        <v/>
      </c>
    </row>
    <row r="29" spans="1:8" x14ac:dyDescent="0.25">
      <c r="A29" s="138"/>
      <c r="B29" s="144" t="str">
        <f>IF(ISNUMBER(A29),VLOOKUP(A29,'frais généraux'!A20:D273,4,FALSE),"")</f>
        <v/>
      </c>
      <c r="C29" s="145" t="str">
        <f>IF(ISNUMBER(A29),VLOOKUP(A29,'frais généraux'!A23:O273,15,FALSE),"")</f>
        <v/>
      </c>
      <c r="D29" s="140" t="str">
        <f>IF(ISNUMBER(A29),VLOOKUP(A29,'frais généraux'!A20:P273,16,FALSE),"")</f>
        <v/>
      </c>
      <c r="E29" s="138" t="str">
        <f>IF(ISNUMBER(#REF!),H24-#REF!,"")</f>
        <v/>
      </c>
      <c r="F29" s="138"/>
      <c r="G29" s="139" t="str">
        <f>IF(ISNUMBER(A29),VLOOKUP(A29,'frais généraux'!A20:D273,3,FALSE),"")</f>
        <v/>
      </c>
      <c r="H29" s="139" t="str">
        <f>+IF(ISNUMBER(A29),VLOOKUP(A29,'frais généraux'!A20:W273,23,FALSE),"")</f>
        <v/>
      </c>
    </row>
    <row r="30" spans="1:8" x14ac:dyDescent="0.25">
      <c r="A30" s="138"/>
      <c r="B30" s="144" t="str">
        <f>IF(ISNUMBER(A30),VLOOKUP(A30,'frais généraux'!A21:D274,4,FALSE),"")</f>
        <v/>
      </c>
      <c r="C30" s="145" t="str">
        <f>IF(ISNUMBER(A30),VLOOKUP(A30,'frais généraux'!A24:O274,15,FALSE),"")</f>
        <v/>
      </c>
      <c r="D30" s="140" t="str">
        <f>IF(ISNUMBER(A30),VLOOKUP(A30,'frais généraux'!A21:P274,16,FALSE),"")</f>
        <v/>
      </c>
      <c r="E30" s="138" t="str">
        <f>IF(ISNUMBER(#REF!),H25-#REF!,"")</f>
        <v/>
      </c>
      <c r="F30" s="138"/>
      <c r="G30" s="139" t="str">
        <f>IF(ISNUMBER(A30),VLOOKUP(A30,'frais généraux'!A21:D274,3,FALSE),"")</f>
        <v/>
      </c>
      <c r="H30" s="139" t="str">
        <f>+IF(ISNUMBER(A30),VLOOKUP(A30,'frais généraux'!A21:W274,23,FALSE),"")</f>
        <v/>
      </c>
    </row>
    <row r="31" spans="1:8" x14ac:dyDescent="0.25">
      <c r="A31" s="138"/>
      <c r="B31" s="144" t="str">
        <f>IF(ISNUMBER(A31),VLOOKUP(A31,'frais généraux'!A22:D275,4,FALSE),"")</f>
        <v/>
      </c>
      <c r="C31" s="145" t="str">
        <f>IF(ISNUMBER(A31),VLOOKUP(A31,'frais généraux'!A25:O275,15,FALSE),"")</f>
        <v/>
      </c>
      <c r="D31" s="140" t="str">
        <f>IF(ISNUMBER(A31),VLOOKUP(A31,'frais généraux'!A22:P275,16,FALSE),"")</f>
        <v/>
      </c>
      <c r="E31" s="138" t="str">
        <f>IF(ISNUMBER(#REF!),H26-#REF!,"")</f>
        <v/>
      </c>
      <c r="F31" s="138"/>
      <c r="G31" s="139" t="str">
        <f>IF(ISNUMBER(A31),VLOOKUP(A31,'frais généraux'!A22:D275,3,FALSE),"")</f>
        <v/>
      </c>
      <c r="H31" s="139" t="str">
        <f>+IF(ISNUMBER(A31),VLOOKUP(A31,'frais généraux'!A22:W275,23,FALSE),"")</f>
        <v/>
      </c>
    </row>
    <row r="32" spans="1:8" x14ac:dyDescent="0.25">
      <c r="A32" s="138"/>
      <c r="B32" s="144" t="str">
        <f>IF(ISNUMBER(A32),VLOOKUP(A32,'frais généraux'!A23:D276,4,FALSE),"")</f>
        <v/>
      </c>
      <c r="C32" s="145" t="str">
        <f>IF(ISNUMBER(A32),VLOOKUP(A32,'frais généraux'!A26:O276,15,FALSE),"")</f>
        <v/>
      </c>
      <c r="D32" s="140" t="str">
        <f>IF(ISNUMBER(A32),VLOOKUP(A32,'frais généraux'!A23:P276,16,FALSE),"")</f>
        <v/>
      </c>
      <c r="E32" s="138" t="str">
        <f>IF(ISNUMBER(#REF!),H27-#REF!,"")</f>
        <v/>
      </c>
      <c r="F32" s="138"/>
      <c r="G32" s="139" t="str">
        <f>IF(ISNUMBER(A32),VLOOKUP(A32,'frais généraux'!A23:D276,3,FALSE),"")</f>
        <v/>
      </c>
      <c r="H32" s="139" t="str">
        <f>+IF(ISNUMBER(A32),VLOOKUP(A32,'frais généraux'!A23:W276,23,FALSE),"")</f>
        <v/>
      </c>
    </row>
    <row r="33" spans="1:8" x14ac:dyDescent="0.25">
      <c r="A33" s="138"/>
      <c r="B33" s="144" t="str">
        <f>IF(ISNUMBER(A33),VLOOKUP(A33,'frais généraux'!A24:D277,4,FALSE),"")</f>
        <v/>
      </c>
      <c r="C33" s="145" t="str">
        <f>IF(ISNUMBER(A33),VLOOKUP(A33,'frais généraux'!A27:O277,15,FALSE),"")</f>
        <v/>
      </c>
      <c r="D33" s="140" t="str">
        <f>IF(ISNUMBER(A33),VLOOKUP(A33,'frais généraux'!A24:P277,16,FALSE),"")</f>
        <v/>
      </c>
      <c r="E33" s="138" t="str">
        <f>IF(ISNUMBER(#REF!),H28-#REF!,"")</f>
        <v/>
      </c>
      <c r="F33" s="138"/>
      <c r="G33" s="139" t="str">
        <f>IF(ISNUMBER(A33),VLOOKUP(A33,'frais généraux'!A24:D277,3,FALSE),"")</f>
        <v/>
      </c>
      <c r="H33" s="139" t="str">
        <f>+IF(ISNUMBER(A33),VLOOKUP(A33,'frais généraux'!A24:W277,23,FALSE),"")</f>
        <v/>
      </c>
    </row>
    <row r="34" spans="1:8" x14ac:dyDescent="0.25">
      <c r="A34" s="138"/>
      <c r="B34" s="144" t="str">
        <f>IF(ISNUMBER(A34),VLOOKUP(A34,'frais généraux'!A25:D278,4,FALSE),"")</f>
        <v/>
      </c>
      <c r="C34" s="145" t="str">
        <f>IF(ISNUMBER(A34),VLOOKUP(A34,'frais généraux'!A28:O278,15,FALSE),"")</f>
        <v/>
      </c>
      <c r="D34" s="140" t="str">
        <f>IF(ISNUMBER(A34),VLOOKUP(A34,'frais généraux'!A25:P278,16,FALSE),"")</f>
        <v/>
      </c>
      <c r="E34" s="138" t="str">
        <f>IF(ISNUMBER(#REF!),H29-#REF!,"")</f>
        <v/>
      </c>
      <c r="F34" s="138"/>
      <c r="G34" s="139" t="str">
        <f>IF(ISNUMBER(A34),VLOOKUP(A34,'frais généraux'!A25:D278,3,FALSE),"")</f>
        <v/>
      </c>
      <c r="H34" s="139" t="str">
        <f>+IF(ISNUMBER(A34),VLOOKUP(A34,'frais généraux'!A25:W278,23,FALSE),"")</f>
        <v/>
      </c>
    </row>
    <row r="35" spans="1:8" x14ac:dyDescent="0.25">
      <c r="A35" s="138"/>
      <c r="B35" s="144" t="str">
        <f>IF(ISNUMBER(A35),VLOOKUP(A35,'frais généraux'!A26:D279,4,FALSE),"")</f>
        <v/>
      </c>
      <c r="C35" s="145" t="str">
        <f>IF(ISNUMBER(A35),VLOOKUP(A35,'frais généraux'!A29:O279,15,FALSE),"")</f>
        <v/>
      </c>
      <c r="D35" s="140" t="str">
        <f>IF(ISNUMBER(A35),VLOOKUP(A35,'frais généraux'!A26:P279,16,FALSE),"")</f>
        <v/>
      </c>
      <c r="E35" s="138" t="str">
        <f>IF(ISNUMBER(#REF!),H30-#REF!,"")</f>
        <v/>
      </c>
      <c r="F35" s="138"/>
      <c r="G35" s="139" t="str">
        <f>IF(ISNUMBER(A35),VLOOKUP(A35,'frais généraux'!A26:D279,3,FALSE),"")</f>
        <v/>
      </c>
      <c r="H35" s="139" t="str">
        <f>+IF(ISNUMBER(A35),VLOOKUP(A35,'frais généraux'!A26:W279,23,FALSE),"")</f>
        <v/>
      </c>
    </row>
  </sheetData>
  <mergeCells count="14">
    <mergeCell ref="H7:H10"/>
    <mergeCell ref="D8:D10"/>
    <mergeCell ref="E8:E10"/>
    <mergeCell ref="F8:F10"/>
    <mergeCell ref="G7:G10"/>
    <mergeCell ref="A7:A10"/>
    <mergeCell ref="C8:C10"/>
    <mergeCell ref="A1:B1"/>
    <mergeCell ref="A2:B2"/>
    <mergeCell ref="A3:B3"/>
    <mergeCell ref="C5:F5"/>
    <mergeCell ref="B7:B10"/>
    <mergeCell ref="C7:D7"/>
    <mergeCell ref="E7:F7"/>
  </mergeCells>
  <pageMargins left="0.19685039370078741" right="0.19685039370078741" top="0.74803149606299213" bottom="0.74803149606299213"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H87"/>
  <sheetViews>
    <sheetView topLeftCell="A8" workbookViewId="0">
      <selection activeCell="A16" sqref="A16:AH16"/>
    </sheetView>
  </sheetViews>
  <sheetFormatPr baseColWidth="10" defaultRowHeight="15" x14ac:dyDescent="0.25"/>
  <cols>
    <col min="1" max="1" width="10.42578125" customWidth="1"/>
    <col min="4" max="4" width="16.5703125" customWidth="1"/>
    <col min="6" max="6" width="15.7109375" customWidth="1"/>
    <col min="10" max="10" width="14.5703125" customWidth="1"/>
    <col min="11" max="11" width="17.140625" customWidth="1"/>
    <col min="12" max="12" width="12.140625" customWidth="1"/>
    <col min="13" max="13" width="14.140625" customWidth="1"/>
    <col min="14" max="14" width="14.42578125" customWidth="1"/>
    <col min="20" max="20" width="13.42578125" customWidth="1"/>
    <col min="29" max="29" width="12.42578125" customWidth="1"/>
    <col min="32" max="32" width="21.140625" customWidth="1"/>
    <col min="33" max="33" width="16.28515625" customWidth="1"/>
    <col min="34" max="34" width="26.42578125" customWidth="1"/>
  </cols>
  <sheetData>
    <row r="1" spans="1:34" ht="32.25" customHeight="1" x14ac:dyDescent="0.25">
      <c r="A1" s="304" t="s">
        <v>209</v>
      </c>
      <c r="B1" s="304"/>
      <c r="C1" s="304"/>
      <c r="D1" s="123"/>
      <c r="E1" s="123"/>
      <c r="F1" s="276" t="s">
        <v>210</v>
      </c>
      <c r="G1" s="276"/>
      <c r="H1" s="276"/>
      <c r="I1" s="276"/>
      <c r="J1" s="276"/>
      <c r="K1" s="276"/>
      <c r="L1" s="276"/>
      <c r="M1" s="276"/>
      <c r="N1" s="276"/>
      <c r="O1" s="276"/>
      <c r="P1" s="276"/>
      <c r="Q1" s="276"/>
      <c r="R1" s="124"/>
      <c r="S1" s="125"/>
      <c r="T1" s="133" t="s">
        <v>16</v>
      </c>
      <c r="U1" s="126">
        <v>41756</v>
      </c>
      <c r="V1" s="127"/>
      <c r="W1" s="147"/>
      <c r="X1" s="6"/>
      <c r="Y1" s="42"/>
      <c r="Z1" s="6"/>
      <c r="AA1" s="49"/>
      <c r="AB1" s="49"/>
      <c r="AC1" s="6"/>
      <c r="AD1" s="104"/>
      <c r="AE1" s="156"/>
      <c r="AF1" s="7"/>
      <c r="AG1" s="105"/>
      <c r="AH1" s="8"/>
    </row>
    <row r="2" spans="1:34" ht="42.75" customHeight="1" thickBot="1" x14ac:dyDescent="0.3">
      <c r="A2" s="35"/>
      <c r="B2" s="35"/>
      <c r="C2" s="123"/>
      <c r="D2" s="123"/>
      <c r="E2" s="123"/>
      <c r="F2" s="212"/>
      <c r="G2" s="212"/>
      <c r="H2" s="212"/>
      <c r="I2" s="212"/>
      <c r="J2" s="212"/>
      <c r="K2" s="212"/>
      <c r="L2" s="212"/>
      <c r="M2" s="271"/>
      <c r="N2" s="212"/>
      <c r="O2" s="212"/>
      <c r="P2" s="212"/>
      <c r="Q2" s="212"/>
      <c r="R2" s="124"/>
      <c r="S2" s="125"/>
      <c r="T2" s="133"/>
      <c r="U2" s="126"/>
      <c r="X2" s="6"/>
      <c r="Y2" s="42"/>
      <c r="Z2" s="6"/>
      <c r="AA2" s="49"/>
      <c r="AB2" s="49"/>
      <c r="AC2" s="6"/>
      <c r="AD2" s="104"/>
      <c r="AE2" s="156"/>
      <c r="AF2" s="7"/>
      <c r="AG2" s="105"/>
      <c r="AH2" s="8"/>
    </row>
    <row r="3" spans="1:34" ht="21" customHeight="1" thickBot="1" x14ac:dyDescent="0.3">
      <c r="A3" s="35"/>
      <c r="B3" s="301" t="s">
        <v>208</v>
      </c>
      <c r="C3" s="302"/>
      <c r="D3" s="303"/>
      <c r="E3" s="315" t="s">
        <v>5</v>
      </c>
      <c r="F3" s="316"/>
      <c r="G3" s="316"/>
      <c r="H3" s="316"/>
      <c r="I3" s="316"/>
      <c r="J3" s="316"/>
      <c r="K3" s="317"/>
      <c r="L3" s="212"/>
      <c r="M3" s="212"/>
      <c r="N3" s="315" t="s">
        <v>6</v>
      </c>
      <c r="O3" s="316"/>
      <c r="P3" s="316"/>
      <c r="Q3" s="316"/>
      <c r="R3" s="317"/>
      <c r="S3" s="125"/>
      <c r="T3" s="133"/>
      <c r="U3" s="313" t="s">
        <v>7</v>
      </c>
      <c r="V3" s="314"/>
      <c r="W3" s="311" t="s">
        <v>151</v>
      </c>
      <c r="X3" s="312"/>
      <c r="Y3" s="42"/>
      <c r="Z3" s="270" t="s">
        <v>124</v>
      </c>
      <c r="AA3" s="269"/>
      <c r="AB3" s="49"/>
      <c r="AC3" s="309" t="s">
        <v>22</v>
      </c>
      <c r="AD3" s="310"/>
      <c r="AE3" s="156"/>
      <c r="AF3" s="7"/>
      <c r="AG3" s="105"/>
      <c r="AH3" s="8"/>
    </row>
    <row r="4" spans="1:34" ht="59.25" customHeight="1" thickBot="1" x14ac:dyDescent="0.3">
      <c r="A4" s="266" t="s">
        <v>194</v>
      </c>
      <c r="B4" s="267" t="s">
        <v>159</v>
      </c>
      <c r="C4" s="267" t="s">
        <v>195</v>
      </c>
      <c r="D4" s="267" t="s">
        <v>153</v>
      </c>
      <c r="E4" s="267" t="s">
        <v>185</v>
      </c>
      <c r="F4" s="267" t="s">
        <v>196</v>
      </c>
      <c r="G4" s="267" t="s">
        <v>197</v>
      </c>
      <c r="H4" s="267" t="s">
        <v>160</v>
      </c>
      <c r="I4" s="267" t="s">
        <v>198</v>
      </c>
      <c r="J4" s="267" t="s">
        <v>199</v>
      </c>
      <c r="K4" s="267" t="s">
        <v>14</v>
      </c>
      <c r="L4" s="268" t="s">
        <v>125</v>
      </c>
      <c r="M4" s="268" t="s">
        <v>9</v>
      </c>
      <c r="N4" s="267" t="s">
        <v>200</v>
      </c>
      <c r="O4" s="267" t="s">
        <v>201</v>
      </c>
      <c r="P4" s="267" t="s">
        <v>154</v>
      </c>
      <c r="Q4" s="267" t="s">
        <v>202</v>
      </c>
      <c r="R4" s="267" t="s">
        <v>203</v>
      </c>
      <c r="S4" s="268" t="s">
        <v>8</v>
      </c>
      <c r="T4" s="268" t="s">
        <v>9</v>
      </c>
      <c r="U4" s="267" t="s">
        <v>149</v>
      </c>
      <c r="V4" s="267" t="s">
        <v>204</v>
      </c>
      <c r="W4" s="267" t="s">
        <v>205</v>
      </c>
      <c r="X4" s="267" t="s">
        <v>119</v>
      </c>
      <c r="Y4" s="268" t="s">
        <v>120</v>
      </c>
      <c r="Z4" s="267" t="s">
        <v>206</v>
      </c>
      <c r="AA4" s="268" t="s">
        <v>122</v>
      </c>
      <c r="AB4" s="268" t="s">
        <v>123</v>
      </c>
      <c r="AC4" s="267" t="s">
        <v>20</v>
      </c>
      <c r="AD4" s="267" t="s">
        <v>21</v>
      </c>
      <c r="AE4" s="268" t="s">
        <v>207</v>
      </c>
      <c r="AF4" s="265" t="s">
        <v>9</v>
      </c>
      <c r="AG4" s="265" t="s">
        <v>144</v>
      </c>
      <c r="AH4" s="265" t="s">
        <v>148</v>
      </c>
    </row>
    <row r="5" spans="1:34" ht="27" customHeight="1" x14ac:dyDescent="0.25">
      <c r="A5" s="305" t="s">
        <v>169</v>
      </c>
      <c r="B5" s="306"/>
      <c r="C5" s="306"/>
      <c r="D5" s="306"/>
      <c r="E5" s="306"/>
      <c r="F5" s="306"/>
      <c r="G5" s="306"/>
      <c r="H5" s="306"/>
      <c r="I5" s="306"/>
      <c r="J5" s="306"/>
      <c r="K5" s="306"/>
      <c r="L5" s="306"/>
      <c r="M5" s="306"/>
      <c r="N5" s="306"/>
      <c r="O5" s="306"/>
      <c r="P5" s="306"/>
      <c r="Q5" s="306"/>
      <c r="R5" s="306"/>
      <c r="S5" s="306"/>
      <c r="T5" s="306"/>
      <c r="U5" s="306"/>
      <c r="V5" s="306"/>
      <c r="W5" s="306"/>
      <c r="X5" s="306"/>
      <c r="Y5" s="306"/>
      <c r="Z5" s="306"/>
      <c r="AA5" s="306"/>
      <c r="AB5" s="306"/>
      <c r="AC5" s="306"/>
      <c r="AD5" s="306"/>
      <c r="AE5" s="306"/>
      <c r="AF5" s="306"/>
      <c r="AG5" s="306"/>
      <c r="AH5" s="306"/>
    </row>
    <row r="6" spans="1:34" ht="100.5" thickBot="1" x14ac:dyDescent="0.3">
      <c r="A6" s="134">
        <v>1223</v>
      </c>
      <c r="B6" s="134">
        <v>60</v>
      </c>
      <c r="C6" s="9">
        <v>4501081526</v>
      </c>
      <c r="D6" s="9" t="s">
        <v>158</v>
      </c>
      <c r="E6" s="9"/>
      <c r="F6" s="197" t="str">
        <f>IF(ISNUMBER(Z6),"Terminé",IF(AND(ISBLANK(J6),ISNUMBER(I6),ISNUMBER(P6)),"Réclamer Réception",IF(AND(ISNUMBER(P6),ISBLANK(I6),ISBLANK(J6)),"Absence de Réception",IF(AND(ISNUMBER(I6),ISNUMBER(J6),ISNUMBER(P6)),"Réceptionné",""))))</f>
        <v/>
      </c>
      <c r="G6" s="128" t="e">
        <f>+IF(ISNUMBER(C6),VLOOKUP(C6,magasin!A6:D256,4,FALSE),"")</f>
        <v>#N/A</v>
      </c>
      <c r="H6" s="12">
        <f>IF(ISNUMBER(C6),VLOOKUP(C6,magasin!A:I,5,FALSE),"")</f>
        <v>41736</v>
      </c>
      <c r="I6" s="129" t="e">
        <f>IF(ISNUMBER(C6),VLOOKUP(C6,magasin!A6:F256,6,FALSE),"")</f>
        <v>#N/A</v>
      </c>
      <c r="J6" s="129">
        <v>41749</v>
      </c>
      <c r="K6" s="178">
        <v>20000</v>
      </c>
      <c r="L6" s="40">
        <f t="shared" ref="L6:L10" si="0">IF(AND(ISNUMBER(H6),ISNUMBER(J6),ISNUMBER(B6)),(J6-H6)/B6,IF(ISTEXT(B6),"",""))</f>
        <v>0.21666666666666667</v>
      </c>
      <c r="M6" s="14" t="str">
        <f t="shared" ref="M6:M10" si="1">IF(AND(L6&lt;30%,ISNUMBER(L6)),"à temps",IF(L6="","","Retard de paiement éventuel dû au retard du traitement de la réception"))</f>
        <v>à temps</v>
      </c>
      <c r="N6" s="10" t="str">
        <f t="shared" ref="N6:N10" si="2">+IF(0&lt;P6&lt;H6,"Facture Antidatée",IF(AND(ISNUMBER(J6),ISBLANK(P6)),"Réclamer Facture",IF(AND(ISNUMBER(P6),ISNUMBER(J6)),"à comptabiliser","")))</f>
        <v>à comptabiliser</v>
      </c>
      <c r="O6" s="11">
        <v>111111</v>
      </c>
      <c r="P6" s="130">
        <v>41739</v>
      </c>
      <c r="Q6" s="131"/>
      <c r="R6" s="130">
        <v>41750</v>
      </c>
      <c r="S6" s="13" t="str">
        <f>IF(AND(ISNUMBER(Q6),ISNUMBER(B6),ISNUMBER(R6)),(R6-Q6)/B6,"")</f>
        <v/>
      </c>
      <c r="T6" s="15" t="str">
        <f>IF(AND(ISNUMBER(Q6),ISNUMBER(R6)),R6-Q6,"")</f>
        <v/>
      </c>
      <c r="U6" s="16">
        <f t="shared" ref="U6:U10" si="3">IF(AND(ISNUMBER(H6),ISNUMBER(B6)),H6+B6,"")</f>
        <v>41796</v>
      </c>
      <c r="V6" s="17">
        <f t="shared" ref="V6:V10" si="4">IF(U6="","",+U6-$U$1)</f>
        <v>40</v>
      </c>
      <c r="W6" s="146">
        <v>12203</v>
      </c>
      <c r="X6" s="102">
        <v>41760</v>
      </c>
      <c r="Y6" s="43">
        <f t="shared" ref="Y6:Y10" si="5">+IF(AND(ISNUMBER(X6),ISNUMBER(R6),ISNUMBER(H6),ISNUMBER(B6)),(X6-MAX(R6,H6))/B6,"")</f>
        <v>0.16666666666666666</v>
      </c>
      <c r="Z6" s="102"/>
      <c r="AA6" s="40" t="str">
        <f t="shared" ref="AA6:AA10" si="6">+IF(AND(ISNUMBER(Z6),ISNUMBER(X6),ISNUMBER(B6)),(Z6-X6)/B6,"")</f>
        <v/>
      </c>
      <c r="AB6" s="40" t="str">
        <f t="shared" ref="AB6:AB10" si="7">IF(AND(ISNUMBER(Z6),ISNUMBER(AC6),ISNUMBER(B6)),(AC6-Z6)/B6,"")</f>
        <v/>
      </c>
      <c r="AC6" s="12">
        <v>41791</v>
      </c>
      <c r="AD6" s="111">
        <v>41800</v>
      </c>
      <c r="AE6" s="153">
        <f t="shared" ref="AE6:AE10" si="8">IF(AND(ISNUMBER(H6),ISNUMBER(B6),ISNUMBER(AD6)),(AD6-H6)/B6,"")</f>
        <v>1.0666666666666667</v>
      </c>
      <c r="AF6" s="19" t="str">
        <f t="shared" ref="AF6:AF10" si="9">IF(AND(ISNUMBER(AE6),AE6&lt;=1),"Paiement à temps",IF(AND(ISNUMBER(AE6),AE6&gt;1),"Dépassement du délai de paiement, Pensez à comptabiliser la majoration de retard dans charge non courante",""))</f>
        <v>Dépassement du délai de paiement, Pensez à comptabiliser la majoration de retard dans charge non courante</v>
      </c>
      <c r="AG6" s="132">
        <f t="shared" ref="AG6:AG10" si="10">IF(AND(ISNUMBER(K6),ISNUMBER(AE6),AE6&gt;100%),K6*10%,"")</f>
        <v>2000</v>
      </c>
      <c r="AH6" s="132"/>
    </row>
    <row r="7" spans="1:34" ht="33" thickTop="1" thickBot="1" x14ac:dyDescent="0.3">
      <c r="A7" s="159"/>
      <c r="B7" s="159">
        <v>60</v>
      </c>
      <c r="C7" s="160">
        <v>230332</v>
      </c>
      <c r="D7" s="160" t="s">
        <v>172</v>
      </c>
      <c r="E7" s="160"/>
      <c r="F7" s="197" t="str">
        <f t="shared" ref="F7:F10" si="11">IF(ISNUMBER(Z7),"Terminé",IF(AND(ISBLANK(J7),ISNUMBER(I7),ISNUMBER(P7)),"Réclamer Réception",IF(AND(ISNUMBER(P7),ISBLANK(I7),ISBLANK(J7)),"Absence de Réception",IF(AND(ISNUMBER(I7),ISNUMBER(J7),ISNUMBER(P7)),"Réceptionné",""))))</f>
        <v>Réceptionné</v>
      </c>
      <c r="G7" s="128">
        <f>+IF(ISNUMBER(C7),VLOOKUP(C7,magasin!A7:D257,4,FALSE),"")</f>
        <v>0</v>
      </c>
      <c r="H7" s="12">
        <f>IF(ISNUMBER(C7),VLOOKUP(C7,magasin!A:I,5,FALSE),"")</f>
        <v>41739</v>
      </c>
      <c r="I7" s="129">
        <f>IF(ISNUMBER(C7),VLOOKUP(C7,magasin!A7:F257,6,FALSE),"")</f>
        <v>0</v>
      </c>
      <c r="J7" s="46">
        <v>41754</v>
      </c>
      <c r="K7" s="179">
        <v>20000</v>
      </c>
      <c r="L7" s="162">
        <f t="shared" si="0"/>
        <v>0.25</v>
      </c>
      <c r="M7" s="163" t="str">
        <f t="shared" si="1"/>
        <v>à temps</v>
      </c>
      <c r="N7" s="161" t="str">
        <f t="shared" si="2"/>
        <v>à comptabiliser</v>
      </c>
      <c r="O7" s="164"/>
      <c r="P7" s="48">
        <v>41754</v>
      </c>
      <c r="Q7" s="48"/>
      <c r="R7" s="48">
        <v>41754</v>
      </c>
      <c r="S7" s="165" t="str">
        <f>IF(AND(ISNUMBER(Q7),ISNUMBER(B7)),(R7-Q7)/B7,"")</f>
        <v/>
      </c>
      <c r="T7" s="166" t="str">
        <f>IF(ISNUMBER(Q7),R7-Q7,"")</f>
        <v/>
      </c>
      <c r="U7" s="167">
        <f t="shared" si="3"/>
        <v>41799</v>
      </c>
      <c r="V7" s="168">
        <f t="shared" si="4"/>
        <v>43</v>
      </c>
      <c r="W7" s="169"/>
      <c r="X7" s="170"/>
      <c r="Y7" s="171" t="str">
        <f t="shared" si="5"/>
        <v/>
      </c>
      <c r="Z7" s="170"/>
      <c r="AA7" s="162" t="str">
        <f t="shared" si="6"/>
        <v/>
      </c>
      <c r="AB7" s="162" t="str">
        <f t="shared" si="7"/>
        <v/>
      </c>
      <c r="AC7" s="172"/>
      <c r="AD7" s="173"/>
      <c r="AE7" s="174" t="str">
        <f t="shared" si="8"/>
        <v/>
      </c>
      <c r="AF7" s="175" t="str">
        <f t="shared" si="9"/>
        <v/>
      </c>
      <c r="AG7" s="176" t="str">
        <f t="shared" si="10"/>
        <v/>
      </c>
      <c r="AH7" s="176"/>
    </row>
    <row r="8" spans="1:34" ht="27" customHeight="1" thickTop="1" thickBot="1" x14ac:dyDescent="0.3">
      <c r="A8" s="134">
        <v>14</v>
      </c>
      <c r="B8" s="134">
        <v>90</v>
      </c>
      <c r="C8" s="9">
        <v>4300053586</v>
      </c>
      <c r="D8" s="9"/>
      <c r="E8" s="9"/>
      <c r="F8" s="197" t="str">
        <f t="shared" si="11"/>
        <v>Terminé</v>
      </c>
      <c r="G8" s="128" t="e">
        <f>+IF(ISNUMBER(C8),VLOOKUP(C8,magasin!A8:D258,4,FALSE),"")</f>
        <v>#N/A</v>
      </c>
      <c r="H8" s="12">
        <f>IF(ISNUMBER(C8),VLOOKUP(C8,magasin!A:I,5,FALSE),"")</f>
        <v>41737</v>
      </c>
      <c r="I8" s="129" t="e">
        <f>IF(ISNUMBER(C8),VLOOKUP(C8,magasin!A8:F258,6,FALSE),"")</f>
        <v>#N/A</v>
      </c>
      <c r="J8" s="46">
        <v>41749</v>
      </c>
      <c r="K8" s="178">
        <v>30000</v>
      </c>
      <c r="L8" s="40">
        <f t="shared" si="0"/>
        <v>0.13333333333333333</v>
      </c>
      <c r="M8" s="14" t="str">
        <f t="shared" si="1"/>
        <v>à temps</v>
      </c>
      <c r="N8" s="10" t="str">
        <f t="shared" si="2"/>
        <v>à comptabiliser</v>
      </c>
      <c r="O8" s="11"/>
      <c r="P8" s="48">
        <v>41750</v>
      </c>
      <c r="Q8" s="48"/>
      <c r="R8" s="48">
        <v>41750</v>
      </c>
      <c r="S8" s="13" t="str">
        <f>IF(AND(ISNUMBER(Q8),ISNUMBER(B8),ISNUMBER(R8)),(R8-Q8)/B8,"")</f>
        <v/>
      </c>
      <c r="T8" s="15" t="str">
        <f>IF(AND(ISNUMBER(Q8),ISNUMBER(R8)),R8-Q8,"")</f>
        <v/>
      </c>
      <c r="U8" s="16">
        <f t="shared" si="3"/>
        <v>41827</v>
      </c>
      <c r="V8" s="17">
        <f t="shared" si="4"/>
        <v>71</v>
      </c>
      <c r="W8" s="146"/>
      <c r="X8" s="102">
        <v>41789</v>
      </c>
      <c r="Y8" s="43">
        <f t="shared" si="5"/>
        <v>0.43333333333333335</v>
      </c>
      <c r="Z8" s="102">
        <v>41791</v>
      </c>
      <c r="AA8" s="40">
        <f t="shared" si="6"/>
        <v>2.2222222222222223E-2</v>
      </c>
      <c r="AB8" s="40">
        <f t="shared" si="7"/>
        <v>0.21111111111111111</v>
      </c>
      <c r="AC8" s="18">
        <v>41810</v>
      </c>
      <c r="AD8" s="112">
        <v>41820</v>
      </c>
      <c r="AE8" s="153">
        <f t="shared" si="8"/>
        <v>0.92222222222222228</v>
      </c>
      <c r="AF8" s="19" t="str">
        <f t="shared" si="9"/>
        <v>Paiement à temps</v>
      </c>
      <c r="AG8" s="106" t="str">
        <f t="shared" si="10"/>
        <v/>
      </c>
      <c r="AH8" s="106"/>
    </row>
    <row r="9" spans="1:34" ht="17.25" thickTop="1" thickBot="1" x14ac:dyDescent="0.3">
      <c r="A9" s="134"/>
      <c r="B9" s="134"/>
      <c r="C9" s="9">
        <v>243434</v>
      </c>
      <c r="D9" s="9" t="s">
        <v>173</v>
      </c>
      <c r="E9" s="9"/>
      <c r="F9" s="197" t="str">
        <f t="shared" si="11"/>
        <v/>
      </c>
      <c r="G9" s="128" t="e">
        <f>+IF(ISNUMBER(C9),VLOOKUP(C9,magasin!A9:D259,4,FALSE),"")</f>
        <v>#N/A</v>
      </c>
      <c r="H9" s="12" t="e">
        <f>IF(ISNUMBER(C9),VLOOKUP(C9,magasin!A:I,5,FALSE),"")</f>
        <v>#N/A</v>
      </c>
      <c r="I9" s="129" t="e">
        <f>IF(ISNUMBER(C9),VLOOKUP(C9,magasin!A9:F259,6,FALSE),"")</f>
        <v>#N/A</v>
      </c>
      <c r="J9" s="45"/>
      <c r="K9" s="178">
        <v>30000</v>
      </c>
      <c r="L9" s="40" t="str">
        <f t="shared" si="0"/>
        <v/>
      </c>
      <c r="M9" s="14" t="str">
        <f t="shared" si="1"/>
        <v/>
      </c>
      <c r="N9" s="161" t="e">
        <f t="shared" si="2"/>
        <v>#N/A</v>
      </c>
      <c r="O9" s="11"/>
      <c r="P9" s="48">
        <v>41739</v>
      </c>
      <c r="Q9" s="48"/>
      <c r="R9" s="48"/>
      <c r="S9" s="13" t="str">
        <f t="shared" ref="S9:S10" si="12">IF(AND(ISNUMBER(Q9),ISNUMBER(B9)),(R9-Q9)/B9,"")</f>
        <v/>
      </c>
      <c r="T9" s="15" t="str">
        <f t="shared" ref="T9:T10" si="13">IF(ISNUMBER(Q9),R9-Q9,"")</f>
        <v/>
      </c>
      <c r="U9" s="16" t="str">
        <f t="shared" si="3"/>
        <v/>
      </c>
      <c r="V9" s="17" t="str">
        <f t="shared" si="4"/>
        <v/>
      </c>
      <c r="W9" s="146"/>
      <c r="X9" s="102"/>
      <c r="Y9" s="43" t="str">
        <f t="shared" si="5"/>
        <v/>
      </c>
      <c r="Z9" s="102"/>
      <c r="AA9" s="40" t="str">
        <f t="shared" si="6"/>
        <v/>
      </c>
      <c r="AB9" s="40" t="str">
        <f t="shared" si="7"/>
        <v/>
      </c>
      <c r="AC9" s="18"/>
      <c r="AD9" s="112"/>
      <c r="AE9" s="153" t="str">
        <f t="shared" si="8"/>
        <v/>
      </c>
      <c r="AF9" s="19" t="str">
        <f t="shared" si="9"/>
        <v/>
      </c>
      <c r="AG9" s="106" t="str">
        <f t="shared" si="10"/>
        <v/>
      </c>
      <c r="AH9" s="106"/>
    </row>
    <row r="10" spans="1:34" ht="17.25" thickTop="1" thickBot="1" x14ac:dyDescent="0.3">
      <c r="A10" s="134"/>
      <c r="B10" s="134"/>
      <c r="C10" s="9"/>
      <c r="D10" s="9" t="s">
        <v>174</v>
      </c>
      <c r="E10" s="9"/>
      <c r="F10" s="197" t="str">
        <f t="shared" si="11"/>
        <v/>
      </c>
      <c r="G10" s="128" t="str">
        <f>+IF(ISNUMBER(C10),VLOOKUP(C10,magasin!A10:D260,4,FALSE),"")</f>
        <v/>
      </c>
      <c r="H10" s="12" t="str">
        <f>IF(ISNUMBER(C10),VLOOKUP(C10,magasin!A:I,5,FALSE),"")</f>
        <v/>
      </c>
      <c r="I10" s="129" t="str">
        <f>IF(ISNUMBER(C10),VLOOKUP(C10,magasin!A10:F260,6,FALSE),"")</f>
        <v/>
      </c>
      <c r="J10" s="45"/>
      <c r="K10" s="178">
        <v>20000</v>
      </c>
      <c r="L10" s="40" t="str">
        <f t="shared" si="0"/>
        <v/>
      </c>
      <c r="M10" s="14" t="str">
        <f t="shared" si="1"/>
        <v/>
      </c>
      <c r="N10" s="10" t="str">
        <f t="shared" si="2"/>
        <v/>
      </c>
      <c r="O10" s="11"/>
      <c r="P10" s="48"/>
      <c r="Q10" s="48"/>
      <c r="R10" s="48"/>
      <c r="S10" s="13" t="str">
        <f t="shared" si="12"/>
        <v/>
      </c>
      <c r="T10" s="15" t="str">
        <f t="shared" si="13"/>
        <v/>
      </c>
      <c r="U10" s="16" t="str">
        <f t="shared" si="3"/>
        <v/>
      </c>
      <c r="V10" s="17" t="str">
        <f t="shared" si="4"/>
        <v/>
      </c>
      <c r="W10" s="146"/>
      <c r="X10" s="102"/>
      <c r="Y10" s="43" t="str">
        <f t="shared" si="5"/>
        <v/>
      </c>
      <c r="Z10" s="102"/>
      <c r="AA10" s="40" t="str">
        <f t="shared" si="6"/>
        <v/>
      </c>
      <c r="AB10" s="40" t="str">
        <f t="shared" si="7"/>
        <v/>
      </c>
      <c r="AC10" s="18"/>
      <c r="AD10" s="112"/>
      <c r="AE10" s="153" t="str">
        <f t="shared" si="8"/>
        <v/>
      </c>
      <c r="AF10" s="19" t="str">
        <f t="shared" si="9"/>
        <v/>
      </c>
      <c r="AG10" s="106" t="str">
        <f t="shared" si="10"/>
        <v/>
      </c>
      <c r="AH10" s="106"/>
    </row>
    <row r="11" spans="1:34" ht="27" customHeight="1" thickTop="1" x14ac:dyDescent="0.25">
      <c r="A11" s="307" t="s">
        <v>170</v>
      </c>
      <c r="B11" s="308"/>
      <c r="C11" s="308"/>
      <c r="D11" s="308"/>
      <c r="E11" s="308"/>
      <c r="F11" s="308"/>
      <c r="G11" s="308"/>
      <c r="H11" s="308"/>
      <c r="I11" s="308"/>
      <c r="J11" s="308"/>
      <c r="K11" s="308"/>
      <c r="L11" s="308"/>
      <c r="M11" s="308"/>
      <c r="N11" s="308"/>
      <c r="O11" s="308"/>
      <c r="P11" s="308"/>
      <c r="Q11" s="308"/>
      <c r="R11" s="308"/>
      <c r="S11" s="308"/>
      <c r="T11" s="308"/>
      <c r="U11" s="308"/>
      <c r="V11" s="308"/>
      <c r="W11" s="308"/>
      <c r="X11" s="308"/>
      <c r="Y11" s="308"/>
      <c r="Z11" s="308"/>
      <c r="AA11" s="308"/>
      <c r="AB11" s="308"/>
      <c r="AC11" s="308"/>
      <c r="AD11" s="308"/>
      <c r="AE11" s="308"/>
      <c r="AF11" s="308"/>
      <c r="AG11" s="308"/>
      <c r="AH11" s="308"/>
    </row>
    <row r="12" spans="1:34" ht="32.25" thickBot="1" x14ac:dyDescent="0.3">
      <c r="A12" s="181"/>
      <c r="B12" s="9">
        <v>90</v>
      </c>
      <c r="C12" s="9"/>
      <c r="D12" s="9" t="s">
        <v>112</v>
      </c>
      <c r="E12" s="9"/>
      <c r="F12" s="10" t="str">
        <f>+IF(ISNUMBER(Z12),"Terminé",IF(AND(ISBLANK(J12),ISNUMBER(I12),ISNUMBER(P12)),"Réclamer Réception",IF(AND(ISNUMBER(P12),ISBLANK(I12),ISBLANK(J12)),"Absence de Réception",IF(AND(OR(ISNUMBER(I12),ISNUMBER(H12)),ISNUMBER(J12),ISNUMBER(P12)),"Réceptionné",""))))</f>
        <v>Terminé</v>
      </c>
      <c r="G12" s="11"/>
      <c r="H12" s="102">
        <v>41659</v>
      </c>
      <c r="I12" s="12"/>
      <c r="J12" s="12">
        <v>41691</v>
      </c>
      <c r="K12" s="182">
        <v>1925</v>
      </c>
      <c r="L12" s="183">
        <f t="shared" ref="L12:L15" si="14">IF(AND(ISNUMBER(H12),ISNUMBER(J12),ISNUMBER(B12)),(J12-H12)/B12,"")</f>
        <v>0.35555555555555557</v>
      </c>
      <c r="M12" s="14" t="str">
        <f t="shared" ref="M12:M15" si="15">IF(AND(L12&lt;75%,ISNUMBER(L12)),"à temps",IF(L12="","","Retard de paiement éventuel dû au retard du traitement de la réception"))</f>
        <v>à temps</v>
      </c>
      <c r="N12" s="10" t="str">
        <f t="shared" ref="N12:N15" si="16">+IF(P12&lt;H12,"Facture Antidatée",IF(AND(ISNUMBER(J12),ISBLANK(P12)),"Réclamer Facture",IF(AND(ISNUMBER(P12),ISNUMBER(J12)),"à comptabiliser","")))</f>
        <v>à comptabiliser</v>
      </c>
      <c r="O12" s="11"/>
      <c r="P12" s="12">
        <v>41670</v>
      </c>
      <c r="Q12" s="12"/>
      <c r="R12" s="12">
        <v>41710</v>
      </c>
      <c r="S12" s="184" t="str">
        <f t="shared" ref="S12:S15" si="17">IF(AND(ISNUMBER(Q12),ISNUMBER(R12),ISNUMBER(B12)),(R12-Q12)/B12,"")</f>
        <v/>
      </c>
      <c r="T12" s="185" t="str">
        <f t="shared" ref="T12:T15" si="18">IF(AND(ISNUMBER(Q12),ISNUMBER(R12)),R12-Q12,"")</f>
        <v/>
      </c>
      <c r="U12" s="16">
        <f t="shared" ref="U12:U15" si="19">IF(AND(ISNUMBER(H12),ISNUMBER(B12)),H12+B12,"")</f>
        <v>41749</v>
      </c>
      <c r="V12" s="186">
        <f t="shared" ref="V12:V15" si="20">IF(ISNUMBER(U12),U12-$U$1,"")</f>
        <v>-7</v>
      </c>
      <c r="W12" s="146"/>
      <c r="X12" s="102">
        <v>41718</v>
      </c>
      <c r="Y12" s="40">
        <f t="shared" ref="Y12:Y15" si="21">+IF(AND(ISNUMBER(X12),ISNUMBER(R12),ISNUMBER(H12),ISNUMBER(B12)),(X12-MAX(R12,H12))/B12,"")</f>
        <v>8.8888888888888892E-2</v>
      </c>
      <c r="Z12" s="102">
        <v>41730</v>
      </c>
      <c r="AA12" s="40">
        <f t="shared" ref="AA12:AA15" si="22">+IF(AND(ISNUMBER(Z12),ISNUMBER(X12),ISNUMBER(B12)),(Z12-X12)/B12,"")</f>
        <v>0.13333333333333333</v>
      </c>
      <c r="AB12" s="40">
        <f t="shared" ref="AB12:AB15" si="23">IF(AND(ISNUMBER(Z12),ISNUMBER(AC12),ISNUMBER(B12)),(AC12-Z12)/B12,"")</f>
        <v>0.1</v>
      </c>
      <c r="AC12" s="18">
        <v>41739</v>
      </c>
      <c r="AD12" s="112">
        <v>41749</v>
      </c>
      <c r="AE12" s="153">
        <f t="shared" ref="AE12:AE15" si="24">IF(AND(ISNUMBER(H12),ISNUMBER(B12),ISNUMBER(AD12)),(AD12-H12)/B12,"")</f>
        <v>1</v>
      </c>
      <c r="AF12" s="19" t="str">
        <f t="shared" ref="AF12:AF15" si="25">IF(AND(ISNUMBER(AE12),AE12&lt;=1),"Paiement à temps",IF(AND(ISNUMBER(AE12),AE12&gt;1),"Dépassement du délai de paiement, Pensez à comptabiliser la Provision",""))</f>
        <v>Paiement à temps</v>
      </c>
      <c r="AG12" s="187" t="str">
        <f t="shared" ref="AG12:AG15" si="26">IF(AND(ISNUMBER(K12),ISNUMBER(AE12),AE12&gt;100%),K12*10%,"")</f>
        <v/>
      </c>
      <c r="AH12" s="187"/>
    </row>
    <row r="13" spans="1:34" ht="72.75" thickTop="1" thickBot="1" x14ac:dyDescent="0.3">
      <c r="A13" s="143">
        <v>14</v>
      </c>
      <c r="B13" s="63">
        <v>90</v>
      </c>
      <c r="C13" s="63">
        <v>4501076733</v>
      </c>
      <c r="D13" s="63" t="s">
        <v>110</v>
      </c>
      <c r="E13" s="63" t="s">
        <v>111</v>
      </c>
      <c r="F13" s="10" t="str">
        <f t="shared" ref="F13:F15" si="27">+IF(ISNUMBER(Z13),"Terminé",IF(AND(ISBLANK(J13),ISNUMBER(I13),ISNUMBER(P13)),"Réclamer Réception",IF(AND(ISNUMBER(P13),ISBLANK(I13),ISBLANK(J13)),"Absence de Réception",IF(AND(OR(ISNUMBER(I13),ISNUMBER(H13)),ISNUMBER(J13),ISNUMBER(P13)),"Réceptionné",""))))</f>
        <v>Réceptionné</v>
      </c>
      <c r="G13" s="65"/>
      <c r="H13" s="66">
        <v>41719</v>
      </c>
      <c r="I13" s="67"/>
      <c r="J13" s="67">
        <v>41723</v>
      </c>
      <c r="K13" s="68">
        <v>70502.100000000006</v>
      </c>
      <c r="L13" s="154">
        <f t="shared" si="14"/>
        <v>4.4444444444444446E-2</v>
      </c>
      <c r="M13" s="70" t="str">
        <f t="shared" si="15"/>
        <v>à temps</v>
      </c>
      <c r="N13" s="64" t="str">
        <f t="shared" si="16"/>
        <v>à comptabiliser</v>
      </c>
      <c r="O13" s="65">
        <v>22222</v>
      </c>
      <c r="P13" s="67">
        <v>41729</v>
      </c>
      <c r="Q13" s="67"/>
      <c r="R13" s="67">
        <v>41740</v>
      </c>
      <c r="S13" s="69" t="str">
        <f t="shared" si="17"/>
        <v/>
      </c>
      <c r="T13" s="85" t="str">
        <f t="shared" si="18"/>
        <v/>
      </c>
      <c r="U13" s="73">
        <f t="shared" si="19"/>
        <v>41809</v>
      </c>
      <c r="V13" s="74">
        <f t="shared" si="20"/>
        <v>53</v>
      </c>
      <c r="W13" s="146">
        <v>101</v>
      </c>
      <c r="X13" s="102"/>
      <c r="Y13" s="40" t="str">
        <f t="shared" si="21"/>
        <v/>
      </c>
      <c r="Z13" s="102"/>
      <c r="AA13" s="40" t="str">
        <f t="shared" si="22"/>
        <v/>
      </c>
      <c r="AB13" s="40" t="str">
        <f t="shared" si="23"/>
        <v/>
      </c>
      <c r="AC13" s="18">
        <v>41779</v>
      </c>
      <c r="AD13" s="112">
        <v>41810</v>
      </c>
      <c r="AE13" s="153">
        <f t="shared" si="24"/>
        <v>1.0111111111111111</v>
      </c>
      <c r="AF13" s="19" t="str">
        <f t="shared" si="25"/>
        <v>Dépassement du délai de paiement, Pensez à comptabiliser la Provision</v>
      </c>
      <c r="AG13" s="108">
        <f t="shared" si="26"/>
        <v>7050.2100000000009</v>
      </c>
      <c r="AH13" s="108"/>
    </row>
    <row r="14" spans="1:34" ht="46.5" thickTop="1" thickBot="1" x14ac:dyDescent="0.3">
      <c r="A14" s="143"/>
      <c r="B14" s="63"/>
      <c r="C14" s="63">
        <v>4501072532</v>
      </c>
      <c r="D14" s="63" t="s">
        <v>113</v>
      </c>
      <c r="E14" s="63" t="s">
        <v>114</v>
      </c>
      <c r="F14" s="10" t="str">
        <f t="shared" si="27"/>
        <v>Réclamer Réception</v>
      </c>
      <c r="G14" s="65">
        <v>5006661176</v>
      </c>
      <c r="H14" s="66"/>
      <c r="I14" s="67">
        <v>41736</v>
      </c>
      <c r="J14" s="67"/>
      <c r="K14" s="68">
        <v>27668.240000000002</v>
      </c>
      <c r="L14" s="154" t="str">
        <f t="shared" si="14"/>
        <v/>
      </c>
      <c r="M14" s="70" t="str">
        <f t="shared" si="15"/>
        <v/>
      </c>
      <c r="N14" s="64" t="str">
        <f t="shared" si="16"/>
        <v/>
      </c>
      <c r="O14" s="65"/>
      <c r="P14" s="67">
        <v>41729</v>
      </c>
      <c r="Q14" s="67"/>
      <c r="R14" s="67">
        <v>41733</v>
      </c>
      <c r="S14" s="69" t="str">
        <f t="shared" si="17"/>
        <v/>
      </c>
      <c r="T14" s="85" t="str">
        <f t="shared" si="18"/>
        <v/>
      </c>
      <c r="U14" s="73" t="str">
        <f t="shared" si="19"/>
        <v/>
      </c>
      <c r="V14" s="74" t="str">
        <f t="shared" si="20"/>
        <v/>
      </c>
      <c r="W14" s="146"/>
      <c r="X14" s="102"/>
      <c r="Y14" s="40" t="str">
        <f t="shared" si="21"/>
        <v/>
      </c>
      <c r="Z14" s="102"/>
      <c r="AA14" s="40" t="str">
        <f t="shared" si="22"/>
        <v/>
      </c>
      <c r="AB14" s="40" t="str">
        <f t="shared" si="23"/>
        <v/>
      </c>
      <c r="AC14" s="86"/>
      <c r="AD14" s="112"/>
      <c r="AE14" s="153" t="str">
        <f t="shared" si="24"/>
        <v/>
      </c>
      <c r="AF14" s="19" t="str">
        <f t="shared" si="25"/>
        <v/>
      </c>
      <c r="AG14" s="108" t="str">
        <f t="shared" si="26"/>
        <v/>
      </c>
      <c r="AH14" s="108"/>
    </row>
    <row r="15" spans="1:34" ht="57" customHeight="1" thickTop="1" thickBot="1" x14ac:dyDescent="0.3">
      <c r="A15" s="143"/>
      <c r="B15" s="63">
        <v>15</v>
      </c>
      <c r="C15" s="63">
        <v>4501076734</v>
      </c>
      <c r="D15" s="63" t="s">
        <v>115</v>
      </c>
      <c r="E15" s="63" t="s">
        <v>111</v>
      </c>
      <c r="F15" s="10" t="str">
        <f t="shared" si="27"/>
        <v>Absence de Réception</v>
      </c>
      <c r="G15" s="65"/>
      <c r="H15" s="66"/>
      <c r="I15" s="67"/>
      <c r="J15" s="67"/>
      <c r="K15" s="68">
        <v>71147.179999999993</v>
      </c>
      <c r="L15" s="154" t="str">
        <f t="shared" si="14"/>
        <v/>
      </c>
      <c r="M15" s="70" t="str">
        <f t="shared" si="15"/>
        <v/>
      </c>
      <c r="N15" s="64" t="str">
        <f t="shared" si="16"/>
        <v/>
      </c>
      <c r="O15" s="65"/>
      <c r="P15" s="67">
        <v>41729</v>
      </c>
      <c r="Q15" s="67"/>
      <c r="R15" s="67">
        <v>41740</v>
      </c>
      <c r="S15" s="69" t="str">
        <f t="shared" si="17"/>
        <v/>
      </c>
      <c r="T15" s="85" t="str">
        <f t="shared" si="18"/>
        <v/>
      </c>
      <c r="U15" s="73" t="str">
        <f t="shared" si="19"/>
        <v/>
      </c>
      <c r="V15" s="74" t="str">
        <f t="shared" si="20"/>
        <v/>
      </c>
      <c r="W15" s="146"/>
      <c r="X15" s="102"/>
      <c r="Y15" s="40" t="str">
        <f t="shared" si="21"/>
        <v/>
      </c>
      <c r="Z15" s="102"/>
      <c r="AA15" s="40" t="str">
        <f t="shared" si="22"/>
        <v/>
      </c>
      <c r="AB15" s="40" t="str">
        <f t="shared" si="23"/>
        <v/>
      </c>
      <c r="AC15" s="86"/>
      <c r="AD15" s="112"/>
      <c r="AE15" s="153" t="str">
        <f t="shared" si="24"/>
        <v/>
      </c>
      <c r="AF15" s="19" t="str">
        <f t="shared" si="25"/>
        <v/>
      </c>
      <c r="AG15" s="108" t="str">
        <f t="shared" si="26"/>
        <v/>
      </c>
      <c r="AH15" s="108"/>
    </row>
    <row r="16" spans="1:34" ht="15.75" thickTop="1" x14ac:dyDescent="0.25">
      <c r="A16" s="307" t="s">
        <v>171</v>
      </c>
      <c r="B16" s="308"/>
      <c r="C16" s="308"/>
      <c r="D16" s="308"/>
      <c r="E16" s="308"/>
      <c r="F16" s="308"/>
      <c r="G16" s="308"/>
      <c r="H16" s="308"/>
      <c r="I16" s="308"/>
      <c r="J16" s="308"/>
      <c r="K16" s="308"/>
      <c r="L16" s="308"/>
      <c r="M16" s="308"/>
      <c r="N16" s="308"/>
      <c r="O16" s="308"/>
      <c r="P16" s="308"/>
      <c r="Q16" s="308"/>
      <c r="R16" s="308"/>
      <c r="S16" s="308"/>
      <c r="T16" s="308"/>
      <c r="U16" s="308"/>
      <c r="V16" s="308"/>
      <c r="W16" s="308"/>
      <c r="X16" s="308"/>
      <c r="Y16" s="308"/>
      <c r="Z16" s="308"/>
      <c r="AA16" s="308"/>
      <c r="AB16" s="308"/>
      <c r="AC16" s="308"/>
      <c r="AD16" s="308"/>
      <c r="AE16" s="308"/>
      <c r="AF16" s="308"/>
      <c r="AG16" s="308"/>
      <c r="AH16" s="308"/>
    </row>
    <row r="17" spans="1:34" ht="32.25" thickBot="1" x14ac:dyDescent="0.3">
      <c r="A17" s="188"/>
      <c r="B17" s="188">
        <v>30</v>
      </c>
      <c r="C17" s="188">
        <v>4300053586</v>
      </c>
      <c r="D17" s="188" t="s">
        <v>27</v>
      </c>
      <c r="E17" s="188" t="s">
        <v>51</v>
      </c>
      <c r="F17" s="10" t="str">
        <f>IF(ISNUMBER(Z17),"Terminé",IF(AND(ISBLANK(J17),ISNUMBER(I17),ISNUMBER(P17)),"Réclamer Réception",IF(AND(ISNUMBER(P17),ISBLANK(I17),ISBLANK(J17)),"Absence de Réception",IF(AND(ISNUMBER(I17),ISNUMBER(J17),ISNUMBER(P17)),"Réceptionné",""))))</f>
        <v>Terminé</v>
      </c>
      <c r="G17" s="188" t="e">
        <f>+IF(ISNUMBER(C17),VLOOKUP(C17,magasin!A17:D267,4,FALSE),"")</f>
        <v>#N/A</v>
      </c>
      <c r="H17" s="102">
        <f>IF(ISNUMBER(C17),VLOOKUP(C17,magasin!A:I,5,FALSE),"")</f>
        <v>41737</v>
      </c>
      <c r="I17" s="102" t="e">
        <f>IF(ISNUMBER(C17),VLOOKUP(C17,magasin!A17:F267,6,FALSE),"")</f>
        <v>#N/A</v>
      </c>
      <c r="J17" s="102"/>
      <c r="K17" s="221">
        <v>952240</v>
      </c>
      <c r="L17" s="184" t="str">
        <f t="shared" ref="L17:L80" si="28">IF(AND(ISNUMBER(H17),ISNUMBER(J17),ISNUMBER(B17)),(J17-H17)/B17,"")</f>
        <v/>
      </c>
      <c r="M17" s="14" t="str">
        <f t="shared" ref="M17:M80" si="29">IF(AND(L17&lt;30%,ISNUMBER(L17)),"à temps",IF(L17="","","Retard de paiement éventuel dû au retard du traitement de la réception"))</f>
        <v/>
      </c>
      <c r="N17" s="10" t="str">
        <f t="shared" ref="N17:N80" si="30">+IF(AND(ISNUMBER(H17),ISNUMBER(H17),P17&lt;H17),"Facture Antidatée",IF(AND(ISNUMBER(J17),ISBLANK(P17)),"Réclamer Facture",IF(AND(ISNUMBER(P17),ISNUMBER(J17)),"à comptabiliser","")))</f>
        <v>Facture Antidatée</v>
      </c>
      <c r="O17" s="188"/>
      <c r="P17" s="102">
        <v>41729</v>
      </c>
      <c r="Q17" s="102"/>
      <c r="R17" s="102">
        <v>41737</v>
      </c>
      <c r="S17" s="184" t="str">
        <f t="shared" ref="S17:S80" si="31">IF(AND(ISNUMBER(Q17),ISNUMBER(R17),ISNUMBER(B17)),(R17-Q17)/B17,"")</f>
        <v/>
      </c>
      <c r="T17" s="134" t="str">
        <f t="shared" ref="T17:T80" si="32">IF(AND(ISNUMBER(Q17),ISNUMBER(R17)),R17-Q17,"")</f>
        <v/>
      </c>
      <c r="U17" s="16">
        <f t="shared" ref="U17:U80" si="33">IF(AND(ISNUMBER(H17),ISNUMBER(B17)),H17+B17,"")</f>
        <v>41767</v>
      </c>
      <c r="V17" s="186">
        <f t="shared" ref="V17:V80" si="34">IF(ISNUMBER(U17),U17-$U$1,"")</f>
        <v>11</v>
      </c>
      <c r="W17" s="17"/>
      <c r="X17" s="102">
        <v>41739</v>
      </c>
      <c r="Y17" s="40">
        <f t="shared" ref="Y17:Y80" si="35">+IF(AND(ISNUMBER(X17),ISNUMBER(R17),ISNUMBER(H17),ISNUMBER(B17)),(X17-MAX(R17,H17))/B17,"")</f>
        <v>6.6666666666666666E-2</v>
      </c>
      <c r="Z17" s="102">
        <v>41759</v>
      </c>
      <c r="AA17" s="40">
        <f t="shared" ref="AA17:AA80" si="36">+IF(AND(ISNUMBER(Z17),ISNUMBER(X17),ISNUMBER(B17)),(Z17-X17)/B17,"")</f>
        <v>0.66666666666666663</v>
      </c>
      <c r="AB17" s="40">
        <f t="shared" ref="AB17:AB80" si="37">IF(AND(ISNUMBER(Z17),ISNUMBER(AC17),ISNUMBER(B17)),(AC17-Z17)/B17,"")</f>
        <v>3.3333333333333333E-2</v>
      </c>
      <c r="AC17" s="102">
        <v>41760</v>
      </c>
      <c r="AD17" s="189">
        <v>41766</v>
      </c>
      <c r="AE17" s="190">
        <f t="shared" ref="AE17:AE80" si="38">IF(AND(ISNUMBER(H17),ISNUMBER(B17),ISNUMBER(AD17)),(AD17-H17)/B17,"")</f>
        <v>0.96666666666666667</v>
      </c>
      <c r="AF17" s="19" t="str">
        <f t="shared" ref="AF17:AF80" si="39">IF(AND(ISNUMBER(AE17),AE17&lt;=1),"Paiement à temps",IF(AND(ISNUMBER(AE17),AE17&gt;1),"Dépassement du délai de paiement, Pensez à comptabiliser la majoration de retard dans charge non courante",""))</f>
        <v>Paiement à temps</v>
      </c>
      <c r="AG17" s="187" t="str">
        <f t="shared" ref="AG17:AG80" si="40">+IF(AND(ISNUMBER(K17),ISNUMBER(AE17),AE17&gt;100%),K17*10%,"")</f>
        <v/>
      </c>
      <c r="AH17" s="76"/>
    </row>
    <row r="18" spans="1:34" ht="33" thickTop="1" thickBot="1" x14ac:dyDescent="0.3">
      <c r="A18" s="63"/>
      <c r="B18" s="63">
        <v>90</v>
      </c>
      <c r="C18" s="63">
        <v>4501081526</v>
      </c>
      <c r="D18" s="63" t="s">
        <v>82</v>
      </c>
      <c r="E18" s="63" t="s">
        <v>83</v>
      </c>
      <c r="F18" s="10" t="str">
        <f>IF(ISNUMBER(Z18),"Terminé",IF(AND(ISBLANK(J18),ISNUMBER(I18),ISNUMBER(P18)),"Réclamer Réception",IF(AND(ISNUMBER(P18),ISBLANK(I18),ISBLANK(J18)),"Absence de Réception",IF(AND(ISNUMBER(I18),ISNUMBER(J18),ISNUMBER(P18)),"Réceptionné",""))))</f>
        <v/>
      </c>
      <c r="G18" s="188" t="e">
        <f>+IF(ISNUMBER(C18),VLOOKUP(C18,magasin!A18:D268,4,FALSE),"")</f>
        <v>#N/A</v>
      </c>
      <c r="H18" s="66">
        <f>IF(ISNUMBER(C18),VLOOKUP(C18,magasin!A:I,5,FALSE),"")</f>
        <v>41736</v>
      </c>
      <c r="I18" s="102" t="e">
        <f>IF(ISNUMBER(C18),VLOOKUP(C18,magasin!A18:F268,6,FALSE),"")</f>
        <v>#N/A</v>
      </c>
      <c r="J18" s="67"/>
      <c r="K18" s="68">
        <v>790</v>
      </c>
      <c r="L18" s="69" t="str">
        <f t="shared" si="28"/>
        <v/>
      </c>
      <c r="M18" s="70" t="str">
        <f t="shared" si="29"/>
        <v/>
      </c>
      <c r="N18" s="64" t="str">
        <f t="shared" si="30"/>
        <v>Facture Antidatée</v>
      </c>
      <c r="O18" s="71"/>
      <c r="P18" s="67">
        <v>41733</v>
      </c>
      <c r="Q18" s="67"/>
      <c r="R18" s="67">
        <v>41736</v>
      </c>
      <c r="S18" s="69" t="str">
        <f t="shared" si="31"/>
        <v/>
      </c>
      <c r="T18" s="72" t="str">
        <f t="shared" si="32"/>
        <v/>
      </c>
      <c r="U18" s="73">
        <f t="shared" si="33"/>
        <v>41826</v>
      </c>
      <c r="V18" s="74">
        <f t="shared" si="34"/>
        <v>70</v>
      </c>
      <c r="W18" s="141"/>
      <c r="X18" s="66"/>
      <c r="Y18" s="40" t="str">
        <f t="shared" si="35"/>
        <v/>
      </c>
      <c r="Z18" s="102"/>
      <c r="AA18" s="40" t="str">
        <f t="shared" si="36"/>
        <v/>
      </c>
      <c r="AB18" s="40" t="str">
        <f t="shared" si="37"/>
        <v/>
      </c>
      <c r="AC18" s="66"/>
      <c r="AD18" s="103"/>
      <c r="AE18" s="110" t="str">
        <f t="shared" si="38"/>
        <v/>
      </c>
      <c r="AF18" s="75" t="str">
        <f t="shared" si="39"/>
        <v/>
      </c>
      <c r="AG18" s="108" t="str">
        <f t="shared" si="40"/>
        <v/>
      </c>
      <c r="AH18" s="76"/>
    </row>
    <row r="19" spans="1:34" ht="31.5" thickTop="1" thickBot="1" x14ac:dyDescent="0.3">
      <c r="A19" s="63">
        <v>12</v>
      </c>
      <c r="B19" s="63">
        <v>90</v>
      </c>
      <c r="C19" s="63">
        <v>4300052392</v>
      </c>
      <c r="D19" s="63" t="s">
        <v>47</v>
      </c>
      <c r="E19" s="63" t="s">
        <v>43</v>
      </c>
      <c r="F19" s="10" t="str">
        <f t="shared" ref="F19:F82" si="41">IF(ISNUMBER(Z19),"Terminé",IF(AND(ISBLANK(J19),ISNUMBER(I19),ISNUMBER(P19)),"Réclamer Réception",IF(AND(ISNUMBER(P19),ISBLANK(I19),ISBLANK(J19)),"Absence de Réception",IF(AND(ISNUMBER(I19),ISNUMBER(J19),ISNUMBER(P19)),"Réceptionné",""))))</f>
        <v>Terminé</v>
      </c>
      <c r="G19" s="188" t="e">
        <f>+IF(ISNUMBER(C19),VLOOKUP(C19,magasin!A19:D269,4,FALSE),"")</f>
        <v>#N/A</v>
      </c>
      <c r="H19" s="66" t="e">
        <f>IF(ISNUMBER(C19),VLOOKUP(C19,magasin!A:I,5,FALSE),"")</f>
        <v>#N/A</v>
      </c>
      <c r="I19" s="102" t="e">
        <f>IF(ISNUMBER(C19),VLOOKUP(C19,magasin!A19:F269,6,FALSE),"")</f>
        <v>#N/A</v>
      </c>
      <c r="J19" s="67">
        <v>41759</v>
      </c>
      <c r="K19" s="68">
        <v>58000</v>
      </c>
      <c r="L19" s="69" t="str">
        <f t="shared" si="28"/>
        <v/>
      </c>
      <c r="M19" s="70" t="str">
        <f t="shared" si="29"/>
        <v/>
      </c>
      <c r="N19" s="64" t="e">
        <f t="shared" si="30"/>
        <v>#N/A</v>
      </c>
      <c r="O19" s="71"/>
      <c r="P19" s="67">
        <v>41731</v>
      </c>
      <c r="Q19" s="67"/>
      <c r="R19" s="67">
        <v>41736</v>
      </c>
      <c r="S19" s="69" t="str">
        <f t="shared" si="31"/>
        <v/>
      </c>
      <c r="T19" s="72" t="str">
        <f t="shared" si="32"/>
        <v/>
      </c>
      <c r="U19" s="73" t="str">
        <f t="shared" si="33"/>
        <v/>
      </c>
      <c r="V19" s="74" t="str">
        <f t="shared" si="34"/>
        <v/>
      </c>
      <c r="W19" s="141"/>
      <c r="X19" s="66">
        <v>41764</v>
      </c>
      <c r="Y19" s="40" t="str">
        <f t="shared" si="35"/>
        <v/>
      </c>
      <c r="Z19" s="102">
        <v>41795</v>
      </c>
      <c r="AA19" s="40">
        <f t="shared" si="36"/>
        <v>0.34444444444444444</v>
      </c>
      <c r="AB19" s="40">
        <f t="shared" si="37"/>
        <v>0.16666666666666666</v>
      </c>
      <c r="AC19" s="66">
        <v>41810</v>
      </c>
      <c r="AD19" s="103">
        <v>41840</v>
      </c>
      <c r="AE19" s="110" t="str">
        <f t="shared" si="38"/>
        <v/>
      </c>
      <c r="AF19" s="75" t="str">
        <f t="shared" si="39"/>
        <v/>
      </c>
      <c r="AG19" s="108" t="str">
        <f t="shared" si="40"/>
        <v/>
      </c>
      <c r="AH19" s="76"/>
    </row>
    <row r="20" spans="1:34" ht="31.5" thickTop="1" thickBot="1" x14ac:dyDescent="0.3">
      <c r="A20" s="71">
        <v>14</v>
      </c>
      <c r="B20" s="71">
        <v>90</v>
      </c>
      <c r="C20" s="71">
        <v>4501060888</v>
      </c>
      <c r="D20" s="71" t="s">
        <v>48</v>
      </c>
      <c r="E20" s="71" t="s">
        <v>43</v>
      </c>
      <c r="F20" s="10" t="str">
        <f t="shared" si="41"/>
        <v/>
      </c>
      <c r="G20" s="188" t="e">
        <f>+IF(ISNUMBER(C20),VLOOKUP(C20,magasin!A20:D270,4,FALSE),"")</f>
        <v>#N/A</v>
      </c>
      <c r="H20" s="66" t="e">
        <f>IF(ISNUMBER(C20),VLOOKUP(C20,magasin!A:I,5,FALSE),"")</f>
        <v>#N/A</v>
      </c>
      <c r="I20" s="102" t="e">
        <f>IF(ISNUMBER(C20),VLOOKUP(C20,magasin!A20:F270,6,FALSE),"")</f>
        <v>#N/A</v>
      </c>
      <c r="J20" s="66"/>
      <c r="K20" s="77">
        <v>5920</v>
      </c>
      <c r="L20" s="69" t="str">
        <f t="shared" si="28"/>
        <v/>
      </c>
      <c r="M20" s="70" t="str">
        <f t="shared" si="29"/>
        <v/>
      </c>
      <c r="N20" s="64" t="e">
        <f t="shared" si="30"/>
        <v>#N/A</v>
      </c>
      <c r="O20" s="71"/>
      <c r="P20" s="66">
        <v>41723</v>
      </c>
      <c r="Q20" s="66"/>
      <c r="R20" s="66">
        <v>41737</v>
      </c>
      <c r="S20" s="69" t="str">
        <f t="shared" si="31"/>
        <v/>
      </c>
      <c r="T20" s="72" t="str">
        <f t="shared" si="32"/>
        <v/>
      </c>
      <c r="U20" s="73" t="str">
        <f t="shared" si="33"/>
        <v/>
      </c>
      <c r="V20" s="74" t="str">
        <f t="shared" si="34"/>
        <v/>
      </c>
      <c r="W20" s="141"/>
      <c r="X20" s="66" t="s">
        <v>190</v>
      </c>
      <c r="Y20" s="40" t="str">
        <f t="shared" si="35"/>
        <v/>
      </c>
      <c r="Z20" s="102"/>
      <c r="AA20" s="40" t="str">
        <f t="shared" si="36"/>
        <v/>
      </c>
      <c r="AB20" s="40" t="str">
        <f t="shared" si="37"/>
        <v/>
      </c>
      <c r="AC20" s="66"/>
      <c r="AD20" s="103"/>
      <c r="AE20" s="110" t="str">
        <f t="shared" si="38"/>
        <v/>
      </c>
      <c r="AF20" s="75" t="str">
        <f t="shared" si="39"/>
        <v/>
      </c>
      <c r="AG20" s="108" t="str">
        <f t="shared" si="40"/>
        <v/>
      </c>
      <c r="AH20" s="76"/>
    </row>
    <row r="21" spans="1:34" ht="31.5" thickTop="1" thickBot="1" x14ac:dyDescent="0.3">
      <c r="A21" s="63"/>
      <c r="B21" s="63"/>
      <c r="C21" s="63" t="s">
        <v>49</v>
      </c>
      <c r="D21" s="63" t="s">
        <v>50</v>
      </c>
      <c r="E21" s="63"/>
      <c r="F21" s="10" t="str">
        <f t="shared" si="41"/>
        <v/>
      </c>
      <c r="G21" s="188" t="str">
        <f>+IF(ISNUMBER(C21),VLOOKUP(C21,magasin!A21:D271,4,FALSE),"")</f>
        <v/>
      </c>
      <c r="H21" s="66" t="str">
        <f>IF(ISNUMBER(C21),VLOOKUP(C21,magasin!A:I,5,FALSE),"")</f>
        <v/>
      </c>
      <c r="I21" s="102" t="str">
        <f>IF(ISNUMBER(C21),VLOOKUP(C21,magasin!A21:F271,6,FALSE),"")</f>
        <v/>
      </c>
      <c r="J21" s="67"/>
      <c r="K21" s="68">
        <v>35100</v>
      </c>
      <c r="L21" s="69" t="str">
        <f t="shared" si="28"/>
        <v/>
      </c>
      <c r="M21" s="70" t="str">
        <f t="shared" si="29"/>
        <v/>
      </c>
      <c r="N21" s="64" t="str">
        <f t="shared" si="30"/>
        <v/>
      </c>
      <c r="O21" s="71"/>
      <c r="P21" s="67">
        <v>41733</v>
      </c>
      <c r="Q21" s="67"/>
      <c r="R21" s="67">
        <v>41737</v>
      </c>
      <c r="S21" s="69" t="str">
        <f t="shared" si="31"/>
        <v/>
      </c>
      <c r="T21" s="72" t="str">
        <f t="shared" si="32"/>
        <v/>
      </c>
      <c r="U21" s="73" t="str">
        <f t="shared" si="33"/>
        <v/>
      </c>
      <c r="V21" s="74" t="str">
        <f t="shared" si="34"/>
        <v/>
      </c>
      <c r="W21" s="141"/>
      <c r="X21" s="66"/>
      <c r="Y21" s="40" t="str">
        <f t="shared" si="35"/>
        <v/>
      </c>
      <c r="Z21" s="102"/>
      <c r="AA21" s="40" t="str">
        <f t="shared" si="36"/>
        <v/>
      </c>
      <c r="AB21" s="40" t="str">
        <f t="shared" si="37"/>
        <v/>
      </c>
      <c r="AC21" s="66"/>
      <c r="AD21" s="103"/>
      <c r="AE21" s="110" t="str">
        <f t="shared" si="38"/>
        <v/>
      </c>
      <c r="AF21" s="75" t="str">
        <f t="shared" si="39"/>
        <v/>
      </c>
      <c r="AG21" s="108" t="str">
        <f t="shared" si="40"/>
        <v/>
      </c>
      <c r="AH21" s="76"/>
    </row>
    <row r="22" spans="1:34" ht="31.5" thickTop="1" thickBot="1" x14ac:dyDescent="0.3">
      <c r="A22" s="63"/>
      <c r="B22" s="63">
        <v>30</v>
      </c>
      <c r="C22" s="63">
        <v>4300054040</v>
      </c>
      <c r="D22" s="63" t="s">
        <v>27</v>
      </c>
      <c r="E22" s="63" t="s">
        <v>51</v>
      </c>
      <c r="F22" s="10" t="str">
        <f t="shared" si="41"/>
        <v/>
      </c>
      <c r="G22" s="188" t="e">
        <f>+IF(ISNUMBER(C22),VLOOKUP(C22,magasin!A22:D272,4,FALSE),"")</f>
        <v>#N/A</v>
      </c>
      <c r="H22" s="66" t="e">
        <f>IF(ISNUMBER(C22),VLOOKUP(C22,magasin!A:I,5,FALSE),"")</f>
        <v>#N/A</v>
      </c>
      <c r="I22" s="102" t="e">
        <f>IF(ISNUMBER(C22),VLOOKUP(C22,magasin!A22:F272,6,FALSE),"")</f>
        <v>#N/A</v>
      </c>
      <c r="J22" s="67"/>
      <c r="K22" s="68">
        <v>47622.12</v>
      </c>
      <c r="L22" s="69" t="str">
        <f t="shared" si="28"/>
        <v/>
      </c>
      <c r="M22" s="70" t="str">
        <f t="shared" si="29"/>
        <v/>
      </c>
      <c r="N22" s="64" t="e">
        <f t="shared" si="30"/>
        <v>#N/A</v>
      </c>
      <c r="O22" s="71"/>
      <c r="P22" s="67">
        <v>41729</v>
      </c>
      <c r="Q22" s="67"/>
      <c r="R22" s="67">
        <v>41737</v>
      </c>
      <c r="S22" s="69" t="str">
        <f t="shared" si="31"/>
        <v/>
      </c>
      <c r="T22" s="72" t="str">
        <f t="shared" si="32"/>
        <v/>
      </c>
      <c r="U22" s="73" t="str">
        <f t="shared" si="33"/>
        <v/>
      </c>
      <c r="V22" s="74" t="str">
        <f t="shared" si="34"/>
        <v/>
      </c>
      <c r="W22" s="141"/>
      <c r="X22" s="66"/>
      <c r="Y22" s="40" t="str">
        <f t="shared" si="35"/>
        <v/>
      </c>
      <c r="Z22" s="102"/>
      <c r="AA22" s="40" t="str">
        <f t="shared" si="36"/>
        <v/>
      </c>
      <c r="AB22" s="40" t="str">
        <f t="shared" si="37"/>
        <v/>
      </c>
      <c r="AC22" s="66"/>
      <c r="AD22" s="103"/>
      <c r="AE22" s="110" t="str">
        <f t="shared" si="38"/>
        <v/>
      </c>
      <c r="AF22" s="75" t="str">
        <f t="shared" si="39"/>
        <v/>
      </c>
      <c r="AG22" s="108" t="str">
        <f t="shared" si="40"/>
        <v/>
      </c>
      <c r="AH22" s="76"/>
    </row>
    <row r="23" spans="1:34" ht="31.5" thickTop="1" thickBot="1" x14ac:dyDescent="0.3">
      <c r="A23" s="71"/>
      <c r="B23" s="71">
        <v>90</v>
      </c>
      <c r="C23" s="71">
        <v>4501062634</v>
      </c>
      <c r="D23" s="71" t="s">
        <v>52</v>
      </c>
      <c r="E23" s="71" t="s">
        <v>43</v>
      </c>
      <c r="F23" s="10" t="str">
        <f t="shared" si="41"/>
        <v/>
      </c>
      <c r="G23" s="188" t="e">
        <f>+IF(ISNUMBER(C23),VLOOKUP(C23,magasin!A23:D273,4,FALSE),"")</f>
        <v>#N/A</v>
      </c>
      <c r="H23" s="66" t="e">
        <f>IF(ISNUMBER(C23),VLOOKUP(C23,magasin!A:I,5,FALSE),"")</f>
        <v>#N/A</v>
      </c>
      <c r="I23" s="102" t="e">
        <f>IF(ISNUMBER(C23),VLOOKUP(C23,magasin!A23:F273,6,FALSE),"")</f>
        <v>#N/A</v>
      </c>
      <c r="J23" s="66"/>
      <c r="K23" s="77">
        <v>66504.3</v>
      </c>
      <c r="L23" s="69" t="str">
        <f t="shared" si="28"/>
        <v/>
      </c>
      <c r="M23" s="70" t="str">
        <f t="shared" si="29"/>
        <v/>
      </c>
      <c r="N23" s="64" t="e">
        <f t="shared" si="30"/>
        <v>#N/A</v>
      </c>
      <c r="O23" s="71"/>
      <c r="P23" s="66">
        <v>41711</v>
      </c>
      <c r="Q23" s="66"/>
      <c r="R23" s="66">
        <v>41737</v>
      </c>
      <c r="S23" s="69" t="str">
        <f t="shared" si="31"/>
        <v/>
      </c>
      <c r="T23" s="72" t="str">
        <f t="shared" si="32"/>
        <v/>
      </c>
      <c r="U23" s="73" t="str">
        <f t="shared" si="33"/>
        <v/>
      </c>
      <c r="V23" s="74" t="str">
        <f t="shared" si="34"/>
        <v/>
      </c>
      <c r="W23" s="141"/>
      <c r="X23" s="66"/>
      <c r="Y23" s="40" t="str">
        <f t="shared" si="35"/>
        <v/>
      </c>
      <c r="Z23" s="102"/>
      <c r="AA23" s="40" t="str">
        <f t="shared" si="36"/>
        <v/>
      </c>
      <c r="AB23" s="40" t="str">
        <f t="shared" si="37"/>
        <v/>
      </c>
      <c r="AC23" s="66"/>
      <c r="AD23" s="103"/>
      <c r="AE23" s="110" t="str">
        <f t="shared" si="38"/>
        <v/>
      </c>
      <c r="AF23" s="75" t="str">
        <f t="shared" si="39"/>
        <v/>
      </c>
      <c r="AG23" s="108" t="str">
        <f t="shared" si="40"/>
        <v/>
      </c>
      <c r="AH23" s="76"/>
    </row>
    <row r="24" spans="1:34" ht="31.5" thickTop="1" thickBot="1" x14ac:dyDescent="0.3">
      <c r="A24" s="63"/>
      <c r="B24" s="63"/>
      <c r="C24" s="63" t="s">
        <v>49</v>
      </c>
      <c r="D24" s="63" t="s">
        <v>53</v>
      </c>
      <c r="E24" s="63"/>
      <c r="F24" s="10" t="str">
        <f t="shared" si="41"/>
        <v/>
      </c>
      <c r="G24" s="188" t="str">
        <f>+IF(ISNUMBER(C24),VLOOKUP(C24,magasin!A24:D274,4,FALSE),"")</f>
        <v/>
      </c>
      <c r="H24" s="66" t="str">
        <f>IF(ISNUMBER(C24),VLOOKUP(C24,magasin!A:I,5,FALSE),"")</f>
        <v/>
      </c>
      <c r="I24" s="102" t="str">
        <f>IF(ISNUMBER(C24),VLOOKUP(C24,magasin!A24:F274,6,FALSE),"")</f>
        <v/>
      </c>
      <c r="J24" s="67"/>
      <c r="K24" s="68">
        <v>241200</v>
      </c>
      <c r="L24" s="69" t="str">
        <f t="shared" si="28"/>
        <v/>
      </c>
      <c r="M24" s="70" t="str">
        <f t="shared" si="29"/>
        <v/>
      </c>
      <c r="N24" s="64" t="str">
        <f t="shared" si="30"/>
        <v/>
      </c>
      <c r="O24" s="71"/>
      <c r="P24" s="67">
        <v>41662</v>
      </c>
      <c r="Q24" s="67">
        <v>41659</v>
      </c>
      <c r="R24" s="67">
        <v>41669</v>
      </c>
      <c r="S24" s="69" t="str">
        <f t="shared" si="31"/>
        <v/>
      </c>
      <c r="T24" s="72">
        <f t="shared" si="32"/>
        <v>10</v>
      </c>
      <c r="U24" s="73" t="str">
        <f t="shared" si="33"/>
        <v/>
      </c>
      <c r="V24" s="74" t="str">
        <f t="shared" si="34"/>
        <v/>
      </c>
      <c r="W24" s="141"/>
      <c r="X24" s="66"/>
      <c r="Y24" s="40" t="str">
        <f t="shared" si="35"/>
        <v/>
      </c>
      <c r="Z24" s="102"/>
      <c r="AA24" s="40" t="str">
        <f t="shared" si="36"/>
        <v/>
      </c>
      <c r="AB24" s="40" t="str">
        <f t="shared" si="37"/>
        <v/>
      </c>
      <c r="AC24" s="66"/>
      <c r="AD24" s="103"/>
      <c r="AE24" s="110" t="str">
        <f t="shared" si="38"/>
        <v/>
      </c>
      <c r="AF24" s="75" t="str">
        <f t="shared" si="39"/>
        <v/>
      </c>
      <c r="AG24" s="108" t="str">
        <f t="shared" si="40"/>
        <v/>
      </c>
      <c r="AH24" s="76"/>
    </row>
    <row r="25" spans="1:34" ht="31.5" thickTop="1" thickBot="1" x14ac:dyDescent="0.3">
      <c r="A25" s="71"/>
      <c r="B25" s="71">
        <v>90</v>
      </c>
      <c r="C25" s="71">
        <v>4501068799</v>
      </c>
      <c r="D25" s="71" t="s">
        <v>53</v>
      </c>
      <c r="E25" s="71" t="s">
        <v>43</v>
      </c>
      <c r="F25" s="10" t="str">
        <f t="shared" si="41"/>
        <v/>
      </c>
      <c r="G25" s="188" t="e">
        <f>+IF(ISNUMBER(C25),VLOOKUP(C25,magasin!A25:D275,4,FALSE),"")</f>
        <v>#N/A</v>
      </c>
      <c r="H25" s="66" t="e">
        <f>IF(ISNUMBER(C25),VLOOKUP(C25,magasin!A:I,5,FALSE),"")</f>
        <v>#N/A</v>
      </c>
      <c r="I25" s="102" t="e">
        <f>IF(ISNUMBER(C25),VLOOKUP(C25,magasin!A25:F275,6,FALSE),"")</f>
        <v>#N/A</v>
      </c>
      <c r="J25" s="66"/>
      <c r="K25" s="77">
        <v>15000</v>
      </c>
      <c r="L25" s="69" t="str">
        <f t="shared" si="28"/>
        <v/>
      </c>
      <c r="M25" s="70" t="str">
        <f t="shared" si="29"/>
        <v/>
      </c>
      <c r="N25" s="64" t="e">
        <f t="shared" si="30"/>
        <v>#N/A</v>
      </c>
      <c r="O25" s="71"/>
      <c r="P25" s="66">
        <v>41403</v>
      </c>
      <c r="Q25" s="66">
        <v>41421</v>
      </c>
      <c r="R25" s="66"/>
      <c r="S25" s="69" t="str">
        <f t="shared" si="31"/>
        <v/>
      </c>
      <c r="T25" s="72" t="str">
        <f t="shared" si="32"/>
        <v/>
      </c>
      <c r="U25" s="73" t="str">
        <f t="shared" si="33"/>
        <v/>
      </c>
      <c r="V25" s="74" t="str">
        <f t="shared" si="34"/>
        <v/>
      </c>
      <c r="W25" s="141"/>
      <c r="X25" s="66"/>
      <c r="Y25" s="40" t="str">
        <f t="shared" si="35"/>
        <v/>
      </c>
      <c r="Z25" s="102"/>
      <c r="AA25" s="40" t="str">
        <f t="shared" si="36"/>
        <v/>
      </c>
      <c r="AB25" s="40" t="str">
        <f t="shared" si="37"/>
        <v/>
      </c>
      <c r="AC25" s="66"/>
      <c r="AD25" s="103"/>
      <c r="AE25" s="110" t="str">
        <f t="shared" si="38"/>
        <v/>
      </c>
      <c r="AF25" s="75" t="str">
        <f t="shared" si="39"/>
        <v/>
      </c>
      <c r="AG25" s="108" t="str">
        <f t="shared" si="40"/>
        <v/>
      </c>
      <c r="AH25" s="76"/>
    </row>
    <row r="26" spans="1:34" ht="31.5" thickTop="1" thickBot="1" x14ac:dyDescent="0.3">
      <c r="A26" s="63"/>
      <c r="B26" s="63"/>
      <c r="C26" s="63" t="s">
        <v>49</v>
      </c>
      <c r="D26" s="63" t="s">
        <v>54</v>
      </c>
      <c r="E26" s="63"/>
      <c r="F26" s="10" t="str">
        <f t="shared" si="41"/>
        <v/>
      </c>
      <c r="G26" s="188" t="str">
        <f>+IF(ISNUMBER(C26),VLOOKUP(C26,magasin!A26:D276,4,FALSE),"")</f>
        <v/>
      </c>
      <c r="H26" s="66" t="str">
        <f>IF(ISNUMBER(C26),VLOOKUP(C26,magasin!A:I,5,FALSE),"")</f>
        <v/>
      </c>
      <c r="I26" s="102" t="str">
        <f>IF(ISNUMBER(C26),VLOOKUP(C26,magasin!A26:F276,6,FALSE),"")</f>
        <v/>
      </c>
      <c r="J26" s="67"/>
      <c r="K26" s="68">
        <v>12194.42</v>
      </c>
      <c r="L26" s="69" t="str">
        <f t="shared" si="28"/>
        <v/>
      </c>
      <c r="M26" s="70" t="str">
        <f t="shared" si="29"/>
        <v/>
      </c>
      <c r="N26" s="64" t="str">
        <f t="shared" si="30"/>
        <v/>
      </c>
      <c r="O26" s="71"/>
      <c r="P26" s="67">
        <v>41670</v>
      </c>
      <c r="Q26" s="67">
        <v>41683</v>
      </c>
      <c r="R26" s="67">
        <v>41687</v>
      </c>
      <c r="S26" s="69" t="str">
        <f t="shared" si="31"/>
        <v/>
      </c>
      <c r="T26" s="72">
        <f t="shared" si="32"/>
        <v>4</v>
      </c>
      <c r="U26" s="73" t="str">
        <f t="shared" si="33"/>
        <v/>
      </c>
      <c r="V26" s="74" t="str">
        <f t="shared" si="34"/>
        <v/>
      </c>
      <c r="W26" s="141"/>
      <c r="X26" s="66"/>
      <c r="Y26" s="40" t="str">
        <f t="shared" si="35"/>
        <v/>
      </c>
      <c r="Z26" s="102"/>
      <c r="AA26" s="40" t="str">
        <f t="shared" si="36"/>
        <v/>
      </c>
      <c r="AB26" s="40" t="str">
        <f t="shared" si="37"/>
        <v/>
      </c>
      <c r="AC26" s="66"/>
      <c r="AD26" s="103"/>
      <c r="AE26" s="110" t="str">
        <f t="shared" si="38"/>
        <v/>
      </c>
      <c r="AF26" s="75" t="str">
        <f t="shared" si="39"/>
        <v/>
      </c>
      <c r="AG26" s="108" t="str">
        <f t="shared" si="40"/>
        <v/>
      </c>
      <c r="AH26" s="76"/>
    </row>
    <row r="27" spans="1:34" ht="31.5" thickTop="1" thickBot="1" x14ac:dyDescent="0.3">
      <c r="A27" s="71"/>
      <c r="B27" s="71"/>
      <c r="C27" s="71" t="s">
        <v>49</v>
      </c>
      <c r="D27" s="71" t="s">
        <v>54</v>
      </c>
      <c r="E27" s="71"/>
      <c r="F27" s="10" t="str">
        <f t="shared" si="41"/>
        <v/>
      </c>
      <c r="G27" s="188" t="str">
        <f>+IF(ISNUMBER(C27),VLOOKUP(C27,magasin!A27:D277,4,FALSE),"")</f>
        <v/>
      </c>
      <c r="H27" s="66" t="str">
        <f>IF(ISNUMBER(C27),VLOOKUP(C27,magasin!A:I,5,FALSE),"")</f>
        <v/>
      </c>
      <c r="I27" s="102" t="str">
        <f>IF(ISNUMBER(C27),VLOOKUP(C27,magasin!A27:F277,6,FALSE),"")</f>
        <v/>
      </c>
      <c r="J27" s="66"/>
      <c r="K27" s="77">
        <v>32640</v>
      </c>
      <c r="L27" s="69" t="str">
        <f t="shared" si="28"/>
        <v/>
      </c>
      <c r="M27" s="70" t="str">
        <f t="shared" si="29"/>
        <v/>
      </c>
      <c r="N27" s="64" t="str">
        <f t="shared" si="30"/>
        <v/>
      </c>
      <c r="O27" s="71"/>
      <c r="P27" s="66">
        <v>41670</v>
      </c>
      <c r="Q27" s="66">
        <v>41683</v>
      </c>
      <c r="R27" s="66">
        <v>41687</v>
      </c>
      <c r="S27" s="69" t="str">
        <f t="shared" si="31"/>
        <v/>
      </c>
      <c r="T27" s="72">
        <f t="shared" si="32"/>
        <v>4</v>
      </c>
      <c r="U27" s="73" t="str">
        <f t="shared" si="33"/>
        <v/>
      </c>
      <c r="V27" s="74" t="str">
        <f t="shared" si="34"/>
        <v/>
      </c>
      <c r="W27" s="141"/>
      <c r="X27" s="66"/>
      <c r="Y27" s="40" t="str">
        <f t="shared" si="35"/>
        <v/>
      </c>
      <c r="Z27" s="102"/>
      <c r="AA27" s="40" t="str">
        <f t="shared" si="36"/>
        <v/>
      </c>
      <c r="AB27" s="40" t="str">
        <f t="shared" si="37"/>
        <v/>
      </c>
      <c r="AC27" s="66"/>
      <c r="AD27" s="103"/>
      <c r="AE27" s="110" t="str">
        <f t="shared" si="38"/>
        <v/>
      </c>
      <c r="AF27" s="75" t="str">
        <f t="shared" si="39"/>
        <v/>
      </c>
      <c r="AG27" s="108" t="str">
        <f t="shared" si="40"/>
        <v/>
      </c>
      <c r="AH27" s="76"/>
    </row>
    <row r="28" spans="1:34" ht="46.5" thickTop="1" thickBot="1" x14ac:dyDescent="0.3">
      <c r="A28" s="63"/>
      <c r="B28" s="63"/>
      <c r="C28" s="63" t="s">
        <v>49</v>
      </c>
      <c r="D28" s="63" t="s">
        <v>55</v>
      </c>
      <c r="E28" s="63"/>
      <c r="F28" s="10" t="str">
        <f t="shared" si="41"/>
        <v/>
      </c>
      <c r="G28" s="188" t="str">
        <f>+IF(ISNUMBER(C28),VLOOKUP(C28,magasin!A28:D278,4,FALSE),"")</f>
        <v/>
      </c>
      <c r="H28" s="66" t="str">
        <f>IF(ISNUMBER(C28),VLOOKUP(C28,magasin!A:I,5,FALSE),"")</f>
        <v/>
      </c>
      <c r="I28" s="102" t="str">
        <f>IF(ISNUMBER(C28),VLOOKUP(C28,magasin!A28:F278,6,FALSE),"")</f>
        <v/>
      </c>
      <c r="J28" s="67"/>
      <c r="K28" s="68">
        <v>34152</v>
      </c>
      <c r="L28" s="69" t="str">
        <f t="shared" si="28"/>
        <v/>
      </c>
      <c r="M28" s="70" t="str">
        <f t="shared" si="29"/>
        <v/>
      </c>
      <c r="N28" s="64" t="str">
        <f t="shared" si="30"/>
        <v/>
      </c>
      <c r="O28" s="71"/>
      <c r="P28" s="67">
        <v>41685</v>
      </c>
      <c r="Q28" s="67"/>
      <c r="R28" s="67">
        <v>41736</v>
      </c>
      <c r="S28" s="69" t="str">
        <f t="shared" si="31"/>
        <v/>
      </c>
      <c r="T28" s="72" t="str">
        <f t="shared" si="32"/>
        <v/>
      </c>
      <c r="U28" s="73" t="str">
        <f t="shared" si="33"/>
        <v/>
      </c>
      <c r="V28" s="74" t="str">
        <f t="shared" si="34"/>
        <v/>
      </c>
      <c r="W28" s="141"/>
      <c r="X28" s="66"/>
      <c r="Y28" s="40" t="str">
        <f t="shared" si="35"/>
        <v/>
      </c>
      <c r="Z28" s="102"/>
      <c r="AA28" s="40" t="str">
        <f t="shared" si="36"/>
        <v/>
      </c>
      <c r="AB28" s="40" t="str">
        <f t="shared" si="37"/>
        <v/>
      </c>
      <c r="AC28" s="66"/>
      <c r="AD28" s="103"/>
      <c r="AE28" s="110" t="str">
        <f t="shared" si="38"/>
        <v/>
      </c>
      <c r="AF28" s="75" t="str">
        <f t="shared" si="39"/>
        <v/>
      </c>
      <c r="AG28" s="108" t="str">
        <f t="shared" si="40"/>
        <v/>
      </c>
      <c r="AH28" s="76"/>
    </row>
    <row r="29" spans="1:34" ht="31.5" thickTop="1" thickBot="1" x14ac:dyDescent="0.3">
      <c r="A29" s="71"/>
      <c r="B29" s="71">
        <v>90</v>
      </c>
      <c r="C29" s="71">
        <v>4501049621</v>
      </c>
      <c r="D29" s="71" t="s">
        <v>56</v>
      </c>
      <c r="E29" s="71" t="s">
        <v>57</v>
      </c>
      <c r="F29" s="10" t="str">
        <f t="shared" si="41"/>
        <v/>
      </c>
      <c r="G29" s="188" t="e">
        <f>+IF(ISNUMBER(C29),VLOOKUP(C29,magasin!A29:D279,4,FALSE),"")</f>
        <v>#N/A</v>
      </c>
      <c r="H29" s="66" t="e">
        <f>IF(ISNUMBER(C29),VLOOKUP(C29,magasin!A:I,5,FALSE),"")</f>
        <v>#N/A</v>
      </c>
      <c r="I29" s="102" t="e">
        <f>IF(ISNUMBER(C29),VLOOKUP(C29,magasin!A29:F279,6,FALSE),"")</f>
        <v>#N/A</v>
      </c>
      <c r="J29" s="66"/>
      <c r="K29" s="77">
        <v>5274.1</v>
      </c>
      <c r="L29" s="69" t="str">
        <f t="shared" si="28"/>
        <v/>
      </c>
      <c r="M29" s="70" t="str">
        <f t="shared" si="29"/>
        <v/>
      </c>
      <c r="N29" s="64" t="e">
        <f t="shared" si="30"/>
        <v>#N/A</v>
      </c>
      <c r="O29" s="71"/>
      <c r="P29" s="66">
        <v>41695</v>
      </c>
      <c r="Q29" s="66"/>
      <c r="R29" s="66">
        <v>41726</v>
      </c>
      <c r="S29" s="69" t="str">
        <f t="shared" si="31"/>
        <v/>
      </c>
      <c r="T29" s="72" t="str">
        <f t="shared" si="32"/>
        <v/>
      </c>
      <c r="U29" s="73" t="str">
        <f t="shared" si="33"/>
        <v/>
      </c>
      <c r="V29" s="74" t="str">
        <f t="shared" si="34"/>
        <v/>
      </c>
      <c r="W29" s="141"/>
      <c r="X29" s="66"/>
      <c r="Y29" s="40" t="str">
        <f t="shared" si="35"/>
        <v/>
      </c>
      <c r="Z29" s="102"/>
      <c r="AA29" s="40" t="str">
        <f t="shared" si="36"/>
        <v/>
      </c>
      <c r="AB29" s="40" t="str">
        <f t="shared" si="37"/>
        <v/>
      </c>
      <c r="AC29" s="66"/>
      <c r="AD29" s="103"/>
      <c r="AE29" s="110" t="str">
        <f t="shared" si="38"/>
        <v/>
      </c>
      <c r="AF29" s="75" t="str">
        <f t="shared" si="39"/>
        <v/>
      </c>
      <c r="AG29" s="108" t="str">
        <f t="shared" si="40"/>
        <v/>
      </c>
      <c r="AH29" s="76"/>
    </row>
    <row r="30" spans="1:34" ht="46.5" thickTop="1" thickBot="1" x14ac:dyDescent="0.3">
      <c r="A30" s="63"/>
      <c r="B30" s="63">
        <v>30</v>
      </c>
      <c r="C30" s="63">
        <v>4501076737</v>
      </c>
      <c r="D30" s="63" t="s">
        <v>58</v>
      </c>
      <c r="E30" s="63" t="s">
        <v>59</v>
      </c>
      <c r="F30" s="10" t="str">
        <f t="shared" si="41"/>
        <v/>
      </c>
      <c r="G30" s="188" t="e">
        <f>+IF(ISNUMBER(C30),VLOOKUP(C30,magasin!A30:D280,4,FALSE),"")</f>
        <v>#N/A</v>
      </c>
      <c r="H30" s="66" t="e">
        <f>IF(ISNUMBER(C30),VLOOKUP(C30,magasin!A:I,5,FALSE),"")</f>
        <v>#N/A</v>
      </c>
      <c r="I30" s="102" t="e">
        <f>IF(ISNUMBER(C30),VLOOKUP(C30,magasin!A30:F280,6,FALSE),"")</f>
        <v>#N/A</v>
      </c>
      <c r="J30" s="67"/>
      <c r="K30" s="68">
        <v>11000</v>
      </c>
      <c r="L30" s="69" t="str">
        <f t="shared" si="28"/>
        <v/>
      </c>
      <c r="M30" s="70" t="str">
        <f t="shared" si="29"/>
        <v/>
      </c>
      <c r="N30" s="64" t="e">
        <f t="shared" si="30"/>
        <v>#N/A</v>
      </c>
      <c r="O30" s="71"/>
      <c r="P30" s="67">
        <v>41712</v>
      </c>
      <c r="Q30" s="67"/>
      <c r="R30" s="67">
        <v>41733</v>
      </c>
      <c r="S30" s="69" t="str">
        <f t="shared" si="31"/>
        <v/>
      </c>
      <c r="T30" s="72" t="str">
        <f t="shared" si="32"/>
        <v/>
      </c>
      <c r="U30" s="73" t="str">
        <f t="shared" si="33"/>
        <v/>
      </c>
      <c r="V30" s="74" t="str">
        <f t="shared" si="34"/>
        <v/>
      </c>
      <c r="W30" s="141"/>
      <c r="X30" s="66"/>
      <c r="Y30" s="40" t="str">
        <f t="shared" si="35"/>
        <v/>
      </c>
      <c r="Z30" s="102"/>
      <c r="AA30" s="40" t="str">
        <f t="shared" si="36"/>
        <v/>
      </c>
      <c r="AB30" s="40" t="str">
        <f t="shared" si="37"/>
        <v/>
      </c>
      <c r="AC30" s="66"/>
      <c r="AD30" s="103"/>
      <c r="AE30" s="110" t="str">
        <f t="shared" si="38"/>
        <v/>
      </c>
      <c r="AF30" s="75" t="str">
        <f t="shared" si="39"/>
        <v/>
      </c>
      <c r="AG30" s="108" t="str">
        <f t="shared" si="40"/>
        <v/>
      </c>
      <c r="AH30" s="76"/>
    </row>
    <row r="31" spans="1:34" ht="46.5" thickTop="1" thickBot="1" x14ac:dyDescent="0.3">
      <c r="A31" s="71"/>
      <c r="B31" s="71">
        <v>90</v>
      </c>
      <c r="C31" s="71">
        <v>4501053738</v>
      </c>
      <c r="D31" s="71" t="s">
        <v>60</v>
      </c>
      <c r="E31" s="71" t="s">
        <v>61</v>
      </c>
      <c r="F31" s="10" t="str">
        <f t="shared" si="41"/>
        <v/>
      </c>
      <c r="G31" s="188" t="e">
        <f>+IF(ISNUMBER(C31),VLOOKUP(C31,magasin!A31:D281,4,FALSE),"")</f>
        <v>#N/A</v>
      </c>
      <c r="H31" s="66" t="e">
        <f>IF(ISNUMBER(C31),VLOOKUP(C31,magasin!A:I,5,FALSE),"")</f>
        <v>#N/A</v>
      </c>
      <c r="I31" s="102" t="e">
        <f>IF(ISNUMBER(C31),VLOOKUP(C31,magasin!A31:F281,6,FALSE),"")</f>
        <v>#N/A</v>
      </c>
      <c r="J31" s="66"/>
      <c r="K31" s="77">
        <v>135000</v>
      </c>
      <c r="L31" s="69" t="str">
        <f t="shared" si="28"/>
        <v/>
      </c>
      <c r="M31" s="70" t="str">
        <f t="shared" si="29"/>
        <v/>
      </c>
      <c r="N31" s="64" t="e">
        <f t="shared" si="30"/>
        <v>#N/A</v>
      </c>
      <c r="O31" s="71"/>
      <c r="P31" s="66">
        <v>41722</v>
      </c>
      <c r="Q31" s="66">
        <v>41730</v>
      </c>
      <c r="R31" s="66">
        <v>41732</v>
      </c>
      <c r="S31" s="69">
        <f t="shared" si="31"/>
        <v>2.2222222222222223E-2</v>
      </c>
      <c r="T31" s="72">
        <f t="shared" si="32"/>
        <v>2</v>
      </c>
      <c r="U31" s="73" t="str">
        <f t="shared" si="33"/>
        <v/>
      </c>
      <c r="V31" s="74" t="str">
        <f t="shared" si="34"/>
        <v/>
      </c>
      <c r="W31" s="141"/>
      <c r="X31" s="66"/>
      <c r="Y31" s="40" t="str">
        <f t="shared" si="35"/>
        <v/>
      </c>
      <c r="Z31" s="102"/>
      <c r="AA31" s="40" t="str">
        <f t="shared" si="36"/>
        <v/>
      </c>
      <c r="AB31" s="40" t="str">
        <f t="shared" si="37"/>
        <v/>
      </c>
      <c r="AC31" s="66"/>
      <c r="AD31" s="103"/>
      <c r="AE31" s="110" t="str">
        <f t="shared" si="38"/>
        <v/>
      </c>
      <c r="AF31" s="75" t="str">
        <f t="shared" si="39"/>
        <v/>
      </c>
      <c r="AG31" s="108" t="str">
        <f t="shared" si="40"/>
        <v/>
      </c>
      <c r="AH31" s="76"/>
    </row>
    <row r="32" spans="1:34" ht="46.5" thickTop="1" thickBot="1" x14ac:dyDescent="0.3">
      <c r="A32" s="63"/>
      <c r="B32" s="63">
        <v>90</v>
      </c>
      <c r="C32" s="63">
        <v>4501053738</v>
      </c>
      <c r="D32" s="63" t="s">
        <v>60</v>
      </c>
      <c r="E32" s="63" t="s">
        <v>61</v>
      </c>
      <c r="F32" s="10" t="str">
        <f t="shared" si="41"/>
        <v/>
      </c>
      <c r="G32" s="188" t="e">
        <f>+IF(ISNUMBER(C32),VLOOKUP(C32,magasin!A32:D282,4,FALSE),"")</f>
        <v>#N/A</v>
      </c>
      <c r="H32" s="66" t="e">
        <f>IF(ISNUMBER(C32),VLOOKUP(C32,magasin!A:I,5,FALSE),"")</f>
        <v>#N/A</v>
      </c>
      <c r="I32" s="102" t="e">
        <f>IF(ISNUMBER(C32),VLOOKUP(C32,magasin!A32:F282,6,FALSE),"")</f>
        <v>#N/A</v>
      </c>
      <c r="J32" s="67"/>
      <c r="K32" s="68">
        <v>38362.5</v>
      </c>
      <c r="L32" s="69" t="str">
        <f t="shared" si="28"/>
        <v/>
      </c>
      <c r="M32" s="70" t="str">
        <f t="shared" si="29"/>
        <v/>
      </c>
      <c r="N32" s="64" t="e">
        <f t="shared" si="30"/>
        <v>#N/A</v>
      </c>
      <c r="O32" s="71"/>
      <c r="P32" s="67">
        <v>41722</v>
      </c>
      <c r="Q32" s="67">
        <v>41730</v>
      </c>
      <c r="R32" s="67">
        <v>41732</v>
      </c>
      <c r="S32" s="69">
        <f t="shared" si="31"/>
        <v>2.2222222222222223E-2</v>
      </c>
      <c r="T32" s="72">
        <f t="shared" si="32"/>
        <v>2</v>
      </c>
      <c r="U32" s="73" t="str">
        <f t="shared" si="33"/>
        <v/>
      </c>
      <c r="V32" s="74" t="str">
        <f t="shared" si="34"/>
        <v/>
      </c>
      <c r="W32" s="141"/>
      <c r="X32" s="66"/>
      <c r="Y32" s="40" t="str">
        <f t="shared" si="35"/>
        <v/>
      </c>
      <c r="Z32" s="102"/>
      <c r="AA32" s="40" t="str">
        <f t="shared" si="36"/>
        <v/>
      </c>
      <c r="AB32" s="40" t="str">
        <f t="shared" si="37"/>
        <v/>
      </c>
      <c r="AC32" s="66"/>
      <c r="AD32" s="103"/>
      <c r="AE32" s="110" t="str">
        <f t="shared" si="38"/>
        <v/>
      </c>
      <c r="AF32" s="75" t="str">
        <f t="shared" si="39"/>
        <v/>
      </c>
      <c r="AG32" s="108" t="str">
        <f t="shared" si="40"/>
        <v/>
      </c>
      <c r="AH32" s="76"/>
    </row>
    <row r="33" spans="1:34" ht="46.5" thickTop="1" thickBot="1" x14ac:dyDescent="0.3">
      <c r="A33" s="71"/>
      <c r="B33" s="71">
        <v>90</v>
      </c>
      <c r="C33" s="71">
        <v>4501065356</v>
      </c>
      <c r="D33" s="71" t="s">
        <v>62</v>
      </c>
      <c r="E33" s="71" t="s">
        <v>63</v>
      </c>
      <c r="F33" s="10" t="str">
        <f t="shared" si="41"/>
        <v/>
      </c>
      <c r="G33" s="188" t="e">
        <f>+IF(ISNUMBER(C33),VLOOKUP(C33,magasin!A33:D283,4,FALSE),"")</f>
        <v>#N/A</v>
      </c>
      <c r="H33" s="66" t="e">
        <f>IF(ISNUMBER(C33),VLOOKUP(C33,magasin!A:I,5,FALSE),"")</f>
        <v>#N/A</v>
      </c>
      <c r="I33" s="102" t="e">
        <f>IF(ISNUMBER(C33),VLOOKUP(C33,magasin!A33:F283,6,FALSE),"")</f>
        <v>#N/A</v>
      </c>
      <c r="J33" s="66"/>
      <c r="K33" s="77">
        <v>1519</v>
      </c>
      <c r="L33" s="69" t="str">
        <f t="shared" si="28"/>
        <v/>
      </c>
      <c r="M33" s="70" t="str">
        <f t="shared" si="29"/>
        <v/>
      </c>
      <c r="N33" s="64" t="e">
        <f t="shared" si="30"/>
        <v>#N/A</v>
      </c>
      <c r="O33" s="71"/>
      <c r="P33" s="66">
        <v>41726</v>
      </c>
      <c r="Q33" s="66"/>
      <c r="R33" s="66">
        <v>41729</v>
      </c>
      <c r="S33" s="69" t="str">
        <f t="shared" si="31"/>
        <v/>
      </c>
      <c r="T33" s="72" t="str">
        <f t="shared" si="32"/>
        <v/>
      </c>
      <c r="U33" s="73" t="str">
        <f t="shared" si="33"/>
        <v/>
      </c>
      <c r="V33" s="74" t="str">
        <f t="shared" si="34"/>
        <v/>
      </c>
      <c r="W33" s="141"/>
      <c r="X33" s="66"/>
      <c r="Y33" s="40" t="str">
        <f t="shared" si="35"/>
        <v/>
      </c>
      <c r="Z33" s="102"/>
      <c r="AA33" s="40" t="str">
        <f t="shared" si="36"/>
        <v/>
      </c>
      <c r="AB33" s="40" t="str">
        <f t="shared" si="37"/>
        <v/>
      </c>
      <c r="AC33" s="66"/>
      <c r="AD33" s="103"/>
      <c r="AE33" s="110" t="str">
        <f t="shared" si="38"/>
        <v/>
      </c>
      <c r="AF33" s="75" t="str">
        <f t="shared" si="39"/>
        <v/>
      </c>
      <c r="AG33" s="108" t="str">
        <f t="shared" si="40"/>
        <v/>
      </c>
      <c r="AH33" s="76"/>
    </row>
    <row r="34" spans="1:34" ht="61.5" thickTop="1" thickBot="1" x14ac:dyDescent="0.3">
      <c r="A34" s="63"/>
      <c r="B34" s="63">
        <v>90</v>
      </c>
      <c r="C34" s="63" t="s">
        <v>64</v>
      </c>
      <c r="D34" s="63" t="s">
        <v>65</v>
      </c>
      <c r="E34" s="63" t="s">
        <v>66</v>
      </c>
      <c r="F34" s="10" t="str">
        <f t="shared" si="41"/>
        <v/>
      </c>
      <c r="G34" s="188" t="str">
        <f>+IF(ISNUMBER(C34),VLOOKUP(C34,magasin!A34:D284,4,FALSE),"")</f>
        <v/>
      </c>
      <c r="H34" s="66" t="str">
        <f>IF(ISNUMBER(C34),VLOOKUP(C34,magasin!A:I,5,FALSE),"")</f>
        <v/>
      </c>
      <c r="I34" s="102" t="str">
        <f>IF(ISNUMBER(C34),VLOOKUP(C34,magasin!A34:F284,6,FALSE),"")</f>
        <v/>
      </c>
      <c r="J34" s="67"/>
      <c r="K34" s="68">
        <v>157842</v>
      </c>
      <c r="L34" s="69" t="str">
        <f t="shared" si="28"/>
        <v/>
      </c>
      <c r="M34" s="70" t="str">
        <f t="shared" si="29"/>
        <v/>
      </c>
      <c r="N34" s="64" t="str">
        <f t="shared" si="30"/>
        <v/>
      </c>
      <c r="O34" s="71"/>
      <c r="P34" s="67">
        <v>41670</v>
      </c>
      <c r="Q34" s="67"/>
      <c r="R34" s="67">
        <v>41677</v>
      </c>
      <c r="S34" s="69" t="str">
        <f t="shared" si="31"/>
        <v/>
      </c>
      <c r="T34" s="72" t="str">
        <f t="shared" si="32"/>
        <v/>
      </c>
      <c r="U34" s="73" t="str">
        <f t="shared" si="33"/>
        <v/>
      </c>
      <c r="V34" s="74" t="str">
        <f t="shared" si="34"/>
        <v/>
      </c>
      <c r="W34" s="141"/>
      <c r="X34" s="66"/>
      <c r="Y34" s="40" t="str">
        <f t="shared" si="35"/>
        <v/>
      </c>
      <c r="Z34" s="102"/>
      <c r="AA34" s="40" t="str">
        <f t="shared" si="36"/>
        <v/>
      </c>
      <c r="AB34" s="40" t="str">
        <f t="shared" si="37"/>
        <v/>
      </c>
      <c r="AC34" s="66"/>
      <c r="AD34" s="103"/>
      <c r="AE34" s="110" t="str">
        <f t="shared" si="38"/>
        <v/>
      </c>
      <c r="AF34" s="75" t="str">
        <f t="shared" si="39"/>
        <v/>
      </c>
      <c r="AG34" s="108" t="str">
        <f t="shared" si="40"/>
        <v/>
      </c>
      <c r="AH34" s="76"/>
    </row>
    <row r="35" spans="1:34" ht="17.25" thickTop="1" thickBot="1" x14ac:dyDescent="0.3">
      <c r="A35" s="71"/>
      <c r="B35" s="71">
        <v>90</v>
      </c>
      <c r="C35" s="71"/>
      <c r="D35" s="71"/>
      <c r="E35" s="71"/>
      <c r="F35" s="10" t="str">
        <f t="shared" si="41"/>
        <v/>
      </c>
      <c r="G35" s="188" t="str">
        <f>+IF(ISNUMBER(C35),VLOOKUP(C35,magasin!A35:D285,4,FALSE),"")</f>
        <v/>
      </c>
      <c r="H35" s="66" t="str">
        <f>IF(ISNUMBER(C35),VLOOKUP(C35,magasin!A:I,5,FALSE),"")</f>
        <v/>
      </c>
      <c r="I35" s="102" t="str">
        <f>IF(ISNUMBER(C35),VLOOKUP(C35,magasin!A35:F285,6,FALSE),"")</f>
        <v/>
      </c>
      <c r="J35" s="66"/>
      <c r="K35" s="77">
        <v>453582.64</v>
      </c>
      <c r="L35" s="69" t="str">
        <f t="shared" si="28"/>
        <v/>
      </c>
      <c r="M35" s="70" t="str">
        <f t="shared" si="29"/>
        <v/>
      </c>
      <c r="N35" s="64" t="str">
        <f t="shared" si="30"/>
        <v/>
      </c>
      <c r="O35" s="71"/>
      <c r="P35" s="66">
        <v>41670</v>
      </c>
      <c r="Q35" s="66"/>
      <c r="R35" s="66">
        <v>41677</v>
      </c>
      <c r="S35" s="69" t="str">
        <f t="shared" si="31"/>
        <v/>
      </c>
      <c r="T35" s="72" t="str">
        <f t="shared" si="32"/>
        <v/>
      </c>
      <c r="U35" s="73" t="str">
        <f t="shared" si="33"/>
        <v/>
      </c>
      <c r="V35" s="74" t="str">
        <f t="shared" si="34"/>
        <v/>
      </c>
      <c r="W35" s="141"/>
      <c r="X35" s="66"/>
      <c r="Y35" s="40" t="str">
        <f t="shared" si="35"/>
        <v/>
      </c>
      <c r="Z35" s="102"/>
      <c r="AA35" s="40" t="str">
        <f t="shared" si="36"/>
        <v/>
      </c>
      <c r="AB35" s="40" t="str">
        <f t="shared" si="37"/>
        <v/>
      </c>
      <c r="AC35" s="66"/>
      <c r="AD35" s="103"/>
      <c r="AE35" s="110" t="str">
        <f t="shared" si="38"/>
        <v/>
      </c>
      <c r="AF35" s="75" t="str">
        <f t="shared" si="39"/>
        <v/>
      </c>
      <c r="AG35" s="108" t="str">
        <f t="shared" si="40"/>
        <v/>
      </c>
      <c r="AH35" s="76"/>
    </row>
    <row r="36" spans="1:34" ht="17.25" thickTop="1" thickBot="1" x14ac:dyDescent="0.3">
      <c r="A36" s="63"/>
      <c r="B36" s="63">
        <v>90</v>
      </c>
      <c r="C36" s="63"/>
      <c r="D36" s="63"/>
      <c r="E36" s="63"/>
      <c r="F36" s="10" t="str">
        <f t="shared" si="41"/>
        <v/>
      </c>
      <c r="G36" s="188" t="str">
        <f>+IF(ISNUMBER(C36),VLOOKUP(C36,magasin!A36:D286,4,FALSE),"")</f>
        <v/>
      </c>
      <c r="H36" s="66" t="str">
        <f>IF(ISNUMBER(C36),VLOOKUP(C36,magasin!A:I,5,FALSE),"")</f>
        <v/>
      </c>
      <c r="I36" s="102" t="str">
        <f>IF(ISNUMBER(C36),VLOOKUP(C36,magasin!A36:F286,6,FALSE),"")</f>
        <v/>
      </c>
      <c r="J36" s="67"/>
      <c r="K36" s="68">
        <v>11424.64</v>
      </c>
      <c r="L36" s="69" t="str">
        <f t="shared" si="28"/>
        <v/>
      </c>
      <c r="M36" s="70" t="str">
        <f t="shared" si="29"/>
        <v/>
      </c>
      <c r="N36" s="64" t="str">
        <f t="shared" si="30"/>
        <v/>
      </c>
      <c r="O36" s="71"/>
      <c r="P36" s="67">
        <v>41732</v>
      </c>
      <c r="Q36" s="67"/>
      <c r="R36" s="67">
        <v>41736</v>
      </c>
      <c r="S36" s="69" t="str">
        <f t="shared" si="31"/>
        <v/>
      </c>
      <c r="T36" s="72" t="str">
        <f t="shared" si="32"/>
        <v/>
      </c>
      <c r="U36" s="73" t="str">
        <f t="shared" si="33"/>
        <v/>
      </c>
      <c r="V36" s="74" t="str">
        <f t="shared" si="34"/>
        <v/>
      </c>
      <c r="W36" s="141"/>
      <c r="X36" s="66"/>
      <c r="Y36" s="40" t="str">
        <f t="shared" si="35"/>
        <v/>
      </c>
      <c r="Z36" s="102"/>
      <c r="AA36" s="40" t="str">
        <f t="shared" si="36"/>
        <v/>
      </c>
      <c r="AB36" s="40" t="str">
        <f t="shared" si="37"/>
        <v/>
      </c>
      <c r="AC36" s="66"/>
      <c r="AD36" s="103"/>
      <c r="AE36" s="110" t="str">
        <f t="shared" si="38"/>
        <v/>
      </c>
      <c r="AF36" s="75" t="str">
        <f t="shared" si="39"/>
        <v/>
      </c>
      <c r="AG36" s="108" t="str">
        <f t="shared" si="40"/>
        <v/>
      </c>
      <c r="AH36" s="76"/>
    </row>
    <row r="37" spans="1:34" ht="31.5" thickTop="1" thickBot="1" x14ac:dyDescent="0.3">
      <c r="A37" s="71"/>
      <c r="B37" s="71">
        <v>30</v>
      </c>
      <c r="C37" s="71">
        <v>4501075101</v>
      </c>
      <c r="D37" s="71" t="s">
        <v>67</v>
      </c>
      <c r="E37" s="71" t="s">
        <v>68</v>
      </c>
      <c r="F37" s="10" t="str">
        <f t="shared" si="41"/>
        <v/>
      </c>
      <c r="G37" s="188" t="e">
        <f>+IF(ISNUMBER(C37),VLOOKUP(C37,magasin!A37:D287,4,FALSE),"")</f>
        <v>#N/A</v>
      </c>
      <c r="H37" s="66" t="e">
        <f>IF(ISNUMBER(C37),VLOOKUP(C37,magasin!A:I,5,FALSE),"")</f>
        <v>#N/A</v>
      </c>
      <c r="I37" s="102" t="e">
        <f>IF(ISNUMBER(C37),VLOOKUP(C37,magasin!A37:F287,6,FALSE),"")</f>
        <v>#N/A</v>
      </c>
      <c r="J37" s="66"/>
      <c r="K37" s="77">
        <v>24000</v>
      </c>
      <c r="L37" s="69" t="str">
        <f t="shared" si="28"/>
        <v/>
      </c>
      <c r="M37" s="70" t="str">
        <f t="shared" si="29"/>
        <v/>
      </c>
      <c r="N37" s="64" t="e">
        <f t="shared" si="30"/>
        <v>#N/A</v>
      </c>
      <c r="O37" s="71"/>
      <c r="P37" s="66">
        <v>41703</v>
      </c>
      <c r="Q37" s="66"/>
      <c r="R37" s="66">
        <v>41739</v>
      </c>
      <c r="S37" s="69" t="str">
        <f t="shared" si="31"/>
        <v/>
      </c>
      <c r="T37" s="72" t="str">
        <f t="shared" si="32"/>
        <v/>
      </c>
      <c r="U37" s="73" t="str">
        <f t="shared" si="33"/>
        <v/>
      </c>
      <c r="V37" s="74" t="str">
        <f t="shared" si="34"/>
        <v/>
      </c>
      <c r="W37" s="141"/>
      <c r="X37" s="66"/>
      <c r="Y37" s="40" t="str">
        <f t="shared" si="35"/>
        <v/>
      </c>
      <c r="Z37" s="102"/>
      <c r="AA37" s="40" t="str">
        <f t="shared" si="36"/>
        <v/>
      </c>
      <c r="AB37" s="40" t="str">
        <f t="shared" si="37"/>
        <v/>
      </c>
      <c r="AC37" s="66"/>
      <c r="AD37" s="103"/>
      <c r="AE37" s="110" t="str">
        <f t="shared" si="38"/>
        <v/>
      </c>
      <c r="AF37" s="75" t="str">
        <f t="shared" si="39"/>
        <v/>
      </c>
      <c r="AG37" s="108" t="str">
        <f t="shared" si="40"/>
        <v/>
      </c>
      <c r="AH37" s="76"/>
    </row>
    <row r="38" spans="1:34" ht="31.5" thickTop="1" thickBot="1" x14ac:dyDescent="0.3">
      <c r="A38" s="63"/>
      <c r="B38" s="63">
        <v>90</v>
      </c>
      <c r="C38" s="63">
        <v>4501078113</v>
      </c>
      <c r="D38" s="63" t="s">
        <v>62</v>
      </c>
      <c r="E38" s="63" t="s">
        <v>43</v>
      </c>
      <c r="F38" s="10" t="str">
        <f t="shared" si="41"/>
        <v/>
      </c>
      <c r="G38" s="188" t="e">
        <f>+IF(ISNUMBER(C38),VLOOKUP(C38,magasin!A38:D288,4,FALSE),"")</f>
        <v>#N/A</v>
      </c>
      <c r="H38" s="66" t="e">
        <f>IF(ISNUMBER(C38),VLOOKUP(C38,magasin!A:I,5,FALSE),"")</f>
        <v>#N/A</v>
      </c>
      <c r="I38" s="102" t="e">
        <f>IF(ISNUMBER(C38),VLOOKUP(C38,magasin!A38:F288,6,FALSE),"")</f>
        <v>#N/A</v>
      </c>
      <c r="J38" s="67"/>
      <c r="K38" s="68">
        <v>25070</v>
      </c>
      <c r="L38" s="69" t="str">
        <f t="shared" si="28"/>
        <v/>
      </c>
      <c r="M38" s="70" t="str">
        <f t="shared" si="29"/>
        <v/>
      </c>
      <c r="N38" s="64" t="e">
        <f t="shared" si="30"/>
        <v>#N/A</v>
      </c>
      <c r="O38" s="71"/>
      <c r="P38" s="67">
        <v>41726</v>
      </c>
      <c r="Q38" s="67"/>
      <c r="R38" s="67">
        <v>41729</v>
      </c>
      <c r="S38" s="69" t="str">
        <f t="shared" si="31"/>
        <v/>
      </c>
      <c r="T38" s="72" t="str">
        <f t="shared" si="32"/>
        <v/>
      </c>
      <c r="U38" s="73" t="str">
        <f t="shared" si="33"/>
        <v/>
      </c>
      <c r="V38" s="74" t="str">
        <f t="shared" si="34"/>
        <v/>
      </c>
      <c r="W38" s="141"/>
      <c r="X38" s="66"/>
      <c r="Y38" s="40" t="str">
        <f t="shared" si="35"/>
        <v/>
      </c>
      <c r="Z38" s="102"/>
      <c r="AA38" s="40" t="str">
        <f t="shared" si="36"/>
        <v/>
      </c>
      <c r="AB38" s="40" t="str">
        <f t="shared" si="37"/>
        <v/>
      </c>
      <c r="AC38" s="66"/>
      <c r="AD38" s="103"/>
      <c r="AE38" s="110" t="str">
        <f t="shared" si="38"/>
        <v/>
      </c>
      <c r="AF38" s="75" t="str">
        <f t="shared" si="39"/>
        <v/>
      </c>
      <c r="AG38" s="108" t="str">
        <f t="shared" si="40"/>
        <v/>
      </c>
      <c r="AH38" s="76"/>
    </row>
    <row r="39" spans="1:34" ht="46.5" thickTop="1" thickBot="1" x14ac:dyDescent="0.3">
      <c r="A39" s="71"/>
      <c r="B39" s="71">
        <v>90</v>
      </c>
      <c r="C39" s="71">
        <v>4501056858</v>
      </c>
      <c r="D39" s="71" t="s">
        <v>69</v>
      </c>
      <c r="E39" s="71" t="s">
        <v>63</v>
      </c>
      <c r="F39" s="10" t="str">
        <f t="shared" si="41"/>
        <v/>
      </c>
      <c r="G39" s="188" t="e">
        <f>+IF(ISNUMBER(C39),VLOOKUP(C39,magasin!A39:D289,4,FALSE),"")</f>
        <v>#N/A</v>
      </c>
      <c r="H39" s="66" t="e">
        <f>IF(ISNUMBER(C39),VLOOKUP(C39,magasin!A:I,5,FALSE),"")</f>
        <v>#N/A</v>
      </c>
      <c r="I39" s="102" t="e">
        <f>IF(ISNUMBER(C39),VLOOKUP(C39,magasin!A39:F289,6,FALSE),"")</f>
        <v>#N/A</v>
      </c>
      <c r="J39" s="66"/>
      <c r="K39" s="77">
        <v>10006</v>
      </c>
      <c r="L39" s="69" t="str">
        <f t="shared" si="28"/>
        <v/>
      </c>
      <c r="M39" s="70" t="str">
        <f t="shared" si="29"/>
        <v/>
      </c>
      <c r="N39" s="64" t="e">
        <f t="shared" si="30"/>
        <v>#N/A</v>
      </c>
      <c r="O39" s="71"/>
      <c r="P39" s="66">
        <v>41719</v>
      </c>
      <c r="Q39" s="66"/>
      <c r="R39" s="66">
        <v>41732</v>
      </c>
      <c r="S39" s="69" t="str">
        <f t="shared" si="31"/>
        <v/>
      </c>
      <c r="T39" s="72" t="str">
        <f t="shared" si="32"/>
        <v/>
      </c>
      <c r="U39" s="73" t="str">
        <f t="shared" si="33"/>
        <v/>
      </c>
      <c r="V39" s="74" t="str">
        <f t="shared" si="34"/>
        <v/>
      </c>
      <c r="W39" s="141"/>
      <c r="X39" s="66"/>
      <c r="Y39" s="40" t="str">
        <f t="shared" si="35"/>
        <v/>
      </c>
      <c r="Z39" s="102"/>
      <c r="AA39" s="40" t="str">
        <f t="shared" si="36"/>
        <v/>
      </c>
      <c r="AB39" s="40" t="str">
        <f t="shared" si="37"/>
        <v/>
      </c>
      <c r="AC39" s="66"/>
      <c r="AD39" s="103"/>
      <c r="AE39" s="110" t="str">
        <f t="shared" si="38"/>
        <v/>
      </c>
      <c r="AF39" s="75" t="str">
        <f t="shared" si="39"/>
        <v/>
      </c>
      <c r="AG39" s="108" t="str">
        <f t="shared" si="40"/>
        <v/>
      </c>
      <c r="AH39" s="76"/>
    </row>
    <row r="40" spans="1:34" ht="46.5" thickTop="1" thickBot="1" x14ac:dyDescent="0.3">
      <c r="A40" s="63"/>
      <c r="B40" s="63">
        <v>90</v>
      </c>
      <c r="C40" s="63">
        <v>4501025421</v>
      </c>
      <c r="D40" s="63" t="s">
        <v>70</v>
      </c>
      <c r="E40" s="63" t="s">
        <v>61</v>
      </c>
      <c r="F40" s="10" t="str">
        <f t="shared" si="41"/>
        <v/>
      </c>
      <c r="G40" s="188" t="e">
        <f>+IF(ISNUMBER(C40),VLOOKUP(C40,magasin!A40:D290,4,FALSE),"")</f>
        <v>#N/A</v>
      </c>
      <c r="H40" s="66" t="e">
        <f>IF(ISNUMBER(C40),VLOOKUP(C40,magasin!A:I,5,FALSE),"")</f>
        <v>#N/A</v>
      </c>
      <c r="I40" s="102" t="e">
        <f>IF(ISNUMBER(C40),VLOOKUP(C40,magasin!A40:F290,6,FALSE),"")</f>
        <v>#N/A</v>
      </c>
      <c r="J40" s="67"/>
      <c r="K40" s="68">
        <v>289750</v>
      </c>
      <c r="L40" s="69" t="str">
        <f t="shared" si="28"/>
        <v/>
      </c>
      <c r="M40" s="70" t="str">
        <f t="shared" si="29"/>
        <v/>
      </c>
      <c r="N40" s="64" t="e">
        <f t="shared" si="30"/>
        <v>#N/A</v>
      </c>
      <c r="O40" s="71"/>
      <c r="P40" s="67">
        <v>41660</v>
      </c>
      <c r="Q40" s="67">
        <v>41674</v>
      </c>
      <c r="R40" s="67">
        <v>41677</v>
      </c>
      <c r="S40" s="69">
        <f t="shared" si="31"/>
        <v>3.3333333333333333E-2</v>
      </c>
      <c r="T40" s="72">
        <f t="shared" si="32"/>
        <v>3</v>
      </c>
      <c r="U40" s="73" t="str">
        <f t="shared" si="33"/>
        <v/>
      </c>
      <c r="V40" s="74" t="str">
        <f t="shared" si="34"/>
        <v/>
      </c>
      <c r="W40" s="141"/>
      <c r="X40" s="66"/>
      <c r="Y40" s="40" t="str">
        <f t="shared" si="35"/>
        <v/>
      </c>
      <c r="Z40" s="102"/>
      <c r="AA40" s="40" t="str">
        <f t="shared" si="36"/>
        <v/>
      </c>
      <c r="AB40" s="40" t="str">
        <f t="shared" si="37"/>
        <v/>
      </c>
      <c r="AC40" s="66"/>
      <c r="AD40" s="103"/>
      <c r="AE40" s="110" t="str">
        <f t="shared" si="38"/>
        <v/>
      </c>
      <c r="AF40" s="75" t="str">
        <f t="shared" si="39"/>
        <v/>
      </c>
      <c r="AG40" s="108" t="str">
        <f t="shared" si="40"/>
        <v/>
      </c>
      <c r="AH40" s="76"/>
    </row>
    <row r="41" spans="1:34" ht="17.25" thickTop="1" thickBot="1" x14ac:dyDescent="0.3">
      <c r="A41" s="71"/>
      <c r="B41" s="71">
        <v>90</v>
      </c>
      <c r="C41" s="71">
        <v>4501077052</v>
      </c>
      <c r="D41" s="71" t="s">
        <v>71</v>
      </c>
      <c r="E41" s="71" t="s">
        <v>72</v>
      </c>
      <c r="F41" s="10" t="str">
        <f t="shared" si="41"/>
        <v/>
      </c>
      <c r="G41" s="188" t="e">
        <f>+IF(ISNUMBER(C41),VLOOKUP(C41,magasin!A41:D291,4,FALSE),"")</f>
        <v>#N/A</v>
      </c>
      <c r="H41" s="66" t="e">
        <f>IF(ISNUMBER(C41),VLOOKUP(C41,magasin!A:I,5,FALSE),"")</f>
        <v>#N/A</v>
      </c>
      <c r="I41" s="102" t="e">
        <f>IF(ISNUMBER(C41),VLOOKUP(C41,magasin!A41:F291,6,FALSE),"")</f>
        <v>#N/A</v>
      </c>
      <c r="J41" s="66"/>
      <c r="K41" s="77">
        <v>66566</v>
      </c>
      <c r="L41" s="69" t="str">
        <f t="shared" si="28"/>
        <v/>
      </c>
      <c r="M41" s="70" t="str">
        <f t="shared" si="29"/>
        <v/>
      </c>
      <c r="N41" s="64" t="e">
        <f t="shared" si="30"/>
        <v>#N/A</v>
      </c>
      <c r="O41" s="71"/>
      <c r="P41" s="66">
        <v>41731</v>
      </c>
      <c r="Q41" s="66"/>
      <c r="R41" s="66">
        <v>41736</v>
      </c>
      <c r="S41" s="69" t="str">
        <f t="shared" si="31"/>
        <v/>
      </c>
      <c r="T41" s="72" t="str">
        <f t="shared" si="32"/>
        <v/>
      </c>
      <c r="U41" s="73" t="str">
        <f t="shared" si="33"/>
        <v/>
      </c>
      <c r="V41" s="74" t="str">
        <f t="shared" si="34"/>
        <v/>
      </c>
      <c r="W41" s="141"/>
      <c r="X41" s="66"/>
      <c r="Y41" s="40" t="str">
        <f t="shared" si="35"/>
        <v/>
      </c>
      <c r="Z41" s="102"/>
      <c r="AA41" s="40" t="str">
        <f t="shared" si="36"/>
        <v/>
      </c>
      <c r="AB41" s="40" t="str">
        <f t="shared" si="37"/>
        <v/>
      </c>
      <c r="AC41" s="66"/>
      <c r="AD41" s="103"/>
      <c r="AE41" s="110" t="str">
        <f t="shared" si="38"/>
        <v/>
      </c>
      <c r="AF41" s="75" t="str">
        <f t="shared" si="39"/>
        <v/>
      </c>
      <c r="AG41" s="108" t="str">
        <f t="shared" si="40"/>
        <v/>
      </c>
      <c r="AH41" s="76"/>
    </row>
    <row r="42" spans="1:34" ht="31.5" thickTop="1" thickBot="1" x14ac:dyDescent="0.3">
      <c r="A42" s="63"/>
      <c r="B42" s="63">
        <v>90</v>
      </c>
      <c r="C42" s="63">
        <v>4501039543</v>
      </c>
      <c r="D42" s="63" t="s">
        <v>73</v>
      </c>
      <c r="E42" s="63" t="s">
        <v>43</v>
      </c>
      <c r="F42" s="10" t="str">
        <f t="shared" si="41"/>
        <v/>
      </c>
      <c r="G42" s="188" t="e">
        <f>+IF(ISNUMBER(C42),VLOOKUP(C42,magasin!A42:D292,4,FALSE),"")</f>
        <v>#N/A</v>
      </c>
      <c r="H42" s="66" t="e">
        <f>IF(ISNUMBER(C42),VLOOKUP(C42,magasin!A:I,5,FALSE),"")</f>
        <v>#N/A</v>
      </c>
      <c r="I42" s="102" t="e">
        <f>IF(ISNUMBER(C42),VLOOKUP(C42,magasin!A42:F292,6,FALSE),"")</f>
        <v>#N/A</v>
      </c>
      <c r="J42" s="67"/>
      <c r="K42" s="68">
        <v>38333.360000000001</v>
      </c>
      <c r="L42" s="69" t="str">
        <f t="shared" si="28"/>
        <v/>
      </c>
      <c r="M42" s="70" t="str">
        <f t="shared" si="29"/>
        <v/>
      </c>
      <c r="N42" s="64" t="e">
        <f t="shared" si="30"/>
        <v>#N/A</v>
      </c>
      <c r="O42" s="71"/>
      <c r="P42" s="67">
        <v>41680</v>
      </c>
      <c r="Q42" s="67"/>
      <c r="R42" s="67">
        <v>41695</v>
      </c>
      <c r="S42" s="69" t="str">
        <f t="shared" si="31"/>
        <v/>
      </c>
      <c r="T42" s="72" t="str">
        <f t="shared" si="32"/>
        <v/>
      </c>
      <c r="U42" s="73" t="str">
        <f t="shared" si="33"/>
        <v/>
      </c>
      <c r="V42" s="74" t="str">
        <f t="shared" si="34"/>
        <v/>
      </c>
      <c r="W42" s="141"/>
      <c r="X42" s="66"/>
      <c r="Y42" s="40" t="str">
        <f t="shared" si="35"/>
        <v/>
      </c>
      <c r="Z42" s="102"/>
      <c r="AA42" s="40" t="str">
        <f t="shared" si="36"/>
        <v/>
      </c>
      <c r="AB42" s="40" t="str">
        <f t="shared" si="37"/>
        <v/>
      </c>
      <c r="AC42" s="66"/>
      <c r="AD42" s="103"/>
      <c r="AE42" s="110" t="str">
        <f t="shared" si="38"/>
        <v/>
      </c>
      <c r="AF42" s="75" t="str">
        <f t="shared" si="39"/>
        <v/>
      </c>
      <c r="AG42" s="108" t="str">
        <f t="shared" si="40"/>
        <v/>
      </c>
      <c r="AH42" s="76"/>
    </row>
    <row r="43" spans="1:34" ht="17.25" thickTop="1" thickBot="1" x14ac:dyDescent="0.3">
      <c r="A43" s="71"/>
      <c r="B43" s="71">
        <v>90</v>
      </c>
      <c r="C43" s="71"/>
      <c r="D43" s="71"/>
      <c r="E43" s="71"/>
      <c r="F43" s="10" t="str">
        <f t="shared" si="41"/>
        <v/>
      </c>
      <c r="G43" s="188" t="str">
        <f>+IF(ISNUMBER(C43),VLOOKUP(C43,magasin!A43:D293,4,FALSE),"")</f>
        <v/>
      </c>
      <c r="H43" s="66" t="str">
        <f>IF(ISNUMBER(C43),VLOOKUP(C43,magasin!A:I,5,FALSE),"")</f>
        <v/>
      </c>
      <c r="I43" s="102" t="str">
        <f>IF(ISNUMBER(C43),VLOOKUP(C43,magasin!A43:F293,6,FALSE),"")</f>
        <v/>
      </c>
      <c r="J43" s="66"/>
      <c r="K43" s="77">
        <v>19166.68</v>
      </c>
      <c r="L43" s="69" t="str">
        <f t="shared" si="28"/>
        <v/>
      </c>
      <c r="M43" s="70" t="str">
        <f t="shared" si="29"/>
        <v/>
      </c>
      <c r="N43" s="64" t="str">
        <f t="shared" si="30"/>
        <v/>
      </c>
      <c r="O43" s="71"/>
      <c r="P43" s="66">
        <v>41680</v>
      </c>
      <c r="Q43" s="66"/>
      <c r="R43" s="66">
        <v>41695</v>
      </c>
      <c r="S43" s="69" t="str">
        <f t="shared" si="31"/>
        <v/>
      </c>
      <c r="T43" s="72" t="str">
        <f t="shared" si="32"/>
        <v/>
      </c>
      <c r="U43" s="73" t="str">
        <f t="shared" si="33"/>
        <v/>
      </c>
      <c r="V43" s="74" t="str">
        <f t="shared" si="34"/>
        <v/>
      </c>
      <c r="W43" s="141"/>
      <c r="X43" s="66"/>
      <c r="Y43" s="40" t="str">
        <f t="shared" si="35"/>
        <v/>
      </c>
      <c r="Z43" s="102"/>
      <c r="AA43" s="40" t="str">
        <f t="shared" si="36"/>
        <v/>
      </c>
      <c r="AB43" s="40" t="str">
        <f t="shared" si="37"/>
        <v/>
      </c>
      <c r="AC43" s="66"/>
      <c r="AD43" s="103"/>
      <c r="AE43" s="110" t="str">
        <f t="shared" si="38"/>
        <v/>
      </c>
      <c r="AF43" s="75" t="str">
        <f t="shared" si="39"/>
        <v/>
      </c>
      <c r="AG43" s="108" t="str">
        <f t="shared" si="40"/>
        <v/>
      </c>
      <c r="AH43" s="76"/>
    </row>
    <row r="44" spans="1:34" ht="31.5" thickTop="1" thickBot="1" x14ac:dyDescent="0.3">
      <c r="A44" s="63"/>
      <c r="B44" s="63">
        <v>90</v>
      </c>
      <c r="C44" s="63">
        <v>4501054170</v>
      </c>
      <c r="D44" s="63" t="s">
        <v>74</v>
      </c>
      <c r="E44" s="63" t="s">
        <v>43</v>
      </c>
      <c r="F44" s="10" t="str">
        <f t="shared" si="41"/>
        <v/>
      </c>
      <c r="G44" s="188" t="e">
        <f>+IF(ISNUMBER(C44),VLOOKUP(C44,magasin!A44:D294,4,FALSE),"")</f>
        <v>#N/A</v>
      </c>
      <c r="H44" s="66" t="e">
        <f>IF(ISNUMBER(C44),VLOOKUP(C44,magasin!A:I,5,FALSE),"")</f>
        <v>#N/A</v>
      </c>
      <c r="I44" s="102" t="e">
        <f>IF(ISNUMBER(C44),VLOOKUP(C44,magasin!A44:F294,6,FALSE),"")</f>
        <v>#N/A</v>
      </c>
      <c r="J44" s="67"/>
      <c r="K44" s="68">
        <v>95000</v>
      </c>
      <c r="L44" s="69" t="str">
        <f t="shared" si="28"/>
        <v/>
      </c>
      <c r="M44" s="70" t="str">
        <f t="shared" si="29"/>
        <v/>
      </c>
      <c r="N44" s="64" t="e">
        <f t="shared" si="30"/>
        <v>#N/A</v>
      </c>
      <c r="O44" s="71"/>
      <c r="P44" s="67">
        <v>41639</v>
      </c>
      <c r="Q44" s="67"/>
      <c r="R44" s="67">
        <v>41649</v>
      </c>
      <c r="S44" s="69" t="str">
        <f t="shared" si="31"/>
        <v/>
      </c>
      <c r="T44" s="72" t="str">
        <f t="shared" si="32"/>
        <v/>
      </c>
      <c r="U44" s="73" t="str">
        <f t="shared" si="33"/>
        <v/>
      </c>
      <c r="V44" s="74" t="str">
        <f t="shared" si="34"/>
        <v/>
      </c>
      <c r="W44" s="141"/>
      <c r="X44" s="66"/>
      <c r="Y44" s="40" t="str">
        <f t="shared" si="35"/>
        <v/>
      </c>
      <c r="Z44" s="102"/>
      <c r="AA44" s="40" t="str">
        <f t="shared" si="36"/>
        <v/>
      </c>
      <c r="AB44" s="40" t="str">
        <f t="shared" si="37"/>
        <v/>
      </c>
      <c r="AC44" s="66"/>
      <c r="AD44" s="103"/>
      <c r="AE44" s="110" t="str">
        <f t="shared" si="38"/>
        <v/>
      </c>
      <c r="AF44" s="75" t="str">
        <f t="shared" si="39"/>
        <v/>
      </c>
      <c r="AG44" s="108" t="str">
        <f t="shared" si="40"/>
        <v/>
      </c>
      <c r="AH44" s="76"/>
    </row>
    <row r="45" spans="1:34" ht="31.5" thickTop="1" thickBot="1" x14ac:dyDescent="0.3">
      <c r="A45" s="71"/>
      <c r="B45" s="71">
        <v>90</v>
      </c>
      <c r="C45" s="71">
        <v>4501061176</v>
      </c>
      <c r="D45" s="71" t="s">
        <v>75</v>
      </c>
      <c r="E45" s="71" t="s">
        <v>43</v>
      </c>
      <c r="F45" s="10" t="str">
        <f t="shared" si="41"/>
        <v/>
      </c>
      <c r="G45" s="188" t="e">
        <f>+IF(ISNUMBER(C45),VLOOKUP(C45,magasin!A45:D295,4,FALSE),"")</f>
        <v>#N/A</v>
      </c>
      <c r="H45" s="66" t="e">
        <f>IF(ISNUMBER(C45),VLOOKUP(C45,magasin!A:I,5,FALSE),"")</f>
        <v>#N/A</v>
      </c>
      <c r="I45" s="102" t="e">
        <f>IF(ISNUMBER(C45),VLOOKUP(C45,magasin!A45:F295,6,FALSE),"")</f>
        <v>#N/A</v>
      </c>
      <c r="J45" s="66">
        <v>41740</v>
      </c>
      <c r="K45" s="77">
        <v>17000</v>
      </c>
      <c r="L45" s="69" t="str">
        <f t="shared" si="28"/>
        <v/>
      </c>
      <c r="M45" s="70" t="str">
        <f t="shared" si="29"/>
        <v/>
      </c>
      <c r="N45" s="64" t="e">
        <f t="shared" si="30"/>
        <v>#N/A</v>
      </c>
      <c r="O45" s="71"/>
      <c r="P45" s="66">
        <v>41715</v>
      </c>
      <c r="Q45" s="66">
        <v>41718</v>
      </c>
      <c r="R45" s="66">
        <v>41722</v>
      </c>
      <c r="S45" s="69">
        <f t="shared" si="31"/>
        <v>4.4444444444444446E-2</v>
      </c>
      <c r="T45" s="72">
        <f t="shared" si="32"/>
        <v>4</v>
      </c>
      <c r="U45" s="73" t="str">
        <f t="shared" si="33"/>
        <v/>
      </c>
      <c r="V45" s="74" t="str">
        <f t="shared" si="34"/>
        <v/>
      </c>
      <c r="W45" s="141"/>
      <c r="X45" s="66"/>
      <c r="Y45" s="40" t="str">
        <f t="shared" si="35"/>
        <v/>
      </c>
      <c r="Z45" s="102"/>
      <c r="AA45" s="40" t="str">
        <f t="shared" si="36"/>
        <v/>
      </c>
      <c r="AB45" s="40" t="str">
        <f t="shared" si="37"/>
        <v/>
      </c>
      <c r="AC45" s="66"/>
      <c r="AD45" s="103"/>
      <c r="AE45" s="110" t="str">
        <f t="shared" si="38"/>
        <v/>
      </c>
      <c r="AF45" s="75" t="str">
        <f t="shared" si="39"/>
        <v/>
      </c>
      <c r="AG45" s="108" t="str">
        <f t="shared" si="40"/>
        <v/>
      </c>
      <c r="AH45" s="76"/>
    </row>
    <row r="46" spans="1:34" ht="31.5" thickTop="1" thickBot="1" x14ac:dyDescent="0.3">
      <c r="A46" s="63"/>
      <c r="B46" s="63">
        <v>90</v>
      </c>
      <c r="C46" s="63">
        <v>4501042495</v>
      </c>
      <c r="D46" s="63" t="s">
        <v>76</v>
      </c>
      <c r="E46" s="63" t="s">
        <v>77</v>
      </c>
      <c r="F46" s="10" t="str">
        <f t="shared" si="41"/>
        <v/>
      </c>
      <c r="G46" s="188" t="e">
        <f>+IF(ISNUMBER(C46),VLOOKUP(C46,magasin!A46:D296,4,FALSE),"")</f>
        <v>#N/A</v>
      </c>
      <c r="H46" s="66" t="e">
        <f>IF(ISNUMBER(C46),VLOOKUP(C46,magasin!A:I,5,FALSE),"")</f>
        <v>#N/A</v>
      </c>
      <c r="I46" s="102" t="e">
        <f>IF(ISNUMBER(C46),VLOOKUP(C46,magasin!A46:F296,6,FALSE),"")</f>
        <v>#N/A</v>
      </c>
      <c r="J46" s="67"/>
      <c r="K46" s="68">
        <v>2752</v>
      </c>
      <c r="L46" s="69" t="str">
        <f t="shared" si="28"/>
        <v/>
      </c>
      <c r="M46" s="70" t="str">
        <f t="shared" si="29"/>
        <v/>
      </c>
      <c r="N46" s="64" t="e">
        <f t="shared" si="30"/>
        <v>#N/A</v>
      </c>
      <c r="O46" s="71"/>
      <c r="P46" s="67">
        <v>41633</v>
      </c>
      <c r="Q46" s="67"/>
      <c r="R46" s="67">
        <v>41739</v>
      </c>
      <c r="S46" s="69" t="str">
        <f t="shared" si="31"/>
        <v/>
      </c>
      <c r="T46" s="72" t="str">
        <f t="shared" si="32"/>
        <v/>
      </c>
      <c r="U46" s="73" t="str">
        <f t="shared" si="33"/>
        <v/>
      </c>
      <c r="V46" s="74" t="str">
        <f t="shared" si="34"/>
        <v/>
      </c>
      <c r="W46" s="141"/>
      <c r="X46" s="66"/>
      <c r="Y46" s="40" t="str">
        <f t="shared" si="35"/>
        <v/>
      </c>
      <c r="Z46" s="102"/>
      <c r="AA46" s="40" t="str">
        <f t="shared" si="36"/>
        <v/>
      </c>
      <c r="AB46" s="40" t="str">
        <f t="shared" si="37"/>
        <v/>
      </c>
      <c r="AC46" s="66"/>
      <c r="AD46" s="103"/>
      <c r="AE46" s="110" t="str">
        <f t="shared" si="38"/>
        <v/>
      </c>
      <c r="AF46" s="75" t="str">
        <f t="shared" si="39"/>
        <v/>
      </c>
      <c r="AG46" s="108" t="str">
        <f t="shared" si="40"/>
        <v/>
      </c>
      <c r="AH46" s="76"/>
    </row>
    <row r="47" spans="1:34" ht="17.25" thickTop="1" thickBot="1" x14ac:dyDescent="0.3">
      <c r="A47" s="71"/>
      <c r="B47" s="71">
        <v>90</v>
      </c>
      <c r="C47" s="71">
        <v>4501062299</v>
      </c>
      <c r="D47" s="71" t="s">
        <v>78</v>
      </c>
      <c r="E47" s="71" t="s">
        <v>79</v>
      </c>
      <c r="F47" s="10" t="str">
        <f t="shared" si="41"/>
        <v/>
      </c>
      <c r="G47" s="188" t="e">
        <f>+IF(ISNUMBER(C47),VLOOKUP(C47,magasin!A47:D297,4,FALSE),"")</f>
        <v>#N/A</v>
      </c>
      <c r="H47" s="66" t="e">
        <f>IF(ISNUMBER(C47),VLOOKUP(C47,magasin!A:I,5,FALSE),"")</f>
        <v>#N/A</v>
      </c>
      <c r="I47" s="102" t="e">
        <f>IF(ISNUMBER(C47),VLOOKUP(C47,magasin!A47:F297,6,FALSE),"")</f>
        <v>#N/A</v>
      </c>
      <c r="J47" s="66"/>
      <c r="K47" s="77">
        <v>22892</v>
      </c>
      <c r="L47" s="69" t="str">
        <f t="shared" si="28"/>
        <v/>
      </c>
      <c r="M47" s="70" t="str">
        <f t="shared" si="29"/>
        <v/>
      </c>
      <c r="N47" s="64" t="e">
        <f t="shared" si="30"/>
        <v>#N/A</v>
      </c>
      <c r="O47" s="71"/>
      <c r="P47" s="66">
        <v>41694</v>
      </c>
      <c r="Q47" s="66">
        <v>41723</v>
      </c>
      <c r="R47" s="66">
        <v>41725</v>
      </c>
      <c r="S47" s="69">
        <f t="shared" si="31"/>
        <v>2.2222222222222223E-2</v>
      </c>
      <c r="T47" s="72">
        <f t="shared" si="32"/>
        <v>2</v>
      </c>
      <c r="U47" s="73" t="str">
        <f t="shared" si="33"/>
        <v/>
      </c>
      <c r="V47" s="74" t="str">
        <f t="shared" si="34"/>
        <v/>
      </c>
      <c r="W47" s="141"/>
      <c r="X47" s="66"/>
      <c r="Y47" s="40" t="str">
        <f t="shared" si="35"/>
        <v/>
      </c>
      <c r="Z47" s="102"/>
      <c r="AA47" s="40" t="str">
        <f t="shared" si="36"/>
        <v/>
      </c>
      <c r="AB47" s="40" t="str">
        <f t="shared" si="37"/>
        <v/>
      </c>
      <c r="AC47" s="66"/>
      <c r="AD47" s="103"/>
      <c r="AE47" s="110" t="str">
        <f t="shared" si="38"/>
        <v/>
      </c>
      <c r="AF47" s="75" t="str">
        <f t="shared" si="39"/>
        <v/>
      </c>
      <c r="AG47" s="108" t="str">
        <f t="shared" si="40"/>
        <v/>
      </c>
      <c r="AH47" s="76"/>
    </row>
    <row r="48" spans="1:34" ht="46.5" thickTop="1" thickBot="1" x14ac:dyDescent="0.3">
      <c r="A48" s="63"/>
      <c r="B48" s="63">
        <v>90</v>
      </c>
      <c r="C48" s="63">
        <v>4501055046</v>
      </c>
      <c r="D48" s="63" t="s">
        <v>50</v>
      </c>
      <c r="E48" s="63" t="s">
        <v>63</v>
      </c>
      <c r="F48" s="10" t="str">
        <f t="shared" si="41"/>
        <v/>
      </c>
      <c r="G48" s="188" t="e">
        <f>+IF(ISNUMBER(C48),VLOOKUP(C48,magasin!A48:D298,4,FALSE),"")</f>
        <v>#N/A</v>
      </c>
      <c r="H48" s="66" t="e">
        <f>IF(ISNUMBER(C48),VLOOKUP(C48,magasin!A:I,5,FALSE),"")</f>
        <v>#N/A</v>
      </c>
      <c r="I48" s="102" t="e">
        <f>IF(ISNUMBER(C48),VLOOKUP(C48,magasin!A48:F298,6,FALSE),"")</f>
        <v>#N/A</v>
      </c>
      <c r="J48" s="67"/>
      <c r="K48" s="68">
        <v>6476.23</v>
      </c>
      <c r="L48" s="69" t="str">
        <f t="shared" si="28"/>
        <v/>
      </c>
      <c r="M48" s="70" t="str">
        <f t="shared" si="29"/>
        <v/>
      </c>
      <c r="N48" s="64" t="e">
        <f t="shared" si="30"/>
        <v>#N/A</v>
      </c>
      <c r="O48" s="71"/>
      <c r="P48" s="67">
        <v>41670</v>
      </c>
      <c r="Q48" s="67"/>
      <c r="R48" s="67">
        <v>41673</v>
      </c>
      <c r="S48" s="69" t="str">
        <f t="shared" si="31"/>
        <v/>
      </c>
      <c r="T48" s="72" t="str">
        <f t="shared" si="32"/>
        <v/>
      </c>
      <c r="U48" s="73" t="str">
        <f t="shared" si="33"/>
        <v/>
      </c>
      <c r="V48" s="74" t="str">
        <f t="shared" si="34"/>
        <v/>
      </c>
      <c r="W48" s="141"/>
      <c r="X48" s="66"/>
      <c r="Y48" s="40" t="str">
        <f t="shared" si="35"/>
        <v/>
      </c>
      <c r="Z48" s="102"/>
      <c r="AA48" s="40" t="str">
        <f t="shared" si="36"/>
        <v/>
      </c>
      <c r="AB48" s="40" t="str">
        <f t="shared" si="37"/>
        <v/>
      </c>
      <c r="AC48" s="66"/>
      <c r="AD48" s="103"/>
      <c r="AE48" s="110" t="str">
        <f t="shared" si="38"/>
        <v/>
      </c>
      <c r="AF48" s="75" t="str">
        <f t="shared" si="39"/>
        <v/>
      </c>
      <c r="AG48" s="108" t="str">
        <f t="shared" si="40"/>
        <v/>
      </c>
      <c r="AH48" s="76"/>
    </row>
    <row r="49" spans="1:34" ht="46.5" thickTop="1" thickBot="1" x14ac:dyDescent="0.3">
      <c r="A49" s="71"/>
      <c r="B49" s="71">
        <v>90</v>
      </c>
      <c r="C49" s="71">
        <v>4501077739</v>
      </c>
      <c r="D49" s="71" t="s">
        <v>80</v>
      </c>
      <c r="E49" s="71" t="s">
        <v>61</v>
      </c>
      <c r="F49" s="10" t="str">
        <f t="shared" si="41"/>
        <v/>
      </c>
      <c r="G49" s="188" t="e">
        <f>+IF(ISNUMBER(C49),VLOOKUP(C49,magasin!A49:D299,4,FALSE),"")</f>
        <v>#N/A</v>
      </c>
      <c r="H49" s="66" t="e">
        <f>IF(ISNUMBER(C49),VLOOKUP(C49,magasin!A:I,5,FALSE),"")</f>
        <v>#N/A</v>
      </c>
      <c r="I49" s="102" t="e">
        <f>IF(ISNUMBER(C49),VLOOKUP(C49,magasin!A49:F299,6,FALSE),"")</f>
        <v>#N/A</v>
      </c>
      <c r="J49" s="66"/>
      <c r="K49" s="77">
        <v>24776</v>
      </c>
      <c r="L49" s="69" t="str">
        <f t="shared" si="28"/>
        <v/>
      </c>
      <c r="M49" s="70" t="str">
        <f t="shared" si="29"/>
        <v/>
      </c>
      <c r="N49" s="64" t="e">
        <f t="shared" si="30"/>
        <v>#N/A</v>
      </c>
      <c r="O49" s="71"/>
      <c r="P49" s="66">
        <v>41736</v>
      </c>
      <c r="Q49" s="66"/>
      <c r="R49" s="66">
        <v>41739</v>
      </c>
      <c r="S49" s="69" t="str">
        <f t="shared" si="31"/>
        <v/>
      </c>
      <c r="T49" s="72" t="str">
        <f t="shared" si="32"/>
        <v/>
      </c>
      <c r="U49" s="73" t="str">
        <f t="shared" si="33"/>
        <v/>
      </c>
      <c r="V49" s="74" t="str">
        <f t="shared" si="34"/>
        <v/>
      </c>
      <c r="W49" s="141"/>
      <c r="X49" s="66"/>
      <c r="Y49" s="40" t="str">
        <f t="shared" si="35"/>
        <v/>
      </c>
      <c r="Z49" s="102"/>
      <c r="AA49" s="40" t="str">
        <f t="shared" si="36"/>
        <v/>
      </c>
      <c r="AB49" s="40" t="str">
        <f t="shared" si="37"/>
        <v/>
      </c>
      <c r="AC49" s="66"/>
      <c r="AD49" s="103"/>
      <c r="AE49" s="110" t="str">
        <f t="shared" si="38"/>
        <v/>
      </c>
      <c r="AF49" s="75" t="str">
        <f t="shared" si="39"/>
        <v/>
      </c>
      <c r="AG49" s="108" t="str">
        <f t="shared" si="40"/>
        <v/>
      </c>
      <c r="AH49" s="76"/>
    </row>
    <row r="50" spans="1:34" ht="31.5" thickTop="1" thickBot="1" x14ac:dyDescent="0.3">
      <c r="A50" s="63"/>
      <c r="B50" s="63">
        <v>90</v>
      </c>
      <c r="C50" s="63">
        <v>4501032940</v>
      </c>
      <c r="D50" s="63" t="s">
        <v>80</v>
      </c>
      <c r="E50" s="63" t="s">
        <v>51</v>
      </c>
      <c r="F50" s="10" t="str">
        <f t="shared" si="41"/>
        <v/>
      </c>
      <c r="G50" s="188" t="e">
        <f>+IF(ISNUMBER(C50),VLOOKUP(C50,magasin!A50:D300,4,FALSE),"")</f>
        <v>#N/A</v>
      </c>
      <c r="H50" s="66" t="e">
        <f>IF(ISNUMBER(C50),VLOOKUP(C50,magasin!A:I,5,FALSE),"")</f>
        <v>#N/A</v>
      </c>
      <c r="I50" s="102" t="e">
        <f>IF(ISNUMBER(C50),VLOOKUP(C50,magasin!A50:F300,6,FALSE),"")</f>
        <v>#N/A</v>
      </c>
      <c r="J50" s="67"/>
      <c r="K50" s="68">
        <v>94316</v>
      </c>
      <c r="L50" s="69" t="str">
        <f t="shared" si="28"/>
        <v/>
      </c>
      <c r="M50" s="70" t="str">
        <f t="shared" si="29"/>
        <v/>
      </c>
      <c r="N50" s="64" t="e">
        <f t="shared" si="30"/>
        <v>#N/A</v>
      </c>
      <c r="O50" s="71"/>
      <c r="P50" s="67">
        <v>41736</v>
      </c>
      <c r="Q50" s="67"/>
      <c r="R50" s="67">
        <v>41739</v>
      </c>
      <c r="S50" s="69" t="str">
        <f t="shared" si="31"/>
        <v/>
      </c>
      <c r="T50" s="72" t="str">
        <f t="shared" si="32"/>
        <v/>
      </c>
      <c r="U50" s="73" t="str">
        <f t="shared" si="33"/>
        <v/>
      </c>
      <c r="V50" s="74" t="str">
        <f t="shared" si="34"/>
        <v/>
      </c>
      <c r="W50" s="141"/>
      <c r="X50" s="66"/>
      <c r="Y50" s="40" t="str">
        <f t="shared" si="35"/>
        <v/>
      </c>
      <c r="Z50" s="102"/>
      <c r="AA50" s="40" t="str">
        <f t="shared" si="36"/>
        <v/>
      </c>
      <c r="AB50" s="40" t="str">
        <f t="shared" si="37"/>
        <v/>
      </c>
      <c r="AC50" s="66"/>
      <c r="AD50" s="103"/>
      <c r="AE50" s="110" t="str">
        <f t="shared" si="38"/>
        <v/>
      </c>
      <c r="AF50" s="75" t="str">
        <f t="shared" si="39"/>
        <v/>
      </c>
      <c r="AG50" s="108" t="str">
        <f t="shared" si="40"/>
        <v/>
      </c>
      <c r="AH50" s="76"/>
    </row>
    <row r="51" spans="1:34" ht="31.5" thickTop="1" thickBot="1" x14ac:dyDescent="0.3">
      <c r="A51" s="71"/>
      <c r="B51" s="71">
        <v>90</v>
      </c>
      <c r="C51" s="71">
        <v>4501009173</v>
      </c>
      <c r="D51" s="71" t="s">
        <v>80</v>
      </c>
      <c r="E51" s="71" t="s">
        <v>81</v>
      </c>
      <c r="F51" s="10" t="str">
        <f t="shared" si="41"/>
        <v/>
      </c>
      <c r="G51" s="188" t="e">
        <f>+IF(ISNUMBER(C51),VLOOKUP(C51,magasin!A51:D301,4,FALSE),"")</f>
        <v>#N/A</v>
      </c>
      <c r="H51" s="66" t="e">
        <f>IF(ISNUMBER(C51),VLOOKUP(C51,magasin!A:I,5,FALSE),"")</f>
        <v>#N/A</v>
      </c>
      <c r="I51" s="102" t="e">
        <f>IF(ISNUMBER(C51),VLOOKUP(C51,magasin!A51:F301,6,FALSE),"")</f>
        <v>#N/A</v>
      </c>
      <c r="J51" s="66"/>
      <c r="K51" s="77">
        <v>25000</v>
      </c>
      <c r="L51" s="69" t="str">
        <f t="shared" si="28"/>
        <v/>
      </c>
      <c r="M51" s="70" t="str">
        <f t="shared" si="29"/>
        <v/>
      </c>
      <c r="N51" s="64" t="e">
        <f t="shared" si="30"/>
        <v>#N/A</v>
      </c>
      <c r="O51" s="71"/>
      <c r="P51" s="66">
        <v>41736</v>
      </c>
      <c r="Q51" s="66"/>
      <c r="R51" s="66">
        <v>41739</v>
      </c>
      <c r="S51" s="69" t="str">
        <f t="shared" si="31"/>
        <v/>
      </c>
      <c r="T51" s="72" t="str">
        <f t="shared" si="32"/>
        <v/>
      </c>
      <c r="U51" s="73" t="str">
        <f t="shared" si="33"/>
        <v/>
      </c>
      <c r="V51" s="74" t="str">
        <f t="shared" si="34"/>
        <v/>
      </c>
      <c r="W51" s="141"/>
      <c r="X51" s="66"/>
      <c r="Y51" s="40" t="str">
        <f t="shared" si="35"/>
        <v/>
      </c>
      <c r="Z51" s="102"/>
      <c r="AA51" s="40" t="str">
        <f t="shared" si="36"/>
        <v/>
      </c>
      <c r="AB51" s="40" t="str">
        <f t="shared" si="37"/>
        <v/>
      </c>
      <c r="AC51" s="66"/>
      <c r="AD51" s="103"/>
      <c r="AE51" s="110" t="str">
        <f t="shared" si="38"/>
        <v/>
      </c>
      <c r="AF51" s="75" t="str">
        <f t="shared" si="39"/>
        <v/>
      </c>
      <c r="AG51" s="108" t="str">
        <f t="shared" si="40"/>
        <v/>
      </c>
      <c r="AH51" s="76"/>
    </row>
    <row r="52" spans="1:34" ht="61.5" thickTop="1" thickBot="1" x14ac:dyDescent="0.3">
      <c r="A52" s="71"/>
      <c r="B52" s="71">
        <v>90</v>
      </c>
      <c r="C52" s="71">
        <v>4501039262</v>
      </c>
      <c r="D52" s="71" t="s">
        <v>84</v>
      </c>
      <c r="E52" s="71" t="s">
        <v>85</v>
      </c>
      <c r="F52" s="10" t="str">
        <f t="shared" si="41"/>
        <v/>
      </c>
      <c r="G52" s="188" t="e">
        <f>+IF(ISNUMBER(C52),VLOOKUP(C52,magasin!A52:D302,4,FALSE),"")</f>
        <v>#N/A</v>
      </c>
      <c r="H52" s="66" t="e">
        <f>IF(ISNUMBER(C52),VLOOKUP(C52,magasin!A:I,5,FALSE),"")</f>
        <v>#N/A</v>
      </c>
      <c r="I52" s="102" t="e">
        <f>IF(ISNUMBER(C52),VLOOKUP(C52,magasin!A52:F302,6,FALSE),"")</f>
        <v>#N/A</v>
      </c>
      <c r="J52" s="66"/>
      <c r="K52" s="77">
        <v>30480.49</v>
      </c>
      <c r="L52" s="69" t="str">
        <f t="shared" si="28"/>
        <v/>
      </c>
      <c r="M52" s="70" t="str">
        <f t="shared" si="29"/>
        <v/>
      </c>
      <c r="N52" s="64" t="e">
        <f t="shared" si="30"/>
        <v>#N/A</v>
      </c>
      <c r="O52" s="71"/>
      <c r="P52" s="66">
        <v>41725</v>
      </c>
      <c r="Q52" s="66">
        <v>41733</v>
      </c>
      <c r="R52" s="66">
        <v>41736</v>
      </c>
      <c r="S52" s="69">
        <f t="shared" si="31"/>
        <v>3.3333333333333333E-2</v>
      </c>
      <c r="T52" s="72">
        <f t="shared" si="32"/>
        <v>3</v>
      </c>
      <c r="U52" s="73" t="str">
        <f t="shared" si="33"/>
        <v/>
      </c>
      <c r="V52" s="74" t="str">
        <f t="shared" si="34"/>
        <v/>
      </c>
      <c r="W52" s="141"/>
      <c r="X52" s="66"/>
      <c r="Y52" s="40" t="str">
        <f t="shared" si="35"/>
        <v/>
      </c>
      <c r="Z52" s="102"/>
      <c r="AA52" s="40" t="str">
        <f t="shared" si="36"/>
        <v/>
      </c>
      <c r="AB52" s="40" t="str">
        <f t="shared" si="37"/>
        <v/>
      </c>
      <c r="AC52" s="66"/>
      <c r="AD52" s="103"/>
      <c r="AE52" s="110" t="str">
        <f t="shared" si="38"/>
        <v/>
      </c>
      <c r="AF52" s="75" t="str">
        <f t="shared" si="39"/>
        <v/>
      </c>
      <c r="AG52" s="108" t="str">
        <f t="shared" si="40"/>
        <v/>
      </c>
      <c r="AH52" s="76"/>
    </row>
    <row r="53" spans="1:34" ht="17.25" thickTop="1" thickBot="1" x14ac:dyDescent="0.3">
      <c r="A53" s="63"/>
      <c r="B53" s="63">
        <v>90</v>
      </c>
      <c r="C53" s="63"/>
      <c r="D53" s="63"/>
      <c r="E53" s="63"/>
      <c r="F53" s="10" t="str">
        <f t="shared" si="41"/>
        <v/>
      </c>
      <c r="G53" s="188" t="str">
        <f>+IF(ISNUMBER(C53),VLOOKUP(C53,magasin!A53:D303,4,FALSE),"")</f>
        <v/>
      </c>
      <c r="H53" s="66" t="str">
        <f>IF(ISNUMBER(C53),VLOOKUP(C53,magasin!A:I,5,FALSE),"")</f>
        <v/>
      </c>
      <c r="I53" s="102" t="str">
        <f>IF(ISNUMBER(C53),VLOOKUP(C53,magasin!A53:F303,6,FALSE),"")</f>
        <v/>
      </c>
      <c r="J53" s="67"/>
      <c r="K53" s="68">
        <v>30480.49</v>
      </c>
      <c r="L53" s="69" t="str">
        <f t="shared" si="28"/>
        <v/>
      </c>
      <c r="M53" s="70" t="str">
        <f t="shared" si="29"/>
        <v/>
      </c>
      <c r="N53" s="64" t="str">
        <f t="shared" si="30"/>
        <v/>
      </c>
      <c r="O53" s="71"/>
      <c r="P53" s="67">
        <v>41726</v>
      </c>
      <c r="Q53" s="67">
        <v>41733</v>
      </c>
      <c r="R53" s="67">
        <v>41736</v>
      </c>
      <c r="S53" s="69">
        <f t="shared" si="31"/>
        <v>3.3333333333333333E-2</v>
      </c>
      <c r="T53" s="72">
        <f t="shared" si="32"/>
        <v>3</v>
      </c>
      <c r="U53" s="73" t="str">
        <f t="shared" si="33"/>
        <v/>
      </c>
      <c r="V53" s="74" t="str">
        <f t="shared" si="34"/>
        <v/>
      </c>
      <c r="W53" s="141"/>
      <c r="X53" s="66"/>
      <c r="Y53" s="40" t="str">
        <f t="shared" si="35"/>
        <v/>
      </c>
      <c r="Z53" s="102"/>
      <c r="AA53" s="40" t="str">
        <f t="shared" si="36"/>
        <v/>
      </c>
      <c r="AB53" s="40" t="str">
        <f t="shared" si="37"/>
        <v/>
      </c>
      <c r="AC53" s="66"/>
      <c r="AD53" s="103"/>
      <c r="AE53" s="110" t="str">
        <f t="shared" si="38"/>
        <v/>
      </c>
      <c r="AF53" s="75" t="str">
        <f t="shared" si="39"/>
        <v/>
      </c>
      <c r="AG53" s="108" t="str">
        <f t="shared" si="40"/>
        <v/>
      </c>
      <c r="AH53" s="76"/>
    </row>
    <row r="54" spans="1:34" ht="46.5" thickTop="1" thickBot="1" x14ac:dyDescent="0.3">
      <c r="A54" s="71"/>
      <c r="B54" s="71"/>
      <c r="C54" s="71">
        <v>4501056872</v>
      </c>
      <c r="D54" s="71" t="s">
        <v>86</v>
      </c>
      <c r="E54" s="71" t="s">
        <v>63</v>
      </c>
      <c r="F54" s="10" t="str">
        <f t="shared" si="41"/>
        <v/>
      </c>
      <c r="G54" s="188" t="e">
        <f>+IF(ISNUMBER(C54),VLOOKUP(C54,magasin!A54:D304,4,FALSE),"")</f>
        <v>#N/A</v>
      </c>
      <c r="H54" s="66" t="e">
        <f>IF(ISNUMBER(C54),VLOOKUP(C54,magasin!A:I,5,FALSE),"")</f>
        <v>#N/A</v>
      </c>
      <c r="I54" s="102" t="e">
        <f>IF(ISNUMBER(C54),VLOOKUP(C54,magasin!A54:F304,6,FALSE),"")</f>
        <v>#N/A</v>
      </c>
      <c r="J54" s="66"/>
      <c r="K54" s="77">
        <v>15180.5</v>
      </c>
      <c r="L54" s="69" t="str">
        <f t="shared" si="28"/>
        <v/>
      </c>
      <c r="M54" s="70" t="str">
        <f t="shared" si="29"/>
        <v/>
      </c>
      <c r="N54" s="64" t="e">
        <f t="shared" si="30"/>
        <v>#N/A</v>
      </c>
      <c r="O54" s="71"/>
      <c r="P54" s="66">
        <v>41698</v>
      </c>
      <c r="Q54" s="66">
        <v>41709</v>
      </c>
      <c r="R54" s="66">
        <v>41716</v>
      </c>
      <c r="S54" s="69" t="str">
        <f t="shared" si="31"/>
        <v/>
      </c>
      <c r="T54" s="72">
        <f t="shared" si="32"/>
        <v>7</v>
      </c>
      <c r="U54" s="73" t="str">
        <f t="shared" si="33"/>
        <v/>
      </c>
      <c r="V54" s="74" t="str">
        <f t="shared" si="34"/>
        <v/>
      </c>
      <c r="W54" s="141"/>
      <c r="X54" s="66"/>
      <c r="Y54" s="40" t="str">
        <f t="shared" si="35"/>
        <v/>
      </c>
      <c r="Z54" s="102"/>
      <c r="AA54" s="40" t="str">
        <f t="shared" si="36"/>
        <v/>
      </c>
      <c r="AB54" s="40" t="str">
        <f t="shared" si="37"/>
        <v/>
      </c>
      <c r="AC54" s="66"/>
      <c r="AD54" s="103"/>
      <c r="AE54" s="110" t="str">
        <f t="shared" si="38"/>
        <v/>
      </c>
      <c r="AF54" s="75" t="str">
        <f t="shared" si="39"/>
        <v/>
      </c>
      <c r="AG54" s="108" t="str">
        <f t="shared" si="40"/>
        <v/>
      </c>
      <c r="AH54" s="76"/>
    </row>
    <row r="55" spans="1:34" ht="31.5" thickTop="1" thickBot="1" x14ac:dyDescent="0.3">
      <c r="A55" s="63"/>
      <c r="B55" s="63"/>
      <c r="C55" s="63">
        <v>4501061844</v>
      </c>
      <c r="D55" s="63" t="s">
        <v>87</v>
      </c>
      <c r="E55" s="63" t="s">
        <v>88</v>
      </c>
      <c r="F55" s="10" t="str">
        <f t="shared" si="41"/>
        <v/>
      </c>
      <c r="G55" s="188" t="e">
        <f>+IF(ISNUMBER(C55),VLOOKUP(C55,magasin!A55:D305,4,FALSE),"")</f>
        <v>#N/A</v>
      </c>
      <c r="H55" s="66" t="e">
        <f>IF(ISNUMBER(C55),VLOOKUP(C55,magasin!A:I,5,FALSE),"")</f>
        <v>#N/A</v>
      </c>
      <c r="I55" s="102" t="e">
        <f>IF(ISNUMBER(C55),VLOOKUP(C55,magasin!A55:F305,6,FALSE),"")</f>
        <v>#N/A</v>
      </c>
      <c r="J55" s="67"/>
      <c r="K55" s="68">
        <v>30805.200000000001</v>
      </c>
      <c r="L55" s="69" t="str">
        <f t="shared" si="28"/>
        <v/>
      </c>
      <c r="M55" s="70" t="str">
        <f t="shared" si="29"/>
        <v/>
      </c>
      <c r="N55" s="64" t="e">
        <f t="shared" si="30"/>
        <v>#N/A</v>
      </c>
      <c r="O55" s="71"/>
      <c r="P55" s="67">
        <v>41729</v>
      </c>
      <c r="Q55" s="67"/>
      <c r="R55" s="67">
        <v>41736</v>
      </c>
      <c r="S55" s="69" t="str">
        <f t="shared" si="31"/>
        <v/>
      </c>
      <c r="T55" s="72" t="str">
        <f t="shared" si="32"/>
        <v/>
      </c>
      <c r="U55" s="73" t="str">
        <f t="shared" si="33"/>
        <v/>
      </c>
      <c r="V55" s="74" t="str">
        <f t="shared" si="34"/>
        <v/>
      </c>
      <c r="W55" s="141"/>
      <c r="X55" s="66"/>
      <c r="Y55" s="40" t="str">
        <f t="shared" si="35"/>
        <v/>
      </c>
      <c r="Z55" s="102"/>
      <c r="AA55" s="40" t="str">
        <f t="shared" si="36"/>
        <v/>
      </c>
      <c r="AB55" s="40" t="str">
        <f t="shared" si="37"/>
        <v/>
      </c>
      <c r="AC55" s="66"/>
      <c r="AD55" s="103"/>
      <c r="AE55" s="110" t="str">
        <f t="shared" si="38"/>
        <v/>
      </c>
      <c r="AF55" s="75" t="str">
        <f t="shared" si="39"/>
        <v/>
      </c>
      <c r="AG55" s="108" t="str">
        <f t="shared" si="40"/>
        <v/>
      </c>
      <c r="AH55" s="76"/>
    </row>
    <row r="56" spans="1:34" ht="31.5" thickTop="1" thickBot="1" x14ac:dyDescent="0.3">
      <c r="A56" s="71"/>
      <c r="B56" s="71"/>
      <c r="C56" s="71">
        <v>4501061844</v>
      </c>
      <c r="D56" s="71" t="s">
        <v>87</v>
      </c>
      <c r="E56" s="71" t="s">
        <v>88</v>
      </c>
      <c r="F56" s="10" t="str">
        <f t="shared" si="41"/>
        <v/>
      </c>
      <c r="G56" s="188" t="e">
        <f>+IF(ISNUMBER(C56),VLOOKUP(C56,magasin!A56:D306,4,FALSE),"")</f>
        <v>#N/A</v>
      </c>
      <c r="H56" s="66" t="e">
        <f>IF(ISNUMBER(C56),VLOOKUP(C56,magasin!A:I,5,FALSE),"")</f>
        <v>#N/A</v>
      </c>
      <c r="I56" s="102" t="e">
        <f>IF(ISNUMBER(C56),VLOOKUP(C56,magasin!A56:F306,6,FALSE),"")</f>
        <v>#N/A</v>
      </c>
      <c r="J56" s="66"/>
      <c r="K56" s="77">
        <v>66440.13</v>
      </c>
      <c r="L56" s="69" t="str">
        <f t="shared" si="28"/>
        <v/>
      </c>
      <c r="M56" s="70" t="str">
        <f t="shared" si="29"/>
        <v/>
      </c>
      <c r="N56" s="64" t="e">
        <f t="shared" si="30"/>
        <v>#N/A</v>
      </c>
      <c r="O56" s="71"/>
      <c r="P56" s="66">
        <v>41704</v>
      </c>
      <c r="Q56" s="66"/>
      <c r="R56" s="66">
        <v>41715</v>
      </c>
      <c r="S56" s="69" t="str">
        <f t="shared" si="31"/>
        <v/>
      </c>
      <c r="T56" s="72" t="str">
        <f t="shared" si="32"/>
        <v/>
      </c>
      <c r="U56" s="73" t="str">
        <f t="shared" si="33"/>
        <v/>
      </c>
      <c r="V56" s="74" t="str">
        <f t="shared" si="34"/>
        <v/>
      </c>
      <c r="W56" s="141"/>
      <c r="X56" s="66"/>
      <c r="Y56" s="40" t="str">
        <f t="shared" si="35"/>
        <v/>
      </c>
      <c r="Z56" s="102"/>
      <c r="AA56" s="40" t="str">
        <f t="shared" si="36"/>
        <v/>
      </c>
      <c r="AB56" s="40" t="str">
        <f t="shared" si="37"/>
        <v/>
      </c>
      <c r="AC56" s="66"/>
      <c r="AD56" s="103"/>
      <c r="AE56" s="110" t="str">
        <f t="shared" si="38"/>
        <v/>
      </c>
      <c r="AF56" s="75" t="str">
        <f t="shared" si="39"/>
        <v/>
      </c>
      <c r="AG56" s="108" t="str">
        <f t="shared" si="40"/>
        <v/>
      </c>
      <c r="AH56" s="76"/>
    </row>
    <row r="57" spans="1:34" ht="31.5" thickTop="1" thickBot="1" x14ac:dyDescent="0.3">
      <c r="A57" s="63"/>
      <c r="B57" s="63"/>
      <c r="C57" s="63">
        <v>4501066890</v>
      </c>
      <c r="D57" s="63" t="s">
        <v>89</v>
      </c>
      <c r="E57" s="63" t="s">
        <v>57</v>
      </c>
      <c r="F57" s="10" t="str">
        <f t="shared" si="41"/>
        <v/>
      </c>
      <c r="G57" s="188" t="e">
        <f>+IF(ISNUMBER(C57),VLOOKUP(C57,magasin!A57:D307,4,FALSE),"")</f>
        <v>#N/A</v>
      </c>
      <c r="H57" s="66" t="e">
        <f>IF(ISNUMBER(C57),VLOOKUP(C57,magasin!A:I,5,FALSE),"")</f>
        <v>#N/A</v>
      </c>
      <c r="I57" s="102" t="e">
        <f>IF(ISNUMBER(C57),VLOOKUP(C57,magasin!A57:F307,6,FALSE),"")</f>
        <v>#N/A</v>
      </c>
      <c r="J57" s="67"/>
      <c r="K57" s="68">
        <v>28700</v>
      </c>
      <c r="L57" s="69" t="str">
        <f t="shared" si="28"/>
        <v/>
      </c>
      <c r="M57" s="70" t="str">
        <f t="shared" si="29"/>
        <v/>
      </c>
      <c r="N57" s="64" t="e">
        <f t="shared" si="30"/>
        <v>#N/A</v>
      </c>
      <c r="O57" s="71"/>
      <c r="P57" s="67">
        <v>41684</v>
      </c>
      <c r="Q57" s="67"/>
      <c r="R57" s="67">
        <v>41695</v>
      </c>
      <c r="S57" s="69" t="str">
        <f t="shared" si="31"/>
        <v/>
      </c>
      <c r="T57" s="72" t="str">
        <f t="shared" si="32"/>
        <v/>
      </c>
      <c r="U57" s="73" t="str">
        <f t="shared" si="33"/>
        <v/>
      </c>
      <c r="V57" s="74" t="str">
        <f t="shared" si="34"/>
        <v/>
      </c>
      <c r="W57" s="141"/>
      <c r="X57" s="66"/>
      <c r="Y57" s="40" t="str">
        <f t="shared" si="35"/>
        <v/>
      </c>
      <c r="Z57" s="102"/>
      <c r="AA57" s="40" t="str">
        <f t="shared" si="36"/>
        <v/>
      </c>
      <c r="AB57" s="40" t="str">
        <f t="shared" si="37"/>
        <v/>
      </c>
      <c r="AC57" s="66"/>
      <c r="AD57" s="103"/>
      <c r="AE57" s="110" t="str">
        <f t="shared" si="38"/>
        <v/>
      </c>
      <c r="AF57" s="75" t="str">
        <f t="shared" si="39"/>
        <v/>
      </c>
      <c r="AG57" s="108" t="str">
        <f t="shared" si="40"/>
        <v/>
      </c>
      <c r="AH57" s="76"/>
    </row>
    <row r="58" spans="1:34" ht="31.5" thickTop="1" thickBot="1" x14ac:dyDescent="0.3">
      <c r="A58" s="71"/>
      <c r="B58" s="71"/>
      <c r="C58" s="71">
        <v>4501061853</v>
      </c>
      <c r="D58" s="71" t="s">
        <v>90</v>
      </c>
      <c r="E58" s="71" t="s">
        <v>51</v>
      </c>
      <c r="F58" s="10" t="str">
        <f t="shared" si="41"/>
        <v/>
      </c>
      <c r="G58" s="188" t="e">
        <f>+IF(ISNUMBER(C58),VLOOKUP(C58,magasin!A58:D308,4,FALSE),"")</f>
        <v>#N/A</v>
      </c>
      <c r="H58" s="66" t="e">
        <f>IF(ISNUMBER(C58),VLOOKUP(C58,magasin!A:I,5,FALSE),"")</f>
        <v>#N/A</v>
      </c>
      <c r="I58" s="102" t="e">
        <f>IF(ISNUMBER(C58),VLOOKUP(C58,magasin!A58:F308,6,FALSE),"")</f>
        <v>#N/A</v>
      </c>
      <c r="J58" s="66"/>
      <c r="K58" s="77">
        <v>549000</v>
      </c>
      <c r="L58" s="69" t="str">
        <f t="shared" si="28"/>
        <v/>
      </c>
      <c r="M58" s="70" t="str">
        <f t="shared" si="29"/>
        <v/>
      </c>
      <c r="N58" s="64" t="e">
        <f t="shared" si="30"/>
        <v>#N/A</v>
      </c>
      <c r="O58" s="71"/>
      <c r="P58" s="66">
        <v>41669</v>
      </c>
      <c r="Q58" s="66"/>
      <c r="R58" s="66">
        <v>41674</v>
      </c>
      <c r="S58" s="69" t="str">
        <f t="shared" si="31"/>
        <v/>
      </c>
      <c r="T58" s="72" t="str">
        <f t="shared" si="32"/>
        <v/>
      </c>
      <c r="U58" s="73" t="str">
        <f t="shared" si="33"/>
        <v/>
      </c>
      <c r="V58" s="74" t="str">
        <f t="shared" si="34"/>
        <v/>
      </c>
      <c r="W58" s="141"/>
      <c r="X58" s="66"/>
      <c r="Y58" s="40" t="str">
        <f t="shared" si="35"/>
        <v/>
      </c>
      <c r="Z58" s="102"/>
      <c r="AA58" s="40" t="str">
        <f t="shared" si="36"/>
        <v/>
      </c>
      <c r="AB58" s="40" t="str">
        <f t="shared" si="37"/>
        <v/>
      </c>
      <c r="AC58" s="66"/>
      <c r="AD58" s="103"/>
      <c r="AE58" s="110" t="str">
        <f t="shared" si="38"/>
        <v/>
      </c>
      <c r="AF58" s="75" t="str">
        <f t="shared" si="39"/>
        <v/>
      </c>
      <c r="AG58" s="108" t="str">
        <f t="shared" si="40"/>
        <v/>
      </c>
      <c r="AH58" s="76"/>
    </row>
    <row r="59" spans="1:34" ht="61.5" thickTop="1" thickBot="1" x14ac:dyDescent="0.3">
      <c r="A59" s="63"/>
      <c r="B59" s="63"/>
      <c r="C59" s="63">
        <v>4501039510</v>
      </c>
      <c r="D59" s="63" t="s">
        <v>91</v>
      </c>
      <c r="E59" s="63" t="s">
        <v>85</v>
      </c>
      <c r="F59" s="10" t="str">
        <f t="shared" si="41"/>
        <v/>
      </c>
      <c r="G59" s="188" t="e">
        <f>+IF(ISNUMBER(C59),VLOOKUP(C59,magasin!A59:D309,4,FALSE),"")</f>
        <v>#N/A</v>
      </c>
      <c r="H59" s="66" t="e">
        <f>IF(ISNUMBER(C59),VLOOKUP(C59,magasin!A:I,5,FALSE),"")</f>
        <v>#N/A</v>
      </c>
      <c r="I59" s="102" t="e">
        <f>IF(ISNUMBER(C59),VLOOKUP(C59,magasin!A59:F309,6,FALSE),"")</f>
        <v>#N/A</v>
      </c>
      <c r="J59" s="67"/>
      <c r="K59" s="68">
        <v>18050</v>
      </c>
      <c r="L59" s="69" t="str">
        <f t="shared" si="28"/>
        <v/>
      </c>
      <c r="M59" s="70" t="str">
        <f t="shared" si="29"/>
        <v/>
      </c>
      <c r="N59" s="64" t="e">
        <f t="shared" si="30"/>
        <v>#N/A</v>
      </c>
      <c r="O59" s="71"/>
      <c r="P59" s="67">
        <v>41673</v>
      </c>
      <c r="Q59" s="67">
        <v>41674</v>
      </c>
      <c r="R59" s="67">
        <v>41677</v>
      </c>
      <c r="S59" s="69" t="str">
        <f t="shared" si="31"/>
        <v/>
      </c>
      <c r="T59" s="72">
        <f t="shared" si="32"/>
        <v>3</v>
      </c>
      <c r="U59" s="73" t="str">
        <f t="shared" si="33"/>
        <v/>
      </c>
      <c r="V59" s="74" t="str">
        <f t="shared" si="34"/>
        <v/>
      </c>
      <c r="W59" s="141"/>
      <c r="X59" s="66"/>
      <c r="Y59" s="40" t="str">
        <f t="shared" si="35"/>
        <v/>
      </c>
      <c r="Z59" s="102"/>
      <c r="AA59" s="40" t="str">
        <f t="shared" si="36"/>
        <v/>
      </c>
      <c r="AB59" s="40" t="str">
        <f t="shared" si="37"/>
        <v/>
      </c>
      <c r="AC59" s="66"/>
      <c r="AD59" s="103"/>
      <c r="AE59" s="110" t="str">
        <f t="shared" si="38"/>
        <v/>
      </c>
      <c r="AF59" s="75" t="str">
        <f t="shared" si="39"/>
        <v/>
      </c>
      <c r="AG59" s="108" t="str">
        <f t="shared" si="40"/>
        <v/>
      </c>
      <c r="AH59" s="76"/>
    </row>
    <row r="60" spans="1:34" ht="31.5" thickTop="1" thickBot="1" x14ac:dyDescent="0.3">
      <c r="A60" s="71"/>
      <c r="B60" s="71"/>
      <c r="C60" s="71">
        <v>10587025</v>
      </c>
      <c r="D60" s="71" t="s">
        <v>92</v>
      </c>
      <c r="E60" s="71" t="s">
        <v>93</v>
      </c>
      <c r="F60" s="10" t="str">
        <f t="shared" si="41"/>
        <v/>
      </c>
      <c r="G60" s="188" t="e">
        <f>+IF(ISNUMBER(C60),VLOOKUP(C60,magasin!A60:D310,4,FALSE),"")</f>
        <v>#N/A</v>
      </c>
      <c r="H60" s="66" t="e">
        <f>IF(ISNUMBER(C60),VLOOKUP(C60,magasin!A:I,5,FALSE),"")</f>
        <v>#N/A</v>
      </c>
      <c r="I60" s="102" t="e">
        <f>IF(ISNUMBER(C60),VLOOKUP(C60,magasin!A60:F310,6,FALSE),"")</f>
        <v>#N/A</v>
      </c>
      <c r="J60" s="66"/>
      <c r="K60" s="77">
        <v>3000</v>
      </c>
      <c r="L60" s="69" t="str">
        <f t="shared" si="28"/>
        <v/>
      </c>
      <c r="M60" s="70" t="str">
        <f t="shared" si="29"/>
        <v/>
      </c>
      <c r="N60" s="64" t="e">
        <f t="shared" si="30"/>
        <v>#N/A</v>
      </c>
      <c r="O60" s="71"/>
      <c r="P60" s="66">
        <v>41068</v>
      </c>
      <c r="Q60" s="66"/>
      <c r="R60" s="66">
        <v>41260</v>
      </c>
      <c r="S60" s="69" t="str">
        <f t="shared" si="31"/>
        <v/>
      </c>
      <c r="T60" s="72" t="str">
        <f t="shared" si="32"/>
        <v/>
      </c>
      <c r="U60" s="73" t="str">
        <f t="shared" si="33"/>
        <v/>
      </c>
      <c r="V60" s="74" t="str">
        <f t="shared" si="34"/>
        <v/>
      </c>
      <c r="W60" s="141"/>
      <c r="X60" s="66"/>
      <c r="Y60" s="40" t="str">
        <f t="shared" si="35"/>
        <v/>
      </c>
      <c r="Z60" s="102"/>
      <c r="AA60" s="40" t="str">
        <f t="shared" si="36"/>
        <v/>
      </c>
      <c r="AB60" s="40" t="str">
        <f t="shared" si="37"/>
        <v/>
      </c>
      <c r="AC60" s="66"/>
      <c r="AD60" s="103"/>
      <c r="AE60" s="110" t="str">
        <f t="shared" si="38"/>
        <v/>
      </c>
      <c r="AF60" s="75" t="str">
        <f t="shared" si="39"/>
        <v/>
      </c>
      <c r="AG60" s="108" t="str">
        <f t="shared" si="40"/>
        <v/>
      </c>
      <c r="AH60" s="76"/>
    </row>
    <row r="61" spans="1:34" ht="17.25" thickTop="1" thickBot="1" x14ac:dyDescent="0.3">
      <c r="A61" s="63"/>
      <c r="B61" s="63"/>
      <c r="C61" s="63"/>
      <c r="D61" s="63" t="s">
        <v>94</v>
      </c>
      <c r="E61" s="63" t="s">
        <v>95</v>
      </c>
      <c r="F61" s="10" t="str">
        <f t="shared" si="41"/>
        <v/>
      </c>
      <c r="G61" s="188" t="str">
        <f>+IF(ISNUMBER(C61),VLOOKUP(C61,magasin!A61:D311,4,FALSE),"")</f>
        <v/>
      </c>
      <c r="H61" s="66" t="str">
        <f>IF(ISNUMBER(C61),VLOOKUP(C61,magasin!A:I,5,FALSE),"")</f>
        <v/>
      </c>
      <c r="I61" s="102" t="str">
        <f>IF(ISNUMBER(C61),VLOOKUP(C61,magasin!A61:F311,6,FALSE),"")</f>
        <v/>
      </c>
      <c r="J61" s="67"/>
      <c r="K61" s="68">
        <v>6500</v>
      </c>
      <c r="L61" s="69" t="str">
        <f t="shared" si="28"/>
        <v/>
      </c>
      <c r="M61" s="70" t="str">
        <f t="shared" si="29"/>
        <v/>
      </c>
      <c r="N61" s="64" t="str">
        <f t="shared" si="30"/>
        <v/>
      </c>
      <c r="O61" s="71"/>
      <c r="P61" s="67">
        <v>40815</v>
      </c>
      <c r="Q61" s="67"/>
      <c r="R61" s="67">
        <v>40821</v>
      </c>
      <c r="S61" s="69" t="str">
        <f t="shared" si="31"/>
        <v/>
      </c>
      <c r="T61" s="72" t="str">
        <f t="shared" si="32"/>
        <v/>
      </c>
      <c r="U61" s="73" t="str">
        <f t="shared" si="33"/>
        <v/>
      </c>
      <c r="V61" s="74" t="str">
        <f t="shared" si="34"/>
        <v/>
      </c>
      <c r="W61" s="141"/>
      <c r="X61" s="66"/>
      <c r="Y61" s="40" t="str">
        <f t="shared" si="35"/>
        <v/>
      </c>
      <c r="Z61" s="102"/>
      <c r="AA61" s="40" t="str">
        <f t="shared" si="36"/>
        <v/>
      </c>
      <c r="AB61" s="40" t="str">
        <f t="shared" si="37"/>
        <v/>
      </c>
      <c r="AC61" s="66"/>
      <c r="AD61" s="103"/>
      <c r="AE61" s="110" t="str">
        <f t="shared" si="38"/>
        <v/>
      </c>
      <c r="AF61" s="75" t="str">
        <f t="shared" si="39"/>
        <v/>
      </c>
      <c r="AG61" s="108" t="str">
        <f t="shared" si="40"/>
        <v/>
      </c>
      <c r="AH61" s="76"/>
    </row>
    <row r="62" spans="1:34" ht="17.25" thickTop="1" thickBot="1" x14ac:dyDescent="0.3">
      <c r="A62" s="71"/>
      <c r="B62" s="71"/>
      <c r="C62" s="71"/>
      <c r="D62" s="71" t="s">
        <v>96</v>
      </c>
      <c r="E62" s="71"/>
      <c r="F62" s="10" t="str">
        <f t="shared" si="41"/>
        <v/>
      </c>
      <c r="G62" s="188" t="str">
        <f>+IF(ISNUMBER(C62),VLOOKUP(C62,magasin!A62:D312,4,FALSE),"")</f>
        <v/>
      </c>
      <c r="H62" s="66" t="str">
        <f>IF(ISNUMBER(C62),VLOOKUP(C62,magasin!A:I,5,FALSE),"")</f>
        <v/>
      </c>
      <c r="I62" s="102" t="str">
        <f>IF(ISNUMBER(C62),VLOOKUP(C62,magasin!A62:F312,6,FALSE),"")</f>
        <v/>
      </c>
      <c r="J62" s="66"/>
      <c r="K62" s="77">
        <v>3840</v>
      </c>
      <c r="L62" s="69" t="str">
        <f t="shared" si="28"/>
        <v/>
      </c>
      <c r="M62" s="70" t="str">
        <f t="shared" si="29"/>
        <v/>
      </c>
      <c r="N62" s="64" t="str">
        <f t="shared" si="30"/>
        <v/>
      </c>
      <c r="O62" s="71"/>
      <c r="P62" s="66">
        <v>41850</v>
      </c>
      <c r="Q62" s="66"/>
      <c r="R62" s="66"/>
      <c r="S62" s="69" t="str">
        <f t="shared" si="31"/>
        <v/>
      </c>
      <c r="T62" s="72" t="str">
        <f t="shared" si="32"/>
        <v/>
      </c>
      <c r="U62" s="73" t="str">
        <f t="shared" si="33"/>
        <v/>
      </c>
      <c r="V62" s="74" t="str">
        <f t="shared" si="34"/>
        <v/>
      </c>
      <c r="W62" s="141"/>
      <c r="X62" s="66"/>
      <c r="Y62" s="40" t="str">
        <f t="shared" si="35"/>
        <v/>
      </c>
      <c r="Z62" s="102"/>
      <c r="AA62" s="40" t="str">
        <f t="shared" si="36"/>
        <v/>
      </c>
      <c r="AB62" s="40" t="str">
        <f t="shared" si="37"/>
        <v/>
      </c>
      <c r="AC62" s="66"/>
      <c r="AD62" s="103"/>
      <c r="AE62" s="110" t="str">
        <f t="shared" si="38"/>
        <v/>
      </c>
      <c r="AF62" s="75" t="str">
        <f t="shared" si="39"/>
        <v/>
      </c>
      <c r="AG62" s="108" t="str">
        <f t="shared" si="40"/>
        <v/>
      </c>
      <c r="AH62" s="76"/>
    </row>
    <row r="63" spans="1:34" ht="17.25" thickTop="1" thickBot="1" x14ac:dyDescent="0.3">
      <c r="A63" s="63"/>
      <c r="B63" s="63"/>
      <c r="C63" s="63"/>
      <c r="D63" s="63" t="s">
        <v>97</v>
      </c>
      <c r="E63" s="63"/>
      <c r="F63" s="10" t="str">
        <f t="shared" si="41"/>
        <v/>
      </c>
      <c r="G63" s="188" t="str">
        <f>+IF(ISNUMBER(C63),VLOOKUP(C63,magasin!A63:D313,4,FALSE),"")</f>
        <v/>
      </c>
      <c r="H63" s="66" t="str">
        <f>IF(ISNUMBER(C63),VLOOKUP(C63,magasin!A:I,5,FALSE),"")</f>
        <v/>
      </c>
      <c r="I63" s="102" t="str">
        <f>IF(ISNUMBER(C63),VLOOKUP(C63,magasin!A63:F313,6,FALSE),"")</f>
        <v/>
      </c>
      <c r="J63" s="67"/>
      <c r="K63" s="68">
        <v>1500</v>
      </c>
      <c r="L63" s="69" t="str">
        <f t="shared" si="28"/>
        <v/>
      </c>
      <c r="M63" s="70" t="str">
        <f t="shared" si="29"/>
        <v/>
      </c>
      <c r="N63" s="64" t="str">
        <f t="shared" si="30"/>
        <v/>
      </c>
      <c r="O63" s="71"/>
      <c r="P63" s="67">
        <v>40390</v>
      </c>
      <c r="Q63" s="67"/>
      <c r="R63" s="67">
        <v>40416</v>
      </c>
      <c r="S63" s="69" t="str">
        <f t="shared" si="31"/>
        <v/>
      </c>
      <c r="T63" s="72" t="str">
        <f t="shared" si="32"/>
        <v/>
      </c>
      <c r="U63" s="73" t="str">
        <f t="shared" si="33"/>
        <v/>
      </c>
      <c r="V63" s="74" t="str">
        <f t="shared" si="34"/>
        <v/>
      </c>
      <c r="W63" s="141"/>
      <c r="X63" s="66"/>
      <c r="Y63" s="40" t="str">
        <f t="shared" si="35"/>
        <v/>
      </c>
      <c r="Z63" s="102"/>
      <c r="AA63" s="40" t="str">
        <f t="shared" si="36"/>
        <v/>
      </c>
      <c r="AB63" s="40" t="str">
        <f t="shared" si="37"/>
        <v/>
      </c>
      <c r="AC63" s="66"/>
      <c r="AD63" s="103"/>
      <c r="AE63" s="110" t="str">
        <f t="shared" si="38"/>
        <v/>
      </c>
      <c r="AF63" s="75" t="str">
        <f t="shared" si="39"/>
        <v/>
      </c>
      <c r="AG63" s="108" t="str">
        <f t="shared" si="40"/>
        <v/>
      </c>
      <c r="AH63" s="76"/>
    </row>
    <row r="64" spans="1:34" ht="17.25" thickTop="1" thickBot="1" x14ac:dyDescent="0.3">
      <c r="A64" s="71"/>
      <c r="B64" s="71"/>
      <c r="C64" s="71"/>
      <c r="D64" s="71" t="s">
        <v>98</v>
      </c>
      <c r="E64" s="71"/>
      <c r="F64" s="10" t="str">
        <f t="shared" si="41"/>
        <v/>
      </c>
      <c r="G64" s="188" t="str">
        <f>+IF(ISNUMBER(C64),VLOOKUP(C64,magasin!A64:D314,4,FALSE),"")</f>
        <v/>
      </c>
      <c r="H64" s="66" t="str">
        <f>IF(ISNUMBER(C64),VLOOKUP(C64,magasin!A:I,5,FALSE),"")</f>
        <v/>
      </c>
      <c r="I64" s="102" t="str">
        <f>IF(ISNUMBER(C64),VLOOKUP(C64,magasin!A64:F314,6,FALSE),"")</f>
        <v/>
      </c>
      <c r="J64" s="66"/>
      <c r="K64" s="77">
        <v>942.4</v>
      </c>
      <c r="L64" s="69" t="str">
        <f t="shared" si="28"/>
        <v/>
      </c>
      <c r="M64" s="70" t="str">
        <f t="shared" si="29"/>
        <v/>
      </c>
      <c r="N64" s="64" t="str">
        <f t="shared" si="30"/>
        <v/>
      </c>
      <c r="O64" s="71"/>
      <c r="P64" s="66">
        <v>41004</v>
      </c>
      <c r="Q64" s="66"/>
      <c r="R64" s="66">
        <v>41061</v>
      </c>
      <c r="S64" s="69" t="str">
        <f t="shared" si="31"/>
        <v/>
      </c>
      <c r="T64" s="72" t="str">
        <f t="shared" si="32"/>
        <v/>
      </c>
      <c r="U64" s="73" t="str">
        <f t="shared" si="33"/>
        <v/>
      </c>
      <c r="V64" s="74" t="str">
        <f t="shared" si="34"/>
        <v/>
      </c>
      <c r="W64" s="141"/>
      <c r="X64" s="66"/>
      <c r="Y64" s="40" t="str">
        <f t="shared" si="35"/>
        <v/>
      </c>
      <c r="Z64" s="102"/>
      <c r="AA64" s="40" t="str">
        <f t="shared" si="36"/>
        <v/>
      </c>
      <c r="AB64" s="40" t="str">
        <f t="shared" si="37"/>
        <v/>
      </c>
      <c r="AC64" s="66"/>
      <c r="AD64" s="103"/>
      <c r="AE64" s="110" t="str">
        <f t="shared" si="38"/>
        <v/>
      </c>
      <c r="AF64" s="75" t="str">
        <f t="shared" si="39"/>
        <v/>
      </c>
      <c r="AG64" s="108" t="str">
        <f t="shared" si="40"/>
        <v/>
      </c>
      <c r="AH64" s="76"/>
    </row>
    <row r="65" spans="1:34" ht="31.5" thickTop="1" thickBot="1" x14ac:dyDescent="0.3">
      <c r="A65" s="63"/>
      <c r="B65" s="63"/>
      <c r="C65" s="63">
        <v>4501009882</v>
      </c>
      <c r="D65" s="63" t="s">
        <v>99</v>
      </c>
      <c r="E65" s="63" t="s">
        <v>100</v>
      </c>
      <c r="F65" s="10" t="str">
        <f t="shared" si="41"/>
        <v/>
      </c>
      <c r="G65" s="188" t="e">
        <f>+IF(ISNUMBER(C65),VLOOKUP(C65,magasin!A65:D315,4,FALSE),"")</f>
        <v>#N/A</v>
      </c>
      <c r="H65" s="66" t="e">
        <f>IF(ISNUMBER(C65),VLOOKUP(C65,magasin!A:I,5,FALSE),"")</f>
        <v>#N/A</v>
      </c>
      <c r="I65" s="102" t="e">
        <f>IF(ISNUMBER(C65),VLOOKUP(C65,magasin!A65:F315,6,FALSE),"")</f>
        <v>#N/A</v>
      </c>
      <c r="J65" s="67"/>
      <c r="K65" s="68">
        <v>22505</v>
      </c>
      <c r="L65" s="69" t="str">
        <f t="shared" si="28"/>
        <v/>
      </c>
      <c r="M65" s="70" t="str">
        <f t="shared" si="29"/>
        <v/>
      </c>
      <c r="N65" s="64" t="e">
        <f t="shared" si="30"/>
        <v>#N/A</v>
      </c>
      <c r="O65" s="71"/>
      <c r="P65" s="67">
        <v>41639</v>
      </c>
      <c r="Q65" s="67"/>
      <c r="R65" s="67">
        <v>41718</v>
      </c>
      <c r="S65" s="69" t="str">
        <f t="shared" si="31"/>
        <v/>
      </c>
      <c r="T65" s="72" t="str">
        <f t="shared" si="32"/>
        <v/>
      </c>
      <c r="U65" s="73" t="str">
        <f t="shared" si="33"/>
        <v/>
      </c>
      <c r="V65" s="74" t="str">
        <f t="shared" si="34"/>
        <v/>
      </c>
      <c r="W65" s="141"/>
      <c r="X65" s="66"/>
      <c r="Y65" s="40" t="str">
        <f t="shared" si="35"/>
        <v/>
      </c>
      <c r="Z65" s="102"/>
      <c r="AA65" s="40" t="str">
        <f t="shared" si="36"/>
        <v/>
      </c>
      <c r="AB65" s="40" t="str">
        <f t="shared" si="37"/>
        <v/>
      </c>
      <c r="AC65" s="66"/>
      <c r="AD65" s="103"/>
      <c r="AE65" s="110" t="str">
        <f t="shared" si="38"/>
        <v/>
      </c>
      <c r="AF65" s="75" t="str">
        <f t="shared" si="39"/>
        <v/>
      </c>
      <c r="AG65" s="108" t="str">
        <f t="shared" si="40"/>
        <v/>
      </c>
      <c r="AH65" s="76"/>
    </row>
    <row r="66" spans="1:34" ht="31.5" thickTop="1" thickBot="1" x14ac:dyDescent="0.3">
      <c r="A66" s="71"/>
      <c r="B66" s="71"/>
      <c r="C66" s="71">
        <v>10676717</v>
      </c>
      <c r="D66" s="71" t="s">
        <v>101</v>
      </c>
      <c r="E66" s="71" t="s">
        <v>66</v>
      </c>
      <c r="F66" s="10" t="str">
        <f t="shared" si="41"/>
        <v/>
      </c>
      <c r="G66" s="188" t="e">
        <f>+IF(ISNUMBER(C66),VLOOKUP(C66,magasin!A66:D316,4,FALSE),"")</f>
        <v>#N/A</v>
      </c>
      <c r="H66" s="66" t="e">
        <f>IF(ISNUMBER(C66),VLOOKUP(C66,magasin!A:I,5,FALSE),"")</f>
        <v>#N/A</v>
      </c>
      <c r="I66" s="102" t="e">
        <f>IF(ISNUMBER(C66),VLOOKUP(C66,magasin!A66:F316,6,FALSE),"")</f>
        <v>#N/A</v>
      </c>
      <c r="J66" s="66"/>
      <c r="K66" s="77">
        <v>301206.3</v>
      </c>
      <c r="L66" s="69" t="str">
        <f t="shared" si="28"/>
        <v/>
      </c>
      <c r="M66" s="70" t="str">
        <f t="shared" si="29"/>
        <v/>
      </c>
      <c r="N66" s="64" t="e">
        <f t="shared" si="30"/>
        <v>#N/A</v>
      </c>
      <c r="O66" s="71"/>
      <c r="P66" s="66">
        <v>41639</v>
      </c>
      <c r="Q66" s="66"/>
      <c r="R66" s="66">
        <v>41719</v>
      </c>
      <c r="S66" s="69" t="str">
        <f t="shared" si="31"/>
        <v/>
      </c>
      <c r="T66" s="72" t="str">
        <f t="shared" si="32"/>
        <v/>
      </c>
      <c r="U66" s="73" t="str">
        <f t="shared" si="33"/>
        <v/>
      </c>
      <c r="V66" s="74" t="str">
        <f t="shared" si="34"/>
        <v/>
      </c>
      <c r="W66" s="141"/>
      <c r="X66" s="66"/>
      <c r="Y66" s="40" t="str">
        <f t="shared" si="35"/>
        <v/>
      </c>
      <c r="Z66" s="102"/>
      <c r="AA66" s="40" t="str">
        <f t="shared" si="36"/>
        <v/>
      </c>
      <c r="AB66" s="40" t="str">
        <f t="shared" si="37"/>
        <v/>
      </c>
      <c r="AC66" s="66"/>
      <c r="AD66" s="103"/>
      <c r="AE66" s="110" t="str">
        <f t="shared" si="38"/>
        <v/>
      </c>
      <c r="AF66" s="75" t="str">
        <f t="shared" si="39"/>
        <v/>
      </c>
      <c r="AG66" s="108" t="str">
        <f t="shared" si="40"/>
        <v/>
      </c>
      <c r="AH66" s="76"/>
    </row>
    <row r="67" spans="1:34" ht="31.5" thickTop="1" thickBot="1" x14ac:dyDescent="0.3">
      <c r="A67" s="63"/>
      <c r="B67" s="63"/>
      <c r="C67" s="63">
        <v>4501027077</v>
      </c>
      <c r="D67" s="63" t="s">
        <v>102</v>
      </c>
      <c r="E67" s="63" t="s">
        <v>43</v>
      </c>
      <c r="F67" s="10" t="str">
        <f t="shared" si="41"/>
        <v/>
      </c>
      <c r="G67" s="188" t="e">
        <f>+IF(ISNUMBER(C67),VLOOKUP(C67,magasin!A67:D317,4,FALSE),"")</f>
        <v>#N/A</v>
      </c>
      <c r="H67" s="66" t="e">
        <f>IF(ISNUMBER(C67),VLOOKUP(C67,magasin!A:I,5,FALSE),"")</f>
        <v>#N/A</v>
      </c>
      <c r="I67" s="102" t="e">
        <f>IF(ISNUMBER(C67),VLOOKUP(C67,magasin!A67:F317,6,FALSE),"")</f>
        <v>#N/A</v>
      </c>
      <c r="J67" s="67"/>
      <c r="K67" s="68">
        <v>125162.5</v>
      </c>
      <c r="L67" s="69" t="str">
        <f t="shared" si="28"/>
        <v/>
      </c>
      <c r="M67" s="70" t="str">
        <f t="shared" si="29"/>
        <v/>
      </c>
      <c r="N67" s="64" t="e">
        <f t="shared" si="30"/>
        <v>#N/A</v>
      </c>
      <c r="O67" s="71"/>
      <c r="P67" s="67">
        <v>41635</v>
      </c>
      <c r="Q67" s="67">
        <v>41642</v>
      </c>
      <c r="R67" s="67">
        <v>41645</v>
      </c>
      <c r="S67" s="69" t="str">
        <f t="shared" si="31"/>
        <v/>
      </c>
      <c r="T67" s="72">
        <f t="shared" si="32"/>
        <v>3</v>
      </c>
      <c r="U67" s="73" t="str">
        <f t="shared" si="33"/>
        <v/>
      </c>
      <c r="V67" s="74" t="str">
        <f t="shared" si="34"/>
        <v/>
      </c>
      <c r="W67" s="141"/>
      <c r="X67" s="66"/>
      <c r="Y67" s="40" t="str">
        <f t="shared" si="35"/>
        <v/>
      </c>
      <c r="Z67" s="102"/>
      <c r="AA67" s="40" t="str">
        <f t="shared" si="36"/>
        <v/>
      </c>
      <c r="AB67" s="40" t="str">
        <f t="shared" si="37"/>
        <v/>
      </c>
      <c r="AC67" s="66"/>
      <c r="AD67" s="103"/>
      <c r="AE67" s="110" t="str">
        <f t="shared" si="38"/>
        <v/>
      </c>
      <c r="AF67" s="75" t="str">
        <f t="shared" si="39"/>
        <v/>
      </c>
      <c r="AG67" s="108" t="str">
        <f t="shared" si="40"/>
        <v/>
      </c>
      <c r="AH67" s="76"/>
    </row>
    <row r="68" spans="1:34" ht="46.5" thickTop="1" thickBot="1" x14ac:dyDescent="0.3">
      <c r="A68" s="71"/>
      <c r="B68" s="71"/>
      <c r="C68" s="71"/>
      <c r="D68" s="71" t="s">
        <v>103</v>
      </c>
      <c r="E68" s="71"/>
      <c r="F68" s="10" t="str">
        <f t="shared" si="41"/>
        <v/>
      </c>
      <c r="G68" s="188" t="str">
        <f>+IF(ISNUMBER(C68),VLOOKUP(C68,magasin!A68:D318,4,FALSE),"")</f>
        <v/>
      </c>
      <c r="H68" s="66" t="str">
        <f>IF(ISNUMBER(C68),VLOOKUP(C68,magasin!A:I,5,FALSE),"")</f>
        <v/>
      </c>
      <c r="I68" s="102" t="str">
        <f>IF(ISNUMBER(C68),VLOOKUP(C68,magasin!A68:F318,6,FALSE),"")</f>
        <v/>
      </c>
      <c r="J68" s="66"/>
      <c r="K68" s="77">
        <v>45000</v>
      </c>
      <c r="L68" s="69" t="str">
        <f t="shared" si="28"/>
        <v/>
      </c>
      <c r="M68" s="70" t="str">
        <f t="shared" si="29"/>
        <v/>
      </c>
      <c r="N68" s="64" t="str">
        <f t="shared" si="30"/>
        <v/>
      </c>
      <c r="O68" s="71"/>
      <c r="P68" s="66">
        <v>41631</v>
      </c>
      <c r="Q68" s="66"/>
      <c r="R68" s="66">
        <v>41725</v>
      </c>
      <c r="S68" s="69" t="str">
        <f t="shared" si="31"/>
        <v/>
      </c>
      <c r="T68" s="72" t="str">
        <f t="shared" si="32"/>
        <v/>
      </c>
      <c r="U68" s="73" t="str">
        <f t="shared" si="33"/>
        <v/>
      </c>
      <c r="V68" s="74" t="str">
        <f t="shared" si="34"/>
        <v/>
      </c>
      <c r="W68" s="141"/>
      <c r="X68" s="66"/>
      <c r="Y68" s="40" t="str">
        <f t="shared" si="35"/>
        <v/>
      </c>
      <c r="Z68" s="102"/>
      <c r="AA68" s="40" t="str">
        <f t="shared" si="36"/>
        <v/>
      </c>
      <c r="AB68" s="40" t="str">
        <f t="shared" si="37"/>
        <v/>
      </c>
      <c r="AC68" s="66"/>
      <c r="AD68" s="103"/>
      <c r="AE68" s="110" t="str">
        <f t="shared" si="38"/>
        <v/>
      </c>
      <c r="AF68" s="75" t="str">
        <f t="shared" si="39"/>
        <v/>
      </c>
      <c r="AG68" s="108" t="str">
        <f t="shared" si="40"/>
        <v/>
      </c>
      <c r="AH68" s="76"/>
    </row>
    <row r="69" spans="1:34" ht="46.5" thickTop="1" thickBot="1" x14ac:dyDescent="0.3">
      <c r="A69" s="63"/>
      <c r="B69" s="63"/>
      <c r="C69" s="63"/>
      <c r="D69" s="63" t="s">
        <v>103</v>
      </c>
      <c r="E69" s="63"/>
      <c r="F69" s="10" t="str">
        <f t="shared" si="41"/>
        <v/>
      </c>
      <c r="G69" s="188" t="str">
        <f>+IF(ISNUMBER(C69),VLOOKUP(C69,magasin!A69:D319,4,FALSE),"")</f>
        <v/>
      </c>
      <c r="H69" s="66" t="str">
        <f>IF(ISNUMBER(C69),VLOOKUP(C69,magasin!A:I,5,FALSE),"")</f>
        <v/>
      </c>
      <c r="I69" s="102" t="str">
        <f>IF(ISNUMBER(C69),VLOOKUP(C69,magasin!A69:F319,6,FALSE),"")</f>
        <v/>
      </c>
      <c r="J69" s="67"/>
      <c r="K69" s="68">
        <v>39750</v>
      </c>
      <c r="L69" s="69" t="str">
        <f t="shared" si="28"/>
        <v/>
      </c>
      <c r="M69" s="70" t="str">
        <f t="shared" si="29"/>
        <v/>
      </c>
      <c r="N69" s="64" t="str">
        <f t="shared" si="30"/>
        <v/>
      </c>
      <c r="O69" s="71"/>
      <c r="P69" s="67">
        <v>41599</v>
      </c>
      <c r="Q69" s="67"/>
      <c r="R69" s="67">
        <v>41614</v>
      </c>
      <c r="S69" s="69" t="str">
        <f t="shared" si="31"/>
        <v/>
      </c>
      <c r="T69" s="72" t="str">
        <f t="shared" si="32"/>
        <v/>
      </c>
      <c r="U69" s="73" t="str">
        <f t="shared" si="33"/>
        <v/>
      </c>
      <c r="V69" s="74" t="str">
        <f t="shared" si="34"/>
        <v/>
      </c>
      <c r="W69" s="141"/>
      <c r="X69" s="66"/>
      <c r="Y69" s="40" t="str">
        <f t="shared" si="35"/>
        <v/>
      </c>
      <c r="Z69" s="102"/>
      <c r="AA69" s="40" t="str">
        <f t="shared" si="36"/>
        <v/>
      </c>
      <c r="AB69" s="40" t="str">
        <f t="shared" si="37"/>
        <v/>
      </c>
      <c r="AC69" s="66"/>
      <c r="AD69" s="103"/>
      <c r="AE69" s="110" t="str">
        <f t="shared" si="38"/>
        <v/>
      </c>
      <c r="AF69" s="75" t="str">
        <f t="shared" si="39"/>
        <v/>
      </c>
      <c r="AG69" s="108" t="str">
        <f t="shared" si="40"/>
        <v/>
      </c>
      <c r="AH69" s="76"/>
    </row>
    <row r="70" spans="1:34" ht="46.5" thickTop="1" thickBot="1" x14ac:dyDescent="0.3">
      <c r="A70" s="63"/>
      <c r="B70" s="63"/>
      <c r="C70" s="63"/>
      <c r="D70" s="63" t="s">
        <v>103</v>
      </c>
      <c r="E70" s="63"/>
      <c r="F70" s="10" t="str">
        <f t="shared" si="41"/>
        <v/>
      </c>
      <c r="G70" s="188" t="str">
        <f>+IF(ISNUMBER(C70),VLOOKUP(C70,magasin!A70:D320,4,FALSE),"")</f>
        <v/>
      </c>
      <c r="H70" s="66" t="str">
        <f>IF(ISNUMBER(C70),VLOOKUP(C70,magasin!A:I,5,FALSE),"")</f>
        <v/>
      </c>
      <c r="I70" s="102" t="str">
        <f>IF(ISNUMBER(C70),VLOOKUP(C70,magasin!A70:F320,6,FALSE),"")</f>
        <v/>
      </c>
      <c r="J70" s="67"/>
      <c r="K70" s="68">
        <v>29650</v>
      </c>
      <c r="L70" s="69" t="str">
        <f t="shared" si="28"/>
        <v/>
      </c>
      <c r="M70" s="70" t="str">
        <f t="shared" si="29"/>
        <v/>
      </c>
      <c r="N70" s="64" t="str">
        <f t="shared" si="30"/>
        <v/>
      </c>
      <c r="O70" s="71"/>
      <c r="P70" s="67">
        <v>41372</v>
      </c>
      <c r="Q70" s="67"/>
      <c r="R70" s="67">
        <v>41410</v>
      </c>
      <c r="S70" s="69" t="str">
        <f t="shared" si="31"/>
        <v/>
      </c>
      <c r="T70" s="72" t="str">
        <f t="shared" si="32"/>
        <v/>
      </c>
      <c r="U70" s="73" t="str">
        <f t="shared" si="33"/>
        <v/>
      </c>
      <c r="V70" s="74" t="str">
        <f t="shared" si="34"/>
        <v/>
      </c>
      <c r="W70" s="141"/>
      <c r="X70" s="66"/>
      <c r="Y70" s="40" t="str">
        <f t="shared" si="35"/>
        <v/>
      </c>
      <c r="Z70" s="102"/>
      <c r="AA70" s="40" t="str">
        <f t="shared" si="36"/>
        <v/>
      </c>
      <c r="AB70" s="40" t="str">
        <f t="shared" si="37"/>
        <v/>
      </c>
      <c r="AC70" s="66"/>
      <c r="AD70" s="103"/>
      <c r="AE70" s="110" t="str">
        <f t="shared" si="38"/>
        <v/>
      </c>
      <c r="AF70" s="75" t="str">
        <f t="shared" si="39"/>
        <v/>
      </c>
      <c r="AG70" s="108" t="str">
        <f t="shared" si="40"/>
        <v/>
      </c>
      <c r="AH70" s="76"/>
    </row>
    <row r="71" spans="1:34" ht="46.5" thickTop="1" thickBot="1" x14ac:dyDescent="0.3">
      <c r="A71" s="63"/>
      <c r="B71" s="63"/>
      <c r="C71" s="63"/>
      <c r="D71" s="63" t="s">
        <v>103</v>
      </c>
      <c r="E71" s="63"/>
      <c r="F71" s="10" t="str">
        <f t="shared" si="41"/>
        <v/>
      </c>
      <c r="G71" s="188" t="str">
        <f>+IF(ISNUMBER(C71),VLOOKUP(C71,magasin!A71:D321,4,FALSE),"")</f>
        <v/>
      </c>
      <c r="H71" s="66" t="str">
        <f>IF(ISNUMBER(C71),VLOOKUP(C71,magasin!A:I,5,FALSE),"")</f>
        <v/>
      </c>
      <c r="I71" s="102" t="str">
        <f>IF(ISNUMBER(C71),VLOOKUP(C71,magasin!A71:F321,6,FALSE),"")</f>
        <v/>
      </c>
      <c r="J71" s="67"/>
      <c r="K71" s="68">
        <v>19500</v>
      </c>
      <c r="L71" s="69" t="str">
        <f t="shared" si="28"/>
        <v/>
      </c>
      <c r="M71" s="70" t="str">
        <f t="shared" si="29"/>
        <v/>
      </c>
      <c r="N71" s="64" t="str">
        <f t="shared" si="30"/>
        <v/>
      </c>
      <c r="O71" s="71"/>
      <c r="P71" s="67">
        <v>41737</v>
      </c>
      <c r="Q71" s="67"/>
      <c r="R71" s="67">
        <v>41409</v>
      </c>
      <c r="S71" s="69" t="str">
        <f t="shared" si="31"/>
        <v/>
      </c>
      <c r="T71" s="72" t="str">
        <f t="shared" si="32"/>
        <v/>
      </c>
      <c r="U71" s="73" t="str">
        <f t="shared" si="33"/>
        <v/>
      </c>
      <c r="V71" s="74" t="str">
        <f t="shared" si="34"/>
        <v/>
      </c>
      <c r="W71" s="141"/>
      <c r="X71" s="66"/>
      <c r="Y71" s="40" t="str">
        <f t="shared" si="35"/>
        <v/>
      </c>
      <c r="Z71" s="102"/>
      <c r="AA71" s="40" t="str">
        <f t="shared" si="36"/>
        <v/>
      </c>
      <c r="AB71" s="40" t="str">
        <f t="shared" si="37"/>
        <v/>
      </c>
      <c r="AC71" s="66"/>
      <c r="AD71" s="103"/>
      <c r="AE71" s="110" t="str">
        <f t="shared" si="38"/>
        <v/>
      </c>
      <c r="AF71" s="75" t="str">
        <f t="shared" si="39"/>
        <v/>
      </c>
      <c r="AG71" s="108" t="str">
        <f t="shared" si="40"/>
        <v/>
      </c>
      <c r="AH71" s="76"/>
    </row>
    <row r="72" spans="1:34" ht="46.5" thickTop="1" thickBot="1" x14ac:dyDescent="0.3">
      <c r="A72" s="63"/>
      <c r="B72" s="63"/>
      <c r="C72" s="63"/>
      <c r="D72" s="63" t="s">
        <v>103</v>
      </c>
      <c r="E72" s="63"/>
      <c r="F72" s="10" t="str">
        <f t="shared" si="41"/>
        <v/>
      </c>
      <c r="G72" s="188" t="str">
        <f>+IF(ISNUMBER(C72),VLOOKUP(C72,magasin!A72:D322,4,FALSE),"")</f>
        <v/>
      </c>
      <c r="H72" s="66" t="str">
        <f>IF(ISNUMBER(C72),VLOOKUP(C72,magasin!A:I,5,FALSE),"")</f>
        <v/>
      </c>
      <c r="I72" s="102" t="str">
        <f>IF(ISNUMBER(C72),VLOOKUP(C72,magasin!A72:F322,6,FALSE),"")</f>
        <v/>
      </c>
      <c r="J72" s="67"/>
      <c r="K72" s="68">
        <v>19500</v>
      </c>
      <c r="L72" s="69" t="str">
        <f t="shared" si="28"/>
        <v/>
      </c>
      <c r="M72" s="70" t="str">
        <f t="shared" si="29"/>
        <v/>
      </c>
      <c r="N72" s="64" t="str">
        <f t="shared" si="30"/>
        <v/>
      </c>
      <c r="O72" s="71"/>
      <c r="P72" s="67">
        <v>41556</v>
      </c>
      <c r="Q72" s="67"/>
      <c r="R72" s="67">
        <v>41571</v>
      </c>
      <c r="S72" s="69" t="str">
        <f t="shared" si="31"/>
        <v/>
      </c>
      <c r="T72" s="72" t="str">
        <f t="shared" si="32"/>
        <v/>
      </c>
      <c r="U72" s="73" t="str">
        <f t="shared" si="33"/>
        <v/>
      </c>
      <c r="V72" s="74" t="str">
        <f t="shared" si="34"/>
        <v/>
      </c>
      <c r="W72" s="141"/>
      <c r="X72" s="66"/>
      <c r="Y72" s="40" t="str">
        <f t="shared" si="35"/>
        <v/>
      </c>
      <c r="Z72" s="102"/>
      <c r="AA72" s="40" t="str">
        <f t="shared" si="36"/>
        <v/>
      </c>
      <c r="AB72" s="40" t="str">
        <f t="shared" si="37"/>
        <v/>
      </c>
      <c r="AC72" s="66"/>
      <c r="AD72" s="103"/>
      <c r="AE72" s="110" t="str">
        <f t="shared" si="38"/>
        <v/>
      </c>
      <c r="AF72" s="75" t="str">
        <f t="shared" si="39"/>
        <v/>
      </c>
      <c r="AG72" s="108" t="str">
        <f t="shared" si="40"/>
        <v/>
      </c>
      <c r="AH72" s="76"/>
    </row>
    <row r="73" spans="1:34" ht="46.5" thickTop="1" thickBot="1" x14ac:dyDescent="0.3">
      <c r="A73" s="63"/>
      <c r="B73" s="63"/>
      <c r="C73" s="63"/>
      <c r="D73" s="63" t="s">
        <v>103</v>
      </c>
      <c r="E73" s="63"/>
      <c r="F73" s="10" t="str">
        <f t="shared" si="41"/>
        <v/>
      </c>
      <c r="G73" s="188" t="str">
        <f>+IF(ISNUMBER(C73),VLOOKUP(C73,magasin!A73:D323,4,FALSE),"")</f>
        <v/>
      </c>
      <c r="H73" s="66" t="str">
        <f>IF(ISNUMBER(C73),VLOOKUP(C73,magasin!A:I,5,FALSE),"")</f>
        <v/>
      </c>
      <c r="I73" s="102" t="str">
        <f>IF(ISNUMBER(C73),VLOOKUP(C73,magasin!A73:F323,6,FALSE),"")</f>
        <v/>
      </c>
      <c r="J73" s="67"/>
      <c r="K73" s="68">
        <v>29650</v>
      </c>
      <c r="L73" s="69" t="str">
        <f t="shared" si="28"/>
        <v/>
      </c>
      <c r="M73" s="70" t="str">
        <f t="shared" si="29"/>
        <v/>
      </c>
      <c r="N73" s="64" t="str">
        <f t="shared" si="30"/>
        <v/>
      </c>
      <c r="O73" s="71"/>
      <c r="P73" s="67">
        <v>41556</v>
      </c>
      <c r="Q73" s="67"/>
      <c r="R73" s="67">
        <v>41571</v>
      </c>
      <c r="S73" s="69" t="str">
        <f t="shared" si="31"/>
        <v/>
      </c>
      <c r="T73" s="72" t="str">
        <f t="shared" si="32"/>
        <v/>
      </c>
      <c r="U73" s="73" t="str">
        <f t="shared" si="33"/>
        <v/>
      </c>
      <c r="V73" s="74" t="str">
        <f t="shared" si="34"/>
        <v/>
      </c>
      <c r="W73" s="141"/>
      <c r="X73" s="66"/>
      <c r="Y73" s="40" t="str">
        <f t="shared" si="35"/>
        <v/>
      </c>
      <c r="Z73" s="102"/>
      <c r="AA73" s="40" t="str">
        <f t="shared" si="36"/>
        <v/>
      </c>
      <c r="AB73" s="40" t="str">
        <f t="shared" si="37"/>
        <v/>
      </c>
      <c r="AC73" s="66"/>
      <c r="AD73" s="103"/>
      <c r="AE73" s="110" t="str">
        <f t="shared" si="38"/>
        <v/>
      </c>
      <c r="AF73" s="75" t="str">
        <f t="shared" si="39"/>
        <v/>
      </c>
      <c r="AG73" s="108" t="str">
        <f t="shared" si="40"/>
        <v/>
      </c>
      <c r="AH73" s="76"/>
    </row>
    <row r="74" spans="1:34" ht="46.5" thickTop="1" thickBot="1" x14ac:dyDescent="0.3">
      <c r="A74" s="63"/>
      <c r="B74" s="63"/>
      <c r="C74" s="63"/>
      <c r="D74" s="63" t="s">
        <v>103</v>
      </c>
      <c r="E74" s="63"/>
      <c r="F74" s="10" t="str">
        <f t="shared" si="41"/>
        <v/>
      </c>
      <c r="G74" s="188" t="str">
        <f>+IF(ISNUMBER(C74),VLOOKUP(C74,magasin!A74:D324,4,FALSE),"")</f>
        <v/>
      </c>
      <c r="H74" s="66" t="str">
        <f>IF(ISNUMBER(C74),VLOOKUP(C74,magasin!A:I,5,FALSE),"")</f>
        <v/>
      </c>
      <c r="I74" s="102" t="str">
        <f>IF(ISNUMBER(C74),VLOOKUP(C74,magasin!A74:F324,6,FALSE),"")</f>
        <v/>
      </c>
      <c r="J74" s="67"/>
      <c r="K74" s="68">
        <v>19500</v>
      </c>
      <c r="L74" s="69" t="str">
        <f t="shared" si="28"/>
        <v/>
      </c>
      <c r="M74" s="70" t="str">
        <f t="shared" si="29"/>
        <v/>
      </c>
      <c r="N74" s="64" t="str">
        <f t="shared" si="30"/>
        <v/>
      </c>
      <c r="O74" s="71"/>
      <c r="P74" s="67">
        <v>41458</v>
      </c>
      <c r="Q74" s="67"/>
      <c r="R74" s="67">
        <v>41480</v>
      </c>
      <c r="S74" s="69" t="str">
        <f t="shared" si="31"/>
        <v/>
      </c>
      <c r="T74" s="72" t="str">
        <f t="shared" si="32"/>
        <v/>
      </c>
      <c r="U74" s="73" t="str">
        <f t="shared" si="33"/>
        <v/>
      </c>
      <c r="V74" s="74" t="str">
        <f t="shared" si="34"/>
        <v/>
      </c>
      <c r="W74" s="141"/>
      <c r="X74" s="66"/>
      <c r="Y74" s="40" t="str">
        <f t="shared" si="35"/>
        <v/>
      </c>
      <c r="Z74" s="102"/>
      <c r="AA74" s="40" t="str">
        <f t="shared" si="36"/>
        <v/>
      </c>
      <c r="AB74" s="40" t="str">
        <f t="shared" si="37"/>
        <v/>
      </c>
      <c r="AC74" s="66"/>
      <c r="AD74" s="103"/>
      <c r="AE74" s="110" t="str">
        <f t="shared" si="38"/>
        <v/>
      </c>
      <c r="AF74" s="75" t="str">
        <f t="shared" si="39"/>
        <v/>
      </c>
      <c r="AG74" s="108" t="str">
        <f t="shared" si="40"/>
        <v/>
      </c>
      <c r="AH74" s="76"/>
    </row>
    <row r="75" spans="1:34" ht="46.5" thickTop="1" thickBot="1" x14ac:dyDescent="0.3">
      <c r="A75" s="63"/>
      <c r="B75" s="63"/>
      <c r="C75" s="63"/>
      <c r="D75" s="63" t="s">
        <v>103</v>
      </c>
      <c r="E75" s="63"/>
      <c r="F75" s="10" t="str">
        <f t="shared" si="41"/>
        <v/>
      </c>
      <c r="G75" s="188" t="str">
        <f>+IF(ISNUMBER(C75),VLOOKUP(C75,magasin!A75:D325,4,FALSE),"")</f>
        <v/>
      </c>
      <c r="H75" s="66" t="str">
        <f>IF(ISNUMBER(C75),VLOOKUP(C75,magasin!A:I,5,FALSE),"")</f>
        <v/>
      </c>
      <c r="I75" s="102" t="str">
        <f>IF(ISNUMBER(C75),VLOOKUP(C75,magasin!A75:F325,6,FALSE),"")</f>
        <v/>
      </c>
      <c r="J75" s="67"/>
      <c r="K75" s="68">
        <v>29650</v>
      </c>
      <c r="L75" s="69" t="str">
        <f t="shared" si="28"/>
        <v/>
      </c>
      <c r="M75" s="70" t="str">
        <f t="shared" si="29"/>
        <v/>
      </c>
      <c r="N75" s="64" t="str">
        <f t="shared" si="30"/>
        <v/>
      </c>
      <c r="O75" s="71"/>
      <c r="P75" s="67">
        <v>29650</v>
      </c>
      <c r="Q75" s="67"/>
      <c r="R75" s="67">
        <v>41480</v>
      </c>
      <c r="S75" s="69" t="str">
        <f t="shared" si="31"/>
        <v/>
      </c>
      <c r="T75" s="72" t="str">
        <f t="shared" si="32"/>
        <v/>
      </c>
      <c r="U75" s="73" t="str">
        <f t="shared" si="33"/>
        <v/>
      </c>
      <c r="V75" s="74" t="str">
        <f t="shared" si="34"/>
        <v/>
      </c>
      <c r="W75" s="141"/>
      <c r="X75" s="66"/>
      <c r="Y75" s="40" t="str">
        <f t="shared" si="35"/>
        <v/>
      </c>
      <c r="Z75" s="102"/>
      <c r="AA75" s="40" t="str">
        <f t="shared" si="36"/>
        <v/>
      </c>
      <c r="AB75" s="40" t="str">
        <f t="shared" si="37"/>
        <v/>
      </c>
      <c r="AC75" s="66"/>
      <c r="AD75" s="103"/>
      <c r="AE75" s="110" t="str">
        <f t="shared" si="38"/>
        <v/>
      </c>
      <c r="AF75" s="75" t="str">
        <f t="shared" si="39"/>
        <v/>
      </c>
      <c r="AG75" s="108" t="str">
        <f t="shared" si="40"/>
        <v/>
      </c>
      <c r="AH75" s="76"/>
    </row>
    <row r="76" spans="1:34" ht="46.5" thickTop="1" thickBot="1" x14ac:dyDescent="0.3">
      <c r="A76" s="63"/>
      <c r="B76" s="63"/>
      <c r="C76" s="63"/>
      <c r="D76" s="63" t="s">
        <v>103</v>
      </c>
      <c r="E76" s="63"/>
      <c r="F76" s="10" t="str">
        <f t="shared" si="41"/>
        <v/>
      </c>
      <c r="G76" s="188" t="str">
        <f>+IF(ISNUMBER(C76),VLOOKUP(C76,magasin!A76:D326,4,FALSE),"")</f>
        <v/>
      </c>
      <c r="H76" s="66" t="str">
        <f>IF(ISNUMBER(C76),VLOOKUP(C76,magasin!A:I,5,FALSE),"")</f>
        <v/>
      </c>
      <c r="I76" s="102" t="str">
        <f>IF(ISNUMBER(C76),VLOOKUP(C76,magasin!A76:F326,6,FALSE),"")</f>
        <v/>
      </c>
      <c r="J76" s="67"/>
      <c r="K76" s="68">
        <v>27500</v>
      </c>
      <c r="L76" s="69" t="str">
        <f t="shared" si="28"/>
        <v/>
      </c>
      <c r="M76" s="70" t="str">
        <f t="shared" si="29"/>
        <v/>
      </c>
      <c r="N76" s="64" t="str">
        <f t="shared" si="30"/>
        <v/>
      </c>
      <c r="O76" s="71"/>
      <c r="P76" s="67">
        <v>40960</v>
      </c>
      <c r="Q76" s="67"/>
      <c r="R76" s="67">
        <v>41015</v>
      </c>
      <c r="S76" s="69" t="str">
        <f t="shared" si="31"/>
        <v/>
      </c>
      <c r="T76" s="72" t="str">
        <f t="shared" si="32"/>
        <v/>
      </c>
      <c r="U76" s="73" t="str">
        <f t="shared" si="33"/>
        <v/>
      </c>
      <c r="V76" s="74" t="str">
        <f t="shared" si="34"/>
        <v/>
      </c>
      <c r="W76" s="141"/>
      <c r="X76" s="66"/>
      <c r="Y76" s="40" t="str">
        <f t="shared" si="35"/>
        <v/>
      </c>
      <c r="Z76" s="102"/>
      <c r="AA76" s="40" t="str">
        <f t="shared" si="36"/>
        <v/>
      </c>
      <c r="AB76" s="40" t="str">
        <f t="shared" si="37"/>
        <v/>
      </c>
      <c r="AC76" s="66"/>
      <c r="AD76" s="103"/>
      <c r="AE76" s="110" t="str">
        <f t="shared" si="38"/>
        <v/>
      </c>
      <c r="AF76" s="75" t="str">
        <f t="shared" si="39"/>
        <v/>
      </c>
      <c r="AG76" s="108" t="str">
        <f t="shared" si="40"/>
        <v/>
      </c>
      <c r="AH76" s="76"/>
    </row>
    <row r="77" spans="1:34" ht="46.5" thickTop="1" thickBot="1" x14ac:dyDescent="0.3">
      <c r="A77" s="63"/>
      <c r="B77" s="63"/>
      <c r="C77" s="63"/>
      <c r="D77" s="63" t="s">
        <v>103</v>
      </c>
      <c r="E77" s="63"/>
      <c r="F77" s="10" t="str">
        <f t="shared" si="41"/>
        <v/>
      </c>
      <c r="G77" s="188" t="str">
        <f>+IF(ISNUMBER(C77),VLOOKUP(C77,magasin!A77:D327,4,FALSE),"")</f>
        <v/>
      </c>
      <c r="H77" s="66" t="str">
        <f>IF(ISNUMBER(C77),VLOOKUP(C77,magasin!A:I,5,FALSE),"")</f>
        <v/>
      </c>
      <c r="I77" s="102" t="str">
        <f>IF(ISNUMBER(C77),VLOOKUP(C77,magasin!A77:F327,6,FALSE),"")</f>
        <v/>
      </c>
      <c r="J77" s="67"/>
      <c r="K77" s="68">
        <v>34150</v>
      </c>
      <c r="L77" s="69" t="str">
        <f t="shared" si="28"/>
        <v/>
      </c>
      <c r="M77" s="70" t="str">
        <f t="shared" si="29"/>
        <v/>
      </c>
      <c r="N77" s="64" t="str">
        <f t="shared" si="30"/>
        <v/>
      </c>
      <c r="O77" s="71"/>
      <c r="P77" s="67">
        <v>40960</v>
      </c>
      <c r="Q77" s="67"/>
      <c r="R77" s="67">
        <v>41015</v>
      </c>
      <c r="S77" s="69" t="str">
        <f t="shared" si="31"/>
        <v/>
      </c>
      <c r="T77" s="72" t="str">
        <f t="shared" si="32"/>
        <v/>
      </c>
      <c r="U77" s="73" t="str">
        <f t="shared" si="33"/>
        <v/>
      </c>
      <c r="V77" s="74" t="str">
        <f t="shared" si="34"/>
        <v/>
      </c>
      <c r="W77" s="141"/>
      <c r="X77" s="66"/>
      <c r="Y77" s="40" t="str">
        <f t="shared" si="35"/>
        <v/>
      </c>
      <c r="Z77" s="102"/>
      <c r="AA77" s="40" t="str">
        <f t="shared" si="36"/>
        <v/>
      </c>
      <c r="AB77" s="40" t="str">
        <f t="shared" si="37"/>
        <v/>
      </c>
      <c r="AC77" s="66"/>
      <c r="AD77" s="103"/>
      <c r="AE77" s="110" t="str">
        <f t="shared" si="38"/>
        <v/>
      </c>
      <c r="AF77" s="75" t="str">
        <f t="shared" si="39"/>
        <v/>
      </c>
      <c r="AG77" s="108" t="str">
        <f t="shared" si="40"/>
        <v/>
      </c>
      <c r="AH77" s="76"/>
    </row>
    <row r="78" spans="1:34" ht="46.5" thickTop="1" thickBot="1" x14ac:dyDescent="0.3">
      <c r="A78" s="63"/>
      <c r="B78" s="63"/>
      <c r="C78" s="63"/>
      <c r="D78" s="63" t="s">
        <v>103</v>
      </c>
      <c r="E78" s="63"/>
      <c r="F78" s="10" t="str">
        <f t="shared" si="41"/>
        <v/>
      </c>
      <c r="G78" s="188" t="str">
        <f>+IF(ISNUMBER(C78),VLOOKUP(C78,magasin!A78:D328,4,FALSE),"")</f>
        <v/>
      </c>
      <c r="H78" s="66" t="str">
        <f>IF(ISNUMBER(C78),VLOOKUP(C78,magasin!A:I,5,FALSE),"")</f>
        <v/>
      </c>
      <c r="I78" s="102" t="str">
        <f>IF(ISNUMBER(C78),VLOOKUP(C78,magasin!A78:F328,6,FALSE),"")</f>
        <v/>
      </c>
      <c r="J78" s="67"/>
      <c r="K78" s="68">
        <v>19500</v>
      </c>
      <c r="L78" s="69" t="str">
        <f t="shared" si="28"/>
        <v/>
      </c>
      <c r="M78" s="70" t="str">
        <f t="shared" si="29"/>
        <v/>
      </c>
      <c r="N78" s="64" t="str">
        <f t="shared" si="30"/>
        <v/>
      </c>
      <c r="O78" s="71"/>
      <c r="P78" s="67">
        <v>41639</v>
      </c>
      <c r="Q78" s="67"/>
      <c r="R78" s="67">
        <v>41660</v>
      </c>
      <c r="S78" s="69" t="str">
        <f t="shared" si="31"/>
        <v/>
      </c>
      <c r="T78" s="72" t="str">
        <f t="shared" si="32"/>
        <v/>
      </c>
      <c r="U78" s="73" t="str">
        <f t="shared" si="33"/>
        <v/>
      </c>
      <c r="V78" s="74" t="str">
        <f t="shared" si="34"/>
        <v/>
      </c>
      <c r="W78" s="141"/>
      <c r="X78" s="66"/>
      <c r="Y78" s="40" t="str">
        <f t="shared" si="35"/>
        <v/>
      </c>
      <c r="Z78" s="102"/>
      <c r="AA78" s="40" t="str">
        <f t="shared" si="36"/>
        <v/>
      </c>
      <c r="AB78" s="40" t="str">
        <f t="shared" si="37"/>
        <v/>
      </c>
      <c r="AC78" s="66"/>
      <c r="AD78" s="103"/>
      <c r="AE78" s="110" t="str">
        <f t="shared" si="38"/>
        <v/>
      </c>
      <c r="AF78" s="75" t="str">
        <f t="shared" si="39"/>
        <v/>
      </c>
      <c r="AG78" s="108" t="str">
        <f t="shared" si="40"/>
        <v/>
      </c>
      <c r="AH78" s="76"/>
    </row>
    <row r="79" spans="1:34" ht="46.5" thickTop="1" thickBot="1" x14ac:dyDescent="0.3">
      <c r="A79" s="63"/>
      <c r="B79" s="63"/>
      <c r="C79" s="63"/>
      <c r="D79" s="63" t="s">
        <v>103</v>
      </c>
      <c r="E79" s="63"/>
      <c r="F79" s="10" t="str">
        <f t="shared" si="41"/>
        <v/>
      </c>
      <c r="G79" s="188" t="str">
        <f>+IF(ISNUMBER(C79),VLOOKUP(C79,magasin!A79:D329,4,FALSE),"")</f>
        <v/>
      </c>
      <c r="H79" s="66" t="str">
        <f>IF(ISNUMBER(C79),VLOOKUP(C79,magasin!A:I,5,FALSE),"")</f>
        <v/>
      </c>
      <c r="I79" s="102" t="str">
        <f>IF(ISNUMBER(C79),VLOOKUP(C79,magasin!A79:F329,6,FALSE),"")</f>
        <v/>
      </c>
      <c r="J79" s="67"/>
      <c r="K79" s="68">
        <v>29650</v>
      </c>
      <c r="L79" s="69" t="str">
        <f t="shared" si="28"/>
        <v/>
      </c>
      <c r="M79" s="70" t="str">
        <f t="shared" si="29"/>
        <v/>
      </c>
      <c r="N79" s="64" t="str">
        <f t="shared" si="30"/>
        <v/>
      </c>
      <c r="O79" s="71"/>
      <c r="P79" s="67">
        <v>41639</v>
      </c>
      <c r="Q79" s="67"/>
      <c r="R79" s="67">
        <v>41660</v>
      </c>
      <c r="S79" s="69" t="str">
        <f t="shared" si="31"/>
        <v/>
      </c>
      <c r="T79" s="72" t="str">
        <f t="shared" si="32"/>
        <v/>
      </c>
      <c r="U79" s="73" t="str">
        <f t="shared" si="33"/>
        <v/>
      </c>
      <c r="V79" s="74" t="str">
        <f t="shared" si="34"/>
        <v/>
      </c>
      <c r="W79" s="141"/>
      <c r="X79" s="66"/>
      <c r="Y79" s="40" t="str">
        <f t="shared" si="35"/>
        <v/>
      </c>
      <c r="Z79" s="102"/>
      <c r="AA79" s="40" t="str">
        <f t="shared" si="36"/>
        <v/>
      </c>
      <c r="AB79" s="40" t="str">
        <f t="shared" si="37"/>
        <v/>
      </c>
      <c r="AC79" s="66"/>
      <c r="AD79" s="103"/>
      <c r="AE79" s="110" t="str">
        <f t="shared" si="38"/>
        <v/>
      </c>
      <c r="AF79" s="75" t="str">
        <f t="shared" si="39"/>
        <v/>
      </c>
      <c r="AG79" s="108" t="str">
        <f t="shared" si="40"/>
        <v/>
      </c>
      <c r="AH79" s="76"/>
    </row>
    <row r="80" spans="1:34" ht="17.25" thickTop="1" thickBot="1" x14ac:dyDescent="0.3">
      <c r="A80" s="63"/>
      <c r="B80" s="63"/>
      <c r="C80" s="63">
        <v>4501076706</v>
      </c>
      <c r="D80" s="63" t="s">
        <v>104</v>
      </c>
      <c r="E80" s="63" t="s">
        <v>105</v>
      </c>
      <c r="F80" s="10" t="str">
        <f t="shared" si="41"/>
        <v/>
      </c>
      <c r="G80" s="188" t="e">
        <f>+IF(ISNUMBER(C80),VLOOKUP(C80,magasin!A80:D330,4,FALSE),"")</f>
        <v>#N/A</v>
      </c>
      <c r="H80" s="66" t="e">
        <f>IF(ISNUMBER(C80),VLOOKUP(C80,magasin!A:I,5,FALSE),"")</f>
        <v>#N/A</v>
      </c>
      <c r="I80" s="102" t="e">
        <f>IF(ISNUMBER(C80),VLOOKUP(C80,magasin!A80:F330,6,FALSE),"")</f>
        <v>#N/A</v>
      </c>
      <c r="J80" s="67"/>
      <c r="K80" s="68">
        <v>52000</v>
      </c>
      <c r="L80" s="69" t="str">
        <f t="shared" si="28"/>
        <v/>
      </c>
      <c r="M80" s="70" t="str">
        <f t="shared" si="29"/>
        <v/>
      </c>
      <c r="N80" s="64" t="e">
        <f t="shared" si="30"/>
        <v>#N/A</v>
      </c>
      <c r="O80" s="71"/>
      <c r="P80" s="67">
        <v>41670</v>
      </c>
      <c r="Q80" s="67"/>
      <c r="R80" s="67">
        <v>41683</v>
      </c>
      <c r="S80" s="69" t="str">
        <f t="shared" si="31"/>
        <v/>
      </c>
      <c r="T80" s="72" t="str">
        <f t="shared" si="32"/>
        <v/>
      </c>
      <c r="U80" s="73" t="str">
        <f t="shared" si="33"/>
        <v/>
      </c>
      <c r="V80" s="74" t="str">
        <f t="shared" si="34"/>
        <v/>
      </c>
      <c r="W80" s="141"/>
      <c r="X80" s="66"/>
      <c r="Y80" s="40" t="str">
        <f t="shared" si="35"/>
        <v/>
      </c>
      <c r="Z80" s="102"/>
      <c r="AA80" s="40" t="str">
        <f t="shared" si="36"/>
        <v/>
      </c>
      <c r="AB80" s="40" t="str">
        <f t="shared" si="37"/>
        <v/>
      </c>
      <c r="AC80" s="66"/>
      <c r="AD80" s="103"/>
      <c r="AE80" s="110" t="str">
        <f t="shared" si="38"/>
        <v/>
      </c>
      <c r="AF80" s="75" t="str">
        <f t="shared" si="39"/>
        <v/>
      </c>
      <c r="AG80" s="108" t="str">
        <f t="shared" si="40"/>
        <v/>
      </c>
      <c r="AH80" s="76"/>
    </row>
    <row r="81" spans="1:34" ht="17.25" thickTop="1" thickBot="1" x14ac:dyDescent="0.3">
      <c r="A81" s="63"/>
      <c r="B81" s="63"/>
      <c r="C81" s="63"/>
      <c r="D81" s="63" t="s">
        <v>106</v>
      </c>
      <c r="E81" s="63"/>
      <c r="F81" s="10" t="str">
        <f t="shared" si="41"/>
        <v/>
      </c>
      <c r="G81" s="188" t="str">
        <f>+IF(ISNUMBER(C81),VLOOKUP(C81,magasin!A81:D331,4,FALSE),"")</f>
        <v/>
      </c>
      <c r="H81" s="66" t="str">
        <f>IF(ISNUMBER(C81),VLOOKUP(C81,magasin!A:I,5,FALSE),"")</f>
        <v/>
      </c>
      <c r="I81" s="102" t="str">
        <f>IF(ISNUMBER(C81),VLOOKUP(C81,magasin!A81:F331,6,FALSE),"")</f>
        <v/>
      </c>
      <c r="J81" s="67"/>
      <c r="K81" s="68">
        <v>259749.98</v>
      </c>
      <c r="L81" s="69" t="str">
        <f t="shared" ref="L81:L86" si="42">IF(AND(ISNUMBER(H81),ISNUMBER(J81),ISNUMBER(B81)),(J81-H81)/B81,"")</f>
        <v/>
      </c>
      <c r="M81" s="70" t="str">
        <f t="shared" ref="M81:M86" si="43">IF(AND(L81&lt;30%,ISNUMBER(L81)),"à temps",IF(L81="","","Retard de paiement éventuel dû au retard du traitement de la réception"))</f>
        <v/>
      </c>
      <c r="N81" s="64" t="str">
        <f t="shared" ref="N81:N86" si="44">+IF(AND(ISNUMBER(H81),ISNUMBER(H81),P81&lt;H81),"Facture Antidatée",IF(AND(ISNUMBER(J81),ISBLANK(P81)),"Réclamer Facture",IF(AND(ISNUMBER(P81),ISNUMBER(J81)),"à comptabiliser","")))</f>
        <v/>
      </c>
      <c r="O81" s="71"/>
      <c r="P81" s="67">
        <v>41758</v>
      </c>
      <c r="Q81" s="67"/>
      <c r="R81" s="67">
        <v>41711</v>
      </c>
      <c r="S81" s="69" t="str">
        <f t="shared" ref="S81:S86" si="45">IF(AND(ISNUMBER(Q81),ISNUMBER(R81),ISNUMBER(B81)),(R81-Q81)/B81,"")</f>
        <v/>
      </c>
      <c r="T81" s="72" t="str">
        <f t="shared" ref="T81:T86" si="46">IF(AND(ISNUMBER(Q81),ISNUMBER(R81)),R81-Q81,"")</f>
        <v/>
      </c>
      <c r="U81" s="73" t="str">
        <f t="shared" ref="U81:U86" si="47">IF(AND(ISNUMBER(H81),ISNUMBER(B81)),H81+B81,"")</f>
        <v/>
      </c>
      <c r="V81" s="74" t="str">
        <f t="shared" ref="V81:V86" si="48">IF(ISNUMBER(U81),U81-$U$1,"")</f>
        <v/>
      </c>
      <c r="W81" s="141"/>
      <c r="X81" s="66"/>
      <c r="Y81" s="40" t="str">
        <f t="shared" ref="Y81:Y86" si="49">+IF(AND(ISNUMBER(X81),ISNUMBER(R81),ISNUMBER(H81),ISNUMBER(B81)),(X81-MAX(R81,H81))/B81,"")</f>
        <v/>
      </c>
      <c r="Z81" s="102"/>
      <c r="AA81" s="40" t="str">
        <f t="shared" ref="AA81:AA86" si="50">+IF(AND(ISNUMBER(Z81),ISNUMBER(X81),ISNUMBER(B81)),(Z81-X81)/B81,"")</f>
        <v/>
      </c>
      <c r="AB81" s="40" t="str">
        <f t="shared" ref="AB81:AB86" si="51">IF(AND(ISNUMBER(Z81),ISNUMBER(AC81),ISNUMBER(B81)),(AC81-Z81)/B81,"")</f>
        <v/>
      </c>
      <c r="AC81" s="66"/>
      <c r="AD81" s="103"/>
      <c r="AE81" s="110" t="str">
        <f t="shared" ref="AE81:AE86" si="52">IF(AND(ISNUMBER(H81),ISNUMBER(B81),ISNUMBER(AD81)),(AD81-H81)/B81,"")</f>
        <v/>
      </c>
      <c r="AF81" s="75" t="str">
        <f t="shared" ref="AF81:AF86" si="53">IF(AND(ISNUMBER(AE81),AE81&lt;=1),"Paiement à temps",IF(AND(ISNUMBER(AE81),AE81&gt;1),"Dépassement du délai de paiement, Pensez à comptabiliser la majoration de retard dans charge non courante",""))</f>
        <v/>
      </c>
      <c r="AG81" s="108" t="str">
        <f t="shared" ref="AG81:AG86" si="54">+IF(AND(ISNUMBER(K81),ISNUMBER(AE81),AE81&gt;100%),K81*10%,"")</f>
        <v/>
      </c>
      <c r="AH81" s="76"/>
    </row>
    <row r="82" spans="1:34" ht="17.25" thickTop="1" thickBot="1" x14ac:dyDescent="0.3">
      <c r="A82" s="63"/>
      <c r="B82" s="63"/>
      <c r="C82" s="63"/>
      <c r="D82" s="63" t="s">
        <v>107</v>
      </c>
      <c r="E82" s="63"/>
      <c r="F82" s="10" t="str">
        <f t="shared" si="41"/>
        <v/>
      </c>
      <c r="G82" s="188" t="str">
        <f>+IF(ISNUMBER(C82),VLOOKUP(C82,magasin!A82:D332,4,FALSE),"")</f>
        <v/>
      </c>
      <c r="H82" s="66" t="str">
        <f>IF(ISNUMBER(C82),VLOOKUP(C82,magasin!A:I,5,FALSE),"")</f>
        <v/>
      </c>
      <c r="I82" s="102" t="str">
        <f>IF(ISNUMBER(C82),VLOOKUP(C82,magasin!A82:F332,6,FALSE),"")</f>
        <v/>
      </c>
      <c r="J82" s="67"/>
      <c r="K82" s="68">
        <v>32175.919999999998</v>
      </c>
      <c r="L82" s="69" t="str">
        <f t="shared" si="42"/>
        <v/>
      </c>
      <c r="M82" s="70" t="str">
        <f t="shared" si="43"/>
        <v/>
      </c>
      <c r="N82" s="64" t="str">
        <f t="shared" si="44"/>
        <v/>
      </c>
      <c r="O82" s="71"/>
      <c r="P82" s="67">
        <v>41670</v>
      </c>
      <c r="Q82" s="67"/>
      <c r="R82" s="67">
        <v>41709</v>
      </c>
      <c r="S82" s="69" t="str">
        <f t="shared" si="45"/>
        <v/>
      </c>
      <c r="T82" s="72" t="str">
        <f t="shared" si="46"/>
        <v/>
      </c>
      <c r="U82" s="73" t="str">
        <f t="shared" si="47"/>
        <v/>
      </c>
      <c r="V82" s="74" t="str">
        <f t="shared" si="48"/>
        <v/>
      </c>
      <c r="W82" s="141"/>
      <c r="X82" s="66"/>
      <c r="Y82" s="40" t="str">
        <f t="shared" si="49"/>
        <v/>
      </c>
      <c r="Z82" s="102"/>
      <c r="AA82" s="40" t="str">
        <f t="shared" si="50"/>
        <v/>
      </c>
      <c r="AB82" s="40" t="str">
        <f t="shared" si="51"/>
        <v/>
      </c>
      <c r="AC82" s="66"/>
      <c r="AD82" s="103"/>
      <c r="AE82" s="110" t="str">
        <f t="shared" si="52"/>
        <v/>
      </c>
      <c r="AF82" s="75" t="str">
        <f t="shared" si="53"/>
        <v/>
      </c>
      <c r="AG82" s="108" t="str">
        <f t="shared" si="54"/>
        <v/>
      </c>
      <c r="AH82" s="76"/>
    </row>
    <row r="83" spans="1:34" ht="46.5" thickTop="1" thickBot="1" x14ac:dyDescent="0.3">
      <c r="A83" s="63"/>
      <c r="B83" s="63"/>
      <c r="C83" s="63">
        <v>4501055461</v>
      </c>
      <c r="D83" s="63" t="s">
        <v>108</v>
      </c>
      <c r="E83" s="63" t="s">
        <v>61</v>
      </c>
      <c r="F83" s="10" t="str">
        <f t="shared" ref="F83:F86" si="55">IF(ISNUMBER(Z83),"Terminé",IF(AND(ISBLANK(J83),ISNUMBER(I83),ISNUMBER(P83)),"Réclamer Réception",IF(AND(ISNUMBER(P83),ISBLANK(I83),ISBLANK(J83)),"Absence de Réception",IF(AND(ISNUMBER(I83),ISNUMBER(J83),ISNUMBER(P83)),"Réceptionné",""))))</f>
        <v/>
      </c>
      <c r="G83" s="188" t="e">
        <f>+IF(ISNUMBER(C83),VLOOKUP(C83,magasin!A83:D333,4,FALSE),"")</f>
        <v>#N/A</v>
      </c>
      <c r="H83" s="66" t="e">
        <f>IF(ISNUMBER(C83),VLOOKUP(C83,magasin!A:I,5,FALSE),"")</f>
        <v>#N/A</v>
      </c>
      <c r="I83" s="102" t="e">
        <f>IF(ISNUMBER(C83),VLOOKUP(C83,magasin!A83:F333,6,FALSE),"")</f>
        <v>#N/A</v>
      </c>
      <c r="J83" s="67"/>
      <c r="K83" s="68">
        <v>442000</v>
      </c>
      <c r="L83" s="69" t="str">
        <f t="shared" si="42"/>
        <v/>
      </c>
      <c r="M83" s="70" t="str">
        <f t="shared" si="43"/>
        <v/>
      </c>
      <c r="N83" s="64" t="e">
        <f t="shared" si="44"/>
        <v>#N/A</v>
      </c>
      <c r="O83" s="71"/>
      <c r="P83" s="67">
        <v>41682</v>
      </c>
      <c r="Q83" s="67">
        <v>41697</v>
      </c>
      <c r="R83" s="67">
        <v>41698</v>
      </c>
      <c r="S83" s="69" t="str">
        <f t="shared" si="45"/>
        <v/>
      </c>
      <c r="T83" s="72">
        <f t="shared" si="46"/>
        <v>1</v>
      </c>
      <c r="U83" s="73" t="str">
        <f t="shared" si="47"/>
        <v/>
      </c>
      <c r="V83" s="74" t="str">
        <f t="shared" si="48"/>
        <v/>
      </c>
      <c r="W83" s="141"/>
      <c r="X83" s="66"/>
      <c r="Y83" s="40" t="str">
        <f t="shared" si="49"/>
        <v/>
      </c>
      <c r="Z83" s="102"/>
      <c r="AA83" s="40" t="str">
        <f t="shared" si="50"/>
        <v/>
      </c>
      <c r="AB83" s="40" t="str">
        <f t="shared" si="51"/>
        <v/>
      </c>
      <c r="AC83" s="66"/>
      <c r="AD83" s="103"/>
      <c r="AE83" s="110" t="str">
        <f t="shared" si="52"/>
        <v/>
      </c>
      <c r="AF83" s="75" t="str">
        <f t="shared" si="53"/>
        <v/>
      </c>
      <c r="AG83" s="108" t="str">
        <f t="shared" si="54"/>
        <v/>
      </c>
      <c r="AH83" s="76"/>
    </row>
    <row r="84" spans="1:34" ht="46.5" thickTop="1" thickBot="1" x14ac:dyDescent="0.3">
      <c r="A84" s="63"/>
      <c r="B84" s="63"/>
      <c r="C84" s="63">
        <v>4501008772</v>
      </c>
      <c r="D84" s="63" t="s">
        <v>108</v>
      </c>
      <c r="E84" s="63" t="s">
        <v>61</v>
      </c>
      <c r="F84" s="10" t="str">
        <f t="shared" si="55"/>
        <v/>
      </c>
      <c r="G84" s="188" t="e">
        <f>+IF(ISNUMBER(C84),VLOOKUP(C84,magasin!A84:D334,4,FALSE),"")</f>
        <v>#N/A</v>
      </c>
      <c r="H84" s="66" t="e">
        <f>IF(ISNUMBER(C84),VLOOKUP(C84,magasin!A:I,5,FALSE),"")</f>
        <v>#N/A</v>
      </c>
      <c r="I84" s="102" t="e">
        <f>IF(ISNUMBER(C84),VLOOKUP(C84,magasin!A84:F334,6,FALSE),"")</f>
        <v>#N/A</v>
      </c>
      <c r="J84" s="67"/>
      <c r="K84" s="68">
        <v>62936.67</v>
      </c>
      <c r="L84" s="69" t="str">
        <f t="shared" si="42"/>
        <v/>
      </c>
      <c r="M84" s="70" t="str">
        <f t="shared" si="43"/>
        <v/>
      </c>
      <c r="N84" s="64" t="e">
        <f t="shared" si="44"/>
        <v>#N/A</v>
      </c>
      <c r="O84" s="71"/>
      <c r="P84" s="67">
        <v>41351</v>
      </c>
      <c r="Q84" s="67">
        <v>41680</v>
      </c>
      <c r="R84" s="67">
        <v>41682</v>
      </c>
      <c r="S84" s="69" t="str">
        <f t="shared" si="45"/>
        <v/>
      </c>
      <c r="T84" s="72">
        <f t="shared" si="46"/>
        <v>2</v>
      </c>
      <c r="U84" s="73" t="str">
        <f t="shared" si="47"/>
        <v/>
      </c>
      <c r="V84" s="74" t="str">
        <f t="shared" si="48"/>
        <v/>
      </c>
      <c r="W84" s="141"/>
      <c r="X84" s="66"/>
      <c r="Y84" s="40" t="str">
        <f t="shared" si="49"/>
        <v/>
      </c>
      <c r="Z84" s="102"/>
      <c r="AA84" s="40" t="str">
        <f t="shared" si="50"/>
        <v/>
      </c>
      <c r="AB84" s="40" t="str">
        <f t="shared" si="51"/>
        <v/>
      </c>
      <c r="AC84" s="66"/>
      <c r="AD84" s="103"/>
      <c r="AE84" s="110" t="str">
        <f t="shared" si="52"/>
        <v/>
      </c>
      <c r="AF84" s="75" t="str">
        <f t="shared" si="53"/>
        <v/>
      </c>
      <c r="AG84" s="108" t="str">
        <f t="shared" si="54"/>
        <v/>
      </c>
      <c r="AH84" s="76"/>
    </row>
    <row r="85" spans="1:34" ht="46.5" thickTop="1" thickBot="1" x14ac:dyDescent="0.3">
      <c r="A85" s="63"/>
      <c r="B85" s="63"/>
      <c r="C85" s="63">
        <v>4501008772</v>
      </c>
      <c r="D85" s="63" t="s">
        <v>108</v>
      </c>
      <c r="E85" s="63" t="s">
        <v>61</v>
      </c>
      <c r="F85" s="10" t="str">
        <f t="shared" si="55"/>
        <v/>
      </c>
      <c r="G85" s="188" t="e">
        <f>+IF(ISNUMBER(C85),VLOOKUP(C85,magasin!A85:D335,4,FALSE),"")</f>
        <v>#N/A</v>
      </c>
      <c r="H85" s="66" t="e">
        <f>IF(ISNUMBER(C85),VLOOKUP(C85,magasin!A:I,5,FALSE),"")</f>
        <v>#N/A</v>
      </c>
      <c r="I85" s="102" t="e">
        <f>IF(ISNUMBER(C85),VLOOKUP(C85,magasin!A85:F335,6,FALSE),"")</f>
        <v>#N/A</v>
      </c>
      <c r="J85" s="67"/>
      <c r="K85" s="68">
        <v>62936.67</v>
      </c>
      <c r="L85" s="69" t="str">
        <f t="shared" si="42"/>
        <v/>
      </c>
      <c r="M85" s="70" t="str">
        <f t="shared" si="43"/>
        <v/>
      </c>
      <c r="N85" s="64" t="e">
        <f t="shared" si="44"/>
        <v>#N/A</v>
      </c>
      <c r="O85" s="71"/>
      <c r="P85" s="67">
        <v>41663</v>
      </c>
      <c r="Q85" s="67">
        <v>41680</v>
      </c>
      <c r="R85" s="67">
        <v>41682</v>
      </c>
      <c r="S85" s="69" t="str">
        <f t="shared" si="45"/>
        <v/>
      </c>
      <c r="T85" s="72">
        <f t="shared" si="46"/>
        <v>2</v>
      </c>
      <c r="U85" s="73" t="str">
        <f t="shared" si="47"/>
        <v/>
      </c>
      <c r="V85" s="74" t="str">
        <f t="shared" si="48"/>
        <v/>
      </c>
      <c r="W85" s="141"/>
      <c r="X85" s="66"/>
      <c r="Y85" s="40" t="str">
        <f t="shared" si="49"/>
        <v/>
      </c>
      <c r="Z85" s="102"/>
      <c r="AA85" s="40" t="str">
        <f t="shared" si="50"/>
        <v/>
      </c>
      <c r="AB85" s="40" t="str">
        <f t="shared" si="51"/>
        <v/>
      </c>
      <c r="AC85" s="66"/>
      <c r="AD85" s="103"/>
      <c r="AE85" s="110" t="str">
        <f t="shared" si="52"/>
        <v/>
      </c>
      <c r="AF85" s="75" t="str">
        <f t="shared" si="53"/>
        <v/>
      </c>
      <c r="AG85" s="108" t="str">
        <f t="shared" si="54"/>
        <v/>
      </c>
      <c r="AH85" s="76"/>
    </row>
    <row r="86" spans="1:34" ht="17.25" thickTop="1" thickBot="1" x14ac:dyDescent="0.3">
      <c r="A86" s="63"/>
      <c r="B86" s="63"/>
      <c r="C86" s="63">
        <v>4500909895</v>
      </c>
      <c r="D86" s="63" t="s">
        <v>92</v>
      </c>
      <c r="E86" s="63" t="s">
        <v>109</v>
      </c>
      <c r="F86" s="10" t="str">
        <f t="shared" si="55"/>
        <v/>
      </c>
      <c r="G86" s="188" t="e">
        <f>+IF(ISNUMBER(C86),VLOOKUP(C86,magasin!A86:D336,4,FALSE),"")</f>
        <v>#N/A</v>
      </c>
      <c r="H86" s="66" t="e">
        <f>IF(ISNUMBER(C86),VLOOKUP(C86,magasin!A:I,5,FALSE),"")</f>
        <v>#N/A</v>
      </c>
      <c r="I86" s="102" t="e">
        <f>IF(ISNUMBER(C86),VLOOKUP(C86,magasin!A86:F336,6,FALSE),"")</f>
        <v>#N/A</v>
      </c>
      <c r="J86" s="67"/>
      <c r="K86" s="68">
        <v>8900</v>
      </c>
      <c r="L86" s="69" t="str">
        <f t="shared" si="42"/>
        <v/>
      </c>
      <c r="M86" s="70" t="str">
        <f t="shared" si="43"/>
        <v/>
      </c>
      <c r="N86" s="64" t="e">
        <f t="shared" si="44"/>
        <v>#N/A</v>
      </c>
      <c r="O86" s="71"/>
      <c r="P86" s="67">
        <v>41269</v>
      </c>
      <c r="Q86" s="67"/>
      <c r="R86" s="67">
        <v>41452</v>
      </c>
      <c r="S86" s="69" t="str">
        <f t="shared" si="45"/>
        <v/>
      </c>
      <c r="T86" s="72" t="str">
        <f t="shared" si="46"/>
        <v/>
      </c>
      <c r="U86" s="73" t="str">
        <f t="shared" si="47"/>
        <v/>
      </c>
      <c r="V86" s="74" t="str">
        <f t="shared" si="48"/>
        <v/>
      </c>
      <c r="W86" s="141"/>
      <c r="X86" s="66"/>
      <c r="Y86" s="40" t="str">
        <f t="shared" si="49"/>
        <v/>
      </c>
      <c r="Z86" s="102"/>
      <c r="AA86" s="40" t="str">
        <f t="shared" si="50"/>
        <v/>
      </c>
      <c r="AB86" s="40" t="str">
        <f t="shared" si="51"/>
        <v/>
      </c>
      <c r="AC86" s="66"/>
      <c r="AD86" s="103"/>
      <c r="AE86" s="110" t="str">
        <f t="shared" si="52"/>
        <v/>
      </c>
      <c r="AF86" s="75" t="str">
        <f t="shared" si="53"/>
        <v/>
      </c>
      <c r="AG86" s="108" t="str">
        <f t="shared" si="54"/>
        <v/>
      </c>
      <c r="AH86" s="76"/>
    </row>
    <row r="87" spans="1:34" ht="15.75" thickTop="1" x14ac:dyDescent="0.25"/>
  </sheetData>
  <mergeCells count="11">
    <mergeCell ref="B3:D3"/>
    <mergeCell ref="A1:C1"/>
    <mergeCell ref="A5:AH5"/>
    <mergeCell ref="A11:AH11"/>
    <mergeCell ref="A16:AH16"/>
    <mergeCell ref="AC3:AD3"/>
    <mergeCell ref="W3:X3"/>
    <mergeCell ref="U3:V3"/>
    <mergeCell ref="N3:R3"/>
    <mergeCell ref="F1:Q1"/>
    <mergeCell ref="E3:K3"/>
  </mergeCells>
  <conditionalFormatting sqref="S1:S3">
    <cfRule type="cellIs" dxfId="90" priority="3437" operator="equal">
      <formula>""""""</formula>
    </cfRule>
  </conditionalFormatting>
  <conditionalFormatting sqref="AF1:AF4 AG4:AH4">
    <cfRule type="cellIs" dxfId="89" priority="3427" operator="equal">
      <formula>"paiement à temps"</formula>
    </cfRule>
    <cfRule type="cellIs" dxfId="88" priority="3428" operator="equal">
      <formula>"Retard de paiement,pensez à comptabiliser la provision"</formula>
    </cfRule>
  </conditionalFormatting>
  <conditionalFormatting sqref="AF1:AF4 AG4:AH4">
    <cfRule type="cellIs" dxfId="87" priority="3426" operator="equal">
      <formula>"Dépassement du délai de paiement, Pensez à comptabiliser la Provision"</formula>
    </cfRule>
  </conditionalFormatting>
  <conditionalFormatting sqref="M1:M3">
    <cfRule type="cellIs" dxfId="86" priority="3424" operator="equal">
      <formula>"Retard de paiement éventuel dû au retard du traitement de la réception"</formula>
    </cfRule>
    <cfRule type="cellIs" dxfId="85" priority="3425" operator="equal">
      <formula>"à temps"</formula>
    </cfRule>
  </conditionalFormatting>
  <conditionalFormatting sqref="F1:F2">
    <cfRule type="cellIs" dxfId="84" priority="3423" operator="equal">
      <formula>"Réceptionner"</formula>
    </cfRule>
  </conditionalFormatting>
  <conditionalFormatting sqref="N6:O10">
    <cfRule type="cellIs" dxfId="83" priority="79" operator="equal">
      <formula>"à comptabiliser"</formula>
    </cfRule>
    <cfRule type="cellIs" dxfId="82" priority="80" operator="equal">
      <formula>"Réclamer Facture"</formula>
    </cfRule>
    <cfRule type="cellIs" dxfId="81" priority="81" operator="equal">
      <formula>"Facture Antidatée"</formula>
    </cfRule>
    <cfRule type="expression" dxfId="80" priority="82">
      <formula>"SI(M6&lt;F6;""Facture Antidatée"";SI(ET(ESTNUM(H6);ESTVIDE(M6));$G$1""Réclamer Facture"";SI(ET(ESTNUM(M6);ESTNUM(H6));""à comptabiliser"";"""")))"</formula>
    </cfRule>
    <cfRule type="containsText" dxfId="79" priority="83" operator="containsText" text="Facture antidatée">
      <formula>NOT(ISERROR(SEARCH("Facture antidatée",N6)))</formula>
    </cfRule>
  </conditionalFormatting>
  <conditionalFormatting sqref="F6:F10">
    <cfRule type="expression" dxfId="78" priority="78">
      <formula>"SI(ET(ESTVIDE(H6);ESTNUM(G6);ESTNUM(M6));""Réclamer Réception"";SI(ET(ESTNUM(M6);ESTVIDE(G6);ESTVIDE(H6));""Absence de Réception"";""""))"</formula>
    </cfRule>
  </conditionalFormatting>
  <conditionalFormatting sqref="F6:F10">
    <cfRule type="cellIs" dxfId="77" priority="75" operator="equal">
      <formula>"Absence de Réception"</formula>
    </cfRule>
    <cfRule type="cellIs" dxfId="76" priority="76" operator="equal">
      <formula>"Réclamer Réception"</formula>
    </cfRule>
    <cfRule type="cellIs" dxfId="75" priority="77" operator="equal">
      <formula>"Réclamer Réception"</formula>
    </cfRule>
  </conditionalFormatting>
  <conditionalFormatting sqref="S6:S10">
    <cfRule type="cellIs" dxfId="74" priority="74" operator="equal">
      <formula>""""""</formula>
    </cfRule>
  </conditionalFormatting>
  <conditionalFormatting sqref="F6:F10">
    <cfRule type="cellIs" dxfId="73" priority="69" operator="equal">
      <formula>"OK"</formula>
    </cfRule>
    <cfRule type="cellIs" dxfId="72" priority="70" operator="equal">
      <formula>"Absence de Réception"</formula>
    </cfRule>
    <cfRule type="cellIs" dxfId="71" priority="71" operator="equal">
      <formula>"Réclamer Réception"</formula>
    </cfRule>
    <cfRule type="cellIs" dxfId="70" priority="72" operator="equal">
      <formula>"OK"</formula>
    </cfRule>
    <cfRule type="cellIs" dxfId="69" priority="73" operator="equal">
      <formula>"OK"</formula>
    </cfRule>
  </conditionalFormatting>
  <conditionalFormatting sqref="N6:O10">
    <cfRule type="cellIs" dxfId="68" priority="66" operator="equal">
      <formula>"Réclamer Facture"</formula>
    </cfRule>
    <cfRule type="cellIs" dxfId="67" priority="67" operator="equal">
      <formula>"Facture Antidatée"</formula>
    </cfRule>
    <cfRule type="cellIs" dxfId="66" priority="68" operator="equal">
      <formula>"à comptabiliser"</formula>
    </cfRule>
  </conditionalFormatting>
  <conditionalFormatting sqref="AF6:AF10">
    <cfRule type="cellIs" dxfId="65" priority="64" operator="equal">
      <formula>"paiement à temps"</formula>
    </cfRule>
    <cfRule type="cellIs" dxfId="64" priority="65" operator="equal">
      <formula>"Retard de paiement,pensez à comptabiliser la provision"</formula>
    </cfRule>
  </conditionalFormatting>
  <conditionalFormatting sqref="AF6:AF10">
    <cfRule type="cellIs" dxfId="63" priority="63" operator="equal">
      <formula>"Dépassement du délai de paiement, Pensez à comptabiliser la Provision"</formula>
    </cfRule>
  </conditionalFormatting>
  <conditionalFormatting sqref="M6:M10">
    <cfRule type="cellIs" dxfId="62" priority="61" operator="equal">
      <formula>"Retard de paiement éventuel dû au retard du traitement de la réception"</formula>
    </cfRule>
    <cfRule type="cellIs" dxfId="61" priority="62" operator="equal">
      <formula>"à temps"</formula>
    </cfRule>
  </conditionalFormatting>
  <conditionalFormatting sqref="F6:F10">
    <cfRule type="cellIs" dxfId="60" priority="58" operator="equal">
      <formula>"Terminer"</formula>
    </cfRule>
    <cfRule type="cellIs" dxfId="59" priority="59" operator="equal">
      <formula>"Terminer"</formula>
    </cfRule>
    <cfRule type="cellIs" dxfId="58" priority="60" operator="equal">
      <formula>"Réceptionner"</formula>
    </cfRule>
  </conditionalFormatting>
  <conditionalFormatting sqref="F6:F10">
    <cfRule type="cellIs" dxfId="57" priority="57" operator="equal">
      <formula>"Terminer"</formula>
    </cfRule>
  </conditionalFormatting>
  <conditionalFormatting sqref="F6:F10">
    <cfRule type="cellIs" dxfId="56" priority="55" operator="equal">
      <formula>"Terminé"</formula>
    </cfRule>
    <cfRule type="cellIs" dxfId="55" priority="56" operator="equal">
      <formula>"Réceptionné"</formula>
    </cfRule>
  </conditionalFormatting>
  <conditionalFormatting sqref="N12:O15">
    <cfRule type="cellIs" dxfId="54" priority="50" operator="equal">
      <formula>"à comptabiliser"</formula>
    </cfRule>
    <cfRule type="cellIs" dxfId="53" priority="51" operator="equal">
      <formula>"Réclamer Facture"</formula>
    </cfRule>
    <cfRule type="cellIs" dxfId="52" priority="52" operator="equal">
      <formula>"Facture Antidatée"</formula>
    </cfRule>
    <cfRule type="expression" dxfId="51" priority="53">
      <formula>"SI(M6&lt;F6;""Facture Antidatée"";SI(ET(ESTNUM(H6);ESTVIDE(M6));$G$1""Réclamer Facture"";SI(ET(ESTNUM(M6);ESTNUM(H6));""à comptabiliser"";"""")))"</formula>
    </cfRule>
    <cfRule type="containsText" dxfId="50" priority="54" operator="containsText" text="Facture antidatée">
      <formula>NOT(ISERROR(SEARCH("Facture antidatée",N12)))</formula>
    </cfRule>
  </conditionalFormatting>
  <conditionalFormatting sqref="F12:F15">
    <cfRule type="expression" dxfId="49" priority="49">
      <formula>"SI(ET(ESTVIDE(H6);ESTNUM(G6);ESTNUM(M6));""Réclamer Réception"";SI(ET(ESTNUM(M6);ESTVIDE(G6);ESTVIDE(H6));""Absence de Réception"";""""))"</formula>
    </cfRule>
  </conditionalFormatting>
  <conditionalFormatting sqref="F12:F15">
    <cfRule type="cellIs" dxfId="48" priority="46" operator="equal">
      <formula>"Absence de Réception"</formula>
    </cfRule>
    <cfRule type="cellIs" dxfId="47" priority="47" operator="equal">
      <formula>"Réclamer Réception"</formula>
    </cfRule>
    <cfRule type="cellIs" dxfId="46" priority="48" operator="equal">
      <formula>"Réclamer Réception"</formula>
    </cfRule>
  </conditionalFormatting>
  <conditionalFormatting sqref="S12:S15">
    <cfRule type="cellIs" dxfId="45" priority="45" operator="equal">
      <formula>""""""</formula>
    </cfRule>
  </conditionalFormatting>
  <conditionalFormatting sqref="F12:F15">
    <cfRule type="cellIs" dxfId="44" priority="40" operator="equal">
      <formula>"OK"</formula>
    </cfRule>
    <cfRule type="cellIs" dxfId="43" priority="41" operator="equal">
      <formula>"Absence de Réception"</formula>
    </cfRule>
    <cfRule type="cellIs" dxfId="42" priority="42" operator="equal">
      <formula>"Réclamer Réception"</formula>
    </cfRule>
    <cfRule type="cellIs" dxfId="41" priority="43" operator="equal">
      <formula>"OK"</formula>
    </cfRule>
    <cfRule type="cellIs" dxfId="40" priority="44" operator="equal">
      <formula>"OK"</formula>
    </cfRule>
  </conditionalFormatting>
  <conditionalFormatting sqref="N12:O15">
    <cfRule type="cellIs" dxfId="39" priority="37" operator="equal">
      <formula>"Réclamer Facture"</formula>
    </cfRule>
    <cfRule type="cellIs" dxfId="38" priority="38" operator="equal">
      <formula>"Facture Antidatée"</formula>
    </cfRule>
    <cfRule type="cellIs" dxfId="37" priority="39" operator="equal">
      <formula>"à comptabiliser"</formula>
    </cfRule>
  </conditionalFormatting>
  <conditionalFormatting sqref="AF12:AF15">
    <cfRule type="cellIs" dxfId="36" priority="35" operator="equal">
      <formula>"paiement à temps"</formula>
    </cfRule>
    <cfRule type="cellIs" dxfId="35" priority="36" operator="equal">
      <formula>"Retard de paiement,pensez à comptabiliser la provision"</formula>
    </cfRule>
  </conditionalFormatting>
  <conditionalFormatting sqref="M12:M15">
    <cfRule type="cellIs" dxfId="34" priority="33" operator="equal">
      <formula>"Retard de paiement éventuel dû au retard du traitement de la réception"</formula>
    </cfRule>
    <cfRule type="cellIs" dxfId="33" priority="34" operator="equal">
      <formula>"à temps"</formula>
    </cfRule>
  </conditionalFormatting>
  <conditionalFormatting sqref="AF12:AF15">
    <cfRule type="cellIs" dxfId="32" priority="31" operator="equal">
      <formula>"Paiement à temps"</formula>
    </cfRule>
    <cfRule type="cellIs" dxfId="31" priority="32" operator="equal">
      <formula>"Dépassement du délai de paiement, Pensez à comptabiliser la Provision"</formula>
    </cfRule>
  </conditionalFormatting>
  <conditionalFormatting sqref="F12:F15">
    <cfRule type="cellIs" dxfId="30" priority="29" operator="equal">
      <formula>"Réceptionner"</formula>
    </cfRule>
    <cfRule type="cellIs" dxfId="29" priority="30" operator="equal">
      <formula>"Terminer"</formula>
    </cfRule>
  </conditionalFormatting>
  <conditionalFormatting sqref="F12:F15">
    <cfRule type="cellIs" dxfId="28" priority="27" operator="equal">
      <formula>"Réceptionné"</formula>
    </cfRule>
    <cfRule type="cellIs" dxfId="27" priority="28" operator="equal">
      <formula>"Terminé"</formula>
    </cfRule>
  </conditionalFormatting>
  <conditionalFormatting sqref="N17:O17 N19:O19 N21:O21 N23:O23 N25:O25 N27:O27 N29:O29 N31:O31 N33:O33 N35:O35 N37:O37 N39:O39 N41:O41 N43:O43 N45:O45 N47:O47 N49:O49 N51:O51 N53:O53 N55:O55 N57:O57 N59:O59 N61:O61 N63:O63 N65:O65 N67:O67 N69:O86 N20 N22 N24 N26 N28 N30 N32 N34 N36 N38 N40 N42 N44 N46 N48 N50 N52 N54 N56 N58 N60 N62 N64 N66 N68 N18">
    <cfRule type="cellIs" dxfId="26" priority="22" operator="equal">
      <formula>"à comptabiliser"</formula>
    </cfRule>
    <cfRule type="cellIs" dxfId="25" priority="23" operator="equal">
      <formula>"Réclamer Facture"</formula>
    </cfRule>
    <cfRule type="cellIs" dxfId="24" priority="24" operator="equal">
      <formula>"Facture Antidatée"</formula>
    </cfRule>
    <cfRule type="expression" dxfId="23" priority="25">
      <formula>"SI(M6&lt;F6;""Facture Antidatée"";SI(ET(ESTNUM(H6);ESTVIDE(M6));$G$1""Réclamer Facture"";SI(ET(ESTNUM(M6);ESTNUM(H6));""à comptabiliser"";"""")))"</formula>
    </cfRule>
    <cfRule type="containsText" dxfId="22" priority="26" operator="containsText" text="Facture antidatée">
      <formula>NOT(ISERROR(SEARCH("Facture antidatée",N17)))</formula>
    </cfRule>
  </conditionalFormatting>
  <conditionalFormatting sqref="F17:F86">
    <cfRule type="cellIs" dxfId="21" priority="19" operator="equal">
      <formula>"Absence de Réception"</formula>
    </cfRule>
    <cfRule type="cellIs" dxfId="20" priority="20" operator="equal">
      <formula>"Réclamer Réception"</formula>
    </cfRule>
    <cfRule type="cellIs" dxfId="19" priority="21" operator="equal">
      <formula>"Réclamer Réception"</formula>
    </cfRule>
  </conditionalFormatting>
  <conditionalFormatting sqref="S17:S86">
    <cfRule type="cellIs" dxfId="18" priority="18" operator="equal">
      <formula>""""""</formula>
    </cfRule>
  </conditionalFormatting>
  <conditionalFormatting sqref="AF17:AF86">
    <cfRule type="cellIs" dxfId="17" priority="16" operator="equal">
      <formula>"paiement à temps"</formula>
    </cfRule>
    <cfRule type="cellIs" dxfId="16" priority="17" operator="equal">
      <formula>"Retard de paiement,pensez à comptabiliser la provision"</formula>
    </cfRule>
  </conditionalFormatting>
  <conditionalFormatting sqref="F17:F86">
    <cfRule type="cellIs" dxfId="15" priority="13" operator="equal">
      <formula>"Absence Réception"</formula>
    </cfRule>
    <cfRule type="cellIs" dxfId="14" priority="14" operator="equal">
      <formula>"Réclamer Réception"</formula>
    </cfRule>
    <cfRule type="cellIs" dxfId="13" priority="15" operator="equal">
      <formula>"OK"</formula>
    </cfRule>
  </conditionalFormatting>
  <conditionalFormatting sqref="M17:M86">
    <cfRule type="cellIs" dxfId="12" priority="11" operator="equal">
      <formula>"Retard de paiement éventuel dû au retard du traitement de la réception"</formula>
    </cfRule>
    <cfRule type="cellIs" dxfId="11" priority="12" operator="equal">
      <formula>"à temps"</formula>
    </cfRule>
  </conditionalFormatting>
  <conditionalFormatting sqref="N17:N86">
    <cfRule type="cellIs" dxfId="10" priority="8" operator="equal">
      <formula>"Réclamer Facture"</formula>
    </cfRule>
    <cfRule type="cellIs" dxfId="9" priority="9" operator="equal">
      <formula>"Facture Antidatée"</formula>
    </cfRule>
    <cfRule type="cellIs" dxfId="8" priority="10" operator="equal">
      <formula>"à comptabiliser"</formula>
    </cfRule>
  </conditionalFormatting>
  <conditionalFormatting sqref="AF17:AF86">
    <cfRule type="cellIs" dxfId="7" priority="6" operator="equal">
      <formula>"Paiement à temps"</formula>
    </cfRule>
    <cfRule type="cellIs" dxfId="6" priority="7" operator="equal">
      <formula>"Dépassement du délai de paiement, Pensez à comptabiliser la Provision"</formula>
    </cfRule>
  </conditionalFormatting>
  <conditionalFormatting sqref="F17:F86">
    <cfRule type="cellIs" dxfId="5" priority="4" operator="equal">
      <formula>"Absence de Réception"</formula>
    </cfRule>
    <cfRule type="cellIs" dxfId="4" priority="5" operator="equal">
      <formula>"Réceptionner"</formula>
    </cfRule>
  </conditionalFormatting>
  <conditionalFormatting sqref="F17:F86">
    <cfRule type="cellIs" dxfId="3" priority="3" operator="equal">
      <formula>"Terminer"</formula>
    </cfRule>
  </conditionalFormatting>
  <conditionalFormatting sqref="F17:F86">
    <cfRule type="cellIs" dxfId="2" priority="1" operator="equal">
      <formula>"Réceptionné"</formula>
    </cfRule>
    <cfRule type="cellIs" dxfId="1" priority="2" operator="equal">
      <formula>"Terminé"</formula>
    </cfRule>
  </conditionalFormatting>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tabColor theme="9" tint="-0.249977111117893"/>
  </sheetPr>
  <dimension ref="A1:M165"/>
  <sheetViews>
    <sheetView workbookViewId="0">
      <selection activeCell="A5" sqref="A5"/>
    </sheetView>
  </sheetViews>
  <sheetFormatPr baseColWidth="10" defaultRowHeight="15" x14ac:dyDescent="0.25"/>
  <cols>
    <col min="1" max="1" width="16.42578125" style="34" customWidth="1"/>
    <col min="2" max="2" width="16.85546875" style="34" customWidth="1"/>
    <col min="3" max="3" width="17.42578125" style="34" customWidth="1"/>
    <col min="4" max="4" width="16.7109375" style="34" customWidth="1"/>
    <col min="5" max="5" width="16.85546875" style="37" customWidth="1"/>
    <col min="6" max="7" width="18.28515625" style="37" customWidth="1"/>
    <col min="8" max="8" width="19.28515625" style="39" customWidth="1"/>
    <col min="9" max="9" width="18.42578125" style="37" customWidth="1"/>
    <col min="10" max="10" width="21.7109375" style="36" customWidth="1"/>
  </cols>
  <sheetData>
    <row r="1" spans="1:13" ht="23.25" thickBot="1" x14ac:dyDescent="0.3">
      <c r="A1" s="331" t="s">
        <v>17</v>
      </c>
      <c r="B1" s="331"/>
      <c r="C1" s="331"/>
      <c r="D1" s="331"/>
      <c r="E1" s="331"/>
      <c r="F1" s="331"/>
      <c r="G1" s="331"/>
      <c r="H1" s="331"/>
      <c r="I1" s="331"/>
      <c r="J1" s="331"/>
      <c r="K1" s="5"/>
      <c r="L1" s="5"/>
      <c r="M1" s="5"/>
    </row>
    <row r="2" spans="1:13" ht="16.5" customHeight="1" thickBot="1" x14ac:dyDescent="0.3">
      <c r="A2" s="332" t="s">
        <v>4</v>
      </c>
      <c r="B2" s="333"/>
      <c r="C2" s="332" t="s">
        <v>5</v>
      </c>
      <c r="D2" s="334"/>
      <c r="E2" s="334"/>
      <c r="F2" s="334"/>
      <c r="G2" s="334"/>
      <c r="H2" s="334"/>
      <c r="I2" s="333"/>
      <c r="J2" s="338" t="s">
        <v>24</v>
      </c>
      <c r="K2" s="325" t="s">
        <v>148</v>
      </c>
      <c r="L2" s="326"/>
      <c r="M2" s="327"/>
    </row>
    <row r="3" spans="1:13" ht="15" customHeight="1" x14ac:dyDescent="0.25">
      <c r="A3" s="335" t="s">
        <v>0</v>
      </c>
      <c r="B3" s="335" t="s">
        <v>1</v>
      </c>
      <c r="C3" s="335" t="s">
        <v>11</v>
      </c>
      <c r="D3" s="335" t="s">
        <v>13</v>
      </c>
      <c r="E3" s="321" t="s">
        <v>18</v>
      </c>
      <c r="F3" s="321" t="s">
        <v>19</v>
      </c>
      <c r="G3" s="321" t="s">
        <v>116</v>
      </c>
      <c r="H3" s="323" t="s">
        <v>117</v>
      </c>
      <c r="I3" s="321" t="s">
        <v>118</v>
      </c>
      <c r="J3" s="339"/>
      <c r="K3" s="328"/>
      <c r="L3" s="329"/>
      <c r="M3" s="330"/>
    </row>
    <row r="4" spans="1:13" ht="27.75" customHeight="1" thickBot="1" x14ac:dyDescent="0.3">
      <c r="A4" s="336"/>
      <c r="B4" s="336"/>
      <c r="C4" s="336"/>
      <c r="D4" s="336"/>
      <c r="E4" s="337"/>
      <c r="F4" s="337"/>
      <c r="G4" s="322"/>
      <c r="H4" s="324"/>
      <c r="I4" s="337"/>
      <c r="J4" s="339"/>
      <c r="K4" s="328"/>
      <c r="L4" s="329"/>
      <c r="M4" s="330"/>
    </row>
    <row r="5" spans="1:13" ht="30" customHeight="1" thickTop="1" thickBot="1" x14ac:dyDescent="0.3">
      <c r="A5" s="1">
        <v>4501081526</v>
      </c>
      <c r="B5" s="1" t="s">
        <v>25</v>
      </c>
      <c r="C5" s="1" t="s">
        <v>26</v>
      </c>
      <c r="D5" s="3">
        <v>217364</v>
      </c>
      <c r="E5" s="33">
        <v>41736</v>
      </c>
      <c r="F5" s="2">
        <v>41739</v>
      </c>
      <c r="G5" s="2">
        <v>41739</v>
      </c>
      <c r="H5" s="38">
        <f>IF(AND(ISNUMBER(G5),ISNUMBER(E5)),G5-E5,"")</f>
        <v>3</v>
      </c>
      <c r="I5" s="2"/>
      <c r="J5" s="4" t="str">
        <f t="shared" ref="J5:J36" si="0">IF(AND(ISNUMBER(I5),ISNUMBER(E5)),I5-E5,"")</f>
        <v/>
      </c>
      <c r="K5" s="318"/>
      <c r="L5" s="319"/>
      <c r="M5" s="320"/>
    </row>
    <row r="6" spans="1:13" ht="30" customHeight="1" thickTop="1" thickBot="1" x14ac:dyDescent="0.3">
      <c r="A6" s="1">
        <v>4300053586</v>
      </c>
      <c r="B6" s="1" t="s">
        <v>27</v>
      </c>
      <c r="C6" s="1" t="s">
        <v>28</v>
      </c>
      <c r="D6" s="3">
        <v>35411</v>
      </c>
      <c r="E6" s="33">
        <v>41737</v>
      </c>
      <c r="F6" s="2"/>
      <c r="G6" s="2"/>
      <c r="H6" s="38" t="str">
        <f t="shared" ref="H6:H69" si="1">IF(AND(ISNUMBER(G6),ISNUMBER(E6)),G6-E6,"")</f>
        <v/>
      </c>
      <c r="I6" s="2"/>
      <c r="J6" s="4" t="str">
        <f t="shared" si="0"/>
        <v/>
      </c>
      <c r="K6" s="318"/>
      <c r="L6" s="319"/>
      <c r="M6" s="320"/>
    </row>
    <row r="7" spans="1:13" ht="30" customHeight="1" thickTop="1" thickBot="1" x14ac:dyDescent="0.3">
      <c r="A7" s="1"/>
      <c r="B7" s="1" t="s">
        <v>29</v>
      </c>
      <c r="C7" s="1"/>
      <c r="D7" s="3" t="s">
        <v>30</v>
      </c>
      <c r="E7" s="33">
        <v>41737</v>
      </c>
      <c r="F7" s="2"/>
      <c r="G7" s="2"/>
      <c r="H7" s="38" t="str">
        <f t="shared" si="1"/>
        <v/>
      </c>
      <c r="I7" s="2"/>
      <c r="J7" s="4" t="str">
        <f t="shared" si="0"/>
        <v/>
      </c>
      <c r="K7" s="318"/>
      <c r="L7" s="319"/>
      <c r="M7" s="320"/>
    </row>
    <row r="8" spans="1:13" ht="30" customHeight="1" thickTop="1" thickBot="1" x14ac:dyDescent="0.3">
      <c r="A8" s="1">
        <v>4501080614</v>
      </c>
      <c r="B8" s="1" t="s">
        <v>31</v>
      </c>
      <c r="C8" s="1" t="s">
        <v>32</v>
      </c>
      <c r="D8" s="3">
        <v>219</v>
      </c>
      <c r="E8" s="33">
        <v>41737</v>
      </c>
      <c r="F8" s="2">
        <v>41739</v>
      </c>
      <c r="G8" s="2"/>
      <c r="H8" s="38" t="str">
        <f t="shared" si="1"/>
        <v/>
      </c>
      <c r="I8" s="2">
        <v>41740</v>
      </c>
      <c r="J8" s="4">
        <f t="shared" si="0"/>
        <v>3</v>
      </c>
      <c r="K8" s="318"/>
      <c r="L8" s="319"/>
      <c r="M8" s="320"/>
    </row>
    <row r="9" spans="1:13" ht="30" customHeight="1" thickTop="1" thickBot="1" x14ac:dyDescent="0.3">
      <c r="A9" s="1">
        <v>4501010491</v>
      </c>
      <c r="B9" s="1" t="s">
        <v>31</v>
      </c>
      <c r="C9" s="1" t="s">
        <v>32</v>
      </c>
      <c r="D9" s="3">
        <v>219</v>
      </c>
      <c r="E9" s="33">
        <v>41737</v>
      </c>
      <c r="F9" s="2">
        <v>41739</v>
      </c>
      <c r="G9" s="2"/>
      <c r="H9" s="38" t="str">
        <f t="shared" si="1"/>
        <v/>
      </c>
      <c r="I9" s="2">
        <v>41740</v>
      </c>
      <c r="J9" s="4">
        <f t="shared" si="0"/>
        <v>3</v>
      </c>
      <c r="K9" s="318"/>
      <c r="L9" s="319"/>
      <c r="M9" s="320"/>
    </row>
    <row r="10" spans="1:13" ht="30" customHeight="1" thickTop="1" thickBot="1" x14ac:dyDescent="0.3">
      <c r="A10" s="1">
        <v>4501078639</v>
      </c>
      <c r="B10" s="1" t="s">
        <v>33</v>
      </c>
      <c r="C10" s="1" t="s">
        <v>32</v>
      </c>
      <c r="D10" s="3">
        <v>56815</v>
      </c>
      <c r="E10" s="33">
        <v>41737</v>
      </c>
      <c r="F10" s="2">
        <v>41739</v>
      </c>
      <c r="G10" s="2"/>
      <c r="H10" s="38" t="str">
        <f t="shared" si="1"/>
        <v/>
      </c>
      <c r="I10" s="2">
        <v>41740</v>
      </c>
      <c r="J10" s="4">
        <f t="shared" si="0"/>
        <v>3</v>
      </c>
      <c r="K10" s="318"/>
      <c r="L10" s="319"/>
      <c r="M10" s="320"/>
    </row>
    <row r="11" spans="1:13" ht="30" customHeight="1" thickTop="1" thickBot="1" x14ac:dyDescent="0.3">
      <c r="A11" s="1">
        <v>4501053211</v>
      </c>
      <c r="B11" s="1" t="s">
        <v>34</v>
      </c>
      <c r="C11" s="1" t="s">
        <v>35</v>
      </c>
      <c r="D11" s="3" t="s">
        <v>36</v>
      </c>
      <c r="E11" s="33">
        <v>41738</v>
      </c>
      <c r="F11" s="2">
        <v>41739</v>
      </c>
      <c r="G11" s="2"/>
      <c r="H11" s="38" t="str">
        <f t="shared" si="1"/>
        <v/>
      </c>
      <c r="I11" s="2"/>
      <c r="J11" s="4" t="str">
        <f t="shared" si="0"/>
        <v/>
      </c>
      <c r="K11" s="318"/>
      <c r="L11" s="319"/>
      <c r="M11" s="320"/>
    </row>
    <row r="12" spans="1:13" ht="30" customHeight="1" thickTop="1" thickBot="1" x14ac:dyDescent="0.3">
      <c r="A12" s="1">
        <v>4501048868</v>
      </c>
      <c r="B12" s="1" t="s">
        <v>37</v>
      </c>
      <c r="C12" s="1" t="s">
        <v>32</v>
      </c>
      <c r="D12" s="3" t="s">
        <v>38</v>
      </c>
      <c r="E12" s="33">
        <v>41738</v>
      </c>
      <c r="F12" s="2">
        <v>41740</v>
      </c>
      <c r="G12" s="2"/>
      <c r="H12" s="38" t="str">
        <f t="shared" si="1"/>
        <v/>
      </c>
      <c r="I12" s="2">
        <v>41744</v>
      </c>
      <c r="J12" s="4">
        <f t="shared" si="0"/>
        <v>6</v>
      </c>
      <c r="K12" s="318"/>
      <c r="L12" s="319"/>
      <c r="M12" s="320"/>
    </row>
    <row r="13" spans="1:13" ht="30" customHeight="1" thickTop="1" thickBot="1" x14ac:dyDescent="0.3">
      <c r="A13" s="1">
        <v>4501077317</v>
      </c>
      <c r="B13" s="1" t="s">
        <v>39</v>
      </c>
      <c r="C13" s="1" t="s">
        <v>40</v>
      </c>
      <c r="D13" s="3" t="s">
        <v>41</v>
      </c>
      <c r="E13" s="33">
        <v>41737</v>
      </c>
      <c r="F13" s="2">
        <v>41739</v>
      </c>
      <c r="G13" s="2"/>
      <c r="H13" s="38" t="str">
        <f t="shared" si="1"/>
        <v/>
      </c>
      <c r="I13" s="2">
        <v>41740</v>
      </c>
      <c r="J13" s="4">
        <f t="shared" si="0"/>
        <v>3</v>
      </c>
      <c r="K13" s="318"/>
      <c r="L13" s="319"/>
      <c r="M13" s="320"/>
    </row>
    <row r="14" spans="1:13" ht="30" customHeight="1" thickTop="1" thickBot="1" x14ac:dyDescent="0.3">
      <c r="A14" s="1">
        <v>4501068518</v>
      </c>
      <c r="B14" s="1" t="s">
        <v>42</v>
      </c>
      <c r="C14" s="1" t="s">
        <v>43</v>
      </c>
      <c r="D14" s="3" t="s">
        <v>44</v>
      </c>
      <c r="E14" s="33">
        <v>41743</v>
      </c>
      <c r="F14" s="2">
        <v>41744</v>
      </c>
      <c r="G14" s="2"/>
      <c r="H14" s="38" t="str">
        <f t="shared" si="1"/>
        <v/>
      </c>
      <c r="I14" s="2">
        <v>41744</v>
      </c>
      <c r="J14" s="4">
        <f t="shared" si="0"/>
        <v>1</v>
      </c>
      <c r="K14" s="318"/>
      <c r="L14" s="319"/>
      <c r="M14" s="320"/>
    </row>
    <row r="15" spans="1:13" ht="30" customHeight="1" thickTop="1" thickBot="1" x14ac:dyDescent="0.3">
      <c r="A15" s="1">
        <v>4501079585</v>
      </c>
      <c r="B15" s="1" t="s">
        <v>45</v>
      </c>
      <c r="C15" s="1" t="s">
        <v>32</v>
      </c>
      <c r="D15" s="3" t="s">
        <v>46</v>
      </c>
      <c r="E15" s="33">
        <v>41740</v>
      </c>
      <c r="F15" s="2"/>
      <c r="G15" s="2"/>
      <c r="H15" s="38" t="str">
        <f t="shared" si="1"/>
        <v/>
      </c>
      <c r="I15" s="2"/>
      <c r="J15" s="4" t="str">
        <f t="shared" si="0"/>
        <v/>
      </c>
      <c r="K15" s="318"/>
      <c r="L15" s="319"/>
      <c r="M15" s="320"/>
    </row>
    <row r="16" spans="1:13" ht="30" customHeight="1" thickTop="1" thickBot="1" x14ac:dyDescent="0.3">
      <c r="A16" s="1">
        <v>230332</v>
      </c>
      <c r="B16" s="1"/>
      <c r="C16" s="1"/>
      <c r="D16" s="3"/>
      <c r="E16" s="33">
        <v>41739</v>
      </c>
      <c r="F16" s="2"/>
      <c r="G16" s="2"/>
      <c r="H16" s="38" t="str">
        <f t="shared" si="1"/>
        <v/>
      </c>
      <c r="I16" s="2"/>
      <c r="J16" s="4" t="str">
        <f t="shared" si="0"/>
        <v/>
      </c>
      <c r="K16" s="318"/>
      <c r="L16" s="319"/>
      <c r="M16" s="320"/>
    </row>
    <row r="17" spans="1:13" ht="30" customHeight="1" thickTop="1" thickBot="1" x14ac:dyDescent="0.3">
      <c r="A17" s="1"/>
      <c r="B17" s="1"/>
      <c r="C17" s="1"/>
      <c r="D17" s="3"/>
      <c r="E17" s="33"/>
      <c r="F17" s="2"/>
      <c r="G17" s="2"/>
      <c r="H17" s="38" t="str">
        <f t="shared" si="1"/>
        <v/>
      </c>
      <c r="I17" s="2"/>
      <c r="J17" s="4" t="str">
        <f t="shared" si="0"/>
        <v/>
      </c>
      <c r="K17" s="318"/>
      <c r="L17" s="319"/>
      <c r="M17" s="320"/>
    </row>
    <row r="18" spans="1:13" ht="30" customHeight="1" thickTop="1" thickBot="1" x14ac:dyDescent="0.3">
      <c r="A18" s="1"/>
      <c r="B18" s="1"/>
      <c r="C18" s="1"/>
      <c r="D18" s="3"/>
      <c r="E18" s="33"/>
      <c r="F18" s="2"/>
      <c r="G18" s="2"/>
      <c r="H18" s="38" t="str">
        <f t="shared" si="1"/>
        <v/>
      </c>
      <c r="I18" s="2"/>
      <c r="J18" s="4" t="str">
        <f t="shared" si="0"/>
        <v/>
      </c>
      <c r="K18" s="318"/>
      <c r="L18" s="319"/>
      <c r="M18" s="320"/>
    </row>
    <row r="19" spans="1:13" ht="30" customHeight="1" thickTop="1" thickBot="1" x14ac:dyDescent="0.3">
      <c r="A19" s="1"/>
      <c r="B19" s="1"/>
      <c r="C19" s="1"/>
      <c r="D19" s="3"/>
      <c r="E19" s="33"/>
      <c r="F19" s="2"/>
      <c r="G19" s="2"/>
      <c r="H19" s="38" t="str">
        <f t="shared" si="1"/>
        <v/>
      </c>
      <c r="I19" s="2"/>
      <c r="J19" s="4" t="str">
        <f t="shared" si="0"/>
        <v/>
      </c>
      <c r="K19" s="318"/>
      <c r="L19" s="319"/>
      <c r="M19" s="320"/>
    </row>
    <row r="20" spans="1:13" ht="30" customHeight="1" thickTop="1" thickBot="1" x14ac:dyDescent="0.3">
      <c r="A20" s="1"/>
      <c r="B20" s="1"/>
      <c r="C20" s="1"/>
      <c r="D20" s="3"/>
      <c r="E20" s="33"/>
      <c r="F20" s="2"/>
      <c r="G20" s="2"/>
      <c r="H20" s="38" t="str">
        <f t="shared" si="1"/>
        <v/>
      </c>
      <c r="I20" s="2"/>
      <c r="J20" s="4" t="str">
        <f t="shared" si="0"/>
        <v/>
      </c>
      <c r="K20" s="318"/>
      <c r="L20" s="319"/>
      <c r="M20" s="320"/>
    </row>
    <row r="21" spans="1:13" ht="30" customHeight="1" thickTop="1" thickBot="1" x14ac:dyDescent="0.3">
      <c r="A21" s="1"/>
      <c r="B21" s="1"/>
      <c r="C21" s="1"/>
      <c r="D21" s="3"/>
      <c r="E21" s="33"/>
      <c r="F21" s="2"/>
      <c r="G21" s="2"/>
      <c r="H21" s="38" t="str">
        <f t="shared" si="1"/>
        <v/>
      </c>
      <c r="I21" s="2"/>
      <c r="J21" s="4" t="str">
        <f t="shared" si="0"/>
        <v/>
      </c>
      <c r="K21" s="318"/>
      <c r="L21" s="319"/>
      <c r="M21" s="320"/>
    </row>
    <row r="22" spans="1:13" ht="30" customHeight="1" thickTop="1" thickBot="1" x14ac:dyDescent="0.3">
      <c r="A22" s="1"/>
      <c r="B22" s="1"/>
      <c r="C22" s="1"/>
      <c r="D22" s="3"/>
      <c r="E22" s="33"/>
      <c r="F22" s="2"/>
      <c r="G22" s="2"/>
      <c r="H22" s="38" t="str">
        <f t="shared" si="1"/>
        <v/>
      </c>
      <c r="I22" s="2"/>
      <c r="J22" s="4" t="str">
        <f t="shared" si="0"/>
        <v/>
      </c>
      <c r="K22" s="318"/>
      <c r="L22" s="319"/>
      <c r="M22" s="320"/>
    </row>
    <row r="23" spans="1:13" ht="30" customHeight="1" thickTop="1" thickBot="1" x14ac:dyDescent="0.3">
      <c r="A23" s="1"/>
      <c r="B23" s="1"/>
      <c r="C23" s="1"/>
      <c r="D23" s="3"/>
      <c r="E23" s="33"/>
      <c r="F23" s="2"/>
      <c r="G23" s="2"/>
      <c r="H23" s="38" t="str">
        <f t="shared" si="1"/>
        <v/>
      </c>
      <c r="I23" s="2"/>
      <c r="J23" s="4" t="str">
        <f t="shared" si="0"/>
        <v/>
      </c>
      <c r="K23" s="318"/>
      <c r="L23" s="319"/>
      <c r="M23" s="320"/>
    </row>
    <row r="24" spans="1:13" ht="30" customHeight="1" thickTop="1" thickBot="1" x14ac:dyDescent="0.3">
      <c r="A24" s="1"/>
      <c r="B24" s="1"/>
      <c r="C24" s="1"/>
      <c r="D24" s="3"/>
      <c r="E24" s="33"/>
      <c r="F24" s="2"/>
      <c r="G24" s="2"/>
      <c r="H24" s="38" t="str">
        <f t="shared" si="1"/>
        <v/>
      </c>
      <c r="I24" s="2"/>
      <c r="J24" s="4" t="str">
        <f t="shared" si="0"/>
        <v/>
      </c>
      <c r="K24" s="318"/>
      <c r="L24" s="319"/>
      <c r="M24" s="320"/>
    </row>
    <row r="25" spans="1:13" ht="30" customHeight="1" thickTop="1" thickBot="1" x14ac:dyDescent="0.3">
      <c r="A25" s="1"/>
      <c r="B25" s="1"/>
      <c r="C25" s="1"/>
      <c r="D25" s="3"/>
      <c r="E25" s="33"/>
      <c r="F25" s="2"/>
      <c r="G25" s="2"/>
      <c r="H25" s="38" t="str">
        <f t="shared" si="1"/>
        <v/>
      </c>
      <c r="I25" s="2"/>
      <c r="J25" s="4" t="str">
        <f t="shared" si="0"/>
        <v/>
      </c>
      <c r="K25" s="318"/>
      <c r="L25" s="319"/>
      <c r="M25" s="320"/>
    </row>
    <row r="26" spans="1:13" ht="30" customHeight="1" thickTop="1" thickBot="1" x14ac:dyDescent="0.3">
      <c r="A26" s="1"/>
      <c r="B26" s="1"/>
      <c r="C26" s="1"/>
      <c r="D26" s="3"/>
      <c r="E26" s="33"/>
      <c r="F26" s="2"/>
      <c r="G26" s="2"/>
      <c r="H26" s="38" t="str">
        <f t="shared" si="1"/>
        <v/>
      </c>
      <c r="I26" s="2"/>
      <c r="J26" s="4" t="str">
        <f t="shared" si="0"/>
        <v/>
      </c>
      <c r="K26" s="318"/>
      <c r="L26" s="319"/>
      <c r="M26" s="320"/>
    </row>
    <row r="27" spans="1:13" ht="30" customHeight="1" thickTop="1" thickBot="1" x14ac:dyDescent="0.3">
      <c r="A27" s="1"/>
      <c r="B27" s="1"/>
      <c r="C27" s="1"/>
      <c r="D27" s="3"/>
      <c r="E27" s="33"/>
      <c r="F27" s="2"/>
      <c r="G27" s="2"/>
      <c r="H27" s="38" t="str">
        <f t="shared" si="1"/>
        <v/>
      </c>
      <c r="I27" s="2"/>
      <c r="J27" s="4" t="str">
        <f t="shared" si="0"/>
        <v/>
      </c>
      <c r="K27" s="318"/>
      <c r="L27" s="319"/>
      <c r="M27" s="320"/>
    </row>
    <row r="28" spans="1:13" ht="30" customHeight="1" thickTop="1" thickBot="1" x14ac:dyDescent="0.3">
      <c r="A28" s="1"/>
      <c r="B28" s="1"/>
      <c r="C28" s="1"/>
      <c r="D28" s="3"/>
      <c r="E28" s="33"/>
      <c r="F28" s="2"/>
      <c r="G28" s="2"/>
      <c r="H28" s="38" t="str">
        <f t="shared" si="1"/>
        <v/>
      </c>
      <c r="I28" s="2"/>
      <c r="J28" s="4" t="str">
        <f t="shared" si="0"/>
        <v/>
      </c>
      <c r="K28" s="318"/>
      <c r="L28" s="319"/>
      <c r="M28" s="320"/>
    </row>
    <row r="29" spans="1:13" ht="30" customHeight="1" thickTop="1" thickBot="1" x14ac:dyDescent="0.3">
      <c r="A29" s="1"/>
      <c r="B29" s="1"/>
      <c r="C29" s="1"/>
      <c r="D29" s="3"/>
      <c r="E29" s="33"/>
      <c r="F29" s="2"/>
      <c r="G29" s="2"/>
      <c r="H29" s="38" t="str">
        <f t="shared" si="1"/>
        <v/>
      </c>
      <c r="I29" s="2"/>
      <c r="J29" s="4" t="str">
        <f t="shared" si="0"/>
        <v/>
      </c>
      <c r="K29" s="318"/>
      <c r="L29" s="319"/>
      <c r="M29" s="320"/>
    </row>
    <row r="30" spans="1:13" ht="30" customHeight="1" thickTop="1" thickBot="1" x14ac:dyDescent="0.3">
      <c r="A30" s="1"/>
      <c r="B30" s="1"/>
      <c r="C30" s="1"/>
      <c r="D30" s="3"/>
      <c r="E30" s="33"/>
      <c r="F30" s="2"/>
      <c r="G30" s="2"/>
      <c r="H30" s="38" t="str">
        <f t="shared" si="1"/>
        <v/>
      </c>
      <c r="I30" s="2"/>
      <c r="J30" s="4" t="str">
        <f t="shared" si="0"/>
        <v/>
      </c>
      <c r="K30" s="318"/>
      <c r="L30" s="319"/>
      <c r="M30" s="320"/>
    </row>
    <row r="31" spans="1:13" ht="30" customHeight="1" thickTop="1" thickBot="1" x14ac:dyDescent="0.3">
      <c r="A31" s="1"/>
      <c r="B31" s="1"/>
      <c r="C31" s="1"/>
      <c r="D31" s="3"/>
      <c r="E31" s="33"/>
      <c r="F31" s="2"/>
      <c r="G31" s="2"/>
      <c r="H31" s="38" t="str">
        <f t="shared" si="1"/>
        <v/>
      </c>
      <c r="I31" s="2"/>
      <c r="J31" s="4" t="str">
        <f t="shared" si="0"/>
        <v/>
      </c>
      <c r="K31" s="318"/>
      <c r="L31" s="319"/>
      <c r="M31" s="320"/>
    </row>
    <row r="32" spans="1:13" ht="30" customHeight="1" thickTop="1" thickBot="1" x14ac:dyDescent="0.3">
      <c r="A32" s="1"/>
      <c r="B32" s="1"/>
      <c r="C32" s="1"/>
      <c r="D32" s="3"/>
      <c r="E32" s="33"/>
      <c r="F32" s="2"/>
      <c r="G32" s="2"/>
      <c r="H32" s="38" t="str">
        <f t="shared" si="1"/>
        <v/>
      </c>
      <c r="I32" s="2"/>
      <c r="J32" s="4" t="str">
        <f t="shared" si="0"/>
        <v/>
      </c>
      <c r="K32" s="318"/>
      <c r="L32" s="319"/>
      <c r="M32" s="320"/>
    </row>
    <row r="33" spans="1:13" ht="30" customHeight="1" thickTop="1" thickBot="1" x14ac:dyDescent="0.3">
      <c r="A33" s="1"/>
      <c r="B33" s="1"/>
      <c r="C33" s="1"/>
      <c r="D33" s="3"/>
      <c r="E33" s="33"/>
      <c r="F33" s="2"/>
      <c r="G33" s="2"/>
      <c r="H33" s="38" t="str">
        <f t="shared" si="1"/>
        <v/>
      </c>
      <c r="I33" s="2"/>
      <c r="J33" s="4" t="str">
        <f t="shared" si="0"/>
        <v/>
      </c>
      <c r="K33" s="318"/>
      <c r="L33" s="319"/>
      <c r="M33" s="320"/>
    </row>
    <row r="34" spans="1:13" ht="30" customHeight="1" thickTop="1" thickBot="1" x14ac:dyDescent="0.3">
      <c r="A34" s="1"/>
      <c r="B34" s="1"/>
      <c r="C34" s="1"/>
      <c r="D34" s="3"/>
      <c r="E34" s="33"/>
      <c r="F34" s="2"/>
      <c r="G34" s="2"/>
      <c r="H34" s="38" t="str">
        <f t="shared" si="1"/>
        <v/>
      </c>
      <c r="I34" s="2"/>
      <c r="J34" s="4" t="str">
        <f t="shared" si="0"/>
        <v/>
      </c>
      <c r="K34" s="318"/>
      <c r="L34" s="319"/>
      <c r="M34" s="320"/>
    </row>
    <row r="35" spans="1:13" ht="30" customHeight="1" thickTop="1" thickBot="1" x14ac:dyDescent="0.3">
      <c r="A35" s="1"/>
      <c r="B35" s="1"/>
      <c r="C35" s="1"/>
      <c r="D35" s="3"/>
      <c r="E35" s="33"/>
      <c r="F35" s="2"/>
      <c r="G35" s="2"/>
      <c r="H35" s="38" t="str">
        <f t="shared" si="1"/>
        <v/>
      </c>
      <c r="I35" s="2"/>
      <c r="J35" s="4" t="str">
        <f t="shared" si="0"/>
        <v/>
      </c>
      <c r="K35" s="318"/>
      <c r="L35" s="319"/>
      <c r="M35" s="320"/>
    </row>
    <row r="36" spans="1:13" ht="30" customHeight="1" thickTop="1" thickBot="1" x14ac:dyDescent="0.3">
      <c r="A36" s="1"/>
      <c r="B36" s="1"/>
      <c r="C36" s="1"/>
      <c r="D36" s="3"/>
      <c r="E36" s="33"/>
      <c r="F36" s="2"/>
      <c r="G36" s="2"/>
      <c r="H36" s="38" t="str">
        <f t="shared" si="1"/>
        <v/>
      </c>
      <c r="I36" s="2"/>
      <c r="J36" s="4" t="str">
        <f t="shared" si="0"/>
        <v/>
      </c>
      <c r="K36" s="318"/>
      <c r="L36" s="319"/>
      <c r="M36" s="320"/>
    </row>
    <row r="37" spans="1:13" ht="30" customHeight="1" thickTop="1" thickBot="1" x14ac:dyDescent="0.3">
      <c r="A37" s="1"/>
      <c r="B37" s="1"/>
      <c r="C37" s="1"/>
      <c r="D37" s="3"/>
      <c r="E37" s="33"/>
      <c r="F37" s="2"/>
      <c r="G37" s="2"/>
      <c r="H37" s="38" t="str">
        <f t="shared" si="1"/>
        <v/>
      </c>
      <c r="I37" s="2"/>
      <c r="J37" s="4" t="str">
        <f t="shared" ref="J37:J68" si="2">IF(AND(ISNUMBER(I37),ISNUMBER(E37)),I37-E37,"")</f>
        <v/>
      </c>
      <c r="K37" s="318"/>
      <c r="L37" s="319"/>
      <c r="M37" s="320"/>
    </row>
    <row r="38" spans="1:13" ht="30" customHeight="1" thickTop="1" thickBot="1" x14ac:dyDescent="0.3">
      <c r="A38" s="1"/>
      <c r="B38" s="1"/>
      <c r="C38" s="1"/>
      <c r="D38" s="3"/>
      <c r="E38" s="33"/>
      <c r="F38" s="2"/>
      <c r="G38" s="2"/>
      <c r="H38" s="38" t="str">
        <f t="shared" si="1"/>
        <v/>
      </c>
      <c r="I38" s="2"/>
      <c r="J38" s="4" t="str">
        <f t="shared" si="2"/>
        <v/>
      </c>
      <c r="K38" s="318"/>
      <c r="L38" s="319"/>
      <c r="M38" s="320"/>
    </row>
    <row r="39" spans="1:13" ht="30" customHeight="1" thickTop="1" thickBot="1" x14ac:dyDescent="0.3">
      <c r="A39" s="1"/>
      <c r="B39" s="1"/>
      <c r="C39" s="1"/>
      <c r="D39" s="3"/>
      <c r="E39" s="33"/>
      <c r="F39" s="2"/>
      <c r="G39" s="2"/>
      <c r="H39" s="38" t="str">
        <f t="shared" si="1"/>
        <v/>
      </c>
      <c r="I39" s="2"/>
      <c r="J39" s="4" t="str">
        <f t="shared" si="2"/>
        <v/>
      </c>
      <c r="K39" s="318"/>
      <c r="L39" s="319"/>
      <c r="M39" s="320"/>
    </row>
    <row r="40" spans="1:13" ht="30" customHeight="1" thickTop="1" thickBot="1" x14ac:dyDescent="0.3">
      <c r="A40" s="1"/>
      <c r="B40" s="1"/>
      <c r="C40" s="1"/>
      <c r="D40" s="3"/>
      <c r="E40" s="33"/>
      <c r="F40" s="2"/>
      <c r="G40" s="2"/>
      <c r="H40" s="38" t="str">
        <f t="shared" si="1"/>
        <v/>
      </c>
      <c r="I40" s="2"/>
      <c r="J40" s="4" t="str">
        <f t="shared" si="2"/>
        <v/>
      </c>
      <c r="K40" s="318"/>
      <c r="L40" s="319"/>
      <c r="M40" s="320"/>
    </row>
    <row r="41" spans="1:13" ht="30" customHeight="1" thickTop="1" thickBot="1" x14ac:dyDescent="0.3">
      <c r="A41" s="1"/>
      <c r="B41" s="1"/>
      <c r="C41" s="1"/>
      <c r="D41" s="3"/>
      <c r="E41" s="33"/>
      <c r="F41" s="2"/>
      <c r="G41" s="2"/>
      <c r="H41" s="38" t="str">
        <f t="shared" si="1"/>
        <v/>
      </c>
      <c r="I41" s="2"/>
      <c r="J41" s="4" t="str">
        <f t="shared" si="2"/>
        <v/>
      </c>
      <c r="K41" s="318"/>
      <c r="L41" s="319"/>
      <c r="M41" s="320"/>
    </row>
    <row r="42" spans="1:13" ht="30" customHeight="1" thickTop="1" thickBot="1" x14ac:dyDescent="0.3">
      <c r="A42" s="1"/>
      <c r="B42" s="1"/>
      <c r="C42" s="1"/>
      <c r="D42" s="3"/>
      <c r="E42" s="33"/>
      <c r="F42" s="2"/>
      <c r="G42" s="2"/>
      <c r="H42" s="38" t="str">
        <f t="shared" si="1"/>
        <v/>
      </c>
      <c r="I42" s="2"/>
      <c r="J42" s="4" t="str">
        <f t="shared" si="2"/>
        <v/>
      </c>
      <c r="K42" s="318"/>
      <c r="L42" s="319"/>
      <c r="M42" s="320"/>
    </row>
    <row r="43" spans="1:13" ht="30" customHeight="1" thickTop="1" thickBot="1" x14ac:dyDescent="0.3">
      <c r="A43" s="1"/>
      <c r="B43" s="1"/>
      <c r="C43" s="1"/>
      <c r="D43" s="3"/>
      <c r="E43" s="33"/>
      <c r="F43" s="2"/>
      <c r="G43" s="2"/>
      <c r="H43" s="38" t="str">
        <f t="shared" si="1"/>
        <v/>
      </c>
      <c r="I43" s="2"/>
      <c r="J43" s="4" t="str">
        <f t="shared" si="2"/>
        <v/>
      </c>
      <c r="K43" s="318"/>
      <c r="L43" s="319"/>
      <c r="M43" s="320"/>
    </row>
    <row r="44" spans="1:13" ht="30" customHeight="1" thickTop="1" thickBot="1" x14ac:dyDescent="0.3">
      <c r="A44" s="1"/>
      <c r="B44" s="1"/>
      <c r="C44" s="1"/>
      <c r="D44" s="3"/>
      <c r="E44" s="33"/>
      <c r="F44" s="2"/>
      <c r="G44" s="2"/>
      <c r="H44" s="38" t="str">
        <f t="shared" si="1"/>
        <v/>
      </c>
      <c r="I44" s="2"/>
      <c r="J44" s="4" t="str">
        <f t="shared" si="2"/>
        <v/>
      </c>
      <c r="K44" s="318"/>
      <c r="L44" s="319"/>
      <c r="M44" s="320"/>
    </row>
    <row r="45" spans="1:13" ht="30" customHeight="1" thickTop="1" thickBot="1" x14ac:dyDescent="0.3">
      <c r="A45" s="1"/>
      <c r="B45" s="1"/>
      <c r="C45" s="1"/>
      <c r="D45" s="3"/>
      <c r="E45" s="33"/>
      <c r="F45" s="2"/>
      <c r="G45" s="2"/>
      <c r="H45" s="38" t="str">
        <f t="shared" si="1"/>
        <v/>
      </c>
      <c r="I45" s="2"/>
      <c r="J45" s="4" t="str">
        <f t="shared" si="2"/>
        <v/>
      </c>
      <c r="K45" s="318"/>
      <c r="L45" s="319"/>
      <c r="M45" s="320"/>
    </row>
    <row r="46" spans="1:13" ht="30" customHeight="1" thickTop="1" thickBot="1" x14ac:dyDescent="0.3">
      <c r="A46" s="1"/>
      <c r="B46" s="1"/>
      <c r="C46" s="1"/>
      <c r="D46" s="3"/>
      <c r="E46" s="33"/>
      <c r="F46" s="2"/>
      <c r="G46" s="2"/>
      <c r="H46" s="38" t="str">
        <f t="shared" si="1"/>
        <v/>
      </c>
      <c r="I46" s="2"/>
      <c r="J46" s="4" t="str">
        <f t="shared" si="2"/>
        <v/>
      </c>
      <c r="K46" s="318"/>
      <c r="L46" s="319"/>
      <c r="M46" s="320"/>
    </row>
    <row r="47" spans="1:13" ht="30" customHeight="1" thickTop="1" thickBot="1" x14ac:dyDescent="0.3">
      <c r="A47" s="1"/>
      <c r="B47" s="1"/>
      <c r="C47" s="1"/>
      <c r="D47" s="3"/>
      <c r="E47" s="33"/>
      <c r="F47" s="2"/>
      <c r="G47" s="2"/>
      <c r="H47" s="38" t="str">
        <f t="shared" si="1"/>
        <v/>
      </c>
      <c r="I47" s="2"/>
      <c r="J47" s="4" t="str">
        <f t="shared" si="2"/>
        <v/>
      </c>
      <c r="K47" s="318"/>
      <c r="L47" s="319"/>
      <c r="M47" s="320"/>
    </row>
    <row r="48" spans="1:13" ht="30" customHeight="1" thickTop="1" thickBot="1" x14ac:dyDescent="0.3">
      <c r="A48" s="1"/>
      <c r="B48" s="1"/>
      <c r="C48" s="1"/>
      <c r="D48" s="3"/>
      <c r="E48" s="33"/>
      <c r="F48" s="2"/>
      <c r="G48" s="2"/>
      <c r="H48" s="38" t="str">
        <f t="shared" si="1"/>
        <v/>
      </c>
      <c r="I48" s="2"/>
      <c r="J48" s="4" t="str">
        <f t="shared" si="2"/>
        <v/>
      </c>
      <c r="K48" s="318"/>
      <c r="L48" s="319"/>
      <c r="M48" s="320"/>
    </row>
    <row r="49" spans="1:13" ht="30" customHeight="1" thickTop="1" thickBot="1" x14ac:dyDescent="0.3">
      <c r="A49" s="1"/>
      <c r="B49" s="1"/>
      <c r="C49" s="1"/>
      <c r="D49" s="3"/>
      <c r="E49" s="33"/>
      <c r="F49" s="2"/>
      <c r="G49" s="2"/>
      <c r="H49" s="38" t="str">
        <f t="shared" si="1"/>
        <v/>
      </c>
      <c r="I49" s="2"/>
      <c r="J49" s="4" t="str">
        <f t="shared" si="2"/>
        <v/>
      </c>
      <c r="K49" s="318"/>
      <c r="L49" s="319"/>
      <c r="M49" s="320"/>
    </row>
    <row r="50" spans="1:13" ht="30" customHeight="1" thickTop="1" thickBot="1" x14ac:dyDescent="0.3">
      <c r="A50" s="1"/>
      <c r="B50" s="1"/>
      <c r="C50" s="1"/>
      <c r="D50" s="3"/>
      <c r="E50" s="33"/>
      <c r="F50" s="2"/>
      <c r="G50" s="2"/>
      <c r="H50" s="38" t="str">
        <f t="shared" si="1"/>
        <v/>
      </c>
      <c r="I50" s="2"/>
      <c r="J50" s="4" t="str">
        <f t="shared" si="2"/>
        <v/>
      </c>
      <c r="K50" s="318"/>
      <c r="L50" s="319"/>
      <c r="M50" s="320"/>
    </row>
    <row r="51" spans="1:13" ht="30" customHeight="1" thickTop="1" thickBot="1" x14ac:dyDescent="0.3">
      <c r="A51" s="1"/>
      <c r="B51" s="1"/>
      <c r="C51" s="1"/>
      <c r="D51" s="3"/>
      <c r="E51" s="33"/>
      <c r="F51" s="2"/>
      <c r="G51" s="2"/>
      <c r="H51" s="38" t="str">
        <f t="shared" si="1"/>
        <v/>
      </c>
      <c r="I51" s="2"/>
      <c r="J51" s="4" t="str">
        <f t="shared" si="2"/>
        <v/>
      </c>
      <c r="K51" s="318"/>
      <c r="L51" s="319"/>
      <c r="M51" s="320"/>
    </row>
    <row r="52" spans="1:13" ht="30" customHeight="1" thickTop="1" thickBot="1" x14ac:dyDescent="0.3">
      <c r="A52" s="1"/>
      <c r="B52" s="1"/>
      <c r="C52" s="1"/>
      <c r="D52" s="3"/>
      <c r="E52" s="33"/>
      <c r="F52" s="2"/>
      <c r="G52" s="2"/>
      <c r="H52" s="38" t="str">
        <f t="shared" si="1"/>
        <v/>
      </c>
      <c r="I52" s="2"/>
      <c r="J52" s="4" t="str">
        <f t="shared" si="2"/>
        <v/>
      </c>
      <c r="K52" s="318"/>
      <c r="L52" s="319"/>
      <c r="M52" s="320"/>
    </row>
    <row r="53" spans="1:13" ht="30" customHeight="1" thickTop="1" thickBot="1" x14ac:dyDescent="0.3">
      <c r="A53" s="1"/>
      <c r="B53" s="1"/>
      <c r="C53" s="1"/>
      <c r="D53" s="3"/>
      <c r="E53" s="33"/>
      <c r="F53" s="2"/>
      <c r="G53" s="2"/>
      <c r="H53" s="38" t="str">
        <f t="shared" si="1"/>
        <v/>
      </c>
      <c r="I53" s="2"/>
      <c r="J53" s="4" t="str">
        <f t="shared" si="2"/>
        <v/>
      </c>
      <c r="K53" s="318"/>
      <c r="L53" s="319"/>
      <c r="M53" s="320"/>
    </row>
    <row r="54" spans="1:13" ht="30" customHeight="1" thickTop="1" thickBot="1" x14ac:dyDescent="0.3">
      <c r="A54" s="1"/>
      <c r="B54" s="1"/>
      <c r="C54" s="1"/>
      <c r="D54" s="3"/>
      <c r="E54" s="33"/>
      <c r="F54" s="2"/>
      <c r="G54" s="2"/>
      <c r="H54" s="38" t="str">
        <f t="shared" si="1"/>
        <v/>
      </c>
      <c r="I54" s="2"/>
      <c r="J54" s="4" t="str">
        <f t="shared" si="2"/>
        <v/>
      </c>
      <c r="K54" s="318"/>
      <c r="L54" s="319"/>
      <c r="M54" s="320"/>
    </row>
    <row r="55" spans="1:13" ht="30" customHeight="1" thickTop="1" thickBot="1" x14ac:dyDescent="0.3">
      <c r="A55" s="1"/>
      <c r="B55" s="1"/>
      <c r="C55" s="1"/>
      <c r="D55" s="3"/>
      <c r="E55" s="33"/>
      <c r="F55" s="2"/>
      <c r="G55" s="2"/>
      <c r="H55" s="38" t="str">
        <f t="shared" si="1"/>
        <v/>
      </c>
      <c r="I55" s="2"/>
      <c r="J55" s="4" t="str">
        <f t="shared" si="2"/>
        <v/>
      </c>
      <c r="K55" s="318"/>
      <c r="L55" s="319"/>
      <c r="M55" s="320"/>
    </row>
    <row r="56" spans="1:13" ht="30" customHeight="1" thickTop="1" thickBot="1" x14ac:dyDescent="0.3">
      <c r="A56" s="1"/>
      <c r="B56" s="1"/>
      <c r="C56" s="1"/>
      <c r="D56" s="3"/>
      <c r="E56" s="33"/>
      <c r="F56" s="2"/>
      <c r="G56" s="2"/>
      <c r="H56" s="38" t="str">
        <f t="shared" si="1"/>
        <v/>
      </c>
      <c r="I56" s="2"/>
      <c r="J56" s="4" t="str">
        <f t="shared" si="2"/>
        <v/>
      </c>
      <c r="K56" s="318"/>
      <c r="L56" s="319"/>
      <c r="M56" s="320"/>
    </row>
    <row r="57" spans="1:13" ht="30" customHeight="1" thickTop="1" thickBot="1" x14ac:dyDescent="0.3">
      <c r="A57" s="1"/>
      <c r="B57" s="1"/>
      <c r="C57" s="1"/>
      <c r="D57" s="3"/>
      <c r="E57" s="33"/>
      <c r="F57" s="2"/>
      <c r="G57" s="2"/>
      <c r="H57" s="38" t="str">
        <f t="shared" si="1"/>
        <v/>
      </c>
      <c r="I57" s="2"/>
      <c r="J57" s="4" t="str">
        <f t="shared" si="2"/>
        <v/>
      </c>
      <c r="K57" s="318"/>
      <c r="L57" s="319"/>
      <c r="M57" s="320"/>
    </row>
    <row r="58" spans="1:13" ht="30" customHeight="1" thickTop="1" thickBot="1" x14ac:dyDescent="0.3">
      <c r="A58" s="1"/>
      <c r="B58" s="1"/>
      <c r="C58" s="1"/>
      <c r="D58" s="3"/>
      <c r="E58" s="33"/>
      <c r="F58" s="2"/>
      <c r="G58" s="2"/>
      <c r="H58" s="38" t="str">
        <f t="shared" si="1"/>
        <v/>
      </c>
      <c r="I58" s="2"/>
      <c r="J58" s="4" t="str">
        <f t="shared" si="2"/>
        <v/>
      </c>
      <c r="K58" s="318"/>
      <c r="L58" s="319"/>
      <c r="M58" s="320"/>
    </row>
    <row r="59" spans="1:13" ht="30" customHeight="1" thickTop="1" thickBot="1" x14ac:dyDescent="0.3">
      <c r="A59" s="1"/>
      <c r="B59" s="1"/>
      <c r="C59" s="1"/>
      <c r="D59" s="3"/>
      <c r="E59" s="33"/>
      <c r="F59" s="2"/>
      <c r="G59" s="2"/>
      <c r="H59" s="38" t="str">
        <f t="shared" si="1"/>
        <v/>
      </c>
      <c r="I59" s="2"/>
      <c r="J59" s="4" t="str">
        <f t="shared" si="2"/>
        <v/>
      </c>
      <c r="K59" s="318"/>
      <c r="L59" s="319"/>
      <c r="M59" s="320"/>
    </row>
    <row r="60" spans="1:13" ht="30" customHeight="1" thickTop="1" thickBot="1" x14ac:dyDescent="0.3">
      <c r="A60" s="1"/>
      <c r="B60" s="1"/>
      <c r="C60" s="1"/>
      <c r="D60" s="3"/>
      <c r="E60" s="33"/>
      <c r="F60" s="2"/>
      <c r="G60" s="2"/>
      <c r="H60" s="38" t="str">
        <f t="shared" si="1"/>
        <v/>
      </c>
      <c r="I60" s="2"/>
      <c r="J60" s="4" t="str">
        <f t="shared" si="2"/>
        <v/>
      </c>
      <c r="K60" s="318"/>
      <c r="L60" s="319"/>
      <c r="M60" s="320"/>
    </row>
    <row r="61" spans="1:13" ht="30" customHeight="1" thickTop="1" thickBot="1" x14ac:dyDescent="0.3">
      <c r="A61" s="1"/>
      <c r="B61" s="1"/>
      <c r="C61" s="1"/>
      <c r="D61" s="3"/>
      <c r="E61" s="33"/>
      <c r="F61" s="2"/>
      <c r="G61" s="2"/>
      <c r="H61" s="38" t="str">
        <f t="shared" si="1"/>
        <v/>
      </c>
      <c r="I61" s="2"/>
      <c r="J61" s="4" t="str">
        <f t="shared" si="2"/>
        <v/>
      </c>
      <c r="K61" s="318"/>
      <c r="L61" s="319"/>
      <c r="M61" s="320"/>
    </row>
    <row r="62" spans="1:13" ht="30" customHeight="1" thickTop="1" thickBot="1" x14ac:dyDescent="0.3">
      <c r="A62" s="1"/>
      <c r="B62" s="1"/>
      <c r="C62" s="1"/>
      <c r="D62" s="3"/>
      <c r="E62" s="33"/>
      <c r="F62" s="2"/>
      <c r="G62" s="2"/>
      <c r="H62" s="38" t="str">
        <f t="shared" si="1"/>
        <v/>
      </c>
      <c r="I62" s="2"/>
      <c r="J62" s="4" t="str">
        <f t="shared" si="2"/>
        <v/>
      </c>
      <c r="K62" s="318"/>
      <c r="L62" s="319"/>
      <c r="M62" s="320"/>
    </row>
    <row r="63" spans="1:13" ht="30" customHeight="1" thickTop="1" thickBot="1" x14ac:dyDescent="0.3">
      <c r="A63" s="1"/>
      <c r="B63" s="1"/>
      <c r="C63" s="1"/>
      <c r="D63" s="3"/>
      <c r="E63" s="33"/>
      <c r="F63" s="2"/>
      <c r="G63" s="2"/>
      <c r="H63" s="38" t="str">
        <f t="shared" si="1"/>
        <v/>
      </c>
      <c r="I63" s="2"/>
      <c r="J63" s="4" t="str">
        <f t="shared" si="2"/>
        <v/>
      </c>
      <c r="K63" s="318"/>
      <c r="L63" s="319"/>
      <c r="M63" s="320"/>
    </row>
    <row r="64" spans="1:13" ht="30" customHeight="1" thickTop="1" thickBot="1" x14ac:dyDescent="0.3">
      <c r="A64" s="1"/>
      <c r="B64" s="1"/>
      <c r="C64" s="1"/>
      <c r="D64" s="3"/>
      <c r="E64" s="33"/>
      <c r="F64" s="2"/>
      <c r="G64" s="2"/>
      <c r="H64" s="38" t="str">
        <f t="shared" si="1"/>
        <v/>
      </c>
      <c r="I64" s="2"/>
      <c r="J64" s="4" t="str">
        <f t="shared" si="2"/>
        <v/>
      </c>
      <c r="K64" s="318"/>
      <c r="L64" s="319"/>
      <c r="M64" s="320"/>
    </row>
    <row r="65" spans="1:13" ht="30" customHeight="1" thickTop="1" thickBot="1" x14ac:dyDescent="0.3">
      <c r="A65" s="1"/>
      <c r="B65" s="1"/>
      <c r="C65" s="1"/>
      <c r="D65" s="3"/>
      <c r="E65" s="33"/>
      <c r="F65" s="2"/>
      <c r="G65" s="2"/>
      <c r="H65" s="38" t="str">
        <f t="shared" si="1"/>
        <v/>
      </c>
      <c r="I65" s="2"/>
      <c r="J65" s="4" t="str">
        <f t="shared" si="2"/>
        <v/>
      </c>
      <c r="K65" s="318"/>
      <c r="L65" s="319"/>
      <c r="M65" s="320"/>
    </row>
    <row r="66" spans="1:13" ht="30" customHeight="1" thickTop="1" thickBot="1" x14ac:dyDescent="0.3">
      <c r="A66" s="1"/>
      <c r="B66" s="1"/>
      <c r="C66" s="1"/>
      <c r="D66" s="3"/>
      <c r="E66" s="33"/>
      <c r="F66" s="2"/>
      <c r="G66" s="2"/>
      <c r="H66" s="38" t="str">
        <f t="shared" si="1"/>
        <v/>
      </c>
      <c r="I66" s="2"/>
      <c r="J66" s="4" t="str">
        <f t="shared" si="2"/>
        <v/>
      </c>
      <c r="K66" s="318"/>
      <c r="L66" s="319"/>
      <c r="M66" s="320"/>
    </row>
    <row r="67" spans="1:13" ht="30" customHeight="1" thickTop="1" thickBot="1" x14ac:dyDescent="0.3">
      <c r="A67" s="1"/>
      <c r="B67" s="1"/>
      <c r="C67" s="1"/>
      <c r="D67" s="3"/>
      <c r="E67" s="33"/>
      <c r="F67" s="2"/>
      <c r="G67" s="2"/>
      <c r="H67" s="38" t="str">
        <f t="shared" si="1"/>
        <v/>
      </c>
      <c r="I67" s="2"/>
      <c r="J67" s="4" t="str">
        <f t="shared" si="2"/>
        <v/>
      </c>
      <c r="K67" s="318"/>
      <c r="L67" s="319"/>
      <c r="M67" s="320"/>
    </row>
    <row r="68" spans="1:13" ht="30" customHeight="1" thickTop="1" thickBot="1" x14ac:dyDescent="0.3">
      <c r="A68" s="1"/>
      <c r="B68" s="1"/>
      <c r="C68" s="1"/>
      <c r="D68" s="3"/>
      <c r="E68" s="33"/>
      <c r="F68" s="2"/>
      <c r="G68" s="2"/>
      <c r="H68" s="38" t="str">
        <f t="shared" si="1"/>
        <v/>
      </c>
      <c r="I68" s="2"/>
      <c r="J68" s="4" t="str">
        <f t="shared" si="2"/>
        <v/>
      </c>
      <c r="K68" s="318"/>
      <c r="L68" s="319"/>
      <c r="M68" s="320"/>
    </row>
    <row r="69" spans="1:13" ht="30" customHeight="1" thickTop="1" thickBot="1" x14ac:dyDescent="0.3">
      <c r="A69" s="1"/>
      <c r="B69" s="1"/>
      <c r="C69" s="1"/>
      <c r="D69" s="3"/>
      <c r="E69" s="33"/>
      <c r="F69" s="2"/>
      <c r="G69" s="2"/>
      <c r="H69" s="38" t="str">
        <f t="shared" si="1"/>
        <v/>
      </c>
      <c r="I69" s="2"/>
      <c r="J69" s="4" t="str">
        <f t="shared" ref="J69:J100" si="3">IF(AND(ISNUMBER(I69),ISNUMBER(E69)),I69-E69,"")</f>
        <v/>
      </c>
      <c r="K69" s="318"/>
      <c r="L69" s="319"/>
      <c r="M69" s="320"/>
    </row>
    <row r="70" spans="1:13" ht="30" customHeight="1" thickTop="1" thickBot="1" x14ac:dyDescent="0.3">
      <c r="A70" s="1"/>
      <c r="B70" s="1"/>
      <c r="C70" s="1"/>
      <c r="D70" s="3"/>
      <c r="E70" s="33"/>
      <c r="F70" s="2"/>
      <c r="G70" s="2"/>
      <c r="H70" s="38" t="str">
        <f t="shared" ref="H70:H133" si="4">IF(AND(ISNUMBER(G70),ISNUMBER(E70)),G70-E70,"")</f>
        <v/>
      </c>
      <c r="I70" s="2"/>
      <c r="J70" s="4" t="str">
        <f t="shared" si="3"/>
        <v/>
      </c>
      <c r="K70" s="318"/>
      <c r="L70" s="319"/>
      <c r="M70" s="320"/>
    </row>
    <row r="71" spans="1:13" ht="30" customHeight="1" thickTop="1" thickBot="1" x14ac:dyDescent="0.3">
      <c r="A71" s="1"/>
      <c r="B71" s="1"/>
      <c r="C71" s="1"/>
      <c r="D71" s="3"/>
      <c r="E71" s="33"/>
      <c r="F71" s="2"/>
      <c r="G71" s="2"/>
      <c r="H71" s="38" t="str">
        <f t="shared" si="4"/>
        <v/>
      </c>
      <c r="I71" s="2"/>
      <c r="J71" s="4" t="str">
        <f t="shared" si="3"/>
        <v/>
      </c>
      <c r="K71" s="318"/>
      <c r="L71" s="319"/>
      <c r="M71" s="320"/>
    </row>
    <row r="72" spans="1:13" ht="30" customHeight="1" thickTop="1" thickBot="1" x14ac:dyDescent="0.3">
      <c r="A72" s="1"/>
      <c r="B72" s="1"/>
      <c r="C72" s="1"/>
      <c r="D72" s="3"/>
      <c r="E72" s="33"/>
      <c r="F72" s="2"/>
      <c r="G72" s="2"/>
      <c r="H72" s="38" t="str">
        <f t="shared" si="4"/>
        <v/>
      </c>
      <c r="I72" s="2"/>
      <c r="J72" s="4" t="str">
        <f t="shared" si="3"/>
        <v/>
      </c>
      <c r="K72" s="318"/>
      <c r="L72" s="319"/>
      <c r="M72" s="320"/>
    </row>
    <row r="73" spans="1:13" ht="30" customHeight="1" thickTop="1" thickBot="1" x14ac:dyDescent="0.3">
      <c r="A73" s="1"/>
      <c r="B73" s="1"/>
      <c r="C73" s="1"/>
      <c r="D73" s="3"/>
      <c r="E73" s="33"/>
      <c r="F73" s="2"/>
      <c r="G73" s="2"/>
      <c r="H73" s="38" t="str">
        <f t="shared" si="4"/>
        <v/>
      </c>
      <c r="I73" s="2"/>
      <c r="J73" s="4" t="str">
        <f t="shared" si="3"/>
        <v/>
      </c>
      <c r="K73" s="318"/>
      <c r="L73" s="319"/>
      <c r="M73" s="320"/>
    </row>
    <row r="74" spans="1:13" ht="30" customHeight="1" thickTop="1" thickBot="1" x14ac:dyDescent="0.3">
      <c r="A74" s="1"/>
      <c r="B74" s="1"/>
      <c r="C74" s="1"/>
      <c r="D74" s="3"/>
      <c r="E74" s="33"/>
      <c r="F74" s="2"/>
      <c r="G74" s="2"/>
      <c r="H74" s="38" t="str">
        <f t="shared" si="4"/>
        <v/>
      </c>
      <c r="I74" s="2"/>
      <c r="J74" s="4" t="str">
        <f t="shared" si="3"/>
        <v/>
      </c>
      <c r="K74" s="318"/>
      <c r="L74" s="319"/>
      <c r="M74" s="320"/>
    </row>
    <row r="75" spans="1:13" ht="30" customHeight="1" thickTop="1" thickBot="1" x14ac:dyDescent="0.3">
      <c r="A75" s="1"/>
      <c r="B75" s="1"/>
      <c r="C75" s="1"/>
      <c r="D75" s="3"/>
      <c r="E75" s="33"/>
      <c r="F75" s="2"/>
      <c r="G75" s="2"/>
      <c r="H75" s="38" t="str">
        <f t="shared" si="4"/>
        <v/>
      </c>
      <c r="I75" s="2"/>
      <c r="J75" s="4" t="str">
        <f t="shared" si="3"/>
        <v/>
      </c>
      <c r="K75" s="318"/>
      <c r="L75" s="319"/>
      <c r="M75" s="320"/>
    </row>
    <row r="76" spans="1:13" ht="30" customHeight="1" thickTop="1" thickBot="1" x14ac:dyDescent="0.3">
      <c r="A76" s="1"/>
      <c r="B76" s="1"/>
      <c r="C76" s="1"/>
      <c r="D76" s="3"/>
      <c r="E76" s="33"/>
      <c r="F76" s="2"/>
      <c r="G76" s="2"/>
      <c r="H76" s="38" t="str">
        <f t="shared" si="4"/>
        <v/>
      </c>
      <c r="I76" s="2"/>
      <c r="J76" s="4" t="str">
        <f t="shared" si="3"/>
        <v/>
      </c>
      <c r="K76" s="318"/>
      <c r="L76" s="319"/>
      <c r="M76" s="320"/>
    </row>
    <row r="77" spans="1:13" ht="30" customHeight="1" thickTop="1" thickBot="1" x14ac:dyDescent="0.3">
      <c r="A77" s="1"/>
      <c r="B77" s="1"/>
      <c r="C77" s="1"/>
      <c r="D77" s="3"/>
      <c r="E77" s="33"/>
      <c r="F77" s="2"/>
      <c r="G77" s="2"/>
      <c r="H77" s="38" t="str">
        <f t="shared" si="4"/>
        <v/>
      </c>
      <c r="I77" s="2"/>
      <c r="J77" s="4" t="str">
        <f t="shared" si="3"/>
        <v/>
      </c>
      <c r="K77" s="318"/>
      <c r="L77" s="319"/>
      <c r="M77" s="320"/>
    </row>
    <row r="78" spans="1:13" ht="30" customHeight="1" thickTop="1" thickBot="1" x14ac:dyDescent="0.3">
      <c r="A78" s="1"/>
      <c r="B78" s="1"/>
      <c r="C78" s="1"/>
      <c r="D78" s="3"/>
      <c r="E78" s="33"/>
      <c r="F78" s="2"/>
      <c r="G78" s="2"/>
      <c r="H78" s="38" t="str">
        <f t="shared" si="4"/>
        <v/>
      </c>
      <c r="I78" s="2"/>
      <c r="J78" s="4" t="str">
        <f t="shared" si="3"/>
        <v/>
      </c>
      <c r="K78" s="318"/>
      <c r="L78" s="319"/>
      <c r="M78" s="320"/>
    </row>
    <row r="79" spans="1:13" ht="30" customHeight="1" thickTop="1" thickBot="1" x14ac:dyDescent="0.3">
      <c r="A79" s="1"/>
      <c r="B79" s="1"/>
      <c r="C79" s="1"/>
      <c r="D79" s="3"/>
      <c r="E79" s="33"/>
      <c r="F79" s="2"/>
      <c r="G79" s="2"/>
      <c r="H79" s="38" t="str">
        <f t="shared" si="4"/>
        <v/>
      </c>
      <c r="I79" s="2"/>
      <c r="J79" s="4" t="str">
        <f t="shared" si="3"/>
        <v/>
      </c>
      <c r="K79" s="318"/>
      <c r="L79" s="319"/>
      <c r="M79" s="320"/>
    </row>
    <row r="80" spans="1:13" ht="30" customHeight="1" thickTop="1" thickBot="1" x14ac:dyDescent="0.3">
      <c r="A80" s="1"/>
      <c r="B80" s="1"/>
      <c r="C80" s="1"/>
      <c r="D80" s="3"/>
      <c r="E80" s="33"/>
      <c r="F80" s="2"/>
      <c r="G80" s="2"/>
      <c r="H80" s="38" t="str">
        <f t="shared" si="4"/>
        <v/>
      </c>
      <c r="I80" s="2"/>
      <c r="J80" s="4" t="str">
        <f t="shared" si="3"/>
        <v/>
      </c>
      <c r="K80" s="318"/>
      <c r="L80" s="319"/>
      <c r="M80" s="320"/>
    </row>
    <row r="81" spans="1:13" ht="30" customHeight="1" thickTop="1" thickBot="1" x14ac:dyDescent="0.3">
      <c r="A81" s="1"/>
      <c r="B81" s="1"/>
      <c r="C81" s="1"/>
      <c r="D81" s="3"/>
      <c r="E81" s="33"/>
      <c r="F81" s="2"/>
      <c r="G81" s="2"/>
      <c r="H81" s="38" t="str">
        <f t="shared" si="4"/>
        <v/>
      </c>
      <c r="I81" s="2"/>
      <c r="J81" s="4" t="str">
        <f t="shared" si="3"/>
        <v/>
      </c>
      <c r="K81" s="318"/>
      <c r="L81" s="319"/>
      <c r="M81" s="320"/>
    </row>
    <row r="82" spans="1:13" ht="30" customHeight="1" thickTop="1" thickBot="1" x14ac:dyDescent="0.3">
      <c r="A82" s="1"/>
      <c r="B82" s="1"/>
      <c r="C82" s="1"/>
      <c r="D82" s="3"/>
      <c r="E82" s="33"/>
      <c r="F82" s="2"/>
      <c r="G82" s="2"/>
      <c r="H82" s="38" t="str">
        <f t="shared" si="4"/>
        <v/>
      </c>
      <c r="I82" s="2"/>
      <c r="J82" s="4" t="str">
        <f t="shared" si="3"/>
        <v/>
      </c>
      <c r="K82" s="318"/>
      <c r="L82" s="319"/>
      <c r="M82" s="320"/>
    </row>
    <row r="83" spans="1:13" ht="30" customHeight="1" thickTop="1" thickBot="1" x14ac:dyDescent="0.3">
      <c r="A83" s="1"/>
      <c r="B83" s="1"/>
      <c r="C83" s="1"/>
      <c r="D83" s="3"/>
      <c r="E83" s="33"/>
      <c r="F83" s="2"/>
      <c r="G83" s="2"/>
      <c r="H83" s="38" t="str">
        <f t="shared" si="4"/>
        <v/>
      </c>
      <c r="I83" s="2"/>
      <c r="J83" s="4" t="str">
        <f t="shared" si="3"/>
        <v/>
      </c>
      <c r="K83" s="318"/>
      <c r="L83" s="319"/>
      <c r="M83" s="320"/>
    </row>
    <row r="84" spans="1:13" ht="30" customHeight="1" thickTop="1" thickBot="1" x14ac:dyDescent="0.3">
      <c r="A84" s="1"/>
      <c r="B84" s="1"/>
      <c r="C84" s="1"/>
      <c r="D84" s="3"/>
      <c r="E84" s="33"/>
      <c r="F84" s="2"/>
      <c r="G84" s="2"/>
      <c r="H84" s="38" t="str">
        <f t="shared" si="4"/>
        <v/>
      </c>
      <c r="I84" s="2"/>
      <c r="J84" s="4" t="str">
        <f t="shared" si="3"/>
        <v/>
      </c>
      <c r="K84" s="318"/>
      <c r="L84" s="319"/>
      <c r="M84" s="320"/>
    </row>
    <row r="85" spans="1:13" ht="30" customHeight="1" thickTop="1" thickBot="1" x14ac:dyDescent="0.3">
      <c r="A85" s="1"/>
      <c r="B85" s="1"/>
      <c r="C85" s="1"/>
      <c r="D85" s="3"/>
      <c r="E85" s="33"/>
      <c r="F85" s="2"/>
      <c r="G85" s="2"/>
      <c r="H85" s="38" t="str">
        <f t="shared" si="4"/>
        <v/>
      </c>
      <c r="I85" s="2"/>
      <c r="J85" s="4" t="str">
        <f t="shared" si="3"/>
        <v/>
      </c>
      <c r="K85" s="318"/>
      <c r="L85" s="319"/>
      <c r="M85" s="320"/>
    </row>
    <row r="86" spans="1:13" ht="30" customHeight="1" thickTop="1" thickBot="1" x14ac:dyDescent="0.3">
      <c r="A86" s="1"/>
      <c r="B86" s="1"/>
      <c r="C86" s="1"/>
      <c r="D86" s="3"/>
      <c r="E86" s="33"/>
      <c r="F86" s="2"/>
      <c r="G86" s="2"/>
      <c r="H86" s="38" t="str">
        <f t="shared" si="4"/>
        <v/>
      </c>
      <c r="I86" s="2"/>
      <c r="J86" s="4" t="str">
        <f t="shared" si="3"/>
        <v/>
      </c>
      <c r="K86" s="318"/>
      <c r="L86" s="319"/>
      <c r="M86" s="320"/>
    </row>
    <row r="87" spans="1:13" ht="30" customHeight="1" thickTop="1" thickBot="1" x14ac:dyDescent="0.3">
      <c r="A87" s="1"/>
      <c r="B87" s="1"/>
      <c r="C87" s="1"/>
      <c r="D87" s="3"/>
      <c r="E87" s="33"/>
      <c r="F87" s="2"/>
      <c r="G87" s="2"/>
      <c r="H87" s="38" t="str">
        <f t="shared" si="4"/>
        <v/>
      </c>
      <c r="I87" s="2"/>
      <c r="J87" s="4" t="str">
        <f t="shared" si="3"/>
        <v/>
      </c>
      <c r="K87" s="318"/>
      <c r="L87" s="319"/>
      <c r="M87" s="320"/>
    </row>
    <row r="88" spans="1:13" ht="30" customHeight="1" thickTop="1" thickBot="1" x14ac:dyDescent="0.3">
      <c r="A88" s="1"/>
      <c r="B88" s="1"/>
      <c r="C88" s="1"/>
      <c r="D88" s="3"/>
      <c r="E88" s="33"/>
      <c r="F88" s="2"/>
      <c r="G88" s="2"/>
      <c r="H88" s="38" t="str">
        <f t="shared" si="4"/>
        <v/>
      </c>
      <c r="I88" s="2"/>
      <c r="J88" s="4" t="str">
        <f t="shared" si="3"/>
        <v/>
      </c>
      <c r="K88" s="318"/>
      <c r="L88" s="319"/>
      <c r="M88" s="320"/>
    </row>
    <row r="89" spans="1:13" ht="30" customHeight="1" thickTop="1" thickBot="1" x14ac:dyDescent="0.3">
      <c r="A89" s="1"/>
      <c r="B89" s="1"/>
      <c r="C89" s="1"/>
      <c r="D89" s="3"/>
      <c r="E89" s="33"/>
      <c r="F89" s="2"/>
      <c r="G89" s="2"/>
      <c r="H89" s="38" t="str">
        <f t="shared" si="4"/>
        <v/>
      </c>
      <c r="I89" s="2"/>
      <c r="J89" s="4" t="str">
        <f t="shared" si="3"/>
        <v/>
      </c>
      <c r="K89" s="318"/>
      <c r="L89" s="319"/>
      <c r="M89" s="320"/>
    </row>
    <row r="90" spans="1:13" ht="30" customHeight="1" thickTop="1" thickBot="1" x14ac:dyDescent="0.3">
      <c r="A90" s="1"/>
      <c r="B90" s="1"/>
      <c r="C90" s="1"/>
      <c r="D90" s="3"/>
      <c r="E90" s="33"/>
      <c r="F90" s="2"/>
      <c r="G90" s="2"/>
      <c r="H90" s="38" t="str">
        <f t="shared" si="4"/>
        <v/>
      </c>
      <c r="I90" s="2"/>
      <c r="J90" s="4" t="str">
        <f t="shared" si="3"/>
        <v/>
      </c>
      <c r="K90" s="318"/>
      <c r="L90" s="319"/>
      <c r="M90" s="320"/>
    </row>
    <row r="91" spans="1:13" ht="30" customHeight="1" thickTop="1" thickBot="1" x14ac:dyDescent="0.3">
      <c r="A91" s="1"/>
      <c r="B91" s="1"/>
      <c r="C91" s="1"/>
      <c r="D91" s="3"/>
      <c r="E91" s="33"/>
      <c r="F91" s="2"/>
      <c r="G91" s="2"/>
      <c r="H91" s="38" t="str">
        <f t="shared" si="4"/>
        <v/>
      </c>
      <c r="I91" s="2"/>
      <c r="J91" s="4" t="str">
        <f t="shared" si="3"/>
        <v/>
      </c>
      <c r="K91" s="318"/>
      <c r="L91" s="319"/>
      <c r="M91" s="320"/>
    </row>
    <row r="92" spans="1:13" ht="30" customHeight="1" thickTop="1" thickBot="1" x14ac:dyDescent="0.3">
      <c r="A92" s="1"/>
      <c r="B92" s="1"/>
      <c r="C92" s="1"/>
      <c r="D92" s="3"/>
      <c r="E92" s="33"/>
      <c r="F92" s="2"/>
      <c r="G92" s="2"/>
      <c r="H92" s="38" t="str">
        <f t="shared" si="4"/>
        <v/>
      </c>
      <c r="I92" s="2"/>
      <c r="J92" s="4" t="str">
        <f t="shared" si="3"/>
        <v/>
      </c>
      <c r="K92" s="318"/>
      <c r="L92" s="319"/>
      <c r="M92" s="320"/>
    </row>
    <row r="93" spans="1:13" ht="30" customHeight="1" thickTop="1" thickBot="1" x14ac:dyDescent="0.3">
      <c r="A93" s="1"/>
      <c r="B93" s="1"/>
      <c r="C93" s="1"/>
      <c r="D93" s="3"/>
      <c r="E93" s="33"/>
      <c r="F93" s="2"/>
      <c r="G93" s="2"/>
      <c r="H93" s="38" t="str">
        <f t="shared" si="4"/>
        <v/>
      </c>
      <c r="I93" s="2"/>
      <c r="J93" s="4" t="str">
        <f t="shared" si="3"/>
        <v/>
      </c>
      <c r="K93" s="318"/>
      <c r="L93" s="319"/>
      <c r="M93" s="320"/>
    </row>
    <row r="94" spans="1:13" ht="30" customHeight="1" thickTop="1" thickBot="1" x14ac:dyDescent="0.3">
      <c r="A94" s="1"/>
      <c r="B94" s="1"/>
      <c r="C94" s="1"/>
      <c r="D94" s="3"/>
      <c r="E94" s="33"/>
      <c r="F94" s="2"/>
      <c r="G94" s="2"/>
      <c r="H94" s="38" t="str">
        <f t="shared" si="4"/>
        <v/>
      </c>
      <c r="I94" s="2"/>
      <c r="J94" s="4" t="str">
        <f t="shared" si="3"/>
        <v/>
      </c>
      <c r="K94" s="318"/>
      <c r="L94" s="319"/>
      <c r="M94" s="320"/>
    </row>
    <row r="95" spans="1:13" ht="30" customHeight="1" thickTop="1" thickBot="1" x14ac:dyDescent="0.3">
      <c r="A95" s="1"/>
      <c r="B95" s="1"/>
      <c r="C95" s="1"/>
      <c r="D95" s="3"/>
      <c r="E95" s="33"/>
      <c r="F95" s="2"/>
      <c r="G95" s="2"/>
      <c r="H95" s="38" t="str">
        <f t="shared" si="4"/>
        <v/>
      </c>
      <c r="I95" s="2"/>
      <c r="J95" s="4" t="str">
        <f t="shared" si="3"/>
        <v/>
      </c>
      <c r="K95" s="318"/>
      <c r="L95" s="319"/>
      <c r="M95" s="320"/>
    </row>
    <row r="96" spans="1:13" ht="30" customHeight="1" thickTop="1" thickBot="1" x14ac:dyDescent="0.3">
      <c r="A96" s="1"/>
      <c r="B96" s="1"/>
      <c r="C96" s="1"/>
      <c r="D96" s="3"/>
      <c r="E96" s="33"/>
      <c r="F96" s="2"/>
      <c r="G96" s="2"/>
      <c r="H96" s="38" t="str">
        <f t="shared" si="4"/>
        <v/>
      </c>
      <c r="I96" s="2"/>
      <c r="J96" s="4" t="str">
        <f t="shared" si="3"/>
        <v/>
      </c>
      <c r="K96" s="318"/>
      <c r="L96" s="319"/>
      <c r="M96" s="320"/>
    </row>
    <row r="97" spans="1:13" ht="30" customHeight="1" thickTop="1" thickBot="1" x14ac:dyDescent="0.3">
      <c r="A97" s="1"/>
      <c r="B97" s="1"/>
      <c r="C97" s="1"/>
      <c r="D97" s="3"/>
      <c r="E97" s="33"/>
      <c r="F97" s="2"/>
      <c r="G97" s="2"/>
      <c r="H97" s="38" t="str">
        <f t="shared" si="4"/>
        <v/>
      </c>
      <c r="I97" s="2"/>
      <c r="J97" s="4" t="str">
        <f t="shared" si="3"/>
        <v/>
      </c>
      <c r="K97" s="318"/>
      <c r="L97" s="319"/>
      <c r="M97" s="320"/>
    </row>
    <row r="98" spans="1:13" ht="30" customHeight="1" thickTop="1" thickBot="1" x14ac:dyDescent="0.3">
      <c r="A98" s="1"/>
      <c r="B98" s="1"/>
      <c r="C98" s="1"/>
      <c r="D98" s="3"/>
      <c r="E98" s="33"/>
      <c r="F98" s="2"/>
      <c r="G98" s="2"/>
      <c r="H98" s="38" t="str">
        <f t="shared" si="4"/>
        <v/>
      </c>
      <c r="I98" s="2"/>
      <c r="J98" s="4" t="str">
        <f t="shared" si="3"/>
        <v/>
      </c>
      <c r="K98" s="318"/>
      <c r="L98" s="319"/>
      <c r="M98" s="320"/>
    </row>
    <row r="99" spans="1:13" ht="30" customHeight="1" thickTop="1" thickBot="1" x14ac:dyDescent="0.3">
      <c r="A99" s="1"/>
      <c r="B99" s="1"/>
      <c r="C99" s="1"/>
      <c r="D99" s="3"/>
      <c r="E99" s="33"/>
      <c r="F99" s="2"/>
      <c r="G99" s="2"/>
      <c r="H99" s="38" t="str">
        <f t="shared" si="4"/>
        <v/>
      </c>
      <c r="I99" s="2"/>
      <c r="J99" s="4" t="str">
        <f t="shared" si="3"/>
        <v/>
      </c>
      <c r="K99" s="318"/>
      <c r="L99" s="319"/>
      <c r="M99" s="320"/>
    </row>
    <row r="100" spans="1:13" ht="30" customHeight="1" thickTop="1" thickBot="1" x14ac:dyDescent="0.3">
      <c r="A100" s="1"/>
      <c r="B100" s="1"/>
      <c r="C100" s="1"/>
      <c r="D100" s="3"/>
      <c r="E100" s="33"/>
      <c r="F100" s="2"/>
      <c r="G100" s="2"/>
      <c r="H100" s="38" t="str">
        <f t="shared" si="4"/>
        <v/>
      </c>
      <c r="I100" s="2"/>
      <c r="J100" s="4" t="str">
        <f t="shared" si="3"/>
        <v/>
      </c>
      <c r="K100" s="318"/>
      <c r="L100" s="319"/>
      <c r="M100" s="320"/>
    </row>
    <row r="101" spans="1:13" ht="30" customHeight="1" thickTop="1" thickBot="1" x14ac:dyDescent="0.3">
      <c r="A101" s="1"/>
      <c r="B101" s="1"/>
      <c r="C101" s="1"/>
      <c r="D101" s="3"/>
      <c r="E101" s="33"/>
      <c r="F101" s="2"/>
      <c r="G101" s="2"/>
      <c r="H101" s="38" t="str">
        <f t="shared" si="4"/>
        <v/>
      </c>
      <c r="I101" s="2"/>
      <c r="J101" s="4" t="str">
        <f t="shared" ref="J101:J132" si="5">IF(AND(ISNUMBER(I101),ISNUMBER(E101)),I101-E101,"")</f>
        <v/>
      </c>
      <c r="K101" s="318"/>
      <c r="L101" s="319"/>
      <c r="M101" s="320"/>
    </row>
    <row r="102" spans="1:13" ht="30" customHeight="1" thickTop="1" thickBot="1" x14ac:dyDescent="0.3">
      <c r="A102" s="1"/>
      <c r="B102" s="1"/>
      <c r="C102" s="1"/>
      <c r="D102" s="3"/>
      <c r="E102" s="33"/>
      <c r="F102" s="2"/>
      <c r="G102" s="2"/>
      <c r="H102" s="38" t="str">
        <f t="shared" si="4"/>
        <v/>
      </c>
      <c r="I102" s="2"/>
      <c r="J102" s="4" t="str">
        <f t="shared" si="5"/>
        <v/>
      </c>
      <c r="K102" s="318"/>
      <c r="L102" s="319"/>
      <c r="M102" s="320"/>
    </row>
    <row r="103" spans="1:13" ht="30" customHeight="1" thickTop="1" thickBot="1" x14ac:dyDescent="0.3">
      <c r="A103" s="1"/>
      <c r="B103" s="1"/>
      <c r="C103" s="1"/>
      <c r="D103" s="3"/>
      <c r="E103" s="33"/>
      <c r="F103" s="2"/>
      <c r="G103" s="2"/>
      <c r="H103" s="38" t="str">
        <f t="shared" si="4"/>
        <v/>
      </c>
      <c r="I103" s="2"/>
      <c r="J103" s="4" t="str">
        <f t="shared" si="5"/>
        <v/>
      </c>
      <c r="K103" s="318"/>
      <c r="L103" s="319"/>
      <c r="M103" s="320"/>
    </row>
    <row r="104" spans="1:13" ht="30" customHeight="1" thickTop="1" thickBot="1" x14ac:dyDescent="0.3">
      <c r="A104" s="1"/>
      <c r="B104" s="1"/>
      <c r="C104" s="1"/>
      <c r="D104" s="3"/>
      <c r="E104" s="33"/>
      <c r="F104" s="2"/>
      <c r="G104" s="2"/>
      <c r="H104" s="38" t="str">
        <f t="shared" si="4"/>
        <v/>
      </c>
      <c r="I104" s="2"/>
      <c r="J104" s="4" t="str">
        <f t="shared" si="5"/>
        <v/>
      </c>
      <c r="K104" s="318"/>
      <c r="L104" s="319"/>
      <c r="M104" s="320"/>
    </row>
    <row r="105" spans="1:13" ht="30" customHeight="1" thickTop="1" thickBot="1" x14ac:dyDescent="0.3">
      <c r="A105" s="1"/>
      <c r="B105" s="1"/>
      <c r="C105" s="1"/>
      <c r="D105" s="3"/>
      <c r="E105" s="33"/>
      <c r="F105" s="2"/>
      <c r="G105" s="2"/>
      <c r="H105" s="38" t="str">
        <f t="shared" si="4"/>
        <v/>
      </c>
      <c r="I105" s="2"/>
      <c r="J105" s="4" t="str">
        <f t="shared" si="5"/>
        <v/>
      </c>
      <c r="K105" s="318"/>
      <c r="L105" s="319"/>
      <c r="M105" s="320"/>
    </row>
    <row r="106" spans="1:13" ht="30" customHeight="1" thickTop="1" thickBot="1" x14ac:dyDescent="0.3">
      <c r="A106" s="1"/>
      <c r="B106" s="1"/>
      <c r="C106" s="1"/>
      <c r="D106" s="3"/>
      <c r="E106" s="33"/>
      <c r="F106" s="2"/>
      <c r="G106" s="2"/>
      <c r="H106" s="38" t="str">
        <f t="shared" si="4"/>
        <v/>
      </c>
      <c r="I106" s="2"/>
      <c r="J106" s="4" t="str">
        <f t="shared" si="5"/>
        <v/>
      </c>
      <c r="K106" s="318"/>
      <c r="L106" s="319"/>
      <c r="M106" s="320"/>
    </row>
    <row r="107" spans="1:13" ht="30" customHeight="1" thickTop="1" thickBot="1" x14ac:dyDescent="0.3">
      <c r="A107" s="1"/>
      <c r="B107" s="1"/>
      <c r="C107" s="1"/>
      <c r="D107" s="3"/>
      <c r="E107" s="33"/>
      <c r="F107" s="2"/>
      <c r="G107" s="2"/>
      <c r="H107" s="38" t="str">
        <f t="shared" si="4"/>
        <v/>
      </c>
      <c r="I107" s="2"/>
      <c r="J107" s="4" t="str">
        <f t="shared" si="5"/>
        <v/>
      </c>
      <c r="K107" s="318"/>
      <c r="L107" s="319"/>
      <c r="M107" s="320"/>
    </row>
    <row r="108" spans="1:13" ht="30" customHeight="1" thickTop="1" thickBot="1" x14ac:dyDescent="0.3">
      <c r="A108" s="1"/>
      <c r="B108" s="1"/>
      <c r="C108" s="1"/>
      <c r="D108" s="3"/>
      <c r="E108" s="33"/>
      <c r="F108" s="2"/>
      <c r="G108" s="2"/>
      <c r="H108" s="38" t="str">
        <f t="shared" si="4"/>
        <v/>
      </c>
      <c r="I108" s="2"/>
      <c r="J108" s="4" t="str">
        <f t="shared" si="5"/>
        <v/>
      </c>
      <c r="K108" s="318"/>
      <c r="L108" s="319"/>
      <c r="M108" s="320"/>
    </row>
    <row r="109" spans="1:13" ht="30" customHeight="1" thickTop="1" thickBot="1" x14ac:dyDescent="0.3">
      <c r="A109" s="1"/>
      <c r="B109" s="1"/>
      <c r="C109" s="1"/>
      <c r="D109" s="3"/>
      <c r="E109" s="33"/>
      <c r="F109" s="2"/>
      <c r="G109" s="2"/>
      <c r="H109" s="38" t="str">
        <f t="shared" si="4"/>
        <v/>
      </c>
      <c r="I109" s="2"/>
      <c r="J109" s="4" t="str">
        <f t="shared" si="5"/>
        <v/>
      </c>
      <c r="K109" s="318"/>
      <c r="L109" s="319"/>
      <c r="M109" s="320"/>
    </row>
    <row r="110" spans="1:13" ht="30" customHeight="1" thickTop="1" thickBot="1" x14ac:dyDescent="0.3">
      <c r="A110" s="1"/>
      <c r="B110" s="1"/>
      <c r="C110" s="1"/>
      <c r="D110" s="3"/>
      <c r="E110" s="33"/>
      <c r="F110" s="2"/>
      <c r="G110" s="2"/>
      <c r="H110" s="38" t="str">
        <f t="shared" si="4"/>
        <v/>
      </c>
      <c r="I110" s="2"/>
      <c r="J110" s="4" t="str">
        <f t="shared" si="5"/>
        <v/>
      </c>
      <c r="K110" s="318"/>
      <c r="L110" s="319"/>
      <c r="M110" s="320"/>
    </row>
    <row r="111" spans="1:13" ht="30" customHeight="1" thickTop="1" thickBot="1" x14ac:dyDescent="0.3">
      <c r="A111" s="1"/>
      <c r="B111" s="1"/>
      <c r="C111" s="1"/>
      <c r="D111" s="3"/>
      <c r="E111" s="33"/>
      <c r="F111" s="2"/>
      <c r="G111" s="2"/>
      <c r="H111" s="38" t="str">
        <f t="shared" si="4"/>
        <v/>
      </c>
      <c r="I111" s="2"/>
      <c r="J111" s="4" t="str">
        <f t="shared" si="5"/>
        <v/>
      </c>
      <c r="K111" s="318"/>
      <c r="L111" s="319"/>
      <c r="M111" s="320"/>
    </row>
    <row r="112" spans="1:13" ht="30" customHeight="1" thickTop="1" thickBot="1" x14ac:dyDescent="0.3">
      <c r="A112" s="1"/>
      <c r="B112" s="1"/>
      <c r="C112" s="1"/>
      <c r="D112" s="3"/>
      <c r="E112" s="33"/>
      <c r="F112" s="2"/>
      <c r="G112" s="2"/>
      <c r="H112" s="38" t="str">
        <f t="shared" si="4"/>
        <v/>
      </c>
      <c r="I112" s="2"/>
      <c r="J112" s="4" t="str">
        <f t="shared" si="5"/>
        <v/>
      </c>
      <c r="K112" s="318"/>
      <c r="L112" s="319"/>
      <c r="M112" s="320"/>
    </row>
    <row r="113" spans="1:13" ht="30" customHeight="1" thickTop="1" thickBot="1" x14ac:dyDescent="0.3">
      <c r="A113" s="1"/>
      <c r="B113" s="1"/>
      <c r="C113" s="1"/>
      <c r="D113" s="3"/>
      <c r="E113" s="33"/>
      <c r="F113" s="2"/>
      <c r="G113" s="2"/>
      <c r="H113" s="38" t="str">
        <f t="shared" si="4"/>
        <v/>
      </c>
      <c r="I113" s="2"/>
      <c r="J113" s="4" t="str">
        <f t="shared" si="5"/>
        <v/>
      </c>
      <c r="K113" s="318"/>
      <c r="L113" s="319"/>
      <c r="M113" s="320"/>
    </row>
    <row r="114" spans="1:13" ht="30" customHeight="1" thickTop="1" thickBot="1" x14ac:dyDescent="0.3">
      <c r="A114" s="1"/>
      <c r="B114" s="1"/>
      <c r="C114" s="1"/>
      <c r="D114" s="3"/>
      <c r="E114" s="33"/>
      <c r="F114" s="2"/>
      <c r="G114" s="2"/>
      <c r="H114" s="38" t="str">
        <f t="shared" si="4"/>
        <v/>
      </c>
      <c r="I114" s="2"/>
      <c r="J114" s="4" t="str">
        <f t="shared" si="5"/>
        <v/>
      </c>
      <c r="K114" s="318"/>
      <c r="L114" s="319"/>
      <c r="M114" s="320"/>
    </row>
    <row r="115" spans="1:13" ht="30" customHeight="1" thickTop="1" thickBot="1" x14ac:dyDescent="0.3">
      <c r="A115" s="1"/>
      <c r="B115" s="1"/>
      <c r="C115" s="1"/>
      <c r="D115" s="3"/>
      <c r="E115" s="33"/>
      <c r="F115" s="2"/>
      <c r="G115" s="2"/>
      <c r="H115" s="38" t="str">
        <f t="shared" si="4"/>
        <v/>
      </c>
      <c r="I115" s="2"/>
      <c r="J115" s="4" t="str">
        <f t="shared" si="5"/>
        <v/>
      </c>
      <c r="K115" s="318"/>
      <c r="L115" s="319"/>
      <c r="M115" s="320"/>
    </row>
    <row r="116" spans="1:13" ht="30" customHeight="1" thickTop="1" thickBot="1" x14ac:dyDescent="0.3">
      <c r="A116" s="1"/>
      <c r="B116" s="1"/>
      <c r="C116" s="1"/>
      <c r="D116" s="3"/>
      <c r="E116" s="33"/>
      <c r="F116" s="2"/>
      <c r="G116" s="2"/>
      <c r="H116" s="38" t="str">
        <f t="shared" si="4"/>
        <v/>
      </c>
      <c r="I116" s="2"/>
      <c r="J116" s="4" t="str">
        <f t="shared" si="5"/>
        <v/>
      </c>
      <c r="K116" s="318"/>
      <c r="L116" s="319"/>
      <c r="M116" s="320"/>
    </row>
    <row r="117" spans="1:13" ht="30" customHeight="1" thickTop="1" thickBot="1" x14ac:dyDescent="0.3">
      <c r="A117" s="1"/>
      <c r="B117" s="1"/>
      <c r="C117" s="1"/>
      <c r="D117" s="3"/>
      <c r="E117" s="33"/>
      <c r="F117" s="2"/>
      <c r="G117" s="2"/>
      <c r="H117" s="38" t="str">
        <f t="shared" si="4"/>
        <v/>
      </c>
      <c r="I117" s="2"/>
      <c r="J117" s="4" t="str">
        <f t="shared" si="5"/>
        <v/>
      </c>
      <c r="K117" s="318"/>
      <c r="L117" s="319"/>
      <c r="M117" s="320"/>
    </row>
    <row r="118" spans="1:13" ht="30" customHeight="1" thickTop="1" thickBot="1" x14ac:dyDescent="0.3">
      <c r="A118" s="1"/>
      <c r="B118" s="1"/>
      <c r="C118" s="1"/>
      <c r="D118" s="3"/>
      <c r="E118" s="33"/>
      <c r="F118" s="2"/>
      <c r="G118" s="2"/>
      <c r="H118" s="38" t="str">
        <f t="shared" si="4"/>
        <v/>
      </c>
      <c r="I118" s="2"/>
      <c r="J118" s="4" t="str">
        <f t="shared" si="5"/>
        <v/>
      </c>
      <c r="K118" s="318"/>
      <c r="L118" s="319"/>
      <c r="M118" s="320"/>
    </row>
    <row r="119" spans="1:13" ht="30" customHeight="1" thickTop="1" thickBot="1" x14ac:dyDescent="0.3">
      <c r="A119" s="1"/>
      <c r="B119" s="1"/>
      <c r="C119" s="1"/>
      <c r="D119" s="3"/>
      <c r="E119" s="33"/>
      <c r="F119" s="2"/>
      <c r="G119" s="2"/>
      <c r="H119" s="38" t="str">
        <f t="shared" si="4"/>
        <v/>
      </c>
      <c r="I119" s="2"/>
      <c r="J119" s="4" t="str">
        <f t="shared" si="5"/>
        <v/>
      </c>
      <c r="K119" s="318"/>
      <c r="L119" s="319"/>
      <c r="M119" s="320"/>
    </row>
    <row r="120" spans="1:13" ht="30" customHeight="1" thickTop="1" thickBot="1" x14ac:dyDescent="0.3">
      <c r="A120" s="1"/>
      <c r="B120" s="1"/>
      <c r="C120" s="1"/>
      <c r="D120" s="3"/>
      <c r="E120" s="33"/>
      <c r="F120" s="2"/>
      <c r="G120" s="2"/>
      <c r="H120" s="38" t="str">
        <f t="shared" si="4"/>
        <v/>
      </c>
      <c r="I120" s="2"/>
      <c r="J120" s="4" t="str">
        <f t="shared" si="5"/>
        <v/>
      </c>
      <c r="K120" s="318"/>
      <c r="L120" s="319"/>
      <c r="M120" s="320"/>
    </row>
    <row r="121" spans="1:13" ht="30" customHeight="1" thickTop="1" thickBot="1" x14ac:dyDescent="0.3">
      <c r="A121" s="1"/>
      <c r="B121" s="1"/>
      <c r="C121" s="1"/>
      <c r="D121" s="3"/>
      <c r="E121" s="33"/>
      <c r="F121" s="2"/>
      <c r="G121" s="2"/>
      <c r="H121" s="38" t="str">
        <f t="shared" si="4"/>
        <v/>
      </c>
      <c r="I121" s="2"/>
      <c r="J121" s="4" t="str">
        <f t="shared" si="5"/>
        <v/>
      </c>
      <c r="K121" s="318"/>
      <c r="L121" s="319"/>
      <c r="M121" s="320"/>
    </row>
    <row r="122" spans="1:13" ht="30" customHeight="1" thickTop="1" thickBot="1" x14ac:dyDescent="0.3">
      <c r="A122" s="1"/>
      <c r="B122" s="1"/>
      <c r="C122" s="1"/>
      <c r="D122" s="3"/>
      <c r="E122" s="33"/>
      <c r="F122" s="2"/>
      <c r="G122" s="2"/>
      <c r="H122" s="38" t="str">
        <f t="shared" si="4"/>
        <v/>
      </c>
      <c r="I122" s="2"/>
      <c r="J122" s="4" t="str">
        <f t="shared" si="5"/>
        <v/>
      </c>
      <c r="K122" s="318"/>
      <c r="L122" s="319"/>
      <c r="M122" s="320"/>
    </row>
    <row r="123" spans="1:13" ht="30" customHeight="1" thickTop="1" thickBot="1" x14ac:dyDescent="0.3">
      <c r="A123" s="1"/>
      <c r="B123" s="1"/>
      <c r="C123" s="1"/>
      <c r="D123" s="3"/>
      <c r="E123" s="33"/>
      <c r="F123" s="2"/>
      <c r="G123" s="2"/>
      <c r="H123" s="38" t="str">
        <f t="shared" si="4"/>
        <v/>
      </c>
      <c r="I123" s="2"/>
      <c r="J123" s="4" t="str">
        <f t="shared" si="5"/>
        <v/>
      </c>
      <c r="K123" s="318"/>
      <c r="L123" s="319"/>
      <c r="M123" s="320"/>
    </row>
    <row r="124" spans="1:13" ht="30" customHeight="1" thickTop="1" thickBot="1" x14ac:dyDescent="0.3">
      <c r="A124" s="1"/>
      <c r="B124" s="1"/>
      <c r="C124" s="1"/>
      <c r="D124" s="3"/>
      <c r="E124" s="33"/>
      <c r="F124" s="2"/>
      <c r="G124" s="2"/>
      <c r="H124" s="38" t="str">
        <f t="shared" si="4"/>
        <v/>
      </c>
      <c r="I124" s="2"/>
      <c r="J124" s="4" t="str">
        <f t="shared" si="5"/>
        <v/>
      </c>
      <c r="K124" s="318"/>
      <c r="L124" s="319"/>
      <c r="M124" s="320"/>
    </row>
    <row r="125" spans="1:13" ht="30" customHeight="1" thickTop="1" thickBot="1" x14ac:dyDescent="0.3">
      <c r="A125" s="1"/>
      <c r="B125" s="1"/>
      <c r="C125" s="1"/>
      <c r="D125" s="3"/>
      <c r="E125" s="33"/>
      <c r="F125" s="2"/>
      <c r="G125" s="2"/>
      <c r="H125" s="38" t="str">
        <f t="shared" si="4"/>
        <v/>
      </c>
      <c r="I125" s="2"/>
      <c r="J125" s="4" t="str">
        <f t="shared" si="5"/>
        <v/>
      </c>
      <c r="K125" s="318"/>
      <c r="L125" s="319"/>
      <c r="M125" s="320"/>
    </row>
    <row r="126" spans="1:13" ht="30" customHeight="1" thickTop="1" thickBot="1" x14ac:dyDescent="0.3">
      <c r="A126" s="1"/>
      <c r="B126" s="1"/>
      <c r="C126" s="1"/>
      <c r="D126" s="3"/>
      <c r="E126" s="33"/>
      <c r="F126" s="2"/>
      <c r="G126" s="2"/>
      <c r="H126" s="38" t="str">
        <f t="shared" si="4"/>
        <v/>
      </c>
      <c r="I126" s="2"/>
      <c r="J126" s="4" t="str">
        <f t="shared" si="5"/>
        <v/>
      </c>
      <c r="K126" s="318"/>
      <c r="L126" s="319"/>
      <c r="M126" s="320"/>
    </row>
    <row r="127" spans="1:13" ht="30" customHeight="1" thickTop="1" thickBot="1" x14ac:dyDescent="0.3">
      <c r="A127" s="1"/>
      <c r="B127" s="1"/>
      <c r="C127" s="1"/>
      <c r="D127" s="3"/>
      <c r="E127" s="33"/>
      <c r="F127" s="2"/>
      <c r="G127" s="2"/>
      <c r="H127" s="38" t="str">
        <f t="shared" si="4"/>
        <v/>
      </c>
      <c r="I127" s="2"/>
      <c r="J127" s="4" t="str">
        <f t="shared" si="5"/>
        <v/>
      </c>
      <c r="K127" s="318"/>
      <c r="L127" s="319"/>
      <c r="M127" s="320"/>
    </row>
    <row r="128" spans="1:13" ht="30" customHeight="1" thickTop="1" thickBot="1" x14ac:dyDescent="0.3">
      <c r="A128" s="1"/>
      <c r="B128" s="1"/>
      <c r="C128" s="1"/>
      <c r="D128" s="3"/>
      <c r="E128" s="33"/>
      <c r="F128" s="2"/>
      <c r="G128" s="2"/>
      <c r="H128" s="38" t="str">
        <f t="shared" si="4"/>
        <v/>
      </c>
      <c r="I128" s="2"/>
      <c r="J128" s="4" t="str">
        <f t="shared" si="5"/>
        <v/>
      </c>
      <c r="K128" s="318"/>
      <c r="L128" s="319"/>
      <c r="M128" s="320"/>
    </row>
    <row r="129" spans="1:13" ht="30" customHeight="1" thickTop="1" thickBot="1" x14ac:dyDescent="0.3">
      <c r="A129" s="1"/>
      <c r="B129" s="1"/>
      <c r="C129" s="1"/>
      <c r="D129" s="3"/>
      <c r="E129" s="33"/>
      <c r="F129" s="2"/>
      <c r="G129" s="2"/>
      <c r="H129" s="38" t="str">
        <f t="shared" si="4"/>
        <v/>
      </c>
      <c r="I129" s="2"/>
      <c r="J129" s="4" t="str">
        <f t="shared" si="5"/>
        <v/>
      </c>
      <c r="K129" s="318"/>
      <c r="L129" s="319"/>
      <c r="M129" s="320"/>
    </row>
    <row r="130" spans="1:13" ht="30" customHeight="1" thickTop="1" thickBot="1" x14ac:dyDescent="0.3">
      <c r="A130" s="1"/>
      <c r="B130" s="1"/>
      <c r="C130" s="1"/>
      <c r="D130" s="3"/>
      <c r="E130" s="33"/>
      <c r="F130" s="2"/>
      <c r="G130" s="2"/>
      <c r="H130" s="38" t="str">
        <f t="shared" si="4"/>
        <v/>
      </c>
      <c r="I130" s="2"/>
      <c r="J130" s="4" t="str">
        <f t="shared" si="5"/>
        <v/>
      </c>
      <c r="K130" s="318"/>
      <c r="L130" s="319"/>
      <c r="M130" s="320"/>
    </row>
    <row r="131" spans="1:13" ht="30" customHeight="1" thickTop="1" thickBot="1" x14ac:dyDescent="0.3">
      <c r="A131" s="1"/>
      <c r="B131" s="1"/>
      <c r="C131" s="1"/>
      <c r="D131" s="3"/>
      <c r="E131" s="33"/>
      <c r="F131" s="2"/>
      <c r="G131" s="2"/>
      <c r="H131" s="38" t="str">
        <f t="shared" si="4"/>
        <v/>
      </c>
      <c r="I131" s="2"/>
      <c r="J131" s="4" t="str">
        <f t="shared" si="5"/>
        <v/>
      </c>
      <c r="K131" s="318"/>
      <c r="L131" s="319"/>
      <c r="M131" s="320"/>
    </row>
    <row r="132" spans="1:13" ht="30" customHeight="1" thickTop="1" thickBot="1" x14ac:dyDescent="0.3">
      <c r="A132" s="1"/>
      <c r="B132" s="1"/>
      <c r="C132" s="1"/>
      <c r="D132" s="3"/>
      <c r="E132" s="33"/>
      <c r="F132" s="2"/>
      <c r="G132" s="2"/>
      <c r="H132" s="38" t="str">
        <f t="shared" si="4"/>
        <v/>
      </c>
      <c r="I132" s="2"/>
      <c r="J132" s="4" t="str">
        <f t="shared" si="5"/>
        <v/>
      </c>
      <c r="K132" s="318"/>
      <c r="L132" s="319"/>
      <c r="M132" s="320"/>
    </row>
    <row r="133" spans="1:13" ht="30" customHeight="1" thickTop="1" thickBot="1" x14ac:dyDescent="0.3">
      <c r="A133" s="1"/>
      <c r="B133" s="1"/>
      <c r="C133" s="1"/>
      <c r="D133" s="3"/>
      <c r="E133" s="33"/>
      <c r="F133" s="2"/>
      <c r="G133" s="2"/>
      <c r="H133" s="38" t="str">
        <f t="shared" si="4"/>
        <v/>
      </c>
      <c r="I133" s="2"/>
      <c r="J133" s="4" t="str">
        <f t="shared" ref="J133:J164" si="6">IF(AND(ISNUMBER(I133),ISNUMBER(E133)),I133-E133,"")</f>
        <v/>
      </c>
      <c r="K133" s="318"/>
      <c r="L133" s="319"/>
      <c r="M133" s="320"/>
    </row>
    <row r="134" spans="1:13" ht="30" customHeight="1" thickTop="1" thickBot="1" x14ac:dyDescent="0.3">
      <c r="A134" s="1"/>
      <c r="B134" s="1"/>
      <c r="C134" s="1"/>
      <c r="D134" s="3"/>
      <c r="E134" s="33"/>
      <c r="F134" s="2"/>
      <c r="G134" s="2"/>
      <c r="H134" s="38" t="str">
        <f t="shared" ref="H134:H164" si="7">IF(AND(ISNUMBER(G134),ISNUMBER(E134)),G134-E134,"")</f>
        <v/>
      </c>
      <c r="I134" s="2"/>
      <c r="J134" s="4" t="str">
        <f t="shared" si="6"/>
        <v/>
      </c>
      <c r="K134" s="318"/>
      <c r="L134" s="319"/>
      <c r="M134" s="320"/>
    </row>
    <row r="135" spans="1:13" ht="30" customHeight="1" thickTop="1" thickBot="1" x14ac:dyDescent="0.3">
      <c r="A135" s="1"/>
      <c r="B135" s="1"/>
      <c r="C135" s="1"/>
      <c r="D135" s="3"/>
      <c r="E135" s="33"/>
      <c r="F135" s="2"/>
      <c r="G135" s="2"/>
      <c r="H135" s="38" t="str">
        <f t="shared" si="7"/>
        <v/>
      </c>
      <c r="I135" s="2"/>
      <c r="J135" s="4" t="str">
        <f t="shared" si="6"/>
        <v/>
      </c>
      <c r="K135" s="318"/>
      <c r="L135" s="319"/>
      <c r="M135" s="320"/>
    </row>
    <row r="136" spans="1:13" ht="30" customHeight="1" thickTop="1" thickBot="1" x14ac:dyDescent="0.3">
      <c r="A136" s="1"/>
      <c r="B136" s="1"/>
      <c r="C136" s="1"/>
      <c r="D136" s="3"/>
      <c r="E136" s="33"/>
      <c r="F136" s="2"/>
      <c r="G136" s="2"/>
      <c r="H136" s="38" t="str">
        <f t="shared" si="7"/>
        <v/>
      </c>
      <c r="I136" s="2"/>
      <c r="J136" s="4" t="str">
        <f t="shared" si="6"/>
        <v/>
      </c>
      <c r="K136" s="318"/>
      <c r="L136" s="319"/>
      <c r="M136" s="320"/>
    </row>
    <row r="137" spans="1:13" ht="30" customHeight="1" thickTop="1" thickBot="1" x14ac:dyDescent="0.3">
      <c r="A137" s="1"/>
      <c r="B137" s="1"/>
      <c r="C137" s="1"/>
      <c r="D137" s="3"/>
      <c r="E137" s="33"/>
      <c r="F137" s="2"/>
      <c r="G137" s="2"/>
      <c r="H137" s="38" t="str">
        <f t="shared" si="7"/>
        <v/>
      </c>
      <c r="I137" s="2"/>
      <c r="J137" s="4" t="str">
        <f t="shared" si="6"/>
        <v/>
      </c>
      <c r="K137" s="318"/>
      <c r="L137" s="319"/>
      <c r="M137" s="320"/>
    </row>
    <row r="138" spans="1:13" ht="30" customHeight="1" thickTop="1" thickBot="1" x14ac:dyDescent="0.3">
      <c r="A138" s="1"/>
      <c r="B138" s="1"/>
      <c r="C138" s="1"/>
      <c r="D138" s="3"/>
      <c r="E138" s="33"/>
      <c r="F138" s="2"/>
      <c r="G138" s="2"/>
      <c r="H138" s="38" t="str">
        <f t="shared" si="7"/>
        <v/>
      </c>
      <c r="I138" s="2"/>
      <c r="J138" s="4" t="str">
        <f t="shared" si="6"/>
        <v/>
      </c>
      <c r="K138" s="318"/>
      <c r="L138" s="319"/>
      <c r="M138" s="320"/>
    </row>
    <row r="139" spans="1:13" ht="30" customHeight="1" thickTop="1" thickBot="1" x14ac:dyDescent="0.3">
      <c r="A139" s="1"/>
      <c r="B139" s="1"/>
      <c r="C139" s="1"/>
      <c r="D139" s="3"/>
      <c r="E139" s="33"/>
      <c r="F139" s="2"/>
      <c r="G139" s="2"/>
      <c r="H139" s="38" t="str">
        <f t="shared" si="7"/>
        <v/>
      </c>
      <c r="I139" s="2"/>
      <c r="J139" s="4" t="str">
        <f t="shared" si="6"/>
        <v/>
      </c>
      <c r="K139" s="318"/>
      <c r="L139" s="319"/>
      <c r="M139" s="320"/>
    </row>
    <row r="140" spans="1:13" ht="30" customHeight="1" thickTop="1" thickBot="1" x14ac:dyDescent="0.3">
      <c r="A140" s="1"/>
      <c r="B140" s="1"/>
      <c r="C140" s="1"/>
      <c r="D140" s="3"/>
      <c r="E140" s="33"/>
      <c r="F140" s="2"/>
      <c r="G140" s="2"/>
      <c r="H140" s="38" t="str">
        <f t="shared" si="7"/>
        <v/>
      </c>
      <c r="I140" s="2"/>
      <c r="J140" s="4" t="str">
        <f t="shared" si="6"/>
        <v/>
      </c>
      <c r="K140" s="318"/>
      <c r="L140" s="319"/>
      <c r="M140" s="320"/>
    </row>
    <row r="141" spans="1:13" ht="30" customHeight="1" thickTop="1" thickBot="1" x14ac:dyDescent="0.3">
      <c r="A141" s="1"/>
      <c r="B141" s="1"/>
      <c r="C141" s="1"/>
      <c r="D141" s="3"/>
      <c r="E141" s="33"/>
      <c r="F141" s="2"/>
      <c r="G141" s="2"/>
      <c r="H141" s="38" t="str">
        <f t="shared" si="7"/>
        <v/>
      </c>
      <c r="I141" s="2"/>
      <c r="J141" s="4" t="str">
        <f t="shared" si="6"/>
        <v/>
      </c>
      <c r="K141" s="318"/>
      <c r="L141" s="319"/>
      <c r="M141" s="320"/>
    </row>
    <row r="142" spans="1:13" ht="30" customHeight="1" thickTop="1" thickBot="1" x14ac:dyDescent="0.3">
      <c r="A142" s="1"/>
      <c r="B142" s="1"/>
      <c r="C142" s="1"/>
      <c r="D142" s="3"/>
      <c r="E142" s="33"/>
      <c r="F142" s="2"/>
      <c r="G142" s="2"/>
      <c r="H142" s="38" t="str">
        <f t="shared" si="7"/>
        <v/>
      </c>
      <c r="I142" s="2"/>
      <c r="J142" s="4" t="str">
        <f t="shared" si="6"/>
        <v/>
      </c>
      <c r="K142" s="318"/>
      <c r="L142" s="319"/>
      <c r="M142" s="320"/>
    </row>
    <row r="143" spans="1:13" ht="30" customHeight="1" thickTop="1" thickBot="1" x14ac:dyDescent="0.3">
      <c r="A143" s="1"/>
      <c r="B143" s="1"/>
      <c r="C143" s="1"/>
      <c r="D143" s="3"/>
      <c r="E143" s="33"/>
      <c r="F143" s="2"/>
      <c r="G143" s="2"/>
      <c r="H143" s="38" t="str">
        <f t="shared" si="7"/>
        <v/>
      </c>
      <c r="I143" s="2"/>
      <c r="J143" s="4" t="str">
        <f t="shared" si="6"/>
        <v/>
      </c>
      <c r="K143" s="318"/>
      <c r="L143" s="319"/>
      <c r="M143" s="320"/>
    </row>
    <row r="144" spans="1:13" ht="30" customHeight="1" thickTop="1" thickBot="1" x14ac:dyDescent="0.3">
      <c r="A144" s="1"/>
      <c r="B144" s="1"/>
      <c r="C144" s="1"/>
      <c r="D144" s="3"/>
      <c r="E144" s="33"/>
      <c r="F144" s="2"/>
      <c r="G144" s="2"/>
      <c r="H144" s="38" t="str">
        <f t="shared" si="7"/>
        <v/>
      </c>
      <c r="I144" s="2"/>
      <c r="J144" s="4" t="str">
        <f t="shared" si="6"/>
        <v/>
      </c>
      <c r="K144" s="318"/>
      <c r="L144" s="319"/>
      <c r="M144" s="320"/>
    </row>
    <row r="145" spans="1:13" ht="30" customHeight="1" thickTop="1" thickBot="1" x14ac:dyDescent="0.3">
      <c r="A145" s="1"/>
      <c r="B145" s="1"/>
      <c r="C145" s="1"/>
      <c r="D145" s="3"/>
      <c r="E145" s="33"/>
      <c r="F145" s="2"/>
      <c r="G145" s="2"/>
      <c r="H145" s="38" t="str">
        <f t="shared" si="7"/>
        <v/>
      </c>
      <c r="I145" s="2"/>
      <c r="J145" s="4" t="str">
        <f t="shared" si="6"/>
        <v/>
      </c>
      <c r="K145" s="318"/>
      <c r="L145" s="319"/>
      <c r="M145" s="320"/>
    </row>
    <row r="146" spans="1:13" ht="30" customHeight="1" thickTop="1" thickBot="1" x14ac:dyDescent="0.3">
      <c r="A146" s="1"/>
      <c r="B146" s="1"/>
      <c r="C146" s="1"/>
      <c r="D146" s="3"/>
      <c r="E146" s="33"/>
      <c r="F146" s="2"/>
      <c r="G146" s="2"/>
      <c r="H146" s="38" t="str">
        <f t="shared" si="7"/>
        <v/>
      </c>
      <c r="I146" s="2"/>
      <c r="J146" s="4" t="str">
        <f t="shared" si="6"/>
        <v/>
      </c>
      <c r="K146" s="318"/>
      <c r="L146" s="319"/>
      <c r="M146" s="320"/>
    </row>
    <row r="147" spans="1:13" ht="30" customHeight="1" thickTop="1" thickBot="1" x14ac:dyDescent="0.3">
      <c r="A147" s="1"/>
      <c r="B147" s="1"/>
      <c r="C147" s="1"/>
      <c r="D147" s="3"/>
      <c r="E147" s="33"/>
      <c r="F147" s="2"/>
      <c r="G147" s="2"/>
      <c r="H147" s="38" t="str">
        <f t="shared" si="7"/>
        <v/>
      </c>
      <c r="I147" s="2"/>
      <c r="J147" s="4" t="str">
        <f t="shared" si="6"/>
        <v/>
      </c>
      <c r="K147" s="318"/>
      <c r="L147" s="319"/>
      <c r="M147" s="320"/>
    </row>
    <row r="148" spans="1:13" ht="30" customHeight="1" thickTop="1" thickBot="1" x14ac:dyDescent="0.3">
      <c r="A148" s="1"/>
      <c r="B148" s="1"/>
      <c r="C148" s="1"/>
      <c r="D148" s="3"/>
      <c r="E148" s="33"/>
      <c r="F148" s="2"/>
      <c r="G148" s="2"/>
      <c r="H148" s="38" t="str">
        <f t="shared" si="7"/>
        <v/>
      </c>
      <c r="I148" s="2"/>
      <c r="J148" s="4" t="str">
        <f t="shared" si="6"/>
        <v/>
      </c>
      <c r="K148" s="318"/>
      <c r="L148" s="319"/>
      <c r="M148" s="320"/>
    </row>
    <row r="149" spans="1:13" ht="30" customHeight="1" thickTop="1" thickBot="1" x14ac:dyDescent="0.3">
      <c r="A149" s="1"/>
      <c r="B149" s="1"/>
      <c r="C149" s="1"/>
      <c r="D149" s="3"/>
      <c r="E149" s="33"/>
      <c r="F149" s="2"/>
      <c r="G149" s="2"/>
      <c r="H149" s="38" t="str">
        <f t="shared" si="7"/>
        <v/>
      </c>
      <c r="I149" s="2"/>
      <c r="J149" s="4" t="str">
        <f t="shared" si="6"/>
        <v/>
      </c>
      <c r="K149" s="318"/>
      <c r="L149" s="319"/>
      <c r="M149" s="320"/>
    </row>
    <row r="150" spans="1:13" ht="30" customHeight="1" thickTop="1" thickBot="1" x14ac:dyDescent="0.3">
      <c r="A150" s="1"/>
      <c r="B150" s="1"/>
      <c r="C150" s="1"/>
      <c r="D150" s="3"/>
      <c r="E150" s="33"/>
      <c r="F150" s="2"/>
      <c r="G150" s="2"/>
      <c r="H150" s="38" t="str">
        <f t="shared" si="7"/>
        <v/>
      </c>
      <c r="I150" s="2"/>
      <c r="J150" s="4" t="str">
        <f t="shared" si="6"/>
        <v/>
      </c>
      <c r="K150" s="318"/>
      <c r="L150" s="319"/>
      <c r="M150" s="320"/>
    </row>
    <row r="151" spans="1:13" ht="30" customHeight="1" thickTop="1" thickBot="1" x14ac:dyDescent="0.3">
      <c r="A151" s="1"/>
      <c r="B151" s="1"/>
      <c r="C151" s="1"/>
      <c r="D151" s="3"/>
      <c r="E151" s="33"/>
      <c r="F151" s="2"/>
      <c r="G151" s="2"/>
      <c r="H151" s="38" t="str">
        <f t="shared" si="7"/>
        <v/>
      </c>
      <c r="I151" s="2"/>
      <c r="J151" s="4" t="str">
        <f t="shared" si="6"/>
        <v/>
      </c>
      <c r="K151" s="318"/>
      <c r="L151" s="319"/>
      <c r="M151" s="320"/>
    </row>
    <row r="152" spans="1:13" ht="30" customHeight="1" thickTop="1" thickBot="1" x14ac:dyDescent="0.3">
      <c r="A152" s="1"/>
      <c r="B152" s="1"/>
      <c r="C152" s="1"/>
      <c r="D152" s="3"/>
      <c r="E152" s="33"/>
      <c r="F152" s="2"/>
      <c r="G152" s="2"/>
      <c r="H152" s="38" t="str">
        <f t="shared" si="7"/>
        <v/>
      </c>
      <c r="I152" s="2"/>
      <c r="J152" s="4" t="str">
        <f t="shared" si="6"/>
        <v/>
      </c>
      <c r="K152" s="318"/>
      <c r="L152" s="319"/>
      <c r="M152" s="320"/>
    </row>
    <row r="153" spans="1:13" ht="30" customHeight="1" thickTop="1" thickBot="1" x14ac:dyDescent="0.3">
      <c r="A153" s="1"/>
      <c r="B153" s="1"/>
      <c r="C153" s="1"/>
      <c r="D153" s="3"/>
      <c r="E153" s="33"/>
      <c r="F153" s="2"/>
      <c r="G153" s="2"/>
      <c r="H153" s="38" t="str">
        <f t="shared" si="7"/>
        <v/>
      </c>
      <c r="I153" s="2"/>
      <c r="J153" s="4" t="str">
        <f t="shared" si="6"/>
        <v/>
      </c>
      <c r="K153" s="318"/>
      <c r="L153" s="319"/>
      <c r="M153" s="320"/>
    </row>
    <row r="154" spans="1:13" ht="30" customHeight="1" thickTop="1" thickBot="1" x14ac:dyDescent="0.3">
      <c r="A154" s="1"/>
      <c r="B154" s="1"/>
      <c r="C154" s="1"/>
      <c r="D154" s="3"/>
      <c r="E154" s="33"/>
      <c r="F154" s="2"/>
      <c r="G154" s="2"/>
      <c r="H154" s="38" t="str">
        <f t="shared" si="7"/>
        <v/>
      </c>
      <c r="I154" s="2"/>
      <c r="J154" s="4" t="str">
        <f t="shared" si="6"/>
        <v/>
      </c>
      <c r="K154" s="318"/>
      <c r="L154" s="319"/>
      <c r="M154" s="320"/>
    </row>
    <row r="155" spans="1:13" ht="30" customHeight="1" thickTop="1" thickBot="1" x14ac:dyDescent="0.3">
      <c r="A155" s="1"/>
      <c r="B155" s="1"/>
      <c r="C155" s="1"/>
      <c r="D155" s="3"/>
      <c r="E155" s="33"/>
      <c r="F155" s="2"/>
      <c r="G155" s="2"/>
      <c r="H155" s="38" t="str">
        <f t="shared" si="7"/>
        <v/>
      </c>
      <c r="I155" s="2"/>
      <c r="J155" s="4" t="str">
        <f t="shared" si="6"/>
        <v/>
      </c>
      <c r="K155" s="318"/>
      <c r="L155" s="319"/>
      <c r="M155" s="320"/>
    </row>
    <row r="156" spans="1:13" ht="30" customHeight="1" thickTop="1" thickBot="1" x14ac:dyDescent="0.3">
      <c r="A156" s="1"/>
      <c r="B156" s="1"/>
      <c r="C156" s="1"/>
      <c r="D156" s="3"/>
      <c r="E156" s="33"/>
      <c r="F156" s="2"/>
      <c r="G156" s="2"/>
      <c r="H156" s="38" t="str">
        <f t="shared" si="7"/>
        <v/>
      </c>
      <c r="I156" s="2"/>
      <c r="J156" s="4" t="str">
        <f t="shared" si="6"/>
        <v/>
      </c>
      <c r="K156" s="318"/>
      <c r="L156" s="319"/>
      <c r="M156" s="320"/>
    </row>
    <row r="157" spans="1:13" ht="30" customHeight="1" thickTop="1" thickBot="1" x14ac:dyDescent="0.3">
      <c r="A157" s="1"/>
      <c r="B157" s="1"/>
      <c r="C157" s="1"/>
      <c r="D157" s="3"/>
      <c r="E157" s="33"/>
      <c r="F157" s="2"/>
      <c r="G157" s="2"/>
      <c r="H157" s="38" t="str">
        <f t="shared" si="7"/>
        <v/>
      </c>
      <c r="I157" s="2"/>
      <c r="J157" s="4" t="str">
        <f t="shared" si="6"/>
        <v/>
      </c>
      <c r="K157" s="318"/>
      <c r="L157" s="319"/>
      <c r="M157" s="320"/>
    </row>
    <row r="158" spans="1:13" ht="30" customHeight="1" thickTop="1" thickBot="1" x14ac:dyDescent="0.3">
      <c r="A158" s="1"/>
      <c r="B158" s="1"/>
      <c r="C158" s="1"/>
      <c r="D158" s="3"/>
      <c r="E158" s="33"/>
      <c r="F158" s="2"/>
      <c r="G158" s="2"/>
      <c r="H158" s="38" t="str">
        <f t="shared" si="7"/>
        <v/>
      </c>
      <c r="I158" s="2"/>
      <c r="J158" s="4" t="str">
        <f t="shared" si="6"/>
        <v/>
      </c>
      <c r="K158" s="318"/>
      <c r="L158" s="319"/>
      <c r="M158" s="320"/>
    </row>
    <row r="159" spans="1:13" ht="30" customHeight="1" thickTop="1" thickBot="1" x14ac:dyDescent="0.3">
      <c r="A159" s="1"/>
      <c r="B159" s="1"/>
      <c r="C159" s="1"/>
      <c r="D159" s="3"/>
      <c r="E159" s="33"/>
      <c r="F159" s="2"/>
      <c r="G159" s="2"/>
      <c r="H159" s="38" t="str">
        <f t="shared" si="7"/>
        <v/>
      </c>
      <c r="I159" s="2"/>
      <c r="J159" s="4" t="str">
        <f t="shared" si="6"/>
        <v/>
      </c>
      <c r="K159" s="318"/>
      <c r="L159" s="319"/>
      <c r="M159" s="320"/>
    </row>
    <row r="160" spans="1:13" ht="30" customHeight="1" thickTop="1" thickBot="1" x14ac:dyDescent="0.3">
      <c r="A160" s="1"/>
      <c r="B160" s="1"/>
      <c r="C160" s="1"/>
      <c r="D160" s="3"/>
      <c r="E160" s="33"/>
      <c r="F160" s="2"/>
      <c r="G160" s="2"/>
      <c r="H160" s="38" t="str">
        <f t="shared" si="7"/>
        <v/>
      </c>
      <c r="I160" s="2"/>
      <c r="J160" s="4" t="str">
        <f t="shared" si="6"/>
        <v/>
      </c>
      <c r="K160" s="318"/>
      <c r="L160" s="319"/>
      <c r="M160" s="320"/>
    </row>
    <row r="161" spans="1:13" ht="30" customHeight="1" thickTop="1" thickBot="1" x14ac:dyDescent="0.3">
      <c r="A161" s="1"/>
      <c r="B161" s="1"/>
      <c r="C161" s="1"/>
      <c r="D161" s="3"/>
      <c r="E161" s="33"/>
      <c r="F161" s="2"/>
      <c r="G161" s="2"/>
      <c r="H161" s="38" t="str">
        <f t="shared" si="7"/>
        <v/>
      </c>
      <c r="I161" s="2"/>
      <c r="J161" s="4" t="str">
        <f t="shared" si="6"/>
        <v/>
      </c>
      <c r="K161" s="318"/>
      <c r="L161" s="319"/>
      <c r="M161" s="320"/>
    </row>
    <row r="162" spans="1:13" ht="30" customHeight="1" thickTop="1" thickBot="1" x14ac:dyDescent="0.3">
      <c r="A162" s="1"/>
      <c r="B162" s="1"/>
      <c r="C162" s="1"/>
      <c r="D162" s="3"/>
      <c r="E162" s="33"/>
      <c r="F162" s="2"/>
      <c r="G162" s="2"/>
      <c r="H162" s="38" t="str">
        <f t="shared" si="7"/>
        <v/>
      </c>
      <c r="I162" s="2"/>
      <c r="J162" s="4" t="str">
        <f t="shared" si="6"/>
        <v/>
      </c>
      <c r="K162" s="318"/>
      <c r="L162" s="319"/>
      <c r="M162" s="320"/>
    </row>
    <row r="163" spans="1:13" ht="30" customHeight="1" thickTop="1" thickBot="1" x14ac:dyDescent="0.3">
      <c r="A163" s="1"/>
      <c r="B163" s="1"/>
      <c r="C163" s="1"/>
      <c r="D163" s="3"/>
      <c r="E163" s="33"/>
      <c r="F163" s="2"/>
      <c r="G163" s="2"/>
      <c r="H163" s="38" t="str">
        <f t="shared" si="7"/>
        <v/>
      </c>
      <c r="I163" s="2"/>
      <c r="J163" s="4" t="str">
        <f t="shared" si="6"/>
        <v/>
      </c>
      <c r="K163" s="318"/>
      <c r="L163" s="319"/>
      <c r="M163" s="320"/>
    </row>
    <row r="164" spans="1:13" ht="30" customHeight="1" thickTop="1" thickBot="1" x14ac:dyDescent="0.3">
      <c r="A164" s="1"/>
      <c r="B164" s="1"/>
      <c r="C164" s="1"/>
      <c r="D164" s="3"/>
      <c r="E164" s="33"/>
      <c r="F164" s="2"/>
      <c r="G164" s="2"/>
      <c r="H164" s="38" t="str">
        <f t="shared" si="7"/>
        <v/>
      </c>
      <c r="I164" s="2"/>
      <c r="J164" s="4" t="str">
        <f t="shared" si="6"/>
        <v/>
      </c>
      <c r="K164" s="318"/>
      <c r="L164" s="319"/>
      <c r="M164" s="320"/>
    </row>
    <row r="165" spans="1:13" ht="15.75" thickTop="1" x14ac:dyDescent="0.25"/>
  </sheetData>
  <mergeCells count="174">
    <mergeCell ref="A1:J1"/>
    <mergeCell ref="A2:B2"/>
    <mergeCell ref="C2:I2"/>
    <mergeCell ref="A3:A4"/>
    <mergeCell ref="B3:B4"/>
    <mergeCell ref="C3:C4"/>
    <mergeCell ref="I3:I4"/>
    <mergeCell ref="D3:D4"/>
    <mergeCell ref="E3:E4"/>
    <mergeCell ref="F3:F4"/>
    <mergeCell ref="J2:J4"/>
    <mergeCell ref="K8:M8"/>
    <mergeCell ref="K9:M9"/>
    <mergeCell ref="K10:M10"/>
    <mergeCell ref="K11:M11"/>
    <mergeCell ref="K12:M12"/>
    <mergeCell ref="K2:M4"/>
    <mergeCell ref="K5:M5"/>
    <mergeCell ref="K6:M6"/>
    <mergeCell ref="K7:M7"/>
    <mergeCell ref="K18:M18"/>
    <mergeCell ref="K19:M19"/>
    <mergeCell ref="K20:M20"/>
    <mergeCell ref="K21:M21"/>
    <mergeCell ref="K22:M22"/>
    <mergeCell ref="K13:M13"/>
    <mergeCell ref="K14:M14"/>
    <mergeCell ref="K15:M15"/>
    <mergeCell ref="K16:M16"/>
    <mergeCell ref="K17:M17"/>
    <mergeCell ref="K28:M28"/>
    <mergeCell ref="K29:M29"/>
    <mergeCell ref="K30:M30"/>
    <mergeCell ref="K31:M31"/>
    <mergeCell ref="K32:M32"/>
    <mergeCell ref="K23:M23"/>
    <mergeCell ref="K24:M24"/>
    <mergeCell ref="K25:M25"/>
    <mergeCell ref="K26:M26"/>
    <mergeCell ref="K27:M27"/>
    <mergeCell ref="K38:M38"/>
    <mergeCell ref="K39:M39"/>
    <mergeCell ref="K40:M40"/>
    <mergeCell ref="K41:M41"/>
    <mergeCell ref="K42:M42"/>
    <mergeCell ref="K33:M33"/>
    <mergeCell ref="K34:M34"/>
    <mergeCell ref="K35:M35"/>
    <mergeCell ref="K36:M36"/>
    <mergeCell ref="K37:M37"/>
    <mergeCell ref="K48:M48"/>
    <mergeCell ref="K49:M49"/>
    <mergeCell ref="K50:M50"/>
    <mergeCell ref="K51:M51"/>
    <mergeCell ref="K52:M52"/>
    <mergeCell ref="K43:M43"/>
    <mergeCell ref="K44:M44"/>
    <mergeCell ref="K45:M45"/>
    <mergeCell ref="K46:M46"/>
    <mergeCell ref="K47:M47"/>
    <mergeCell ref="K58:M58"/>
    <mergeCell ref="K59:M59"/>
    <mergeCell ref="K60:M60"/>
    <mergeCell ref="K61:M61"/>
    <mergeCell ref="K62:M62"/>
    <mergeCell ref="K53:M53"/>
    <mergeCell ref="K54:M54"/>
    <mergeCell ref="K55:M55"/>
    <mergeCell ref="K56:M56"/>
    <mergeCell ref="K57:M57"/>
    <mergeCell ref="K68:M68"/>
    <mergeCell ref="K69:M69"/>
    <mergeCell ref="K70:M70"/>
    <mergeCell ref="K71:M71"/>
    <mergeCell ref="K72:M72"/>
    <mergeCell ref="K63:M63"/>
    <mergeCell ref="K64:M64"/>
    <mergeCell ref="K65:M65"/>
    <mergeCell ref="K66:M66"/>
    <mergeCell ref="K67:M67"/>
    <mergeCell ref="K78:M78"/>
    <mergeCell ref="K79:M79"/>
    <mergeCell ref="K80:M80"/>
    <mergeCell ref="K81:M81"/>
    <mergeCell ref="K82:M82"/>
    <mergeCell ref="K73:M73"/>
    <mergeCell ref="K74:M74"/>
    <mergeCell ref="K75:M75"/>
    <mergeCell ref="K76:M76"/>
    <mergeCell ref="K77:M77"/>
    <mergeCell ref="K88:M88"/>
    <mergeCell ref="K89:M89"/>
    <mergeCell ref="K90:M90"/>
    <mergeCell ref="K91:M91"/>
    <mergeCell ref="K92:M92"/>
    <mergeCell ref="K83:M83"/>
    <mergeCell ref="K84:M84"/>
    <mergeCell ref="K85:M85"/>
    <mergeCell ref="K86:M86"/>
    <mergeCell ref="K87:M87"/>
    <mergeCell ref="K98:M98"/>
    <mergeCell ref="K99:M99"/>
    <mergeCell ref="K100:M100"/>
    <mergeCell ref="K101:M101"/>
    <mergeCell ref="K102:M102"/>
    <mergeCell ref="K93:M93"/>
    <mergeCell ref="K94:M94"/>
    <mergeCell ref="K95:M95"/>
    <mergeCell ref="K96:M96"/>
    <mergeCell ref="K97:M97"/>
    <mergeCell ref="K108:M108"/>
    <mergeCell ref="K109:M109"/>
    <mergeCell ref="K110:M110"/>
    <mergeCell ref="K111:M111"/>
    <mergeCell ref="K112:M112"/>
    <mergeCell ref="K103:M103"/>
    <mergeCell ref="K104:M104"/>
    <mergeCell ref="K105:M105"/>
    <mergeCell ref="K106:M106"/>
    <mergeCell ref="K107:M107"/>
    <mergeCell ref="K118:M118"/>
    <mergeCell ref="K119:M119"/>
    <mergeCell ref="K120:M120"/>
    <mergeCell ref="K121:M121"/>
    <mergeCell ref="K122:M122"/>
    <mergeCell ref="K113:M113"/>
    <mergeCell ref="K114:M114"/>
    <mergeCell ref="K115:M115"/>
    <mergeCell ref="K116:M116"/>
    <mergeCell ref="K117:M117"/>
    <mergeCell ref="K128:M128"/>
    <mergeCell ref="K129:M129"/>
    <mergeCell ref="K130:M130"/>
    <mergeCell ref="K131:M131"/>
    <mergeCell ref="K132:M132"/>
    <mergeCell ref="K123:M123"/>
    <mergeCell ref="K124:M124"/>
    <mergeCell ref="K125:M125"/>
    <mergeCell ref="K126:M126"/>
    <mergeCell ref="K127:M127"/>
    <mergeCell ref="K138:M138"/>
    <mergeCell ref="K139:M139"/>
    <mergeCell ref="K140:M140"/>
    <mergeCell ref="K141:M141"/>
    <mergeCell ref="K142:M142"/>
    <mergeCell ref="K133:M133"/>
    <mergeCell ref="K134:M134"/>
    <mergeCell ref="K135:M135"/>
    <mergeCell ref="K136:M136"/>
    <mergeCell ref="K137:M137"/>
    <mergeCell ref="K163:M163"/>
    <mergeCell ref="K164:M164"/>
    <mergeCell ref="G3:G4"/>
    <mergeCell ref="H3:H4"/>
    <mergeCell ref="K158:M158"/>
    <mergeCell ref="K159:M159"/>
    <mergeCell ref="K160:M160"/>
    <mergeCell ref="K161:M161"/>
    <mergeCell ref="K162:M162"/>
    <mergeCell ref="K153:M153"/>
    <mergeCell ref="K154:M154"/>
    <mergeCell ref="K155:M155"/>
    <mergeCell ref="K156:M156"/>
    <mergeCell ref="K157:M157"/>
    <mergeCell ref="K148:M148"/>
    <mergeCell ref="K149:M149"/>
    <mergeCell ref="K150:M150"/>
    <mergeCell ref="K151:M151"/>
    <mergeCell ref="K152:M152"/>
    <mergeCell ref="K143:M143"/>
    <mergeCell ref="K144:M144"/>
    <mergeCell ref="K145:M145"/>
    <mergeCell ref="K146:M146"/>
    <mergeCell ref="K147:M147"/>
  </mergeCells>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theme="7" tint="-0.249977111117893"/>
  </sheetPr>
  <dimension ref="A1:M24"/>
  <sheetViews>
    <sheetView workbookViewId="0">
      <selection activeCell="A5" sqref="A5"/>
    </sheetView>
  </sheetViews>
  <sheetFormatPr baseColWidth="10" defaultRowHeight="15" x14ac:dyDescent="0.25"/>
  <sheetData>
    <row r="1" spans="1:13" ht="15.75" thickBot="1" x14ac:dyDescent="0.3"/>
    <row r="2" spans="1:13" ht="15.75" thickBot="1" x14ac:dyDescent="0.3">
      <c r="B2" s="346" t="s">
        <v>131</v>
      </c>
      <c r="C2" s="347"/>
      <c r="D2" s="347"/>
      <c r="E2" s="348"/>
      <c r="F2" s="346" t="s">
        <v>129</v>
      </c>
      <c r="G2" s="347"/>
      <c r="H2" s="347"/>
      <c r="I2" s="348"/>
      <c r="J2" s="346" t="s">
        <v>130</v>
      </c>
      <c r="K2" s="347"/>
      <c r="L2" s="347"/>
      <c r="M2" s="348"/>
    </row>
    <row r="3" spans="1:13" x14ac:dyDescent="0.25">
      <c r="B3" s="93" t="s">
        <v>125</v>
      </c>
      <c r="C3" s="94" t="s">
        <v>126</v>
      </c>
      <c r="D3" s="94" t="s">
        <v>127</v>
      </c>
      <c r="E3" s="95" t="s">
        <v>128</v>
      </c>
      <c r="F3" s="93" t="s">
        <v>125</v>
      </c>
      <c r="G3" s="94" t="s">
        <v>126</v>
      </c>
      <c r="H3" s="94" t="s">
        <v>127</v>
      </c>
      <c r="I3" s="95" t="s">
        <v>128</v>
      </c>
      <c r="J3" s="93" t="s">
        <v>125</v>
      </c>
      <c r="K3" s="94" t="s">
        <v>126</v>
      </c>
      <c r="L3" s="94" t="s">
        <v>127</v>
      </c>
      <c r="M3" s="95" t="s">
        <v>128</v>
      </c>
    </row>
    <row r="4" spans="1:13" ht="16.5" thickBot="1" x14ac:dyDescent="0.3">
      <c r="A4" s="96" t="s">
        <v>132</v>
      </c>
      <c r="B4" s="98">
        <f>AVERAGE('import-export'!L:L)</f>
        <v>0.19999999999999998</v>
      </c>
      <c r="C4" s="99">
        <f>AVERAGE('import-export'!Y:Y)</f>
        <v>0.3</v>
      </c>
      <c r="D4" s="99">
        <f>AVERAGE('import-export'!AA:AA)</f>
        <v>2.2222222222222223E-2</v>
      </c>
      <c r="E4" s="100">
        <f>AVERAGE('import-export'!AB:AB)</f>
        <v>0.21111111111111111</v>
      </c>
      <c r="F4" s="98" t="e">
        <f>AVERAGE(mm!L:L)</f>
        <v>#DIV/0!</v>
      </c>
      <c r="G4" s="99">
        <f>AVERAGE(mm!Y:Y)</f>
        <v>6.6666666666666666E-2</v>
      </c>
      <c r="H4" s="99">
        <f>AVERAGE(mm!AA:AA)</f>
        <v>0.50555555555555554</v>
      </c>
      <c r="I4" s="100">
        <f>AVERAGE(mm!AB:AB)</f>
        <v>9.9999999999999992E-2</v>
      </c>
      <c r="J4" s="98">
        <f>+AVERAGE('frais généraux'!L:L)</f>
        <v>0.2</v>
      </c>
      <c r="K4" s="99">
        <f>+AVERAGE('frais généraux'!Y:Y)</f>
        <v>8.8888888888888892E-2</v>
      </c>
      <c r="L4" s="99">
        <f>AVERAGE('frais généraux'!AA:AA)</f>
        <v>0.13333333333333333</v>
      </c>
      <c r="M4" s="100">
        <f>AVERAGE('frais généraux'!AB:AB)</f>
        <v>0.1</v>
      </c>
    </row>
    <row r="5" spans="1:13" ht="15.75" x14ac:dyDescent="0.25">
      <c r="A5" s="97" t="s">
        <v>133</v>
      </c>
      <c r="B5" s="92">
        <f>MAX('import-export'!L:L)</f>
        <v>0.25</v>
      </c>
      <c r="C5" s="92">
        <f>MAX('import-export'!Y:Y)</f>
        <v>0.43333333333333335</v>
      </c>
      <c r="D5" s="92">
        <f>MAX('import-export'!AA:AA)</f>
        <v>2.2222222222222223E-2</v>
      </c>
      <c r="E5" s="92">
        <f>MAX('import-export'!AB:AB)</f>
        <v>0.21111111111111111</v>
      </c>
      <c r="F5" s="92">
        <f>MAX(mm!L:L)</f>
        <v>0</v>
      </c>
      <c r="G5" s="92">
        <f>MAX(mm!Y:Y)</f>
        <v>6.6666666666666666E-2</v>
      </c>
      <c r="H5" s="92">
        <f>MAX(mm!AA:AA)</f>
        <v>0.66666666666666663</v>
      </c>
      <c r="I5" s="92">
        <f>MAX(mm!AB:AB)</f>
        <v>0.16666666666666666</v>
      </c>
      <c r="J5" s="92">
        <f>MAX('frais généraux'!L:L)</f>
        <v>0.35555555555555557</v>
      </c>
      <c r="K5" s="92">
        <f>MAX('frais généraux'!Y:Y)</f>
        <v>8.8888888888888892E-2</v>
      </c>
      <c r="L5" s="92">
        <f>MAX('frais généraux'!AA:AA)</f>
        <v>0.13333333333333333</v>
      </c>
      <c r="M5" s="92">
        <f>MAX('frais généraux'!AB:AB)</f>
        <v>0.1</v>
      </c>
    </row>
    <row r="6" spans="1:13" ht="15.75" x14ac:dyDescent="0.25">
      <c r="A6" s="97" t="s">
        <v>134</v>
      </c>
      <c r="B6" s="51">
        <f>MIN('import-export'!L:L)</f>
        <v>0.13333333333333333</v>
      </c>
      <c r="C6" s="51">
        <f>MIN('import-export'!Y:Y)</f>
        <v>0.16666666666666666</v>
      </c>
      <c r="D6" s="51">
        <f>MIN('import-export'!AA:AA)</f>
        <v>2.2222222222222223E-2</v>
      </c>
      <c r="E6" s="51">
        <f>MIN('import-export'!AB:AB)</f>
        <v>0.21111111111111111</v>
      </c>
      <c r="F6" s="51">
        <f>MIN(mm!L:L)</f>
        <v>0</v>
      </c>
      <c r="G6" s="51">
        <f>MIN(mm!Y:Y)</f>
        <v>6.6666666666666666E-2</v>
      </c>
      <c r="H6" s="51">
        <f>MIN(mm!AA:AA)</f>
        <v>0.34444444444444444</v>
      </c>
      <c r="I6" s="51">
        <f>MIN(mm!AB:AB)</f>
        <v>3.3333333333333333E-2</v>
      </c>
      <c r="J6" s="51">
        <f>MIN('frais généraux'!L:L)</f>
        <v>4.4444444444444446E-2</v>
      </c>
      <c r="K6" s="51">
        <f>MIN(mm!Y:Y)</f>
        <v>6.6666666666666666E-2</v>
      </c>
      <c r="L6" s="51">
        <f>MIN('frais généraux'!AA:AA)</f>
        <v>0.13333333333333333</v>
      </c>
      <c r="M6" s="51">
        <f>MIN('frais généraux'!AB:AB)</f>
        <v>0.1</v>
      </c>
    </row>
    <row r="7" spans="1:13" ht="16.5" thickBot="1" x14ac:dyDescent="0.3">
      <c r="A7" s="52"/>
      <c r="B7" s="53"/>
      <c r="C7" s="53"/>
      <c r="D7" s="53"/>
      <c r="E7" s="53"/>
      <c r="F7" s="53"/>
      <c r="G7" s="53"/>
      <c r="H7" s="53"/>
      <c r="I7" s="53"/>
      <c r="J7" s="53"/>
      <c r="K7" s="53"/>
      <c r="L7" s="53"/>
      <c r="M7" s="53"/>
    </row>
    <row r="8" spans="1:13" ht="15.75" thickBot="1" x14ac:dyDescent="0.3">
      <c r="B8" s="349" t="s">
        <v>136</v>
      </c>
      <c r="C8" s="350"/>
      <c r="D8" s="350"/>
      <c r="E8" s="350"/>
      <c r="F8" s="350"/>
      <c r="G8" s="350"/>
      <c r="H8" s="350"/>
      <c r="I8" s="350"/>
      <c r="J8" s="350"/>
      <c r="K8" s="350"/>
      <c r="L8" s="350"/>
      <c r="M8" s="351"/>
    </row>
    <row r="9" spans="1:13" ht="15.75" thickBot="1" x14ac:dyDescent="0.3">
      <c r="B9" s="346" t="s">
        <v>138</v>
      </c>
      <c r="C9" s="347"/>
      <c r="D9" s="347"/>
      <c r="E9" s="348"/>
      <c r="F9" s="346" t="s">
        <v>137</v>
      </c>
      <c r="G9" s="347"/>
      <c r="H9" s="347"/>
      <c r="I9" s="348"/>
      <c r="J9" s="346" t="s">
        <v>139</v>
      </c>
      <c r="K9" s="347"/>
      <c r="L9" s="347"/>
      <c r="M9" s="348"/>
    </row>
    <row r="10" spans="1:13" x14ac:dyDescent="0.25">
      <c r="B10" s="54"/>
      <c r="C10" s="55"/>
      <c r="D10" s="55"/>
      <c r="E10" s="56"/>
      <c r="F10" s="54"/>
      <c r="G10" s="55"/>
      <c r="H10" s="55"/>
      <c r="I10" s="56"/>
      <c r="J10" s="55"/>
      <c r="K10" s="55"/>
      <c r="L10" s="55"/>
      <c r="M10" s="56"/>
    </row>
    <row r="11" spans="1:13" x14ac:dyDescent="0.25">
      <c r="B11" s="57"/>
      <c r="C11" s="52"/>
      <c r="D11" s="52"/>
      <c r="E11" s="58"/>
      <c r="F11" s="57"/>
      <c r="G11" s="52"/>
      <c r="H11" s="52"/>
      <c r="I11" s="58"/>
      <c r="J11" s="52"/>
      <c r="K11" s="52"/>
      <c r="L11" s="52"/>
      <c r="M11" s="58"/>
    </row>
    <row r="12" spans="1:13" x14ac:dyDescent="0.25">
      <c r="B12" s="57"/>
      <c r="C12" s="52"/>
      <c r="D12" s="52"/>
      <c r="E12" s="58"/>
      <c r="F12" s="57"/>
      <c r="G12" s="52"/>
      <c r="H12" s="52"/>
      <c r="I12" s="58"/>
      <c r="J12" s="52"/>
      <c r="K12" s="52"/>
      <c r="L12" s="52"/>
      <c r="M12" s="58"/>
    </row>
    <row r="13" spans="1:13" x14ac:dyDescent="0.25">
      <c r="B13" s="57"/>
      <c r="C13" s="52"/>
      <c r="D13" s="52"/>
      <c r="E13" s="58"/>
      <c r="F13" s="57"/>
      <c r="G13" s="52"/>
      <c r="H13" s="52"/>
      <c r="I13" s="58"/>
      <c r="J13" s="52"/>
      <c r="K13" s="52"/>
      <c r="L13" s="52"/>
      <c r="M13" s="58"/>
    </row>
    <row r="14" spans="1:13" x14ac:dyDescent="0.25">
      <c r="B14" s="57"/>
      <c r="C14" s="52"/>
      <c r="D14" s="52"/>
      <c r="E14" s="58"/>
      <c r="F14" s="57"/>
      <c r="G14" s="52"/>
      <c r="H14" s="52"/>
      <c r="I14" s="58"/>
      <c r="J14" s="52"/>
      <c r="K14" s="52"/>
      <c r="L14" s="52"/>
      <c r="M14" s="58"/>
    </row>
    <row r="15" spans="1:13" x14ac:dyDescent="0.25">
      <c r="B15" s="57"/>
      <c r="C15" s="52"/>
      <c r="D15" s="52"/>
      <c r="E15" s="58"/>
      <c r="F15" s="57"/>
      <c r="G15" s="52"/>
      <c r="H15" s="52"/>
      <c r="I15" s="58"/>
      <c r="J15" s="52"/>
      <c r="K15" s="52"/>
      <c r="L15" s="52"/>
      <c r="M15" s="58"/>
    </row>
    <row r="16" spans="1:13" x14ac:dyDescent="0.25">
      <c r="B16" s="57"/>
      <c r="C16" s="52"/>
      <c r="D16" s="52"/>
      <c r="E16" s="58"/>
      <c r="F16" s="57"/>
      <c r="G16" s="52"/>
      <c r="H16" s="52"/>
      <c r="I16" s="58"/>
      <c r="J16" s="52"/>
      <c r="K16" s="52"/>
      <c r="L16" s="52"/>
      <c r="M16" s="58"/>
    </row>
    <row r="17" spans="2:13" x14ac:dyDescent="0.25">
      <c r="B17" s="57"/>
      <c r="C17" s="52"/>
      <c r="D17" s="52"/>
      <c r="E17" s="58"/>
      <c r="F17" s="57"/>
      <c r="G17" s="52"/>
      <c r="H17" s="52"/>
      <c r="I17" s="58"/>
      <c r="J17" s="52"/>
      <c r="K17" s="52"/>
      <c r="L17" s="52"/>
      <c r="M17" s="58"/>
    </row>
    <row r="18" spans="2:13" x14ac:dyDescent="0.25">
      <c r="B18" s="57"/>
      <c r="C18" s="52"/>
      <c r="D18" s="52"/>
      <c r="E18" s="58"/>
      <c r="F18" s="57"/>
      <c r="G18" s="52"/>
      <c r="H18" s="52"/>
      <c r="I18" s="58"/>
      <c r="J18" s="52"/>
      <c r="K18" s="52"/>
      <c r="L18" s="52"/>
      <c r="M18" s="58"/>
    </row>
    <row r="19" spans="2:13" x14ac:dyDescent="0.25">
      <c r="B19" s="57"/>
      <c r="C19" s="52"/>
      <c r="D19" s="52"/>
      <c r="E19" s="58"/>
      <c r="F19" s="57"/>
      <c r="G19" s="52"/>
      <c r="H19" s="52"/>
      <c r="I19" s="58"/>
      <c r="J19" s="52"/>
      <c r="K19" s="52"/>
      <c r="L19" s="52"/>
      <c r="M19" s="58"/>
    </row>
    <row r="20" spans="2:13" x14ac:dyDescent="0.25">
      <c r="B20" s="57"/>
      <c r="C20" s="52"/>
      <c r="D20" s="52"/>
      <c r="E20" s="58"/>
      <c r="F20" s="57"/>
      <c r="G20" s="52"/>
      <c r="H20" s="52"/>
      <c r="I20" s="58"/>
      <c r="J20" s="52"/>
      <c r="K20" s="52"/>
      <c r="L20" s="52"/>
      <c r="M20" s="58"/>
    </row>
    <row r="21" spans="2:13" x14ac:dyDescent="0.25">
      <c r="B21" s="57"/>
      <c r="C21" s="52"/>
      <c r="D21" s="52"/>
      <c r="E21" s="58"/>
      <c r="F21" s="57"/>
      <c r="G21" s="52"/>
      <c r="H21" s="52"/>
      <c r="I21" s="58"/>
      <c r="J21" s="52"/>
      <c r="K21" s="52"/>
      <c r="L21" s="52"/>
      <c r="M21" s="58"/>
    </row>
    <row r="22" spans="2:13" ht="15.75" thickBot="1" x14ac:dyDescent="0.3">
      <c r="B22" s="59"/>
      <c r="C22" s="60"/>
      <c r="D22" s="60"/>
      <c r="E22" s="61"/>
      <c r="F22" s="59"/>
      <c r="G22" s="60"/>
      <c r="H22" s="60"/>
      <c r="I22" s="61"/>
      <c r="J22" s="60"/>
      <c r="K22" s="60"/>
      <c r="L22" s="60"/>
      <c r="M22" s="61"/>
    </row>
    <row r="23" spans="2:13" x14ac:dyDescent="0.25">
      <c r="B23" s="340" t="s">
        <v>146</v>
      </c>
      <c r="C23" s="341"/>
      <c r="D23" s="341"/>
      <c r="E23" s="341"/>
      <c r="F23" s="341"/>
      <c r="G23" s="341"/>
      <c r="H23" s="341"/>
      <c r="I23" s="341"/>
      <c r="J23" s="341"/>
      <c r="K23" s="341"/>
      <c r="L23" s="341"/>
      <c r="M23" s="342"/>
    </row>
    <row r="24" spans="2:13" ht="15.75" thickBot="1" x14ac:dyDescent="0.3">
      <c r="B24" s="343"/>
      <c r="C24" s="344"/>
      <c r="D24" s="344"/>
      <c r="E24" s="344"/>
      <c r="F24" s="344"/>
      <c r="G24" s="344"/>
      <c r="H24" s="344"/>
      <c r="I24" s="344"/>
      <c r="J24" s="344"/>
      <c r="K24" s="344"/>
      <c r="L24" s="344"/>
      <c r="M24" s="345"/>
    </row>
  </sheetData>
  <mergeCells count="8">
    <mergeCell ref="B23:M24"/>
    <mergeCell ref="B2:E2"/>
    <mergeCell ref="F2:I2"/>
    <mergeCell ref="J2:M2"/>
    <mergeCell ref="B9:E9"/>
    <mergeCell ref="F9:I9"/>
    <mergeCell ref="J9:M9"/>
    <mergeCell ref="B8:M8"/>
  </mergeCells>
  <conditionalFormatting sqref="B5:M6">
    <cfRule type="aboveAverage" dxfId="0" priority="1"/>
  </conditionalFormatting>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50"/>
  <sheetViews>
    <sheetView workbookViewId="0">
      <selection activeCell="F12" sqref="F12"/>
    </sheetView>
  </sheetViews>
  <sheetFormatPr baseColWidth="10" defaultRowHeight="15.75" x14ac:dyDescent="0.25"/>
  <cols>
    <col min="1" max="1" width="11.42578125" style="117"/>
    <col min="2" max="3" width="11.42578125" style="118"/>
    <col min="4" max="4" width="11.42578125" style="119"/>
    <col min="5" max="5" width="11.42578125" style="117"/>
    <col min="6" max="7" width="11.42578125" style="118"/>
    <col min="8" max="8" width="11.42578125" style="119"/>
    <col min="9" max="9" width="11.42578125" style="117"/>
    <col min="10" max="11" width="11.42578125" style="118"/>
    <col min="12" max="12" width="11.42578125" style="119"/>
  </cols>
  <sheetData>
    <row r="1" spans="1:12" ht="18.75" x14ac:dyDescent="0.3">
      <c r="A1" s="355" t="s">
        <v>145</v>
      </c>
      <c r="B1" s="356"/>
      <c r="C1" s="356"/>
      <c r="D1" s="356"/>
      <c r="E1" s="356"/>
      <c r="F1" s="356"/>
      <c r="G1" s="356"/>
      <c r="H1" s="356"/>
      <c r="I1" s="356"/>
      <c r="J1" s="356"/>
      <c r="K1" s="356"/>
      <c r="L1" s="357"/>
    </row>
    <row r="2" spans="1:12" x14ac:dyDescent="0.25">
      <c r="A2" s="352" t="s">
        <v>140</v>
      </c>
      <c r="B2" s="353"/>
      <c r="C2" s="353"/>
      <c r="D2" s="354"/>
      <c r="E2" s="352" t="s">
        <v>141</v>
      </c>
      <c r="F2" s="353"/>
      <c r="G2" s="353"/>
      <c r="H2" s="354"/>
      <c r="I2" s="352" t="s">
        <v>142</v>
      </c>
      <c r="J2" s="353"/>
      <c r="K2" s="353"/>
      <c r="L2" s="354"/>
    </row>
    <row r="3" spans="1:12" x14ac:dyDescent="0.25">
      <c r="A3" s="120" t="s">
        <v>125</v>
      </c>
      <c r="B3" s="121" t="s">
        <v>126</v>
      </c>
      <c r="C3" s="121" t="s">
        <v>127</v>
      </c>
      <c r="D3" s="122" t="s">
        <v>128</v>
      </c>
      <c r="E3" s="120" t="s">
        <v>125</v>
      </c>
      <c r="F3" s="121" t="s">
        <v>126</v>
      </c>
      <c r="G3" s="121" t="s">
        <v>127</v>
      </c>
      <c r="H3" s="122" t="s">
        <v>128</v>
      </c>
      <c r="I3" s="120" t="s">
        <v>125</v>
      </c>
      <c r="J3" s="121" t="s">
        <v>126</v>
      </c>
      <c r="K3" s="121" t="s">
        <v>127</v>
      </c>
      <c r="L3" s="122" t="s">
        <v>128</v>
      </c>
    </row>
    <row r="4" spans="1:12" x14ac:dyDescent="0.25">
      <c r="A4" s="113">
        <v>0.13333333333333333</v>
      </c>
      <c r="B4" s="114" t="e">
        <v>#DIV/0!</v>
      </c>
      <c r="C4" s="114" t="e">
        <v>#DIV/0!</v>
      </c>
      <c r="D4" s="115" t="e">
        <v>#DIV/0!</v>
      </c>
      <c r="E4" s="116">
        <v>0.1111111111111111</v>
      </c>
      <c r="F4" s="114">
        <v>0.17222222222222222</v>
      </c>
      <c r="G4" s="114">
        <v>0.21111111111111111</v>
      </c>
      <c r="H4" s="115">
        <v>0.21666666666666667</v>
      </c>
      <c r="I4" s="116">
        <v>4.4444444444444446E-2</v>
      </c>
      <c r="J4" s="114">
        <v>3.3333333333333333E-2</v>
      </c>
      <c r="K4" s="114" t="e">
        <v>#DIV/0!</v>
      </c>
      <c r="L4" s="115" t="e">
        <v>#DIV/0!</v>
      </c>
    </row>
    <row r="5" spans="1:12" x14ac:dyDescent="0.25">
      <c r="A5" s="116">
        <v>0.18333333333333332</v>
      </c>
      <c r="B5" s="114">
        <v>0.16666666666666666</v>
      </c>
      <c r="C5" s="114" t="e">
        <v>#DIV/0!</v>
      </c>
      <c r="D5" s="115" t="e">
        <v>#DIV/0!</v>
      </c>
      <c r="E5" s="116">
        <v>5.5555555555555552E-2</v>
      </c>
      <c r="F5" s="114">
        <v>0.11666666666666667</v>
      </c>
      <c r="G5" s="114">
        <v>0.21111111111111111</v>
      </c>
      <c r="H5" s="115">
        <v>0.31111111111111112</v>
      </c>
      <c r="I5" s="116">
        <v>3.0555555555555558E-2</v>
      </c>
      <c r="J5" s="114">
        <v>1.6666666666666666E-2</v>
      </c>
      <c r="K5" s="114" t="e">
        <v>#DIV/0!</v>
      </c>
      <c r="L5" s="115">
        <v>0.33333333333333331</v>
      </c>
    </row>
    <row r="6" spans="1:12" x14ac:dyDescent="0.25">
      <c r="A6" s="116">
        <v>0.18333333333333332</v>
      </c>
      <c r="B6" s="114">
        <v>0.3</v>
      </c>
      <c r="C6" s="114">
        <v>0.15</v>
      </c>
      <c r="D6" s="115">
        <v>0.36666666666666664</v>
      </c>
      <c r="E6" s="116">
        <v>0</v>
      </c>
      <c r="F6" s="114">
        <v>6.6666666666666666E-2</v>
      </c>
      <c r="G6" s="114">
        <v>0.19444444444444442</v>
      </c>
      <c r="H6" s="115">
        <v>0.14444444444444443</v>
      </c>
      <c r="I6" s="116">
        <v>0.52222222222222225</v>
      </c>
      <c r="J6" s="114">
        <v>6.1111111111111116E-2</v>
      </c>
      <c r="K6" s="114">
        <v>6.6666666666666666E-2</v>
      </c>
      <c r="L6" s="115">
        <v>0.21666666666666667</v>
      </c>
    </row>
    <row r="7" spans="1:12" x14ac:dyDescent="0.25">
      <c r="A7" s="116">
        <v>0.35416666666666669</v>
      </c>
      <c r="B7" s="114">
        <v>0.3</v>
      </c>
      <c r="C7" s="114">
        <v>8.611111111111111E-2</v>
      </c>
      <c r="D7" s="115">
        <v>0.28888888888888886</v>
      </c>
      <c r="E7" s="116" t="e">
        <v>#DIV/0!</v>
      </c>
      <c r="F7" s="114">
        <v>6.6666666666666666E-2</v>
      </c>
      <c r="G7" s="114">
        <v>0.3611111111111111</v>
      </c>
      <c r="H7" s="115">
        <v>0.24444444444444444</v>
      </c>
      <c r="I7" s="116">
        <v>0.28888888888888886</v>
      </c>
      <c r="J7" s="114">
        <v>8.8888888888888892E-2</v>
      </c>
      <c r="K7" s="114">
        <v>0.1</v>
      </c>
      <c r="L7" s="115">
        <v>0.21666666666666667</v>
      </c>
    </row>
    <row r="8" spans="1:12" x14ac:dyDescent="0.25">
      <c r="A8" s="116">
        <v>0.05</v>
      </c>
      <c r="B8" s="114"/>
      <c r="C8" s="114">
        <v>0.27777777777777779</v>
      </c>
      <c r="D8" s="115">
        <v>9.7222222222222224E-2</v>
      </c>
      <c r="E8" s="116"/>
      <c r="F8" s="114"/>
      <c r="G8" s="114">
        <v>0.50555555555555554</v>
      </c>
      <c r="H8" s="115">
        <v>0.24444444444444444</v>
      </c>
      <c r="I8" s="116">
        <v>0.2</v>
      </c>
      <c r="J8" s="114"/>
      <c r="K8" s="114">
        <v>0.1</v>
      </c>
      <c r="L8" s="115">
        <v>0.1</v>
      </c>
    </row>
    <row r="9" spans="1:12" x14ac:dyDescent="0.25">
      <c r="A9" s="116">
        <v>9.1666666666666674E-2</v>
      </c>
      <c r="B9" s="114"/>
      <c r="C9" s="114">
        <v>2.2222222222222223E-2</v>
      </c>
      <c r="D9" s="115">
        <v>0.21111111111111111</v>
      </c>
      <c r="E9" s="116"/>
      <c r="F9" s="114"/>
      <c r="G9" s="114">
        <v>0.50555555555555554</v>
      </c>
      <c r="H9" s="115">
        <v>9.9999999999999992E-2</v>
      </c>
      <c r="I9" s="116">
        <v>0.2</v>
      </c>
      <c r="J9" s="114"/>
      <c r="K9" s="114">
        <v>0.13333333333333333</v>
      </c>
      <c r="L9" s="115">
        <v>0.1</v>
      </c>
    </row>
    <row r="10" spans="1:12" x14ac:dyDescent="0.25">
      <c r="A10" s="116">
        <v>0.19999999999999998</v>
      </c>
      <c r="B10" s="114"/>
      <c r="C10" s="114"/>
      <c r="D10" s="115">
        <v>0.21111111111111111</v>
      </c>
      <c r="E10" s="116"/>
      <c r="F10" s="114"/>
      <c r="G10" s="114"/>
      <c r="H10" s="115">
        <v>9.9999999999999992E-2</v>
      </c>
      <c r="I10" s="116"/>
      <c r="J10" s="114"/>
      <c r="K10" s="114"/>
      <c r="L10" s="115"/>
    </row>
    <row r="11" spans="1:12" x14ac:dyDescent="0.25">
      <c r="A11" s="116">
        <v>0.19999999999999998</v>
      </c>
      <c r="B11" s="114"/>
      <c r="C11" s="114"/>
      <c r="D11" s="115"/>
      <c r="E11" s="116"/>
      <c r="F11" s="114"/>
      <c r="G11" s="114"/>
      <c r="H11" s="115">
        <v>9.9999999999999992E-2</v>
      </c>
      <c r="I11" s="116"/>
      <c r="J11" s="114"/>
      <c r="K11" s="114"/>
      <c r="L11" s="115"/>
    </row>
    <row r="12" spans="1:12" x14ac:dyDescent="0.25">
      <c r="A12" s="116">
        <v>0.19999999999999998</v>
      </c>
      <c r="B12" s="114"/>
      <c r="C12" s="114"/>
      <c r="D12" s="115"/>
      <c r="E12" s="116"/>
      <c r="F12" s="114"/>
      <c r="G12" s="114"/>
      <c r="H12" s="115"/>
      <c r="I12" s="116"/>
      <c r="J12" s="114"/>
      <c r="K12" s="114"/>
      <c r="L12" s="115"/>
    </row>
    <row r="13" spans="1:12" x14ac:dyDescent="0.25">
      <c r="A13" s="116"/>
      <c r="B13" s="114"/>
      <c r="C13" s="114"/>
      <c r="D13" s="115"/>
      <c r="E13" s="116"/>
      <c r="F13" s="114"/>
      <c r="G13" s="114"/>
      <c r="H13" s="115"/>
      <c r="I13" s="116"/>
      <c r="J13" s="114"/>
      <c r="K13" s="114"/>
      <c r="L13" s="115"/>
    </row>
    <row r="14" spans="1:12" x14ac:dyDescent="0.25">
      <c r="A14" s="116"/>
      <c r="B14" s="114"/>
      <c r="C14" s="114"/>
      <c r="D14" s="115"/>
      <c r="E14" s="116"/>
      <c r="F14" s="114"/>
      <c r="G14" s="114"/>
      <c r="H14" s="115"/>
      <c r="I14" s="116"/>
      <c r="J14" s="114"/>
      <c r="K14" s="114"/>
      <c r="L14" s="115"/>
    </row>
    <row r="15" spans="1:12" x14ac:dyDescent="0.25">
      <c r="A15" s="116"/>
      <c r="B15" s="114"/>
      <c r="C15" s="114"/>
      <c r="D15" s="115"/>
      <c r="E15" s="116"/>
      <c r="F15" s="114"/>
      <c r="G15" s="114"/>
      <c r="H15" s="115"/>
      <c r="I15" s="116"/>
      <c r="J15" s="114"/>
      <c r="K15" s="114"/>
      <c r="L15" s="115"/>
    </row>
    <row r="16" spans="1:12" x14ac:dyDescent="0.25">
      <c r="A16" s="116"/>
      <c r="B16" s="114"/>
      <c r="C16" s="114"/>
      <c r="D16" s="115"/>
      <c r="E16" s="116"/>
      <c r="F16" s="114"/>
      <c r="G16" s="114"/>
      <c r="H16" s="115"/>
      <c r="I16" s="116"/>
      <c r="J16" s="114"/>
      <c r="K16" s="114"/>
      <c r="L16" s="115"/>
    </row>
    <row r="17" spans="1:12" x14ac:dyDescent="0.25">
      <c r="A17" s="116"/>
      <c r="B17" s="114"/>
      <c r="C17" s="114"/>
      <c r="D17" s="115"/>
      <c r="E17" s="116"/>
      <c r="F17" s="114"/>
      <c r="G17" s="114"/>
      <c r="H17" s="115"/>
      <c r="I17" s="116"/>
      <c r="J17" s="114"/>
      <c r="K17" s="114"/>
      <c r="L17" s="115"/>
    </row>
    <row r="18" spans="1:12" x14ac:dyDescent="0.25">
      <c r="A18" s="116"/>
      <c r="B18" s="114"/>
      <c r="C18" s="114"/>
      <c r="D18" s="115"/>
      <c r="E18" s="116"/>
      <c r="F18" s="114"/>
      <c r="G18" s="114"/>
      <c r="H18" s="115"/>
      <c r="I18" s="116"/>
      <c r="J18" s="114"/>
      <c r="K18" s="114"/>
      <c r="L18" s="115"/>
    </row>
    <row r="19" spans="1:12" x14ac:dyDescent="0.25">
      <c r="A19" s="116"/>
      <c r="B19" s="114"/>
      <c r="C19" s="114"/>
      <c r="D19" s="115"/>
      <c r="E19" s="116"/>
      <c r="F19" s="114"/>
      <c r="G19" s="114"/>
      <c r="H19" s="115"/>
      <c r="I19" s="116"/>
      <c r="J19" s="114"/>
      <c r="K19" s="114"/>
      <c r="L19" s="115"/>
    </row>
    <row r="20" spans="1:12" x14ac:dyDescent="0.25">
      <c r="A20" s="116"/>
      <c r="B20" s="114"/>
      <c r="C20" s="114"/>
      <c r="D20" s="115"/>
      <c r="E20" s="116"/>
      <c r="F20" s="114"/>
      <c r="G20" s="114"/>
      <c r="H20" s="115"/>
      <c r="I20" s="116"/>
      <c r="J20" s="114"/>
      <c r="K20" s="114"/>
      <c r="L20" s="115"/>
    </row>
    <row r="21" spans="1:12" x14ac:dyDescent="0.25">
      <c r="A21" s="116"/>
      <c r="B21" s="114"/>
      <c r="C21" s="114"/>
      <c r="D21" s="115"/>
      <c r="E21" s="116"/>
      <c r="F21" s="114"/>
      <c r="G21" s="114"/>
      <c r="H21" s="115"/>
      <c r="I21" s="116"/>
      <c r="J21" s="114"/>
      <c r="K21" s="114"/>
      <c r="L21" s="115"/>
    </row>
    <row r="22" spans="1:12" x14ac:dyDescent="0.25">
      <c r="A22" s="116"/>
      <c r="B22" s="114"/>
      <c r="C22" s="114"/>
      <c r="D22" s="115"/>
      <c r="E22" s="116"/>
      <c r="F22" s="114"/>
      <c r="G22" s="114"/>
      <c r="H22" s="115"/>
      <c r="I22" s="116"/>
      <c r="J22" s="114"/>
      <c r="K22" s="114"/>
      <c r="L22" s="115"/>
    </row>
    <row r="23" spans="1:12" x14ac:dyDescent="0.25">
      <c r="A23" s="116"/>
      <c r="B23" s="114"/>
      <c r="C23" s="114"/>
      <c r="D23" s="115"/>
      <c r="E23" s="116"/>
      <c r="F23" s="114"/>
      <c r="G23" s="114"/>
      <c r="H23" s="115"/>
      <c r="I23" s="116"/>
      <c r="J23" s="114"/>
      <c r="K23" s="114"/>
      <c r="L23" s="115"/>
    </row>
    <row r="24" spans="1:12" x14ac:dyDescent="0.25">
      <c r="A24" s="116"/>
      <c r="B24" s="114"/>
      <c r="C24" s="114"/>
      <c r="D24" s="115"/>
      <c r="E24" s="116"/>
      <c r="F24" s="114"/>
      <c r="G24" s="114"/>
      <c r="H24" s="115"/>
      <c r="I24" s="116"/>
      <c r="J24" s="114"/>
      <c r="K24" s="114"/>
      <c r="L24" s="115"/>
    </row>
    <row r="25" spans="1:12" x14ac:dyDescent="0.25">
      <c r="A25" s="116"/>
      <c r="B25" s="114"/>
      <c r="C25" s="114"/>
      <c r="D25" s="115"/>
      <c r="E25" s="116"/>
      <c r="F25" s="114"/>
      <c r="G25" s="114"/>
      <c r="H25" s="115"/>
      <c r="I25" s="116"/>
      <c r="J25" s="114"/>
      <c r="K25" s="114"/>
      <c r="L25" s="115"/>
    </row>
    <row r="26" spans="1:12" x14ac:dyDescent="0.25">
      <c r="A26" s="116"/>
      <c r="B26" s="114"/>
      <c r="C26" s="114"/>
      <c r="D26" s="115"/>
      <c r="E26" s="116"/>
      <c r="F26" s="114"/>
      <c r="G26" s="114"/>
      <c r="H26" s="115"/>
      <c r="I26" s="116"/>
      <c r="J26" s="114"/>
      <c r="K26" s="114"/>
      <c r="L26" s="115"/>
    </row>
    <row r="27" spans="1:12" x14ac:dyDescent="0.25">
      <c r="A27" s="116"/>
      <c r="B27" s="114"/>
      <c r="C27" s="114"/>
      <c r="D27" s="115"/>
      <c r="E27" s="116"/>
      <c r="F27" s="114"/>
      <c r="G27" s="114"/>
      <c r="H27" s="115"/>
      <c r="I27" s="116"/>
      <c r="J27" s="114"/>
      <c r="K27" s="114"/>
      <c r="L27" s="115"/>
    </row>
    <row r="28" spans="1:12" x14ac:dyDescent="0.25">
      <c r="A28" s="116"/>
      <c r="B28" s="114"/>
      <c r="C28" s="114"/>
      <c r="D28" s="115"/>
      <c r="E28" s="116"/>
      <c r="F28" s="114"/>
      <c r="G28" s="114"/>
      <c r="H28" s="115"/>
      <c r="I28" s="116"/>
      <c r="J28" s="114"/>
      <c r="K28" s="114"/>
      <c r="L28" s="115"/>
    </row>
    <row r="29" spans="1:12" x14ac:dyDescent="0.25">
      <c r="A29" s="116"/>
      <c r="B29" s="114"/>
      <c r="C29" s="114"/>
      <c r="D29" s="115"/>
      <c r="E29" s="116"/>
      <c r="F29" s="114"/>
      <c r="G29" s="114"/>
      <c r="H29" s="115"/>
      <c r="I29" s="116"/>
      <c r="J29" s="114"/>
      <c r="K29" s="114"/>
      <c r="L29" s="115"/>
    </row>
    <row r="30" spans="1:12" x14ac:dyDescent="0.25">
      <c r="A30" s="116"/>
      <c r="B30" s="114"/>
      <c r="C30" s="114"/>
      <c r="D30" s="115"/>
      <c r="E30" s="116"/>
      <c r="F30" s="114"/>
      <c r="G30" s="114"/>
      <c r="H30" s="115"/>
      <c r="I30" s="116"/>
      <c r="J30" s="114"/>
      <c r="K30" s="114"/>
      <c r="L30" s="115"/>
    </row>
    <row r="31" spans="1:12" x14ac:dyDescent="0.25">
      <c r="A31" s="116"/>
      <c r="B31" s="114"/>
      <c r="C31" s="114"/>
      <c r="D31" s="115"/>
      <c r="E31" s="116"/>
      <c r="F31" s="114"/>
      <c r="G31" s="114"/>
      <c r="H31" s="115"/>
      <c r="I31" s="116"/>
      <c r="J31" s="114"/>
      <c r="K31" s="114"/>
      <c r="L31" s="115"/>
    </row>
    <row r="32" spans="1:12" x14ac:dyDescent="0.25">
      <c r="A32" s="116"/>
      <c r="B32" s="114"/>
      <c r="C32" s="114"/>
      <c r="D32" s="115"/>
      <c r="E32" s="116"/>
      <c r="F32" s="114"/>
      <c r="G32" s="114"/>
      <c r="H32" s="115"/>
      <c r="I32" s="116"/>
      <c r="J32" s="114"/>
      <c r="K32" s="114"/>
      <c r="L32" s="115"/>
    </row>
    <row r="33" spans="1:12" x14ac:dyDescent="0.25">
      <c r="A33" s="116"/>
      <c r="B33" s="114"/>
      <c r="C33" s="114"/>
      <c r="D33" s="115"/>
      <c r="E33" s="116"/>
      <c r="F33" s="114"/>
      <c r="G33" s="114"/>
      <c r="H33" s="115"/>
      <c r="I33" s="116"/>
      <c r="J33" s="114"/>
      <c r="K33" s="114"/>
      <c r="L33" s="115"/>
    </row>
    <row r="34" spans="1:12" x14ac:dyDescent="0.25">
      <c r="A34" s="116"/>
      <c r="B34" s="114"/>
      <c r="C34" s="114"/>
      <c r="D34" s="115"/>
      <c r="E34" s="116"/>
      <c r="F34" s="114"/>
      <c r="G34" s="114"/>
      <c r="H34" s="115"/>
      <c r="I34" s="116"/>
      <c r="J34" s="114"/>
      <c r="K34" s="114"/>
      <c r="L34" s="115"/>
    </row>
    <row r="35" spans="1:12" x14ac:dyDescent="0.25">
      <c r="A35" s="116"/>
      <c r="B35" s="114"/>
      <c r="C35" s="114"/>
      <c r="D35" s="115"/>
      <c r="E35" s="116"/>
      <c r="F35" s="114"/>
      <c r="G35" s="114"/>
      <c r="H35" s="115"/>
      <c r="I35" s="116"/>
      <c r="J35" s="114"/>
      <c r="K35" s="114"/>
      <c r="L35" s="115"/>
    </row>
    <row r="36" spans="1:12" x14ac:dyDescent="0.25">
      <c r="A36" s="116"/>
      <c r="B36" s="114"/>
      <c r="C36" s="114"/>
      <c r="D36" s="115"/>
      <c r="E36" s="116"/>
      <c r="F36" s="114"/>
      <c r="G36" s="114"/>
      <c r="H36" s="115"/>
      <c r="I36" s="116"/>
      <c r="J36" s="114"/>
      <c r="K36" s="114"/>
      <c r="L36" s="115"/>
    </row>
    <row r="37" spans="1:12" x14ac:dyDescent="0.25">
      <c r="A37" s="116"/>
      <c r="B37" s="114"/>
      <c r="C37" s="114"/>
      <c r="D37" s="115"/>
      <c r="E37" s="116"/>
      <c r="F37" s="114"/>
      <c r="G37" s="114"/>
      <c r="H37" s="115"/>
      <c r="I37" s="116"/>
      <c r="J37" s="114"/>
      <c r="K37" s="114"/>
      <c r="L37" s="115"/>
    </row>
    <row r="38" spans="1:12" x14ac:dyDescent="0.25">
      <c r="A38" s="116"/>
      <c r="B38" s="114"/>
      <c r="C38" s="114"/>
      <c r="D38" s="115"/>
      <c r="E38" s="116"/>
      <c r="F38" s="114"/>
      <c r="G38" s="114"/>
      <c r="H38" s="115"/>
      <c r="I38" s="116"/>
      <c r="J38" s="114"/>
      <c r="K38" s="114"/>
      <c r="L38" s="115"/>
    </row>
    <row r="39" spans="1:12" x14ac:dyDescent="0.25">
      <c r="A39" s="116"/>
      <c r="B39" s="114"/>
      <c r="C39" s="114"/>
      <c r="D39" s="115"/>
      <c r="E39" s="116"/>
      <c r="F39" s="114"/>
      <c r="G39" s="114"/>
      <c r="H39" s="115"/>
      <c r="I39" s="116"/>
      <c r="J39" s="114"/>
      <c r="K39" s="114"/>
      <c r="L39" s="115"/>
    </row>
    <row r="40" spans="1:12" x14ac:dyDescent="0.25">
      <c r="A40" s="116"/>
      <c r="B40" s="114"/>
      <c r="C40" s="114"/>
      <c r="D40" s="115"/>
      <c r="E40" s="116"/>
      <c r="F40" s="114"/>
      <c r="G40" s="114"/>
      <c r="H40" s="115"/>
      <c r="I40" s="116"/>
      <c r="J40" s="114"/>
      <c r="K40" s="114"/>
      <c r="L40" s="115"/>
    </row>
    <row r="41" spans="1:12" x14ac:dyDescent="0.25">
      <c r="A41" s="116"/>
      <c r="B41" s="114"/>
      <c r="C41" s="114"/>
      <c r="D41" s="115"/>
      <c r="E41" s="116"/>
      <c r="F41" s="114"/>
      <c r="G41" s="114"/>
      <c r="H41" s="115"/>
      <c r="I41" s="116"/>
      <c r="J41" s="114"/>
      <c r="K41" s="114"/>
      <c r="L41" s="115"/>
    </row>
    <row r="42" spans="1:12" x14ac:dyDescent="0.25">
      <c r="A42" s="116"/>
      <c r="B42" s="114"/>
      <c r="C42" s="114"/>
      <c r="D42" s="115"/>
      <c r="E42" s="116"/>
      <c r="F42" s="114"/>
      <c r="G42" s="114"/>
      <c r="H42" s="115"/>
      <c r="I42" s="116"/>
      <c r="J42" s="114"/>
      <c r="K42" s="114"/>
      <c r="L42" s="115"/>
    </row>
    <row r="43" spans="1:12" x14ac:dyDescent="0.25">
      <c r="A43" s="116"/>
      <c r="B43" s="114"/>
      <c r="C43" s="114"/>
      <c r="D43" s="115"/>
      <c r="E43" s="116"/>
      <c r="F43" s="114"/>
      <c r="G43" s="114"/>
      <c r="H43" s="115"/>
      <c r="I43" s="116"/>
      <c r="J43" s="114"/>
      <c r="K43" s="114"/>
      <c r="L43" s="115"/>
    </row>
    <row r="44" spans="1:12" x14ac:dyDescent="0.25">
      <c r="A44" s="116"/>
      <c r="B44" s="114"/>
      <c r="C44" s="114"/>
      <c r="D44" s="115"/>
      <c r="E44" s="116"/>
      <c r="F44" s="114"/>
      <c r="G44" s="114"/>
      <c r="H44" s="115"/>
      <c r="I44" s="116"/>
      <c r="J44" s="114"/>
      <c r="K44" s="114"/>
      <c r="L44" s="115"/>
    </row>
    <row r="45" spans="1:12" x14ac:dyDescent="0.25">
      <c r="A45" s="116"/>
      <c r="B45" s="114"/>
      <c r="C45" s="114"/>
      <c r="D45" s="115"/>
      <c r="E45" s="116"/>
      <c r="F45" s="114"/>
      <c r="G45" s="114"/>
      <c r="H45" s="115"/>
      <c r="I45" s="116"/>
      <c r="J45" s="114"/>
      <c r="K45" s="114"/>
      <c r="L45" s="115"/>
    </row>
    <row r="46" spans="1:12" x14ac:dyDescent="0.25">
      <c r="A46" s="116"/>
      <c r="B46" s="114"/>
      <c r="C46" s="114"/>
      <c r="D46" s="115"/>
      <c r="E46" s="116"/>
      <c r="F46" s="114"/>
      <c r="G46" s="114"/>
      <c r="H46" s="115"/>
      <c r="I46" s="116"/>
      <c r="J46" s="114"/>
      <c r="K46" s="114"/>
      <c r="L46" s="115"/>
    </row>
    <row r="47" spans="1:12" x14ac:dyDescent="0.25">
      <c r="A47" s="116"/>
      <c r="B47" s="114"/>
      <c r="C47" s="114"/>
      <c r="D47" s="115"/>
      <c r="E47" s="116"/>
      <c r="F47" s="114"/>
      <c r="G47" s="114"/>
      <c r="H47" s="115"/>
      <c r="I47" s="116"/>
      <c r="J47" s="114"/>
      <c r="K47" s="114"/>
      <c r="L47" s="115"/>
    </row>
    <row r="48" spans="1:12" x14ac:dyDescent="0.25">
      <c r="A48" s="116"/>
      <c r="B48" s="114"/>
      <c r="C48" s="114"/>
      <c r="D48" s="115"/>
      <c r="E48" s="116"/>
      <c r="F48" s="114"/>
      <c r="G48" s="114"/>
      <c r="H48" s="115"/>
      <c r="I48" s="116"/>
      <c r="J48" s="114"/>
      <c r="K48" s="114"/>
      <c r="L48" s="115"/>
    </row>
    <row r="49" spans="1:12" x14ac:dyDescent="0.25">
      <c r="A49" s="116"/>
      <c r="B49" s="114"/>
      <c r="C49" s="114"/>
      <c r="D49" s="115"/>
      <c r="E49" s="116"/>
      <c r="F49" s="114"/>
      <c r="G49" s="114"/>
      <c r="H49" s="115"/>
      <c r="I49" s="116"/>
      <c r="J49" s="114"/>
      <c r="K49" s="114"/>
      <c r="L49" s="115"/>
    </row>
    <row r="50" spans="1:12" x14ac:dyDescent="0.25">
      <c r="A50" s="116"/>
      <c r="B50" s="114"/>
      <c r="C50" s="114"/>
      <c r="D50" s="115"/>
      <c r="E50" s="116"/>
      <c r="F50" s="114"/>
      <c r="G50" s="114"/>
      <c r="H50" s="115"/>
      <c r="I50" s="116"/>
      <c r="J50" s="114"/>
      <c r="K50" s="114"/>
      <c r="L50" s="115"/>
    </row>
  </sheetData>
  <mergeCells count="4">
    <mergeCell ref="A2:D2"/>
    <mergeCell ref="E2:H2"/>
    <mergeCell ref="I2:L2"/>
    <mergeCell ref="A1:L1"/>
  </mergeCells>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1</vt:i4>
      </vt:variant>
    </vt:vector>
  </HeadingPairs>
  <TitlesOfParts>
    <vt:vector size="11" baseType="lpstr">
      <vt:lpstr>import-export</vt:lpstr>
      <vt:lpstr>Bordereau IE</vt:lpstr>
      <vt:lpstr>mm</vt:lpstr>
      <vt:lpstr>Bordereau mm</vt:lpstr>
      <vt:lpstr>frais généraux</vt:lpstr>
      <vt:lpstr>Bordereau FG</vt:lpstr>
      <vt:lpstr>tableau général</vt:lpstr>
      <vt:lpstr>magasin</vt:lpstr>
      <vt:lpstr>TB indicateur de performance</vt:lpstr>
      <vt:lpstr>Histo Iindicateur Performance</vt:lpstr>
      <vt:lpstr>commande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Jean-Eric Pelouas</cp:lastModifiedBy>
  <cp:lastPrinted>2014-04-28T11:06:06Z</cp:lastPrinted>
  <dcterms:created xsi:type="dcterms:W3CDTF">2014-04-08T07:50:12Z</dcterms:created>
  <dcterms:modified xsi:type="dcterms:W3CDTF">2014-05-08T05:02:22Z</dcterms:modified>
</cp:coreProperties>
</file>