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Données" sheetId="1" r:id="rId1"/>
    <sheet name="Conso kWh" sheetId="6" r:id="rId2"/>
    <sheet name="Coût Euros" sheetId="7" r:id="rId3"/>
  </sheets>
  <calcPr calcId="152511"/>
</workbook>
</file>

<file path=xl/calcChain.xml><?xml version="1.0" encoding="utf-8"?>
<calcChain xmlns="http://schemas.openxmlformats.org/spreadsheetml/2006/main">
  <c r="F7" i="1" l="1"/>
  <c r="J7" i="1" s="1"/>
  <c r="F8" i="1"/>
  <c r="J8" i="1" s="1"/>
  <c r="F9" i="1"/>
  <c r="J9" i="1" s="1"/>
  <c r="F10" i="1"/>
  <c r="J10" i="1" s="1"/>
  <c r="F11" i="1"/>
  <c r="J11" i="1" s="1"/>
  <c r="F12" i="1"/>
  <c r="J12" i="1" s="1"/>
  <c r="F13" i="1"/>
  <c r="J13" i="1" s="1"/>
  <c r="F14" i="1"/>
  <c r="J14" i="1" s="1"/>
  <c r="E7" i="1"/>
  <c r="I7" i="1" s="1"/>
  <c r="E8" i="1"/>
  <c r="I8" i="1" s="1"/>
  <c r="E9" i="1"/>
  <c r="I9" i="1" s="1"/>
  <c r="E10" i="1"/>
  <c r="I10" i="1" s="1"/>
  <c r="E11" i="1"/>
  <c r="I11" i="1" s="1"/>
  <c r="E12" i="1"/>
  <c r="I12" i="1" s="1"/>
  <c r="E13" i="1"/>
  <c r="I13" i="1" s="1"/>
  <c r="E14" i="1"/>
  <c r="I14" i="1" s="1"/>
  <c r="H7" i="1" l="1"/>
  <c r="H8" i="1"/>
  <c r="H9" i="1"/>
  <c r="H10" i="1"/>
  <c r="H11" i="1"/>
  <c r="H12" i="1"/>
  <c r="H13" i="1"/>
  <c r="H14" i="1"/>
  <c r="G7" i="1"/>
  <c r="G8" i="1"/>
  <c r="G9" i="1"/>
  <c r="G10" i="1"/>
  <c r="G11" i="1"/>
  <c r="G12" i="1"/>
  <c r="G13" i="1"/>
  <c r="G14" i="1"/>
  <c r="D15" i="1" l="1"/>
  <c r="C15" i="1"/>
  <c r="H15" i="1" l="1"/>
  <c r="G15" i="1"/>
  <c r="K7" i="1" l="1"/>
  <c r="K11" i="1"/>
  <c r="K14" i="1"/>
  <c r="K10" i="1"/>
  <c r="K13" i="1"/>
  <c r="K9" i="1"/>
  <c r="K12" i="1"/>
  <c r="K8" i="1"/>
  <c r="K15" i="1" l="1"/>
  <c r="L4" i="1" s="1"/>
</calcChain>
</file>

<file path=xl/sharedStrings.xml><?xml version="1.0" encoding="utf-8"?>
<sst xmlns="http://schemas.openxmlformats.org/spreadsheetml/2006/main" count="17" uniqueCount="15">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</sst>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Conso kWh'!A1"/><Relationship Id="rId1" Type="http://schemas.openxmlformats.org/officeDocument/2006/relationships/hyperlink" Target="#'Co&#251;t Euro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onn&#233;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Donn&#233;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 tooltip="Voir le Graphique"/>
        </xdr:cNvPr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" textlink="">
      <xdr:nvSpPr>
        <xdr:cNvPr id="5" name="Rectangle à coins arrondis 4">
          <a:hlinkClick xmlns:r="http://schemas.openxmlformats.org/officeDocument/2006/relationships" r:id="rId2" tooltip="Voir le Graphique"/>
        </xdr:cNvPr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1114424</xdr:colOff>
      <xdr:row>2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114424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1152524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152524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K15" totalsRowCount="1" headerRowDxfId="22" dataDxfId="21" totalsRowDxfId="20">
  <autoFilter ref="B6:K14"/>
  <tableColumns count="10">
    <tableColumn id="6" name="Date" totalsRowLabel="Total" dataDxfId="19" totalsRowDxfId="18"/>
    <tableColumn id="1" name="Consommation heures creuses" totalsRowFunction="sum" dataDxfId="17" totalsRowDxfId="16"/>
    <tableColumn id="2" name="Consommation heures pleines" totalsRowFunction="sum" dataDxfId="15" totalsRowDxfId="14"/>
    <tableColumn id="8" name="Conso HC" dataDxfId="13" totalsRowDxfId="12">
      <calculatedColumnFormula>IF(Tableau1[[#This Row],[Date]]="","",IF(ROW()=ROW(Tableau1[#Headers])+1,0,Tableau1[[#This Row],[Consommation heures creuses]]-C6))</calculatedColumnFormula>
    </tableColumn>
    <tableColumn id="7" name="Conso HP" dataDxfId="11" totalsRowDxfId="10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9" totalsRowDxfId="8">
      <calculatedColumnFormula>C7*$G$2</calculatedColumnFormula>
    </tableColumn>
    <tableColumn id="4" name="Total heures pleines" totalsRowFunction="sum" dataDxfId="7" totalsRowDxfId="6">
      <calculatedColumnFormula>D7*$H$2</calculatedColumnFormula>
    </tableColumn>
    <tableColumn id="10" name="MT HC" dataDxfId="5" totalsRowDxfId="4">
      <calculatedColumnFormula>IF(Tableau1[[#This Row],[Date]]="","",Tableau1[[#This Row],[Conso HC]]*$G$2)</calculatedColumnFormula>
    </tableColumn>
    <tableColumn id="9" name="MT HP" dataDxfId="3" totalsRowDxfId="2">
      <calculatedColumnFormula>IF(Tableau1[[#This Row],[Date]]="","",Tableau1[[#This Row],[Conso HP]]*$H$2)</calculatedColumnFormula>
    </tableColumn>
    <tableColumn id="5" name="Total" totalsRowFunction="sum" dataDxfId="1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5"/>
  <sheetViews>
    <sheetView tabSelected="1" workbookViewId="0">
      <selection activeCell="C20" sqref="C20"/>
    </sheetView>
  </sheetViews>
  <sheetFormatPr baseColWidth="10" defaultRowHeight="15" x14ac:dyDescent="0.25"/>
  <cols>
    <col min="1" max="1" width="5.7109375" customWidth="1"/>
    <col min="2" max="3" width="20.140625" customWidth="1"/>
    <col min="4" max="4" width="19" bestFit="1" customWidth="1"/>
    <col min="5" max="6" width="13.85546875" style="18" hidden="1" customWidth="1"/>
    <col min="7" max="7" width="23.85546875" bestFit="1" customWidth="1"/>
    <col min="8" max="8" width="20.7109375" customWidth="1"/>
    <col min="9" max="10" width="20.7109375" style="18" hidden="1" customWidth="1"/>
    <col min="11" max="11" width="20.7109375" customWidth="1"/>
    <col min="12" max="12" width="25.7109375" customWidth="1"/>
  </cols>
  <sheetData>
    <row r="1" spans="2:12" x14ac:dyDescent="0.25">
      <c r="G1" s="10" t="s">
        <v>7</v>
      </c>
      <c r="H1" s="11" t="s">
        <v>8</v>
      </c>
      <c r="I1" s="24"/>
      <c r="J1" s="24"/>
      <c r="L1" s="14" t="s">
        <v>9</v>
      </c>
    </row>
    <row r="2" spans="2:12" x14ac:dyDescent="0.25">
      <c r="D2" s="9" t="s">
        <v>6</v>
      </c>
      <c r="E2" s="19"/>
      <c r="F2" s="19"/>
      <c r="G2" s="12">
        <v>0.1114</v>
      </c>
      <c r="H2" s="13">
        <v>0.16</v>
      </c>
      <c r="I2" s="25"/>
      <c r="J2" s="25"/>
      <c r="K2" s="9" t="s">
        <v>6</v>
      </c>
      <c r="L2" s="15">
        <v>75</v>
      </c>
    </row>
    <row r="3" spans="2:12" s="4" customFormat="1" ht="15.75" thickBot="1" x14ac:dyDescent="0.3">
      <c r="D3" s="6"/>
      <c r="E3" s="20"/>
      <c r="F3" s="20"/>
      <c r="G3" s="5"/>
      <c r="H3" s="5"/>
      <c r="I3" s="26"/>
      <c r="J3" s="26"/>
      <c r="K3" s="5"/>
    </row>
    <row r="4" spans="2:12" s="4" customFormat="1" ht="15.75" thickBot="1" x14ac:dyDescent="0.3">
      <c r="D4" s="6"/>
      <c r="E4" s="20"/>
      <c r="F4" s="20"/>
      <c r="G4" s="5"/>
      <c r="H4" s="5"/>
      <c r="I4" s="26"/>
      <c r="J4" s="26"/>
      <c r="K4" s="16" t="s">
        <v>10</v>
      </c>
      <c r="L4" s="17">
        <f>L2+Tableau1[[#Totals],[Total]]</f>
        <v>2684.9199999999996</v>
      </c>
    </row>
    <row r="5" spans="2:12" s="4" customFormat="1" x14ac:dyDescent="0.25">
      <c r="E5" s="21"/>
      <c r="F5" s="21"/>
      <c r="G5" s="5"/>
      <c r="H5" s="5"/>
      <c r="I5" s="26"/>
      <c r="J5" s="26"/>
    </row>
    <row r="6" spans="2:12" ht="30" x14ac:dyDescent="0.25">
      <c r="B6" s="1" t="s">
        <v>3</v>
      </c>
      <c r="C6" s="1" t="s">
        <v>0</v>
      </c>
      <c r="D6" s="1" t="s">
        <v>1</v>
      </c>
      <c r="E6" s="22" t="s">
        <v>11</v>
      </c>
      <c r="F6" s="22" t="s">
        <v>12</v>
      </c>
      <c r="G6" s="1" t="s">
        <v>4</v>
      </c>
      <c r="H6" s="1" t="s">
        <v>5</v>
      </c>
      <c r="I6" s="22" t="s">
        <v>13</v>
      </c>
      <c r="J6" s="22" t="s">
        <v>14</v>
      </c>
      <c r="K6" s="1" t="s">
        <v>2</v>
      </c>
    </row>
    <row r="7" spans="2:12" x14ac:dyDescent="0.25">
      <c r="B7" s="2">
        <v>42339</v>
      </c>
      <c r="C7" s="3">
        <v>1000</v>
      </c>
      <c r="D7" s="3">
        <v>1200</v>
      </c>
      <c r="E7" s="23">
        <f>IF(Tableau1[[#This Row],[Date]]="","",IF(ROW()=ROW(Tableau1[#Headers])+1,0,Tableau1[[#This Row],[Consommation heures creuses]]-C6))</f>
        <v>0</v>
      </c>
      <c r="F7" s="23">
        <f>IF(Tableau1[[#This Row],[Date]]="","",IF(ROW()=ROW(Tableau1[#Headers])+1,0,Tableau1[[#This Row],[Consommation heures pleines]]-D6))</f>
        <v>0</v>
      </c>
      <c r="G7" s="7">
        <f t="shared" ref="G7:G14" si="0">C7*$G$2</f>
        <v>111.4</v>
      </c>
      <c r="H7" s="7">
        <f t="shared" ref="H7:H14" si="1">D7*$H$2</f>
        <v>192</v>
      </c>
      <c r="I7" s="23">
        <f>IF(Tableau1[[#This Row],[Date]]="","",Tableau1[[#This Row],[Conso HC]]*$G$2)</f>
        <v>0</v>
      </c>
      <c r="J7" s="23">
        <f>IF(Tableau1[[#This Row],[Date]]="","",Tableau1[[#This Row],[Conso HP]]*$H$2)</f>
        <v>0</v>
      </c>
      <c r="K7" s="8">
        <f>SUM(G7:H7)</f>
        <v>303.39999999999998</v>
      </c>
    </row>
    <row r="8" spans="2:12" x14ac:dyDescent="0.25">
      <c r="B8" s="2">
        <v>42370</v>
      </c>
      <c r="C8" s="3">
        <v>1030</v>
      </c>
      <c r="D8" s="3">
        <v>1210</v>
      </c>
      <c r="E8" s="23">
        <f>IF(Tableau1[[#This Row],[Date]]="","",IF(ROW()=ROW(Tableau1[#Headers])+1,0,Tableau1[[#This Row],[Consommation heures creuses]]-C7))</f>
        <v>30</v>
      </c>
      <c r="F8" s="23">
        <f>IF(Tableau1[[#This Row],[Date]]="","",IF(ROW()=ROW(Tableau1[#Headers])+1,0,Tableau1[[#This Row],[Consommation heures pleines]]-D7))</f>
        <v>10</v>
      </c>
      <c r="G8" s="7">
        <f t="shared" si="0"/>
        <v>114.742</v>
      </c>
      <c r="H8" s="7">
        <f t="shared" si="1"/>
        <v>193.6</v>
      </c>
      <c r="I8" s="23">
        <f>IF(Tableau1[[#This Row],[Date]]="","",Tableau1[[#This Row],[Conso HC]]*$G$2)</f>
        <v>3.3420000000000001</v>
      </c>
      <c r="J8" s="23">
        <f>IF(Tableau1[[#This Row],[Date]]="","",Tableau1[[#This Row],[Conso HP]]*$H$2)</f>
        <v>1.6</v>
      </c>
      <c r="K8" s="8">
        <f t="shared" ref="K8:K14" si="2">SUM(G8:H8)</f>
        <v>308.34199999999998</v>
      </c>
    </row>
    <row r="9" spans="2:12" x14ac:dyDescent="0.25">
      <c r="B9" s="2">
        <v>42401</v>
      </c>
      <c r="C9" s="3">
        <v>1050</v>
      </c>
      <c r="D9" s="3">
        <v>1260</v>
      </c>
      <c r="E9" s="23">
        <f>IF(Tableau1[[#This Row],[Date]]="","",IF(ROW()=ROW(Tableau1[#Headers])+1,0,Tableau1[[#This Row],[Consommation heures creuses]]-C8))</f>
        <v>20</v>
      </c>
      <c r="F9" s="23">
        <f>IF(Tableau1[[#This Row],[Date]]="","",IF(ROW()=ROW(Tableau1[#Headers])+1,0,Tableau1[[#This Row],[Consommation heures pleines]]-D8))</f>
        <v>50</v>
      </c>
      <c r="G9" s="7">
        <f t="shared" si="0"/>
        <v>116.97</v>
      </c>
      <c r="H9" s="7">
        <f t="shared" si="1"/>
        <v>201.6</v>
      </c>
      <c r="I9" s="23">
        <f>IF(Tableau1[[#This Row],[Date]]="","",Tableau1[[#This Row],[Conso HC]]*$G$2)</f>
        <v>2.2279999999999998</v>
      </c>
      <c r="J9" s="23">
        <f>IF(Tableau1[[#This Row],[Date]]="","",Tableau1[[#This Row],[Conso HP]]*$H$2)</f>
        <v>8</v>
      </c>
      <c r="K9" s="8">
        <f t="shared" si="2"/>
        <v>318.57</v>
      </c>
    </row>
    <row r="10" spans="2:12" x14ac:dyDescent="0.25">
      <c r="B10" s="2">
        <v>42430</v>
      </c>
      <c r="C10" s="3">
        <v>1080</v>
      </c>
      <c r="D10" s="3">
        <v>1270</v>
      </c>
      <c r="E10" s="23">
        <f>IF(Tableau1[[#This Row],[Date]]="","",IF(ROW()=ROW(Tableau1[#Headers])+1,0,Tableau1[[#This Row],[Consommation heures creuses]]-C9))</f>
        <v>30</v>
      </c>
      <c r="F10" s="23">
        <f>IF(Tableau1[[#This Row],[Date]]="","",IF(ROW()=ROW(Tableau1[#Headers])+1,0,Tableau1[[#This Row],[Consommation heures pleines]]-D9))</f>
        <v>10</v>
      </c>
      <c r="G10" s="7">
        <f t="shared" si="0"/>
        <v>120.312</v>
      </c>
      <c r="H10" s="7">
        <f t="shared" si="1"/>
        <v>203.20000000000002</v>
      </c>
      <c r="I10" s="23">
        <f>IF(Tableau1[[#This Row],[Date]]="","",Tableau1[[#This Row],[Conso HC]]*$G$2)</f>
        <v>3.3420000000000001</v>
      </c>
      <c r="J10" s="23">
        <f>IF(Tableau1[[#This Row],[Date]]="","",Tableau1[[#This Row],[Conso HP]]*$H$2)</f>
        <v>1.6</v>
      </c>
      <c r="K10" s="8">
        <f t="shared" si="2"/>
        <v>323.512</v>
      </c>
    </row>
    <row r="11" spans="2:12" x14ac:dyDescent="0.25">
      <c r="B11" s="2">
        <v>42461</v>
      </c>
      <c r="C11" s="3">
        <v>1090</v>
      </c>
      <c r="D11" s="3">
        <v>1290</v>
      </c>
      <c r="E11" s="23">
        <f>IF(Tableau1[[#This Row],[Date]]="","",IF(ROW()=ROW(Tableau1[#Headers])+1,0,Tableau1[[#This Row],[Consommation heures creuses]]-C10))</f>
        <v>10</v>
      </c>
      <c r="F11" s="23">
        <f>IF(Tableau1[[#This Row],[Date]]="","",IF(ROW()=ROW(Tableau1[#Headers])+1,0,Tableau1[[#This Row],[Consommation heures pleines]]-D10))</f>
        <v>20</v>
      </c>
      <c r="G11" s="7">
        <f t="shared" si="0"/>
        <v>121.426</v>
      </c>
      <c r="H11" s="7">
        <f t="shared" si="1"/>
        <v>206.4</v>
      </c>
      <c r="I11" s="23">
        <f>IF(Tableau1[[#This Row],[Date]]="","",Tableau1[[#This Row],[Conso HC]]*$G$2)</f>
        <v>1.1139999999999999</v>
      </c>
      <c r="J11" s="23">
        <f>IF(Tableau1[[#This Row],[Date]]="","",Tableau1[[#This Row],[Conso HP]]*$H$2)</f>
        <v>3.2</v>
      </c>
      <c r="K11" s="8">
        <f t="shared" si="2"/>
        <v>327.82600000000002</v>
      </c>
    </row>
    <row r="12" spans="2:12" x14ac:dyDescent="0.25">
      <c r="B12" s="2">
        <v>42491</v>
      </c>
      <c r="C12" s="3">
        <v>1110</v>
      </c>
      <c r="D12" s="3">
        <v>1295</v>
      </c>
      <c r="E12" s="23">
        <f>IF(Tableau1[[#This Row],[Date]]="","",IF(ROW()=ROW(Tableau1[#Headers])+1,0,Tableau1[[#This Row],[Consommation heures creuses]]-C11))</f>
        <v>20</v>
      </c>
      <c r="F12" s="23">
        <f>IF(Tableau1[[#This Row],[Date]]="","",IF(ROW()=ROW(Tableau1[#Headers])+1,0,Tableau1[[#This Row],[Consommation heures pleines]]-D11))</f>
        <v>5</v>
      </c>
      <c r="G12" s="7">
        <f t="shared" si="0"/>
        <v>123.654</v>
      </c>
      <c r="H12" s="7">
        <f t="shared" si="1"/>
        <v>207.20000000000002</v>
      </c>
      <c r="I12" s="23">
        <f>IF(Tableau1[[#This Row],[Date]]="","",Tableau1[[#This Row],[Conso HC]]*$G$2)</f>
        <v>2.2279999999999998</v>
      </c>
      <c r="J12" s="23">
        <f>IF(Tableau1[[#This Row],[Date]]="","",Tableau1[[#This Row],[Conso HP]]*$H$2)</f>
        <v>0.8</v>
      </c>
      <c r="K12" s="8">
        <f t="shared" si="2"/>
        <v>330.85400000000004</v>
      </c>
    </row>
    <row r="13" spans="2:12" x14ac:dyDescent="0.25">
      <c r="B13" s="2">
        <v>42522</v>
      </c>
      <c r="C13" s="3">
        <v>1200</v>
      </c>
      <c r="D13" s="3">
        <v>1300</v>
      </c>
      <c r="E13" s="23">
        <f>IF(Tableau1[[#This Row],[Date]]="","",IF(ROW()=ROW(Tableau1[#Headers])+1,0,Tableau1[[#This Row],[Consommation heures creuses]]-C12))</f>
        <v>90</v>
      </c>
      <c r="F13" s="23">
        <f>IF(Tableau1[[#This Row],[Date]]="","",IF(ROW()=ROW(Tableau1[#Headers])+1,0,Tableau1[[#This Row],[Consommation heures pleines]]-D12))</f>
        <v>5</v>
      </c>
      <c r="G13" s="7">
        <f t="shared" si="0"/>
        <v>133.68</v>
      </c>
      <c r="H13" s="7">
        <f t="shared" si="1"/>
        <v>208</v>
      </c>
      <c r="I13" s="23">
        <f>IF(Tableau1[[#This Row],[Date]]="","",Tableau1[[#This Row],[Conso HC]]*$G$2)</f>
        <v>10.026</v>
      </c>
      <c r="J13" s="23">
        <f>IF(Tableau1[[#This Row],[Date]]="","",Tableau1[[#This Row],[Conso HP]]*$H$2)</f>
        <v>0.8</v>
      </c>
      <c r="K13" s="8">
        <f t="shared" si="2"/>
        <v>341.68</v>
      </c>
    </row>
    <row r="14" spans="2:12" x14ac:dyDescent="0.25">
      <c r="B14" s="2">
        <v>42552</v>
      </c>
      <c r="C14" s="3">
        <v>1240</v>
      </c>
      <c r="D14" s="3">
        <v>1360</v>
      </c>
      <c r="E14" s="23">
        <f>IF(Tableau1[[#This Row],[Date]]="","",IF(ROW()=ROW(Tableau1[#Headers])+1,0,Tableau1[[#This Row],[Consommation heures creuses]]-C13))</f>
        <v>40</v>
      </c>
      <c r="F14" s="23">
        <f>IF(Tableau1[[#This Row],[Date]]="","",IF(ROW()=ROW(Tableau1[#Headers])+1,0,Tableau1[[#This Row],[Consommation heures pleines]]-D13))</f>
        <v>60</v>
      </c>
      <c r="G14" s="7">
        <f t="shared" si="0"/>
        <v>138.136</v>
      </c>
      <c r="H14" s="7">
        <f t="shared" si="1"/>
        <v>217.6</v>
      </c>
      <c r="I14" s="23">
        <f>IF(Tableau1[[#This Row],[Date]]="","",Tableau1[[#This Row],[Conso HC]]*$G$2)</f>
        <v>4.4559999999999995</v>
      </c>
      <c r="J14" s="23">
        <f>IF(Tableau1[[#This Row],[Date]]="","",Tableau1[[#This Row],[Conso HP]]*$H$2)</f>
        <v>9.6</v>
      </c>
      <c r="K14" s="8">
        <f t="shared" si="2"/>
        <v>355.73599999999999</v>
      </c>
    </row>
    <row r="15" spans="2:12" x14ac:dyDescent="0.25">
      <c r="B15" s="3" t="s">
        <v>2</v>
      </c>
      <c r="C15" s="3">
        <f>SUBTOTAL(109,Tableau1[Consommation heures creuses])</f>
        <v>8800</v>
      </c>
      <c r="D15" s="3">
        <f>SUBTOTAL(109,Tableau1[Consommation heures pleines])</f>
        <v>10185</v>
      </c>
      <c r="E15" s="23"/>
      <c r="F15" s="23"/>
      <c r="G15" s="7">
        <f>SUBTOTAL(109,Tableau1[Total heures creuses])</f>
        <v>980.31999999999994</v>
      </c>
      <c r="H15" s="7">
        <f>SUBTOTAL(109,Tableau1[Total heures pleines])</f>
        <v>1629.6</v>
      </c>
      <c r="I15" s="23"/>
      <c r="J15" s="23"/>
      <c r="K15" s="27">
        <f>SUBTOTAL(109,Tableau1[Total])</f>
        <v>2609.9199999999996</v>
      </c>
    </row>
  </sheetData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8" sqref="A8"/>
    </sheetView>
  </sheetViews>
  <sheetFormatPr baseColWidth="10" defaultRowHeight="15" x14ac:dyDescent="0.25"/>
  <cols>
    <col min="1" max="1" width="21" bestFit="1" customWidth="1"/>
    <col min="2" max="2" width="7.42578125" customWidth="1"/>
    <col min="3" max="4" width="9.7109375" customWidth="1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24" sqref="G24"/>
    </sheetView>
  </sheetViews>
  <sheetFormatPr baseColWidth="10" defaultRowHeight="15" x14ac:dyDescent="0.25"/>
  <cols>
    <col min="1" max="1" width="21" bestFit="1" customWidth="1"/>
    <col min="2" max="2" width="7.42578125" customWidth="1"/>
    <col min="3" max="4" width="7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Conso kWh</vt:lpstr>
      <vt:lpstr>Coût Euros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Benjamin Pelouas</cp:lastModifiedBy>
  <dcterms:created xsi:type="dcterms:W3CDTF">2015-12-15T20:31:31Z</dcterms:created>
  <dcterms:modified xsi:type="dcterms:W3CDTF">2016-01-11T20:36:06Z</dcterms:modified>
</cp:coreProperties>
</file>