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0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1 - Téléchargements\"/>
    </mc:Choice>
  </mc:AlternateContent>
  <xr:revisionPtr revIDLastSave="0" documentId="13_ncr:1_{FBA6935A-C5FE-4622-AE59-CFD872324CB6}" xr6:coauthVersionLast="47" xr6:coauthVersionMax="47" xr10:uidLastSave="{00000000-0000-0000-0000-000000000000}"/>
  <bookViews>
    <workbookView xWindow="-110" yWindow="-110" windowWidth="25820" windowHeight="16220" activeTab="1" xr2:uid="{78E68914-9BA4-4B2D-A110-D780631667C0}"/>
  </bookViews>
  <sheets>
    <sheet name="Feuil1" sheetId="1" r:id="rId1"/>
    <sheet name="Feuil2" sheetId="2" r:id="rId2"/>
  </sheets>
  <definedNames>
    <definedName name="année_semaine">_xlfn.LET( _xlpm.dt,TODAY(), _xlpm.a,YEAR(_xlpm.dt-WEEKDAY(_xlpm.dt,2)+4), _xlpm.s,TEXT(_xlfn.ISOWEEKNUM(_xlpm.dt),"""-S""00"), _xlpm.a &amp; _xlpm.s 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20" i="2" l="1"/>
  <c r="M18" i="2"/>
  <c r="L3" i="2"/>
  <c r="F2" i="2"/>
  <c r="E2" i="2"/>
  <c r="D2" i="2"/>
  <c r="C2" i="2"/>
  <c r="G2" i="2"/>
  <c r="G3" i="2"/>
  <c r="M17" i="2"/>
  <c r="M16" i="2"/>
  <c r="M15" i="2"/>
  <c r="M14" i="2"/>
  <c r="M13" i="2"/>
  <c r="M25" i="2"/>
  <c r="M24" i="2"/>
  <c r="M21" i="2"/>
  <c r="M22" i="2"/>
  <c r="J3" i="2" a="1"/>
  <c r="J3" i="2" s="1"/>
  <c r="G19" i="2"/>
  <c r="F19" i="2"/>
  <c r="E19" i="2"/>
  <c r="D19" i="2"/>
  <c r="C19" i="2"/>
  <c r="G18" i="2"/>
  <c r="F18" i="2"/>
  <c r="E18" i="2"/>
  <c r="D18" i="2"/>
  <c r="C18" i="2"/>
  <c r="G17" i="2"/>
  <c r="F17" i="2"/>
  <c r="E17" i="2"/>
  <c r="D17" i="2"/>
  <c r="C17" i="2"/>
  <c r="G16" i="2"/>
  <c r="F16" i="2"/>
  <c r="E16" i="2"/>
  <c r="D16" i="2"/>
  <c r="C16" i="2"/>
  <c r="G15" i="2"/>
  <c r="F15" i="2"/>
  <c r="E15" i="2"/>
  <c r="D15" i="2"/>
  <c r="C15" i="2"/>
  <c r="G14" i="2"/>
  <c r="F14" i="2"/>
  <c r="E14" i="2"/>
  <c r="D14" i="2"/>
  <c r="C14" i="2"/>
  <c r="G13" i="2"/>
  <c r="F13" i="2"/>
  <c r="E13" i="2"/>
  <c r="D13" i="2"/>
  <c r="C13" i="2"/>
  <c r="G12" i="2"/>
  <c r="F12" i="2"/>
  <c r="E12" i="2"/>
  <c r="D12" i="2"/>
  <c r="C12" i="2"/>
  <c r="G11" i="2"/>
  <c r="F11" i="2"/>
  <c r="E11" i="2"/>
  <c r="D11" i="2"/>
  <c r="C11" i="2"/>
  <c r="G10" i="2"/>
  <c r="F10" i="2"/>
  <c r="E10" i="2"/>
  <c r="D10" i="2"/>
  <c r="C10" i="2"/>
  <c r="G9" i="2"/>
  <c r="F9" i="2"/>
  <c r="E9" i="2"/>
  <c r="D9" i="2"/>
  <c r="C9" i="2"/>
  <c r="G8" i="2"/>
  <c r="F8" i="2"/>
  <c r="E8" i="2"/>
  <c r="D8" i="2"/>
  <c r="C8" i="2"/>
  <c r="G7" i="2"/>
  <c r="F7" i="2"/>
  <c r="E7" i="2"/>
  <c r="D7" i="2"/>
  <c r="C7" i="2"/>
  <c r="G6" i="2"/>
  <c r="F6" i="2"/>
  <c r="E6" i="2"/>
  <c r="D6" i="2"/>
  <c r="C6" i="2"/>
  <c r="G5" i="2"/>
  <c r="F5" i="2"/>
  <c r="E5" i="2"/>
  <c r="D5" i="2"/>
  <c r="C5" i="2"/>
  <c r="G4" i="2"/>
  <c r="F4" i="2"/>
  <c r="E4" i="2"/>
  <c r="D4" i="2"/>
  <c r="C4" i="2"/>
  <c r="I3" i="2" a="1"/>
  <c r="I3" i="2" s="1"/>
  <c r="F3" i="2"/>
  <c r="E3" i="2"/>
  <c r="D3" i="2"/>
  <c r="C3" i="2"/>
  <c r="G11" i="1"/>
  <c r="E11" i="1" s="1"/>
  <c r="G3" i="1"/>
  <c r="C3" i="1" s="1"/>
  <c r="G4" i="1"/>
  <c r="C4" i="1" s="1"/>
  <c r="G5" i="1"/>
  <c r="C5" i="1" s="1"/>
  <c r="G6" i="1"/>
  <c r="C6" i="1" s="1"/>
  <c r="G7" i="1"/>
  <c r="F7" i="1" s="1"/>
  <c r="G8" i="1"/>
  <c r="C8" i="1" s="1"/>
  <c r="G9" i="1"/>
  <c r="C9" i="1" s="1"/>
  <c r="G10" i="1"/>
  <c r="G12" i="1"/>
  <c r="G13" i="1"/>
  <c r="G14" i="1"/>
  <c r="G15" i="1"/>
  <c r="G2" i="1"/>
  <c r="I8" i="2" l="1" a="1"/>
  <c r="I8" i="2" s="1"/>
  <c r="B3" i="1"/>
  <c r="F3" i="1"/>
  <c r="E3" i="1"/>
  <c r="D3" i="1"/>
  <c r="B4" i="1"/>
  <c r="D4" i="1"/>
  <c r="E4" i="1"/>
  <c r="F4" i="1"/>
  <c r="D5" i="1"/>
  <c r="F5" i="1"/>
  <c r="B5" i="1"/>
  <c r="E5" i="1"/>
  <c r="D6" i="1"/>
  <c r="F6" i="1"/>
  <c r="B6" i="1"/>
  <c r="E6" i="1"/>
  <c r="B8" i="1"/>
  <c r="E8" i="1"/>
  <c r="F8" i="1"/>
  <c r="D8" i="1"/>
  <c r="F9" i="1"/>
  <c r="B9" i="1"/>
  <c r="E9" i="1"/>
  <c r="D9" i="1"/>
  <c r="E10" i="1"/>
  <c r="F10" i="1"/>
  <c r="B10" i="1"/>
  <c r="C10" i="1"/>
  <c r="D10" i="1"/>
  <c r="C12" i="1"/>
  <c r="F12" i="1"/>
  <c r="D12" i="1"/>
  <c r="E12" i="1"/>
  <c r="B12" i="1"/>
  <c r="C13" i="1"/>
  <c r="F13" i="1"/>
  <c r="D13" i="1"/>
  <c r="E13" i="1"/>
  <c r="B13" i="1"/>
  <c r="B14" i="1"/>
  <c r="F14" i="1"/>
  <c r="D14" i="1"/>
  <c r="C14" i="1"/>
  <c r="E14" i="1"/>
  <c r="B15" i="1"/>
  <c r="E15" i="1"/>
  <c r="D15" i="1"/>
  <c r="C15" i="1"/>
  <c r="F15" i="1"/>
  <c r="D2" i="1"/>
  <c r="E2" i="1"/>
  <c r="F2" i="1"/>
  <c r="B2" i="1"/>
  <c r="C2" i="1"/>
  <c r="F11" i="1"/>
  <c r="C11" i="1"/>
  <c r="D11" i="1"/>
  <c r="B11" i="1"/>
  <c r="D7" i="1"/>
  <c r="E7" i="1"/>
  <c r="C7" i="1"/>
  <c r="B7" i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<sst xmlns="http://schemas.openxmlformats.org/spreadsheetml/2006/main" count="25" uniqueCount="16">
  <si>
    <t>Vérif quantités demandé /quantités requises</t>
  </si>
  <si>
    <t>Date de plannif activité</t>
  </si>
  <si>
    <t>Anticipation traitement Activité entre
S-20 à S-9</t>
  </si>
  <si>
    <t xml:space="preserve">Début de traitement Activité 
entre S-9 et S-4
</t>
  </si>
  <si>
    <t>Alerte 1 :  S-6</t>
  </si>
  <si>
    <t>Alerte 2 : S-4</t>
  </si>
  <si>
    <t>Demande renfort entre S-3 et S-1</t>
  </si>
  <si>
    <r>
      <rPr>
        <b/>
        <sz val="11"/>
        <color theme="1"/>
        <rFont val="Calibri"/>
        <family val="2"/>
        <scheme val="minor"/>
      </rPr>
      <t>Date de plannif activité converti en SEM</t>
    </r>
    <r>
      <rPr>
        <sz val="11"/>
        <color theme="1"/>
        <rFont val="Calibri"/>
        <family val="2"/>
        <scheme val="minor"/>
      </rPr>
      <t xml:space="preserve">
</t>
    </r>
  </si>
  <si>
    <t>Alerte Activités en DOUBLONS 
avec 3 critères (N° activité,N° de matériel, Nom de matériel)</t>
  </si>
  <si>
    <t xml:space="preserve">Vérif quantité demandé/stock </t>
  </si>
  <si>
    <t>Anticipation traitement Activité entre S-20 à S-9</t>
  </si>
  <si>
    <t xml:space="preserve">Début de traitement Activité entre S-9 et S-4
</t>
  </si>
  <si>
    <t>Alerte 1 : S-6</t>
  </si>
  <si>
    <t>Année-semaine actuelle</t>
  </si>
  <si>
    <t>Filtre Excel 365, 2021+</t>
  </si>
  <si>
    <t>Nombre de semaines année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</si>
</sst>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6" formatCode="\(ddd\)\ dd/mm/yyyy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70C0"/>
      <name val="Calibri"/>
      <family val="2"/>
      <scheme val="minor"/>
    </font>
    <font>
      <b/>
      <sz val="11"/>
      <color rgb="FF0070C0"/>
      <name val="Calibri"/>
      <family val="2"/>
      <scheme val="minor"/>
    </font>
    <font>
      <sz val="11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4" borderId="1" xfId="0" applyFill="1" applyBorder="1" applyAlignment="1">
      <alignment horizontal="left" vertical="top" wrapText="1"/>
    </xf>
    <xf numFmtId="0" fontId="0" fillId="0" borderId="0" xfId="0" applyAlignment="1">
      <alignment horizontal="left" vertical="top"/>
    </xf>
    <xf numFmtId="0" fontId="1" fillId="3" borderId="1" xfId="0" applyFon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16" fontId="0" fillId="0" borderId="0" xfId="0" applyNumberFormat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14" fontId="0" fillId="0" borderId="0" xfId="0" applyNumberFormat="1" applyAlignment="1">
      <alignment horizontal="center" vertical="center"/>
    </xf>
    <xf numFmtId="0" fontId="0" fillId="5" borderId="0" xfId="0" applyFill="1" applyAlignment="1">
      <alignment horizontal="center" vertical="center"/>
    </xf>
    <xf numFmtId="16" fontId="0" fillId="5" borderId="0" xfId="0" applyNumberFormat="1" applyFill="1" applyAlignment="1">
      <alignment horizontal="center" vertical="center"/>
    </xf>
    <xf numFmtId="14" fontId="0" fillId="6" borderId="0" xfId="0" applyNumberFormat="1" applyFill="1" applyAlignment="1">
      <alignment horizontal="center" vertical="center"/>
    </xf>
    <xf numFmtId="0" fontId="0" fillId="6" borderId="0" xfId="0" applyFill="1" applyAlignment="1">
      <alignment horizontal="center" vertical="center"/>
    </xf>
    <xf numFmtId="16" fontId="0" fillId="6" borderId="0" xfId="0" applyNumberFormat="1" applyFill="1" applyAlignment="1">
      <alignment horizontal="center" vertical="center"/>
    </xf>
    <xf numFmtId="0" fontId="1" fillId="0" borderId="2" xfId="0" applyFont="1" applyBorder="1" applyAlignment="1">
      <alignment vertical="top" wrapText="1"/>
    </xf>
    <xf numFmtId="0" fontId="2" fillId="0" borderId="0" xfId="0" applyFont="1"/>
    <xf numFmtId="0" fontId="3" fillId="0" borderId="2" xfId="0" applyFont="1" applyBorder="1"/>
    <xf numFmtId="14" fontId="2" fillId="0" borderId="0" xfId="0" applyNumberFormat="1" applyFont="1"/>
    <xf numFmtId="14" fontId="0" fillId="0" borderId="0" xfId="0" applyNumberFormat="1" applyFill="1" applyAlignment="1">
      <alignment vertical="center"/>
    </xf>
    <xf numFmtId="0" fontId="0" fillId="0" borderId="0" xfId="0" applyNumberFormat="1" applyFill="1" applyAlignment="1">
      <alignment vertical="center"/>
    </xf>
    <xf numFmtId="166" fontId="2" fillId="0" borderId="0" xfId="0" applyNumberFormat="1" applyFont="1"/>
    <xf numFmtId="0" fontId="3" fillId="0" borderId="0" xfId="0" applyFont="1"/>
    <xf numFmtId="0" fontId="3" fillId="7" borderId="0" xfId="0" applyFont="1" applyFill="1"/>
    <xf numFmtId="0" fontId="0" fillId="0" borderId="0" xfId="0" applyAlignment="1">
      <alignment vertical="center"/>
    </xf>
    <xf numFmtId="14" fontId="2" fillId="0" borderId="0" xfId="0" applyNumberFormat="1" applyFont="1" applyFill="1" applyAlignment="1">
      <alignment horizontal="left" vertical="center"/>
    </xf>
    <xf numFmtId="14" fontId="2" fillId="0" borderId="0" xfId="0" applyNumberFormat="1" applyFont="1" applyAlignment="1">
      <alignment horizontal="left" vertical="center"/>
    </xf>
    <xf numFmtId="0" fontId="4" fillId="0" borderId="0" xfId="0" applyFont="1"/>
    <xf numFmtId="0" fontId="2" fillId="0" borderId="0" xfId="0" applyNumberFormat="1" applyFont="1"/>
  </cellXfs>
  <cellStyles count="1">
    <cellStyle name="Normal" xfId="0" builtinId="0"/>
  </cellStyles>
  <dxfs count="2">
    <dxf>
      <font>
        <b/>
        <i val="0"/>
        <color rgb="FFFF0000"/>
      </font>
      <fill>
        <patternFill>
          <bgColor theme="0" tint="-4.9989318521683403E-2"/>
        </patternFill>
      </fill>
    </dxf>
    <dxf>
      <font>
        <b/>
        <i val="0"/>
        <color rgb="FFFF0000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69850</xdr:colOff>
      <xdr:row>17</xdr:row>
      <xdr:rowOff>6350</xdr:rowOff>
    </xdr:from>
    <xdr:to>
      <xdr:col>6</xdr:col>
      <xdr:colOff>1289050</xdr:colOff>
      <xdr:row>19</xdr:row>
      <xdr:rowOff>50800</xdr:rowOff>
    </xdr:to>
    <xdr:sp macro="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816D4BBF-8608-409D-8075-CD7809CF50CD}"/>
            </a:ext>
          </a:extLst>
        </xdr:cNvPr>
        <xdr:cNvSpPr/>
      </xdr:nvSpPr>
      <xdr:spPr>
        <a:xfrm>
          <a:off x="69850" y="3505200"/>
          <a:ext cx="7473950" cy="412750"/>
        </a:xfrm>
        <a:prstGeom prst="roundRect">
          <a:avLst/>
        </a:prstGeom>
        <a:noFill/>
        <a:ln w="19050"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 kern="1200"/>
        </a:p>
      </xdr:txBody>
    </xdr:sp>
    <xdr:clientData/>
  </xdr:twoCellAnchor>
  <xdr:twoCellAnchor editAs="oneCell">
    <xdr:from>
      <xdr:col>7</xdr:col>
      <xdr:colOff>666750</xdr:colOff>
      <xdr:row>9</xdr:row>
      <xdr:rowOff>158751</xdr:rowOff>
    </xdr:from>
    <xdr:to>
      <xdr:col>10</xdr:col>
      <xdr:colOff>336550</xdr:colOff>
      <xdr:row>29</xdr:row>
      <xdr:rowOff>88063</xdr:rowOff>
    </xdr:to>
    <xdr:pic>
      <xdr:nvPicPr>
        <xdr:cNvPr id="3" name="Image 2" descr="Une image contenant texte, Appareils électroniques, capture d’écran, affichage&#10;&#10;Description générée automatiquement">
          <a:extLst>
            <a:ext uri="{FF2B5EF4-FFF2-40B4-BE49-F238E27FC236}">
              <a16:creationId xmlns:a16="http://schemas.microsoft.com/office/drawing/2014/main" id="{5AA9232B-97C5-3526-31B2-0162DC1FB6F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140700" y="2368551"/>
          <a:ext cx="4762500" cy="3612312"/>
        </a:xfrm>
        <a:prstGeom prst="rect">
          <a:avLst/>
        </a:prstGeom>
      </xdr:spPr>
    </xdr:pic>
    <xdr:clientData/>
  </xdr:twoCellAnchor>
  <xdr:twoCellAnchor editAs="oneCell">
    <xdr:from>
      <xdr:col>7</xdr:col>
      <xdr:colOff>647700</xdr:colOff>
      <xdr:row>30</xdr:row>
      <xdr:rowOff>76200</xdr:rowOff>
    </xdr:from>
    <xdr:to>
      <xdr:col>11</xdr:col>
      <xdr:colOff>203200</xdr:colOff>
      <xdr:row>44</xdr:row>
      <xdr:rowOff>126785</xdr:rowOff>
    </xdr:to>
    <xdr:pic>
      <xdr:nvPicPr>
        <xdr:cNvPr id="4" name="Image 3" descr="Une image contenant texte, capture d’écran, affichage, logiciel&#10;&#10;Description générée automatiquement">
          <a:extLst>
            <a:ext uri="{FF2B5EF4-FFF2-40B4-BE49-F238E27FC236}">
              <a16:creationId xmlns:a16="http://schemas.microsoft.com/office/drawing/2014/main" id="{626C962A-4F5C-163B-0F7D-2D552071093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8147050" y="5969000"/>
          <a:ext cx="5410200" cy="262868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7A2DC4-7346-401D-B098-27ECE41889FE}">
  <sheetPr codeName="Feuil1"/>
  <dimension ref="A1:J39"/>
  <sheetViews>
    <sheetView showGridLines="0" workbookViewId="0">
      <selection activeCell="E22" sqref="E22"/>
    </sheetView>
  </sheetViews>
  <sheetFormatPr baseColWidth="10" defaultRowHeight="14.5" x14ac:dyDescent="0.35"/>
  <cols>
    <col min="1" max="1" width="17" style="5" customWidth="1"/>
    <col min="2" max="2" width="22.453125" style="5" customWidth="1"/>
    <col min="3" max="3" width="23" style="5" customWidth="1"/>
    <col min="4" max="4" width="18.26953125" style="5" customWidth="1"/>
    <col min="5" max="5" width="19.1796875" style="5" customWidth="1"/>
    <col min="6" max="6" width="19.90625" style="5" customWidth="1"/>
    <col min="7" max="7" width="20.81640625" style="5" customWidth="1"/>
    <col min="8" max="8" width="25.453125" customWidth="1"/>
    <col min="9" max="9" width="41.1796875" bestFit="1" customWidth="1"/>
    <col min="10" max="10" width="38.453125" bestFit="1" customWidth="1"/>
    <col min="11" max="12" width="11.36328125" bestFit="1" customWidth="1"/>
  </cols>
  <sheetData>
    <row r="1" spans="1:10" s="2" customFormat="1" ht="77.25" customHeight="1" x14ac:dyDescent="0.35">
      <c r="A1" s="7" t="s">
        <v>1</v>
      </c>
      <c r="B1" s="3" t="s">
        <v>2</v>
      </c>
      <c r="C1" s="3" t="s">
        <v>3</v>
      </c>
      <c r="D1" s="3" t="s">
        <v>4</v>
      </c>
      <c r="E1" s="3" t="s">
        <v>5</v>
      </c>
      <c r="F1" s="3" t="s">
        <v>6</v>
      </c>
      <c r="G1" s="4" t="s">
        <v>7</v>
      </c>
      <c r="H1" s="1" t="s">
        <v>8</v>
      </c>
      <c r="I1" s="1" t="s">
        <v>0</v>
      </c>
      <c r="J1" s="1" t="s">
        <v>9</v>
      </c>
    </row>
    <row r="2" spans="1:10" x14ac:dyDescent="0.35">
      <c r="A2" s="8">
        <v>45355</v>
      </c>
      <c r="B2" s="9" t="str">
        <f>IF(G2="","","S"&amp;(G2-20)&amp;"    "&amp;"S"&amp;(G2-9))</f>
        <v>S-10    S1</v>
      </c>
      <c r="C2" s="5" t="str">
        <f>IF(G2="","","S"&amp;(G2-9)&amp;"    "&amp;"S"&amp;(G2-4))</f>
        <v>S1    S6</v>
      </c>
      <c r="D2" s="5" t="str">
        <f>IF(G2="","","S"&amp;SUM(G2-6))</f>
        <v>S4</v>
      </c>
      <c r="E2" s="5" t="str">
        <f>IF(G2="","","S"&amp;SUM(G2-4))</f>
        <v>S6</v>
      </c>
      <c r="F2" s="6" t="str">
        <f>IF(G2="","","S"&amp;(G2-3)&amp;"    "&amp;"S"&amp;(G2-1))</f>
        <v>S7    S9</v>
      </c>
      <c r="G2" s="5">
        <f>IF(A2="","",_xlfn.ISOWEEKNUM(A2))</f>
        <v>10</v>
      </c>
    </row>
    <row r="3" spans="1:10" x14ac:dyDescent="0.35">
      <c r="A3" s="8">
        <v>45372</v>
      </c>
      <c r="B3" s="9" t="str">
        <f>IF(G3="","","S"&amp;(G3-20)&amp;"    "&amp;"S"&amp;(G3-9))</f>
        <v>S-8    S3</v>
      </c>
      <c r="C3" s="5" t="str">
        <f>IF(G3="","","S"&amp;(G3-9)&amp;"    "&amp;"S"&amp;(G3-4))</f>
        <v>S3    S8</v>
      </c>
      <c r="D3" s="5" t="str">
        <f>IF(G3="","","S"&amp;SUM(G3-6))</f>
        <v>S6</v>
      </c>
      <c r="E3" s="5" t="str">
        <f>IF(G3="","","S"&amp;SUM(G3-4))</f>
        <v>S8</v>
      </c>
      <c r="F3" s="6" t="str">
        <f>IF(G3="","","S"&amp;(G3-3)&amp;"    "&amp;"S"&amp;(G3-1))</f>
        <v>S9    S11</v>
      </c>
      <c r="G3" s="5">
        <f>IF(A3="","",_xlfn.ISOWEEKNUM(A3))</f>
        <v>12</v>
      </c>
    </row>
    <row r="4" spans="1:10" x14ac:dyDescent="0.35">
      <c r="A4" s="8">
        <v>45390</v>
      </c>
      <c r="B4" s="9" t="str">
        <f>IF(G4="","","S"&amp;(G4-20)&amp;"    "&amp;"S"&amp;(G4-9))</f>
        <v>S-5    S6</v>
      </c>
      <c r="C4" s="5" t="str">
        <f>IF(G4="","","S"&amp;(G4-9)&amp;"    "&amp;"S"&amp;(G4-4))</f>
        <v>S6    S11</v>
      </c>
      <c r="D4" s="5" t="str">
        <f>IF(G4="","","S"&amp;SUM(G4-6))</f>
        <v>S9</v>
      </c>
      <c r="E4" s="5" t="str">
        <f>IF(G4="","","S"&amp;SUM(G4-4))</f>
        <v>S11</v>
      </c>
      <c r="F4" s="6" t="str">
        <f>IF(G4="","","S"&amp;(G4-3)&amp;"    "&amp;"S"&amp;(G4-1))</f>
        <v>S12    S14</v>
      </c>
      <c r="G4" s="5">
        <f>IF(A4="","",_xlfn.ISOWEEKNUM(A4))</f>
        <v>15</v>
      </c>
    </row>
    <row r="5" spans="1:10" x14ac:dyDescent="0.35">
      <c r="A5" s="8">
        <v>45425</v>
      </c>
      <c r="B5" s="5" t="str">
        <f>IF(G5="","","S"&amp;(G5-20)&amp;"    "&amp;"S"&amp;(G5-9))</f>
        <v>S0    S11</v>
      </c>
      <c r="C5" s="5" t="str">
        <f>IF(G5="","","S"&amp;(G5-9)&amp;"    "&amp;"S"&amp;(G5-4))</f>
        <v>S11    S16</v>
      </c>
      <c r="D5" s="5" t="str">
        <f>IF(G5="","","S"&amp;SUM(G5-6))</f>
        <v>S14</v>
      </c>
      <c r="E5" s="5" t="str">
        <f>IF(G5="","","S"&amp;SUM(G5-4))</f>
        <v>S16</v>
      </c>
      <c r="F5" s="6" t="str">
        <f>IF(G5="","","S"&amp;(G5-3)&amp;"    "&amp;"S"&amp;(G5-1))</f>
        <v>S17    S19</v>
      </c>
      <c r="G5" s="5">
        <f>IF(A5="","",_xlfn.ISOWEEKNUM(A5))</f>
        <v>20</v>
      </c>
    </row>
    <row r="6" spans="1:10" x14ac:dyDescent="0.35">
      <c r="A6" s="8">
        <v>45446</v>
      </c>
      <c r="B6" s="5" t="str">
        <f>IF(G6="","","S"&amp;(G6-20)&amp;"    "&amp;"S"&amp;(G6-9))</f>
        <v>S3    S14</v>
      </c>
      <c r="C6" s="5" t="str">
        <f>IF(G6="","","S"&amp;(G6-9)&amp;"    "&amp;"S"&amp;(G6-4))</f>
        <v>S14    S19</v>
      </c>
      <c r="D6" s="5" t="str">
        <f>IF(G6="","","S"&amp;SUM(G6-6))</f>
        <v>S17</v>
      </c>
      <c r="E6" s="5" t="str">
        <f>IF(G6="","","S"&amp;SUM(G6-4))</f>
        <v>S19</v>
      </c>
      <c r="F6" s="6" t="str">
        <f>IF(G6="","","S"&amp;(G6-3)&amp;"    "&amp;"S"&amp;(G6-1))</f>
        <v>S20    S22</v>
      </c>
      <c r="G6" s="5">
        <f>IF(A6="","",_xlfn.ISOWEEKNUM(A6))</f>
        <v>23</v>
      </c>
    </row>
    <row r="7" spans="1:10" x14ac:dyDescent="0.35">
      <c r="A7" s="8">
        <v>45301</v>
      </c>
      <c r="B7" s="9" t="str">
        <f>IF(G7="","","S"&amp;(G7-20)&amp;"    "&amp;"S"&amp;(G7-9))</f>
        <v>S-18    S-7</v>
      </c>
      <c r="C7" s="9" t="str">
        <f>IF(G7="","","S"&amp;(G7-9)&amp;"    "&amp;"S"&amp;(G7-4))</f>
        <v>S-7    S-2</v>
      </c>
      <c r="D7" s="9" t="str">
        <f>IF(G7="","","S"&amp;SUM(G7-6))</f>
        <v>S-4</v>
      </c>
      <c r="E7" s="9" t="str">
        <f>IF(G7="","","S"&amp;SUM(G7-4))</f>
        <v>S-2</v>
      </c>
      <c r="F7" s="10" t="str">
        <f>IF(G7="","","S"&amp;(G7-3)&amp;"    "&amp;"S"&amp;(G7-1))</f>
        <v>S-1    S1</v>
      </c>
      <c r="G7" s="5">
        <f>IF(A7="","",_xlfn.ISOWEEKNUM(A7))</f>
        <v>2</v>
      </c>
    </row>
    <row r="8" spans="1:10" x14ac:dyDescent="0.35">
      <c r="A8" s="8">
        <v>45541</v>
      </c>
      <c r="B8" s="5" t="str">
        <f>IF(G8="","","S"&amp;(G8-20)&amp;"    "&amp;"S"&amp;(G8-9))</f>
        <v>S16    S27</v>
      </c>
      <c r="C8" s="5" t="str">
        <f>IF(G8="","","S"&amp;(G8-9)&amp;"    "&amp;"S"&amp;(G8-4))</f>
        <v>S27    S32</v>
      </c>
      <c r="D8" s="5" t="str">
        <f>IF(G8="","","S"&amp;SUM(G8-6))</f>
        <v>S30</v>
      </c>
      <c r="E8" s="5" t="str">
        <f>IF(G8="","","S"&amp;SUM(G8-4))</f>
        <v>S32</v>
      </c>
      <c r="F8" s="6" t="str">
        <f>IF(G8="","","S"&amp;(G8-3)&amp;"    "&amp;"S"&amp;(G8-1))</f>
        <v>S33    S35</v>
      </c>
      <c r="G8" s="5">
        <f>IF(A8="","",_xlfn.ISOWEEKNUM(A8))</f>
        <v>36</v>
      </c>
    </row>
    <row r="9" spans="1:10" x14ac:dyDescent="0.35">
      <c r="A9" s="8">
        <v>45558</v>
      </c>
      <c r="B9" s="5" t="str">
        <f>IF(G9="","","S"&amp;(G9-20)&amp;"    "&amp;"S"&amp;(G9-9))</f>
        <v>S19    S30</v>
      </c>
      <c r="C9" s="5" t="str">
        <f>IF(G9="","","S"&amp;(G9-9)&amp;"    "&amp;"S"&amp;(G9-4))</f>
        <v>S30    S35</v>
      </c>
      <c r="D9" s="5" t="str">
        <f>IF(G9="","","S"&amp;SUM(G9-6))</f>
        <v>S33</v>
      </c>
      <c r="E9" s="5" t="str">
        <f>IF(G9="","","S"&amp;SUM(G9-4))</f>
        <v>S35</v>
      </c>
      <c r="F9" s="6" t="str">
        <f>IF(G9="","","S"&amp;(G9-3)&amp;"    "&amp;"S"&amp;(G9-1))</f>
        <v>S36    S38</v>
      </c>
      <c r="G9" s="5">
        <f>IF(A9="","",_xlfn.ISOWEEKNUM(A9))</f>
        <v>39</v>
      </c>
    </row>
    <row r="10" spans="1:10" x14ac:dyDescent="0.35">
      <c r="A10" s="8">
        <v>45649</v>
      </c>
      <c r="B10" s="5" t="str">
        <f>IF(G10="","","S"&amp;(G10-20)&amp;"    "&amp;"S"&amp;(G10-9))</f>
        <v>S32    S43</v>
      </c>
      <c r="C10" s="5" t="str">
        <f>IF(G10="","","S"&amp;(G10-9)&amp;"    "&amp;"S"&amp;(G10-4))</f>
        <v>S43    S48</v>
      </c>
      <c r="D10" s="5" t="str">
        <f>IF(G10="","","S"&amp;SUM(G10-6))</f>
        <v>S46</v>
      </c>
      <c r="E10" s="5" t="str">
        <f>IF(G10="","","S"&amp;SUM(G10-4))</f>
        <v>S48</v>
      </c>
      <c r="F10" s="6" t="str">
        <f>IF(G10="","","S"&amp;(G10-3)&amp;"    "&amp;"S"&amp;(G10-1))</f>
        <v>S49    S51</v>
      </c>
      <c r="G10" s="5">
        <f>IF(A10="","",_xlfn.ISOWEEKNUM(A10))</f>
        <v>52</v>
      </c>
    </row>
    <row r="11" spans="1:10" x14ac:dyDescent="0.35">
      <c r="A11" s="11">
        <v>45677</v>
      </c>
      <c r="B11" s="12" t="str">
        <f>IF(G11="","","S"&amp;(G11-20)&amp;"    "&amp;"S"&amp;(G11-9))</f>
        <v>S-16    S-5</v>
      </c>
      <c r="C11" s="12" t="str">
        <f>IF(G11="","","S"&amp;(G11-9)&amp;"    "&amp;"S"&amp;(G11-4))</f>
        <v>S-5    S0</v>
      </c>
      <c r="D11" s="12" t="str">
        <f>IF(G11="","","S"&amp;SUM(G11-6))</f>
        <v>S-2</v>
      </c>
      <c r="E11" s="12" t="str">
        <f>IF(G11="","","S"&amp;SUM(G11-4))</f>
        <v>S0</v>
      </c>
      <c r="F11" s="13" t="str">
        <f>IF(G11="","","S"&amp;(G11-3)&amp;"    "&amp;"S"&amp;(G11-1))</f>
        <v>S1    S3</v>
      </c>
      <c r="G11" s="5">
        <f>IF(A11="","",_xlfn.ISOWEEKNUM(A11))</f>
        <v>4</v>
      </c>
    </row>
    <row r="12" spans="1:10" x14ac:dyDescent="0.35">
      <c r="A12" s="8">
        <v>45646</v>
      </c>
      <c r="B12" s="5" t="str">
        <f>IF(G12="","","S"&amp;(G12-20)&amp;"    "&amp;"S"&amp;(G12-9))</f>
        <v>S31    S42</v>
      </c>
      <c r="C12" s="5" t="str">
        <f>IF(G12="","","S"&amp;(G12-9)&amp;"    "&amp;"S"&amp;(G12-4))</f>
        <v>S42    S47</v>
      </c>
      <c r="D12" s="5" t="str">
        <f>IF(G12="","","S"&amp;SUM(G12-6))</f>
        <v>S45</v>
      </c>
      <c r="E12" s="5" t="str">
        <f>IF(G12="","","S"&amp;SUM(G12-4))</f>
        <v>S47</v>
      </c>
      <c r="F12" s="6" t="str">
        <f>IF(G12="","","S"&amp;(G12-3)&amp;"    "&amp;"S"&amp;(G12-1))</f>
        <v>S48    S50</v>
      </c>
      <c r="G12" s="5">
        <f>IF(A12="","",_xlfn.ISOWEEKNUM(A12))</f>
        <v>51</v>
      </c>
    </row>
    <row r="13" spans="1:10" x14ac:dyDescent="0.35">
      <c r="A13" s="8">
        <v>45615</v>
      </c>
      <c r="B13" s="5" t="str">
        <f>IF(G13="","","S"&amp;(G13-20)&amp;"    "&amp;"S"&amp;(G13-9))</f>
        <v>S27    S38</v>
      </c>
      <c r="C13" s="5" t="str">
        <f>IF(G13="","","S"&amp;(G13-9)&amp;"    "&amp;"S"&amp;(G13-4))</f>
        <v>S38    S43</v>
      </c>
      <c r="D13" s="5" t="str">
        <f>IF(G13="","","S"&amp;SUM(G13-6))</f>
        <v>S41</v>
      </c>
      <c r="E13" s="5" t="str">
        <f>IF(G13="","","S"&amp;SUM(G13-4))</f>
        <v>S43</v>
      </c>
      <c r="F13" s="6" t="str">
        <f>IF(G13="","","S"&amp;(G13-3)&amp;"    "&amp;"S"&amp;(G13-1))</f>
        <v>S44    S46</v>
      </c>
      <c r="G13" s="5">
        <f>IF(A13="","",_xlfn.ISOWEEKNUM(A13))</f>
        <v>47</v>
      </c>
    </row>
    <row r="14" spans="1:10" x14ac:dyDescent="0.35">
      <c r="A14" s="8">
        <v>45586</v>
      </c>
      <c r="B14" s="5" t="str">
        <f>IF(G14="","","S"&amp;(G14-20)&amp;"    "&amp;"S"&amp;(G14-9))</f>
        <v>S23    S34</v>
      </c>
      <c r="C14" s="5" t="str">
        <f>IF(G14="","","S"&amp;(G14-9)&amp;"    "&amp;"S"&amp;(G14-4))</f>
        <v>S34    S39</v>
      </c>
      <c r="D14" s="5" t="str">
        <f>IF(G14="","","S"&amp;SUM(G14-6))</f>
        <v>S37</v>
      </c>
      <c r="E14" s="5" t="str">
        <f>IF(G14="","","S"&amp;SUM(G14-4))</f>
        <v>S39</v>
      </c>
      <c r="F14" s="6" t="str">
        <f>IF(G14="","","S"&amp;(G14-3)&amp;"    "&amp;"S"&amp;(G14-1))</f>
        <v>S40    S42</v>
      </c>
      <c r="G14" s="5">
        <f>IF(A14="","",_xlfn.ISOWEEKNUM(A14))</f>
        <v>43</v>
      </c>
    </row>
    <row r="15" spans="1:10" x14ac:dyDescent="0.35">
      <c r="A15" s="8">
        <v>45650</v>
      </c>
      <c r="B15" s="5" t="str">
        <f>IF(G15="","","S"&amp;(G15-20)&amp;"    "&amp;"S"&amp;(G15-9))</f>
        <v>S32    S43</v>
      </c>
      <c r="C15" s="5" t="str">
        <f>IF(G15="","","S"&amp;(G15-9)&amp;"    "&amp;"S"&amp;(G15-4))</f>
        <v>S43    S48</v>
      </c>
      <c r="D15" s="5" t="str">
        <f>IF(G15="","","S"&amp;SUM(G15-6))</f>
        <v>S46</v>
      </c>
      <c r="E15" s="5" t="str">
        <f>IF(G15="","","S"&amp;SUM(G15-4))</f>
        <v>S48</v>
      </c>
      <c r="F15" s="6" t="str">
        <f>IF(G15="","","S"&amp;(G15-3)&amp;"    "&amp;"S"&amp;(G15-1))</f>
        <v>S49    S51</v>
      </c>
      <c r="G15" s="5">
        <f>IF(A15="","",_xlfn.ISOWEEKNUM(A15))</f>
        <v>52</v>
      </c>
    </row>
    <row r="16" spans="1:10" x14ac:dyDescent="0.35">
      <c r="A16"/>
      <c r="B16"/>
      <c r="C16"/>
      <c r="D16"/>
      <c r="E16"/>
      <c r="F16"/>
      <c r="G16"/>
    </row>
    <row r="17" customFormat="1" x14ac:dyDescent="0.35"/>
    <row r="18" customFormat="1" x14ac:dyDescent="0.35"/>
    <row r="19" customFormat="1" x14ac:dyDescent="0.35"/>
    <row r="20" customFormat="1" x14ac:dyDescent="0.35"/>
    <row r="21" customFormat="1" x14ac:dyDescent="0.35"/>
    <row r="22" customFormat="1" x14ac:dyDescent="0.35"/>
    <row r="23" customFormat="1" x14ac:dyDescent="0.35"/>
    <row r="24" customFormat="1" x14ac:dyDescent="0.35"/>
    <row r="25" customFormat="1" x14ac:dyDescent="0.35"/>
    <row r="26" customFormat="1" x14ac:dyDescent="0.35"/>
    <row r="27" customFormat="1" x14ac:dyDescent="0.35"/>
    <row r="28" customFormat="1" x14ac:dyDescent="0.35"/>
    <row r="29" customFormat="1" x14ac:dyDescent="0.35"/>
    <row r="30" customFormat="1" x14ac:dyDescent="0.35"/>
    <row r="31" customFormat="1" x14ac:dyDescent="0.35"/>
    <row r="32" customFormat="1" x14ac:dyDescent="0.35"/>
    <row r="33" customFormat="1" x14ac:dyDescent="0.35"/>
    <row r="34" customFormat="1" x14ac:dyDescent="0.35"/>
    <row r="35" customFormat="1" x14ac:dyDescent="0.35"/>
    <row r="36" customFormat="1" x14ac:dyDescent="0.35"/>
    <row r="37" customFormat="1" x14ac:dyDescent="0.35"/>
    <row r="38" customFormat="1" x14ac:dyDescent="0.35"/>
    <row r="39" customFormat="1" x14ac:dyDescent="0.35"/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DB9F38-A367-420F-B2B2-19C70A36117D}">
  <dimension ref="B1:O25"/>
  <sheetViews>
    <sheetView showGridLines="0" tabSelected="1" workbookViewId="0">
      <selection activeCell="I8" sqref="I8"/>
    </sheetView>
  </sheetViews>
  <sheetFormatPr baseColWidth="10" defaultRowHeight="14.5" x14ac:dyDescent="0.35"/>
  <cols>
    <col min="1" max="1" width="1.6328125" customWidth="1"/>
    <col min="2" max="2" width="16.7265625" customWidth="1"/>
    <col min="3" max="3" width="20.1796875" customWidth="1"/>
    <col min="4" max="4" width="20.7265625" customWidth="1"/>
    <col min="5" max="5" width="14.6328125" customWidth="1"/>
    <col min="6" max="6" width="15.6328125" customWidth="1"/>
    <col min="7" max="7" width="17.81640625" bestFit="1" customWidth="1"/>
    <col min="9" max="9" width="20.81640625" bestFit="1" customWidth="1"/>
    <col min="10" max="10" width="41.1796875" bestFit="1" customWidth="1"/>
  </cols>
  <sheetData>
    <row r="1" spans="2:15" ht="43.5" x14ac:dyDescent="0.35">
      <c r="B1" s="14" t="s">
        <v>1</v>
      </c>
      <c r="C1" s="14" t="s">
        <v>10</v>
      </c>
      <c r="D1" s="14" t="s">
        <v>11</v>
      </c>
      <c r="E1" s="14" t="s">
        <v>12</v>
      </c>
      <c r="F1" s="14" t="s">
        <v>5</v>
      </c>
      <c r="G1" s="14" t="s">
        <v>6</v>
      </c>
    </row>
    <row r="2" spans="2:15" x14ac:dyDescent="0.35">
      <c r="B2" s="24">
        <v>45355</v>
      </c>
      <c r="C2" s="19" t="str">
        <f>_xlfn.LET(
_xlpm.dt_0, $B2,
_xlpm.dt_2, _xlpm.dt_0 - 20 * 7, _xlpm.a_2, YEAR(_xlpm.dt_2 - WEEKDAY(_xlpm.dt_2, 2) + 4),
_xlpm.dt_3, _xlpm.dt_0 - 9 * 7, _xlpm.a_3, YEAR(_xlpm.dt_3 - WEEKDAY(_xlpm.dt_3, 2) + 4),
_xlpm.a_2 &amp; TEXT(_xlfn.ISOWEEKNUM(_xlpm.dt_2), """-S""00") &amp; " | " &amp; _xlpm.a_3 &amp; TEXT(_xlfn.ISOWEEKNUM(_xlpm.dt_3), """-S""00")
)</f>
        <v>2023-S42 | 2024-S01</v>
      </c>
      <c r="D2" s="18" t="str">
        <f>_xlfn.LET(
_xlpm.dt_0, $B2,
_xlpm.dt_2, _xlpm.dt_0 - 9 * 7, _xlpm.a_2, YEAR(_xlpm.dt_2 - WEEKDAY(_xlpm.dt_2, 2) + 4),
_xlpm.dt_3,_xlpm.dt_0 - 4 * 7, _xlpm.a_3, YEAR(_xlpm.dt_3 - WEEKDAY(_xlpm.dt_3, 2) + 4),
_xlpm.a_2 &amp; TEXT(_xlfn.ISOWEEKNUM(_xlpm.dt_2), """-S""00") &amp; " | " &amp; _xlpm.a_3 &amp; TEXT(_xlfn.ISOWEEKNUM(_xlpm.dt_3), """-S""00")
)</f>
        <v>2024-S01 | 2024-S06</v>
      </c>
      <c r="E2" s="19" t="str">
        <f>_xlfn.LET(
_xlpm.dt_0, $B2,
_xlpm.dt_2, _xlpm.dt_0 - 6 * 7, _xlpm.a_2, YEAR(_xlpm.dt_2 - WEEKDAY(_xlpm.dt_2, 2) + 4),
_xlpm.a_2 &amp; TEXT(_xlfn.ISOWEEKNUM(_xlpm.dt_2), """-S""00")
)</f>
        <v>2024-S04</v>
      </c>
      <c r="F2" s="19" t="str">
        <f>_xlfn.LET(
_xlpm.dt_0, $B2,
_xlpm.dt_2, _xlpm.dt_0 - 4 * 7, _xlpm.a_2, YEAR(_xlpm.dt_2 - WEEKDAY(_xlpm.dt_2, 2) + 4),
_xlpm.a_2 &amp; TEXT(_xlfn.ISOWEEKNUM(_xlpm.dt_2), """-S""00")
)</f>
        <v>2024-S06</v>
      </c>
      <c r="G2" s="18" t="str">
        <f>_xlfn.LET(
_xlpm.dt_0, $B2,
_xlpm.dt_2, _xlpm.dt_0 - 3 * 7, _xlpm.a_2, YEAR(_xlpm.dt_2 - WEEKDAY(_xlpm.dt_2, 2) + 4),
_xlpm.dt_3, _xlpm.dt_0 - 1 * 7, _xlpm.a_3, YEAR(_xlpm.dt_3 - WEEKDAY(_xlpm.dt_3, 2) + 4),
_xlpm.a_2 &amp; TEXT(_xlfn.ISOWEEKNUM(_xlpm.dt_2), """-S""00") &amp; " | " &amp; _xlpm.a_3 &amp; TEXT(_xlfn.ISOWEEKNUM(_xlpm.dt_3), """-S""00")
)</f>
        <v>2024-S07 | 2024-S09</v>
      </c>
      <c r="I2" s="15" t="s">
        <v>13</v>
      </c>
      <c r="J2" s="15"/>
      <c r="L2" s="15" t="s">
        <v>15</v>
      </c>
    </row>
    <row r="3" spans="2:15" x14ac:dyDescent="0.35">
      <c r="B3" s="24">
        <v>45372</v>
      </c>
      <c r="C3" s="18" t="str">
        <f>_xlfn.LET(
_xlpm.dt_0,$B3,
_xlpm.dt_2,_xlpm.dt_0-20*7,_xlpm.a_2,YEAR(_xlpm.dt_2-WEEKDAY(_xlpm.dt_2,2)+4),
_xlpm.dt_3,_xlpm.dt_0-9*7,_xlpm.a_3,YEAR(_xlpm.dt_3-WEEKDAY(_xlpm.dt_3,2)+4),
_xlpm.a_2 &amp; TEXT(_xlfn.ISOWEEKNUM(_xlpm.dt_2),"""-S""00") &amp; " | " &amp; _xlpm.a_3 &amp; TEXT(_xlfn.ISOWEEKNUM(_xlpm.dt_3),"""-S""00")
)</f>
        <v>2023-S44 | 2024-S03</v>
      </c>
      <c r="D3" s="18" t="str">
        <f>_xlfn.LET(
_xlpm.dt_0,$B3,
_xlpm.dt_2,_xlpm.dt_0-9*7,_xlpm.a_2,YEAR(_xlpm.dt_2-WEEKDAY(_xlpm.dt_2,2)+4),
_xlpm.dt_3,_xlpm.dt_0-4*7,_xlpm.a_3,YEAR(_xlpm.dt_3-WEEKDAY(_xlpm.dt_3,2)+4),
_xlpm.a_2 &amp; TEXT(_xlfn.ISOWEEKNUM(_xlpm.dt_2),"""-S""00") &amp; " | " &amp; _xlpm.a_3 &amp; TEXT(_xlfn.ISOWEEKNUM(_xlpm.dt_3),"""-S""00")
)</f>
        <v>2024-S03 | 2024-S08</v>
      </c>
      <c r="E3" s="19" t="str">
        <f>_xlfn.LET(
_xlpm.dt_0,$B3,
_xlpm.dt_2,_xlpm.dt_0-6*7,_xlpm.a_2,YEAR(_xlpm.dt_2-WEEKDAY(_xlpm.dt_2,2)+4),
_xlpm.a_2 &amp; TEXT(_xlfn.ISOWEEKNUM(_xlpm.dt_2),"""-S""00")
)</f>
        <v>2024-S06</v>
      </c>
      <c r="F3" s="19" t="str">
        <f>_xlfn.LET(
_xlpm.dt_0,$B3,
_xlpm.dt_2,_xlpm.dt_0-4*7,_xlpm.a_2,YEAR(_xlpm.dt_2-WEEKDAY(_xlpm.dt_2,2)+4),
_xlpm.a_2 &amp; TEXT(_xlfn.ISOWEEKNUM(_xlpm.dt_2),"""-S""00")
)</f>
        <v>2024-S08</v>
      </c>
      <c r="G3" s="18" t="str">
        <f>_xlfn.LET(
_xlpm.dt_0,$B3,
_xlpm.dt_2,_xlpm.dt_0-3*7,_xlpm.a_2,YEAR(_xlpm.dt_2-WEEKDAY(_xlpm.dt_2,2)+4),
_xlpm.dt_3,_xlpm.dt_0-1*7,_xlpm.a_3,YEAR(_xlpm.dt_3-WEEKDAY(_xlpm.dt_3,2)+4),
_xlpm.a_2 &amp; TEXT(_xlfn.ISOWEEKNUM(_xlpm.dt_2), """-S""00") &amp; " | " &amp; _xlpm.a_3 &amp; TEXT(_xlfn.ISOWEEKNUM(_xlpm.dt_3),"""-S""00")
)</f>
        <v>2024-S09 | 2024-S11</v>
      </c>
      <c r="I3" s="15" t="str" cm="1">
        <f t="array" aca="1" ref="I3" ca="1">année_semaine</f>
        <v>2024-S51</v>
      </c>
      <c r="J3" s="20" t="str" cm="1">
        <f t="array" aca="1" ref="J3" ca="1">_xlfn.LET(
_xlpm.dt, TODAY(),
_xlpm.n,année_semaine,
_xlpm.dt_2, _xlpm.dt - WEEKDAY(_xlpm.dt,3),
_xlpm.dt_3, _xlpm.dt_2 + 6,
_xlpm.n &amp; " : " &amp; TEXT(_xlpm.dt_2, "jjj jj-mm-aaaa") &amp; " au " &amp; TEXT(_xlpm.dt_3, "jjj jj-mm-aaaa"))</f>
        <v>2024-S51 : lun 16-12-2024 au dim 22-12-2024</v>
      </c>
      <c r="L3" s="27">
        <f ca="1">_xlfn.ISOWEEKNUM(DATE(YEAR(TODAY()),12,28))</f>
        <v>52</v>
      </c>
    </row>
    <row r="4" spans="2:15" x14ac:dyDescent="0.35">
      <c r="B4" s="24">
        <v>45390</v>
      </c>
      <c r="C4" s="18" t="str">
        <f>_xlfn.LET(
_xlpm.dt_0,$B4,
_xlpm.dt_2,_xlpm.dt_0-20*7,_xlpm.a_2,YEAR(_xlpm.dt_2-WEEKDAY(_xlpm.dt_2,2)+4),
_xlpm.dt_3,_xlpm.dt_0-9*7,_xlpm.a_3,YEAR(_xlpm.dt_3-WEEKDAY(_xlpm.dt_3,2)+4),
_xlpm.a_2 &amp; TEXT(_xlfn.ISOWEEKNUM(_xlpm.dt_2),"""-S""00") &amp; " | " &amp; _xlpm.a_3 &amp; TEXT(_xlfn.ISOWEEKNUM(_xlpm.dt_3),"""-S""00")
)</f>
        <v>2023-S47 | 2024-S06</v>
      </c>
      <c r="D4" s="18" t="str">
        <f>_xlfn.LET(
_xlpm.dt_0,$B4,
_xlpm.dt_2,_xlpm.dt_0-9*7,_xlpm.a_2,YEAR(_xlpm.dt_2-WEEKDAY(_xlpm.dt_2,2)+4),
_xlpm.dt_3,_xlpm.dt_0-4*7,_xlpm.a_3,YEAR(_xlpm.dt_3-WEEKDAY(_xlpm.dt_3,2)+4),
_xlpm.a_2 &amp; TEXT(_xlfn.ISOWEEKNUM(_xlpm.dt_2),"""-S""00") &amp; " | " &amp; _xlpm.a_3 &amp; TEXT(_xlfn.ISOWEEKNUM(_xlpm.dt_3),"""-S""00")
)</f>
        <v>2024-S06 | 2024-S11</v>
      </c>
      <c r="E4" s="19" t="str">
        <f>_xlfn.LET(
_xlpm.dt_0,$B4,
_xlpm.dt_2,_xlpm.dt_0-6*7,_xlpm.a_2,YEAR(_xlpm.dt_2-WEEKDAY(_xlpm.dt_2,2)+4),
_xlpm.a_2 &amp; TEXT(_xlfn.ISOWEEKNUM(_xlpm.dt_2),"""-S""00")
)</f>
        <v>2024-S09</v>
      </c>
      <c r="F4" s="19" t="str">
        <f>_xlfn.LET(
_xlpm.dt_0,$B4,
_xlpm.dt_2,_xlpm.dt_0-4*7,_xlpm.a_2,YEAR(_xlpm.dt_2-WEEKDAY(_xlpm.dt_2,2)+4),
_xlpm.a_2 &amp; TEXT(_xlfn.ISOWEEKNUM(_xlpm.dt_2),"""-S""00")
)</f>
        <v>2024-S11</v>
      </c>
      <c r="G4" s="18" t="str">
        <f>_xlfn.LET(
_xlpm.dt_0,$B4,
_xlpm.dt_2,_xlpm.dt_0-3*7,_xlpm.a_2,YEAR(_xlpm.dt_2-WEEKDAY(_xlpm.dt_2,2)+4),
_xlpm.dt_3,_xlpm.dt_0-1*7,_xlpm.a_3,YEAR(_xlpm.dt_3-WEEKDAY(_xlpm.dt_3,2)+4),
_xlpm.a_2 &amp; TEXT(_xlfn.ISOWEEKNUM(_xlpm.dt_2),"""-S""00") &amp; " | " &amp; _xlpm.a_3 &amp; TEXT(_xlfn.ISOWEEKNUM(_xlpm.dt_3),"""-S""00")
)</f>
        <v>2024-S12 | 2024-S14</v>
      </c>
      <c r="I4" s="15"/>
      <c r="J4" s="20"/>
    </row>
    <row r="5" spans="2:15" x14ac:dyDescent="0.35">
      <c r="B5" s="24">
        <v>45425</v>
      </c>
      <c r="C5" s="18" t="str">
        <f>_xlfn.LET(
_xlpm.dt_0,$B5,
_xlpm.dt_2,_xlpm.dt_0-20*7,_xlpm.a_2,YEAR(_xlpm.dt_2-WEEKDAY(_xlpm.dt_2,2)+4),
_xlpm.dt_3,_xlpm.dt_0-9*7,_xlpm.a_3,YEAR(_xlpm.dt_3-WEEKDAY(_xlpm.dt_3,2)+4),
_xlpm.a_2 &amp; TEXT(_xlfn.ISOWEEKNUM(_xlpm.dt_2),"""-S""00") &amp; " | " &amp; _xlpm.a_3 &amp; TEXT(_xlfn.ISOWEEKNUM(_xlpm.dt_3),"""-S""00")
)</f>
        <v>2023-S52 | 2024-S11</v>
      </c>
      <c r="D5" s="18" t="str">
        <f>_xlfn.LET(
_xlpm.dt_0,$B5,
_xlpm.dt_2,_xlpm.dt_0-9*7,_xlpm.a_2,YEAR(_xlpm.dt_2-WEEKDAY(_xlpm.dt_2,2)+4),
_xlpm.dt_3,_xlpm.dt_0-4*7,_xlpm.a_3,YEAR(_xlpm.dt_3-WEEKDAY(_xlpm.dt_3,2)+4),
_xlpm.a_2 &amp; TEXT(_xlfn.ISOWEEKNUM(_xlpm.dt_2),"""-S""00") &amp; " | " &amp; _xlpm.a_3 &amp; TEXT(_xlfn.ISOWEEKNUM(_xlpm.dt_3),"""-S""00")
)</f>
        <v>2024-S11 | 2024-S16</v>
      </c>
      <c r="E5" s="19" t="str">
        <f>_xlfn.LET(
_xlpm.dt_0,$B5,
_xlpm.dt_2,_xlpm.dt_0-6*7,_xlpm.a_2,YEAR(_xlpm.dt_2-WEEKDAY(_xlpm.dt_2,2)+4),
_xlpm.a_2 &amp; TEXT(_xlfn.ISOWEEKNUM(_xlpm.dt_2),"""-S""00")
)</f>
        <v>2024-S14</v>
      </c>
      <c r="F5" s="19" t="str">
        <f>_xlfn.LET(
_xlpm.dt_0,$B5,
_xlpm.dt_2,_xlpm.dt_0-4*7,_xlpm.a_2,YEAR(_xlpm.dt_2-WEEKDAY(_xlpm.dt_2,2)+4),
_xlpm.a_2 &amp; TEXT(_xlfn.ISOWEEKNUM(_xlpm.dt_2),"""-S""00")
)</f>
        <v>2024-S16</v>
      </c>
      <c r="G5" s="18" t="str">
        <f>_xlfn.LET(
_xlpm.dt_0,$B5,
_xlpm.dt_2,_xlpm.dt_0-3*7,_xlpm.a_2,YEAR(_xlpm.dt_2-WEEKDAY(_xlpm.dt_2,2)+4),
_xlpm.dt_3,_xlpm.dt_0-1*7,_xlpm.a_3,YEAR(_xlpm.dt_3-WEEKDAY(_xlpm.dt_3,2)+4),
_xlpm.a_2 &amp; TEXT(_xlfn.ISOWEEKNUM(_xlpm.dt_2),"""-S""00") &amp; " | " &amp; _xlpm.a_3 &amp; TEXT(_xlfn.ISOWEEKNUM(_xlpm.dt_3),"""-S""00")
)</f>
        <v>2024-S17 | 2024-S19</v>
      </c>
      <c r="I5" s="22" t="s">
        <v>14</v>
      </c>
      <c r="J5" s="15"/>
    </row>
    <row r="6" spans="2:15" x14ac:dyDescent="0.35">
      <c r="B6" s="24">
        <v>45446</v>
      </c>
      <c r="C6" s="18" t="str">
        <f>_xlfn.LET(
_xlpm.dt_0,$B6,
_xlpm.dt_2,_xlpm.dt_0-20*7,_xlpm.a_2,YEAR(_xlpm.dt_2-WEEKDAY(_xlpm.dt_2,2)+4),
_xlpm.dt_3,_xlpm.dt_0-9*7,_xlpm.a_3,YEAR(_xlpm.dt_3-WEEKDAY(_xlpm.dt_3,2)+4),
_xlpm.a_2 &amp; TEXT(_xlfn.ISOWEEKNUM(_xlpm.dt_2),"""-S""00") &amp; " | " &amp; _xlpm.a_3 &amp; TEXT(_xlfn.ISOWEEKNUM(_xlpm.dt_3),"""-S""00")
)</f>
        <v>2024-S03 | 2024-S14</v>
      </c>
      <c r="D6" s="18" t="str">
        <f>_xlfn.LET(
_xlpm.dt_0,$B6,
_xlpm.dt_2,_xlpm.dt_0-9*7,_xlpm.a_2,YEAR(_xlpm.dt_2-WEEKDAY(_xlpm.dt_2,2)+4),
_xlpm.dt_3,_xlpm.dt_0-4*7,_xlpm.a_3,YEAR(_xlpm.dt_3-WEEKDAY(_xlpm.dt_3,2)+4),
_xlpm.a_2 &amp; TEXT(_xlfn.ISOWEEKNUM(_xlpm.dt_2),"""-S""00") &amp; " | " &amp; _xlpm.a_3 &amp; TEXT(_xlfn.ISOWEEKNUM(_xlpm.dt_3),"""-S""00")
)</f>
        <v>2024-S14 | 2024-S19</v>
      </c>
      <c r="E6" s="19" t="str">
        <f>_xlfn.LET(
_xlpm.dt_0,$B6,
_xlpm.dt_2,_xlpm.dt_0-6*7,_xlpm.a_2,YEAR(_xlpm.dt_2-WEEKDAY(_xlpm.dt_2,2)+4),
_xlpm.a_2 &amp; TEXT(_xlfn.ISOWEEKNUM(_xlpm.dt_2),"""-S""00")
)</f>
        <v>2024-S17</v>
      </c>
      <c r="F6" s="19" t="str">
        <f>_xlfn.LET(
_xlpm.dt_0,$B6,
_xlpm.dt_2,_xlpm.dt_0-4*7,_xlpm.a_2,YEAR(_xlpm.dt_2-WEEKDAY(_xlpm.dt_2,2)+4),
_xlpm.a_2 &amp; TEXT(_xlfn.ISOWEEKNUM(_xlpm.dt_2),"""-S""00")
)</f>
        <v>2024-S19</v>
      </c>
      <c r="G6" s="18" t="str">
        <f>_xlfn.LET(
_xlpm.dt_0,$B6,
_xlpm.dt_2,_xlpm.dt_0-3*7,_xlpm.a_2,YEAR(_xlpm.dt_2-WEEKDAY(_xlpm.dt_2,2)+4),
_xlpm.dt_3,_xlpm.dt_0-1*7,_xlpm.a_3,YEAR(_xlpm.dt_3-WEEKDAY(_xlpm.dt_3,2)+4),
_xlpm.a_2 &amp; TEXT(_xlfn.ISOWEEKNUM(_xlpm.dt_2),"""-S""00") &amp; " | " &amp; _xlpm.a_3 &amp; TEXT(_xlfn.ISOWEEKNUM(_xlpm.dt_3),"""-S""00")
)</f>
        <v>2024-S20 | 2024-S22</v>
      </c>
      <c r="I6" s="15"/>
      <c r="J6" s="15"/>
    </row>
    <row r="7" spans="2:15" x14ac:dyDescent="0.35">
      <c r="B7" s="24">
        <v>45301</v>
      </c>
      <c r="C7" s="18" t="str">
        <f>_xlfn.LET(
_xlpm.dt_0,$B7,
_xlpm.dt_2,_xlpm.dt_0-20*7,_xlpm.a_2,YEAR(_xlpm.dt_2-WEEKDAY(_xlpm.dt_2,2)+4),
_xlpm.dt_3,_xlpm.dt_0-9*7,_xlpm.a_3,YEAR(_xlpm.dt_3-WEEKDAY(_xlpm.dt_3,2)+4),
_xlpm.a_2 &amp; TEXT(_xlfn.ISOWEEKNUM(_xlpm.dt_2),"""-S""00") &amp; " | " &amp; _xlpm.a_3 &amp; TEXT(_xlfn.ISOWEEKNUM(_xlpm.dt_3),"""-S""00")
)</f>
        <v>2023-S34 | 2023-S45</v>
      </c>
      <c r="D7" s="18" t="str">
        <f>_xlfn.LET(
_xlpm.dt_0,$B7,
_xlpm.dt_2,_xlpm.dt_0-9*7,_xlpm.a_2,YEAR(_xlpm.dt_2-WEEKDAY(_xlpm.dt_2,2)+4),
_xlpm.dt_3,_xlpm.dt_0-4*7,_xlpm.a_3,YEAR(_xlpm.dt_3-WEEKDAY(_xlpm.dt_3,2)+4),
_xlpm.a_2 &amp; TEXT(_xlfn.ISOWEEKNUM(_xlpm.dt_2),"""-S""00") &amp; " | " &amp; _xlpm.a_3 &amp; TEXT(_xlfn.ISOWEEKNUM(_xlpm.dt_3),"""-S""00")
)</f>
        <v>2023-S45 | 2023-S50</v>
      </c>
      <c r="E7" s="19" t="str">
        <f>_xlfn.LET(
_xlpm.dt_0,$B7,
_xlpm.dt_2,_xlpm.dt_0-6*7,_xlpm.a_2,YEAR(_xlpm.dt_2-WEEKDAY(_xlpm.dt_2,2)+4),
_xlpm.a_2 &amp; TEXT(_xlfn.ISOWEEKNUM(_xlpm.dt_2),"""-S""00")
)</f>
        <v>2023-S48</v>
      </c>
      <c r="F7" s="19" t="str">
        <f>_xlfn.LET(
_xlpm.dt_0,$B7,
_xlpm.dt_2,_xlpm.dt_0-4*7,_xlpm.a_2,YEAR(_xlpm.dt_2-WEEKDAY(_xlpm.dt_2,2)+4),
_xlpm.a_2 &amp; TEXT(_xlfn.ISOWEEKNUM(_xlpm.dt_2),"""-S""00")
)</f>
        <v>2023-S50</v>
      </c>
      <c r="G7" s="18" t="str">
        <f>_xlfn.LET(
_xlpm.dt_0,$B7,
_xlpm.dt_2,_xlpm.dt_0-3*7,_xlpm.a_2,YEAR(_xlpm.dt_2-WEEKDAY(_xlpm.dt_2,2)+4),
_xlpm.dt_3,_xlpm.dt_0-1*7,_xlpm.a_3,YEAR(_xlpm.dt_3-WEEKDAY(_xlpm.dt_3,2)+4),
_xlpm.a_2 &amp; TEXT(_xlfn.ISOWEEKNUM(_xlpm.dt_2),"""-S""00") &amp; " | " &amp; _xlpm.a_3 &amp; TEXT(_xlfn.ISOWEEKNUM(_xlpm.dt_3),"""-S""00")
)</f>
        <v>2023-S51 | 2024-S01</v>
      </c>
      <c r="I7" s="16" t="s">
        <v>1</v>
      </c>
      <c r="J7" s="16" t="s">
        <v>10</v>
      </c>
      <c r="K7" s="21" t="s">
        <v>11</v>
      </c>
      <c r="L7" s="21" t="s">
        <v>12</v>
      </c>
      <c r="M7" s="21" t="s">
        <v>5</v>
      </c>
      <c r="N7" s="21" t="s">
        <v>6</v>
      </c>
    </row>
    <row r="8" spans="2:15" x14ac:dyDescent="0.35">
      <c r="B8" s="24">
        <v>45541</v>
      </c>
      <c r="C8" s="18" t="str">
        <f>_xlfn.LET(
_xlpm.dt_0,$B8,
_xlpm.dt_2,_xlpm.dt_0-20*7,_xlpm.a_2,YEAR(_xlpm.dt_2-WEEKDAY(_xlpm.dt_2,2)+4),
_xlpm.dt_3,_xlpm.dt_0-9*7,_xlpm.a_3,YEAR(_xlpm.dt_3-WEEKDAY(_xlpm.dt_3,2)+4),
_xlpm.a_2 &amp; TEXT(_xlfn.ISOWEEKNUM(_xlpm.dt_2),"""-S""00") &amp; " | " &amp; _xlpm.a_3 &amp; TEXT(_xlfn.ISOWEEKNUM(_xlpm.dt_3),"""-S""00")
)</f>
        <v>2024-S16 | 2024-S27</v>
      </c>
      <c r="D8" s="18" t="str">
        <f>_xlfn.LET(
_xlpm.dt_0,$B8,
_xlpm.dt_2,_xlpm.dt_0-9*7,_xlpm.a_2,YEAR(_xlpm.dt_2-WEEKDAY(_xlpm.dt_2,2)+4),
_xlpm.dt_3,_xlpm.dt_0-4*7,_xlpm.a_3,YEAR(_xlpm.dt_3-WEEKDAY(_xlpm.dt_3,2)+4),
_xlpm.a_2 &amp; TEXT(_xlfn.ISOWEEKNUM(_xlpm.dt_2),"""-S""00") &amp; " | " &amp; _xlpm.a_3 &amp; TEXT(_xlfn.ISOWEEKNUM(_xlpm.dt_3),"""-S""00")
)</f>
        <v>2024-S27 | 2024-S32</v>
      </c>
      <c r="E8" s="19" t="str">
        <f>_xlfn.LET(
_xlpm.dt_0,$B8,
_xlpm.dt_2,_xlpm.dt_0-6*7,_xlpm.a_2,YEAR(_xlpm.dt_2-WEEKDAY(_xlpm.dt_2,2)+4),
_xlpm.a_2 &amp; TEXT(_xlfn.ISOWEEKNUM(_xlpm.dt_2),"""-S""00")
)</f>
        <v>2024-S30</v>
      </c>
      <c r="F8" s="19" t="str">
        <f>_xlfn.LET(
_xlpm.dt_0,$B8,
_xlpm.dt_2,_xlpm.dt_0-4*7,_xlpm.a_2,YEAR(_xlpm.dt_2-WEEKDAY(_xlpm.dt_2,2)+4),
_xlpm.a_2 &amp; TEXT(_xlfn.ISOWEEKNUM(_xlpm.dt_2),"""-S""00")
)</f>
        <v>2024-S32</v>
      </c>
      <c r="G8" s="18" t="str">
        <f>_xlfn.LET(
_xlpm.dt_0,$B8,
_xlpm.dt_2,_xlpm.dt_0-3*7,_xlpm.a_2,YEAR(_xlpm.dt_2-WEEKDAY(_xlpm.dt_2,2)+4),
_xlpm.dt_3,_xlpm.dt_0-1*7,_xlpm.a_3,YEAR(_xlpm.dt_3-WEEKDAY(_xlpm.dt_3,2)+4),
_xlpm.a_2 &amp; TEXT(_xlfn.ISOWEEKNUM(_xlpm.dt_2),"""-S""00") &amp; " | " &amp; _xlpm.a_3 &amp; TEXT(_xlfn.ISOWEEKNUM(_xlpm.dt_3),"""-S""00")
)</f>
        <v>2024-S33 | 2024-S35</v>
      </c>
      <c r="I8" s="17" cm="1">
        <f t="array" aca="1" ref="I8:N8" ca="1">_xlfn._xlws.FILTER(B2:G19,ISNUMBER(FIND(année_semaine,C2:C19)))</f>
        <v>45711</v>
      </c>
      <c r="J8" s="15" t="str">
        <f ca="1"/>
        <v>2024-S40 | 2024-S51</v>
      </c>
      <c r="K8" s="15" t="str">
        <f ca="1"/>
        <v>2024-S51 | 2025-S04</v>
      </c>
      <c r="L8" s="15" t="str">
        <f ca="1"/>
        <v>2025-S02</v>
      </c>
      <c r="M8" s="15" t="str">
        <f ca="1"/>
        <v>2025-S04</v>
      </c>
      <c r="N8" s="15" t="str">
        <f ca="1"/>
        <v>2025-S05 | 2025-S07</v>
      </c>
      <c r="O8" s="15"/>
    </row>
    <row r="9" spans="2:15" x14ac:dyDescent="0.35">
      <c r="B9" s="24">
        <v>45558</v>
      </c>
      <c r="C9" s="18" t="str">
        <f>_xlfn.LET(
_xlpm.dt_0,$B9,
_xlpm.dt_2,_xlpm.dt_0-20*7,_xlpm.a_2,YEAR(_xlpm.dt_2-WEEKDAY(_xlpm.dt_2,2)+4),
_xlpm.dt_3,_xlpm.dt_0-9*7,_xlpm.a_3,YEAR(_xlpm.dt_3-WEEKDAY(_xlpm.dt_3,2)+4),
_xlpm.a_2 &amp; TEXT(_xlfn.ISOWEEKNUM(_xlpm.dt_2),"""-S""00") &amp; " | " &amp; _xlpm.a_3 &amp; TEXT(_xlfn.ISOWEEKNUM(_xlpm.dt_3),"""-S""00")
)</f>
        <v>2024-S19 | 2024-S30</v>
      </c>
      <c r="D9" s="18" t="str">
        <f>_xlfn.LET(
_xlpm.dt_0,$B9,
_xlpm.dt_2,_xlpm.dt_0-9*7,_xlpm.a_2,YEAR(_xlpm.dt_2-WEEKDAY(_xlpm.dt_2,2)+4),
_xlpm.dt_3,_xlpm.dt_0-4*7,_xlpm.a_3,YEAR(_xlpm.dt_3-WEEKDAY(_xlpm.dt_3,2)+4),
_xlpm.a_2 &amp; TEXT(_xlfn.ISOWEEKNUM(_xlpm.dt_2),"""-S""00") &amp; " | " &amp; _xlpm.a_3 &amp; TEXT(_xlfn.ISOWEEKNUM(_xlpm.dt_3),"""-S""00")
)</f>
        <v>2024-S30 | 2024-S35</v>
      </c>
      <c r="E9" s="19" t="str">
        <f>_xlfn.LET(
_xlpm.dt_0,$B9,
_xlpm.dt_2,_xlpm.dt_0-6*7,_xlpm.a_2,YEAR(_xlpm.dt_2-WEEKDAY(_xlpm.dt_2,2)+4),
_xlpm.a_2 &amp; TEXT(_xlfn.ISOWEEKNUM(_xlpm.dt_2),"""-S""00")
)</f>
        <v>2024-S33</v>
      </c>
      <c r="F9" s="19" t="str">
        <f>_xlfn.LET(
_xlpm.dt_0,$B9,
_xlpm.dt_2,_xlpm.dt_0-4*7,_xlpm.a_2,YEAR(_xlpm.dt_2-WEEKDAY(_xlpm.dt_2,2)+4),
_xlpm.a_2 &amp; TEXT(_xlfn.ISOWEEKNUM(_xlpm.dt_2),"""-S""00")
)</f>
        <v>2024-S35</v>
      </c>
      <c r="G9" s="18" t="str">
        <f>_xlfn.LET(
_xlpm.dt_0,$B9,
_xlpm.dt_2,_xlpm.dt_0-3*7,_xlpm.a_2,YEAR(_xlpm.dt_2-WEEKDAY(_xlpm.dt_2,2)+4),
_xlpm.dt_3,_xlpm.dt_0-1*7,_xlpm.a_3,YEAR(_xlpm.dt_3-WEEKDAY(_xlpm.dt_3,2)+4),
_xlpm.a_2 &amp; TEXT(_xlfn.ISOWEEKNUM(_xlpm.dt_2),"""-S""00") &amp; " | " &amp; _xlpm.a_3 &amp; TEXT(_xlfn.ISOWEEKNUM(_xlpm.dt_3),"""-S""00")
)</f>
        <v>2024-S36 | 2024-S38</v>
      </c>
      <c r="I9" s="15"/>
      <c r="J9" s="15"/>
    </row>
    <row r="10" spans="2:15" x14ac:dyDescent="0.35">
      <c r="B10" s="24">
        <v>45649</v>
      </c>
      <c r="C10" s="18" t="str">
        <f>_xlfn.LET(
_xlpm.dt_0,$B10,
_xlpm.dt_2,_xlpm.dt_0-20*7,_xlpm.a_2,YEAR(_xlpm.dt_2-WEEKDAY(_xlpm.dt_2,2)+4),
_xlpm.dt_3,_xlpm.dt_0-9*7,_xlpm.a_3,YEAR(_xlpm.dt_3-WEEKDAY(_xlpm.dt_3,2)+4),
_xlpm.a_2 &amp; TEXT(_xlfn.ISOWEEKNUM(_xlpm.dt_2),"""-S""00") &amp; " | " &amp; _xlpm.a_3 &amp; TEXT(_xlfn.ISOWEEKNUM(_xlpm.dt_3),"""-S""00")
)</f>
        <v>2024-S32 | 2024-S43</v>
      </c>
      <c r="D10" s="18" t="str">
        <f>_xlfn.LET(
_xlpm.dt_0,$B10,
_xlpm.dt_2,_xlpm.dt_0-9*7,_xlpm.a_2,YEAR(_xlpm.dt_2-WEEKDAY(_xlpm.dt_2,2)+4),
_xlpm.dt_3,_xlpm.dt_0-4*7,_xlpm.a_3,YEAR(_xlpm.dt_3-WEEKDAY(_xlpm.dt_3,2)+4),
_xlpm.a_2 &amp; TEXT(_xlfn.ISOWEEKNUM(_xlpm.dt_2),"""-S""00") &amp; " | " &amp; _xlpm.a_3 &amp; TEXT(_xlfn.ISOWEEKNUM(_xlpm.dt_3),"""-S""00")
)</f>
        <v>2024-S43 | 2024-S48</v>
      </c>
      <c r="E10" s="19" t="str">
        <f>_xlfn.LET(
_xlpm.dt_0,$B10,
_xlpm.dt_2,_xlpm.dt_0-6*7,_xlpm.a_2,YEAR(_xlpm.dt_2-WEEKDAY(_xlpm.dt_2,2)+4),
_xlpm.a_2 &amp; TEXT(_xlfn.ISOWEEKNUM(_xlpm.dt_2),"""-S""00")
)</f>
        <v>2024-S46</v>
      </c>
      <c r="F10" s="19" t="str">
        <f>_xlfn.LET(
_xlpm.dt_0,$B10,
_xlpm.dt_2,_xlpm.dt_0-4*7,_xlpm.a_2,YEAR(_xlpm.dt_2-WEEKDAY(_xlpm.dt_2,2)+4),
_xlpm.a_2 &amp; TEXT(_xlfn.ISOWEEKNUM(_xlpm.dt_2),"""-S""00")
)</f>
        <v>2024-S48</v>
      </c>
      <c r="G10" s="18" t="str">
        <f>_xlfn.LET(
_xlpm.dt_0,$B10,
_xlpm.dt_2,_xlpm.dt_0-3*7,_xlpm.a_2,YEAR(_xlpm.dt_2-WEEKDAY(_xlpm.dt_2,2)+4),
_xlpm.dt_3,_xlpm.dt_0-1*7,_xlpm.a_3,YEAR(_xlpm.dt_3-WEEKDAY(_xlpm.dt_3,2)+4),
_xlpm.a_2 &amp; TEXT(_xlfn.ISOWEEKNUM(_xlpm.dt_2),"""-S""00") &amp; " | " &amp; _xlpm.a_3 &amp; TEXT(_xlfn.ISOWEEKNUM(_xlpm.dt_3),"""-S""00")
)</f>
        <v>2024-S49 | 2024-S51</v>
      </c>
      <c r="I10" s="15"/>
      <c r="J10" s="15"/>
    </row>
    <row r="11" spans="2:15" x14ac:dyDescent="0.35">
      <c r="B11" s="24">
        <v>45677</v>
      </c>
      <c r="C11" s="18" t="str">
        <f>_xlfn.LET(
_xlpm.dt_0,$B11,
_xlpm.dt_2,_xlpm.dt_0-20*7,_xlpm.a_2,YEAR(_xlpm.dt_2-WEEKDAY(_xlpm.dt_2,2)+4),
_xlpm.dt_3,_xlpm.dt_0-9*7,_xlpm.a_3,YEAR(_xlpm.dt_3-WEEKDAY(_xlpm.dt_3,2)+4),
_xlpm.a_2 &amp; TEXT(_xlfn.ISOWEEKNUM(_xlpm.dt_2),"""-S""00") &amp; " | " &amp; _xlpm.a_3 &amp; TEXT(_xlfn.ISOWEEKNUM(_xlpm.dt_3),"""-S""00")
)</f>
        <v>2024-S36 | 2024-S47</v>
      </c>
      <c r="D11" s="18" t="str">
        <f>_xlfn.LET(
_xlpm.dt_0,$B11,
_xlpm.dt_2,_xlpm.dt_0-9*7,_xlpm.a_2,YEAR(_xlpm.dt_2-WEEKDAY(_xlpm.dt_2,2)+4),
_xlpm.dt_3,_xlpm.dt_0-4*7,_xlpm.a_3,YEAR(_xlpm.dt_3-WEEKDAY(_xlpm.dt_3,2)+4),
_xlpm.a_2 &amp; TEXT(_xlfn.ISOWEEKNUM(_xlpm.dt_2),"""-S""00") &amp; " | " &amp; _xlpm.a_3 &amp; TEXT(_xlfn.ISOWEEKNUM(_xlpm.dt_3),"""-S""00")
)</f>
        <v>2024-S47 | 2024-S52</v>
      </c>
      <c r="E11" s="19" t="str">
        <f>_xlfn.LET(
_xlpm.dt_0,$B11,
_xlpm.dt_2,_xlpm.dt_0-6*7,_xlpm.a_2,YEAR(_xlpm.dt_2-WEEKDAY(_xlpm.dt_2,2)+4),
_xlpm.a_2 &amp; TEXT(_xlfn.ISOWEEKNUM(_xlpm.dt_2),"""-S""00")
)</f>
        <v>2024-S50</v>
      </c>
      <c r="F11" s="19" t="str">
        <f>_xlfn.LET(
_xlpm.dt_0,$B11,
_xlpm.dt_2,_xlpm.dt_0-4*7,_xlpm.a_2,YEAR(_xlpm.dt_2-WEEKDAY(_xlpm.dt_2,2)+4),
_xlpm.a_2 &amp; TEXT(_xlfn.ISOWEEKNUM(_xlpm.dt_2),"""-S""00")
)</f>
        <v>2024-S52</v>
      </c>
      <c r="G11" s="18" t="str">
        <f>_xlfn.LET(
_xlpm.dt_0,$B11,
_xlpm.dt_2,_xlpm.dt_0-3*7,_xlpm.a_2,YEAR(_xlpm.dt_2-WEEKDAY(_xlpm.dt_2,2)+4),
_xlpm.dt_3,_xlpm.dt_0-1*7,_xlpm.a_3,YEAR(_xlpm.dt_3-WEEKDAY(_xlpm.dt_3,2)+4),
_xlpm.a_2 &amp; TEXT(_xlfn.ISOWEEKNUM(_xlpm.dt_2),"""-S""00") &amp; " | " &amp; _xlpm.a_3 &amp; TEXT(_xlfn.ISOWEEKNUM(_xlpm.dt_3),"""-S""00")
)</f>
        <v>2025-S01 | 2025-S03</v>
      </c>
      <c r="I11" s="15"/>
      <c r="J11" s="15"/>
      <c r="M11" s="26"/>
    </row>
    <row r="12" spans="2:15" x14ac:dyDescent="0.35">
      <c r="B12" s="24">
        <v>45646</v>
      </c>
      <c r="C12" s="18" t="str">
        <f>_xlfn.LET(
_xlpm.dt_0,$B12,
_xlpm.dt_2,_xlpm.dt_0-20*7,_xlpm.a_2,YEAR(_xlpm.dt_2-WEEKDAY(_xlpm.dt_2,2)+4),
_xlpm.dt_3,_xlpm.dt_0-9*7,_xlpm.a_3,YEAR(_xlpm.dt_3-WEEKDAY(_xlpm.dt_3,2)+4),
_xlpm.a_2 &amp; TEXT(_xlfn.ISOWEEKNUM(_xlpm.dt_2),"""-S""00") &amp; " | " &amp; _xlpm.a_3 &amp; TEXT(_xlfn.ISOWEEKNUM(_xlpm.dt_3),"""-S""00")
)</f>
        <v>2024-S31 | 2024-S42</v>
      </c>
      <c r="D12" s="18" t="str">
        <f>_xlfn.LET(
_xlpm.dt_0,$B12,
_xlpm.dt_2,_xlpm.dt_0-9*7,_xlpm.a_2,YEAR(_xlpm.dt_2-WEEKDAY(_xlpm.dt_2,2)+4),
_xlpm.dt_3,_xlpm.dt_0-4*7,_xlpm.a_3,YEAR(_xlpm.dt_3-WEEKDAY(_xlpm.dt_3,2)+4),
_xlpm.a_2 &amp; TEXT(_xlfn.ISOWEEKNUM(_xlpm.dt_2),"""-S""00") &amp; " | " &amp; _xlpm.a_3 &amp; TEXT(_xlfn.ISOWEEKNUM(_xlpm.dt_3),"""-S""00")
)</f>
        <v>2024-S42 | 2024-S47</v>
      </c>
      <c r="E12" s="19" t="str">
        <f>_xlfn.LET(
_xlpm.dt_0,$B12,
_xlpm.dt_2,_xlpm.dt_0-6*7,_xlpm.a_2,YEAR(_xlpm.dt_2-WEEKDAY(_xlpm.dt_2,2)+4),
_xlpm.a_2 &amp; TEXT(_xlfn.ISOWEEKNUM(_xlpm.dt_2),"""-S""00")
)</f>
        <v>2024-S45</v>
      </c>
      <c r="F12" s="19" t="str">
        <f>_xlfn.LET(
_xlpm.dt_0,$B12,
_xlpm.dt_2,_xlpm.dt_0-4*7,_xlpm.a_2,YEAR(_xlpm.dt_2-WEEKDAY(_xlpm.dt_2,2)+4),
_xlpm.a_2 &amp; TEXT(_xlfn.ISOWEEKNUM(_xlpm.dt_2),"""-S""00")
)</f>
        <v>2024-S47</v>
      </c>
      <c r="G12" s="18" t="str">
        <f>_xlfn.LET(
_xlpm.dt_0,$B12,
_xlpm.dt_2,_xlpm.dt_0-3*7,_xlpm.a_2,YEAR(_xlpm.dt_2-WEEKDAY(_xlpm.dt_2,2)+4),
_xlpm.dt_3,_xlpm.dt_0-1*7,_xlpm.a_3,YEAR(_xlpm.dt_3-WEEKDAY(_xlpm.dt_3,2)+4),
_xlpm.a_2 &amp; TEXT(_xlfn.ISOWEEKNUM(_xlpm.dt_2),"""-S""00") &amp; " | " &amp; _xlpm.a_3 &amp; TEXT(_xlfn.ISOWEEKNUM(_xlpm.dt_3),"""-S""00")
)</f>
        <v>2024-S48 | 2024-S50</v>
      </c>
      <c r="I12" s="15"/>
      <c r="J12" s="15"/>
      <c r="M12" s="26"/>
    </row>
    <row r="13" spans="2:15" x14ac:dyDescent="0.35">
      <c r="B13" s="24">
        <v>45615</v>
      </c>
      <c r="C13" s="18" t="str">
        <f>_xlfn.LET(
_xlpm.dt_0,$B13,
_xlpm.dt_2,_xlpm.dt_0-20*7,_xlpm.a_2,YEAR(_xlpm.dt_2-WEEKDAY(_xlpm.dt_2,2)+4),
_xlpm.dt_3,_xlpm.dt_0-9*7,_xlpm.a_3,YEAR(_xlpm.dt_3-WEEKDAY(_xlpm.dt_3,2)+4),
_xlpm.a_2 &amp; TEXT(_xlfn.ISOWEEKNUM(_xlpm.dt_2),"""-S""00") &amp; " | " &amp; _xlpm.a_3 &amp; TEXT(_xlfn.ISOWEEKNUM(_xlpm.dt_3),"""-S""00")
)</f>
        <v>2024-S27 | 2024-S38</v>
      </c>
      <c r="D13" s="18" t="str">
        <f>_xlfn.LET(
_xlpm.dt_0,$B13,
_xlpm.dt_2,_xlpm.dt_0-9*7,_xlpm.a_2,YEAR(_xlpm.dt_2-WEEKDAY(_xlpm.dt_2,2)+4),
_xlpm.dt_3,_xlpm.dt_0-4*7,_xlpm.a_3,YEAR(_xlpm.dt_3-WEEKDAY(_xlpm.dt_3,2)+4),
_xlpm.a_2 &amp; TEXT(_xlfn.ISOWEEKNUM(_xlpm.dt_2),"""-S""00") &amp; " | " &amp; _xlpm.a_3 &amp; TEXT(_xlfn.ISOWEEKNUM(_xlpm.dt_3),"""-S""00")
)</f>
        <v>2024-S38 | 2024-S43</v>
      </c>
      <c r="E13" s="19" t="str">
        <f>_xlfn.LET(
_xlpm.dt_0,$B13,
_xlpm.dt_2,_xlpm.dt_0-6*7,_xlpm.a_2,YEAR(_xlpm.dt_2-WEEKDAY(_xlpm.dt_2,2)+4),
_xlpm.a_2 &amp; TEXT(_xlfn.ISOWEEKNUM(_xlpm.dt_2),"""-S""00")
)</f>
        <v>2024-S41</v>
      </c>
      <c r="F13" s="19" t="str">
        <f>_xlfn.LET(
_xlpm.dt_0,$B13,
_xlpm.dt_2,_xlpm.dt_0-4*7,_xlpm.a_2,YEAR(_xlpm.dt_2-WEEKDAY(_xlpm.dt_2,2)+4),
_xlpm.a_2 &amp; TEXT(_xlfn.ISOWEEKNUM(_xlpm.dt_2),"""-S""00")
)</f>
        <v>2024-S43</v>
      </c>
      <c r="G13" s="18" t="str">
        <f>_xlfn.LET(
_xlpm.dt_0,$B13,
_xlpm.dt_2,_xlpm.dt_0-3*7,_xlpm.a_2,YEAR(_xlpm.dt_2-WEEKDAY(_xlpm.dt_2,2)+4),
_xlpm.dt_3,_xlpm.dt_0-1*7,_xlpm.a_3,YEAR(_xlpm.dt_3-WEEKDAY(_xlpm.dt_3,2)+4),
_xlpm.a_2 &amp; TEXT(_xlfn.ISOWEEKNUM(_xlpm.dt_2),"""-S""00") &amp; " | " &amp; _xlpm.a_3 &amp; TEXT(_xlfn.ISOWEEKNUM(_xlpm.dt_3),"""-S""00")
)</f>
        <v>2024-S44 | 2024-S46</v>
      </c>
      <c r="I13" s="15"/>
      <c r="J13" s="15"/>
      <c r="M13" s="15" t="str">
        <f ca="1">ADDRESS(ROW(C2),COLUMN(C2),4) &amp; " : "&amp; _xlfn.FORMULATEXT(C2)</f>
        <v>C2 : =LET(
dt_0; $B2;
dt_2; dt_0 - 20 * 7; a_2; ANNEE(dt_2 - JOURSEM(dt_2; 2) + 4);
dt_3; dt_0 - 9 * 7; a_3; ANNEE(dt_3 - JOURSEM(dt_3; 2) + 4);
a_2 &amp; TEXTE(NO.SEMAINE.ISO(dt_2); """-S""00") &amp; " | " &amp; a_3 &amp; TEXTE(NO.SEMAINE.ISO(dt_3); """-S""00")
)</v>
      </c>
    </row>
    <row r="14" spans="2:15" x14ac:dyDescent="0.35">
      <c r="B14" s="24">
        <v>45586</v>
      </c>
      <c r="C14" s="18" t="str">
        <f>_xlfn.LET(
_xlpm.dt_0,$B14,
_xlpm.dt_2,_xlpm.dt_0-20*7,_xlpm.a_2,YEAR(_xlpm.dt_2-WEEKDAY(_xlpm.dt_2,2)+4),
_xlpm.dt_3,_xlpm.dt_0-9*7,_xlpm.a_3,YEAR(_xlpm.dt_3-WEEKDAY(_xlpm.dt_3,2)+4),
_xlpm.a_2 &amp; TEXT(_xlfn.ISOWEEKNUM(_xlpm.dt_2),"""-S""00") &amp; " | " &amp; _xlpm.a_3 &amp; TEXT(_xlfn.ISOWEEKNUM(_xlpm.dt_3),"""-S""00")
)</f>
        <v>2024-S23 | 2024-S34</v>
      </c>
      <c r="D14" s="18" t="str">
        <f>_xlfn.LET(
_xlpm.dt_0,$B14,
_xlpm.dt_2,_xlpm.dt_0-9*7,_xlpm.a_2,YEAR(_xlpm.dt_2-WEEKDAY(_xlpm.dt_2,2)+4),
_xlpm.dt_3,_xlpm.dt_0-4*7,_xlpm.a_3,YEAR(_xlpm.dt_3-WEEKDAY(_xlpm.dt_3,2)+4),
_xlpm.a_2 &amp; TEXT(_xlfn.ISOWEEKNUM(_xlpm.dt_2),"""-S""00") &amp; " | " &amp; _xlpm.a_3 &amp; TEXT(_xlfn.ISOWEEKNUM(_xlpm.dt_3),"""-S""00")
)</f>
        <v>2024-S34 | 2024-S39</v>
      </c>
      <c r="E14" s="19" t="str">
        <f>_xlfn.LET(
_xlpm.dt_0,$B14,
_xlpm.dt_2,_xlpm.dt_0-6*7,_xlpm.a_2,YEAR(_xlpm.dt_2-WEEKDAY(_xlpm.dt_2,2)+4),
_xlpm.a_2 &amp; TEXT(_xlfn.ISOWEEKNUM(_xlpm.dt_2),"""-S""00")
)</f>
        <v>2024-S37</v>
      </c>
      <c r="F14" s="19" t="str">
        <f>_xlfn.LET(
_xlpm.dt_0,$B14,
_xlpm.dt_2,_xlpm.dt_0-4*7,_xlpm.a_2,YEAR(_xlpm.dt_2-WEEKDAY(_xlpm.dt_2,2)+4),
_xlpm.a_2 &amp; TEXT(_xlfn.ISOWEEKNUM(_xlpm.dt_2),"""-S""00")
)</f>
        <v>2024-S39</v>
      </c>
      <c r="G14" s="18" t="str">
        <f>_xlfn.LET(
_xlpm.dt_0,$B14,
_xlpm.dt_2,_xlpm.dt_0-3*7,_xlpm.a_2,YEAR(_xlpm.dt_2-WEEKDAY(_xlpm.dt_2,2)+4),
_xlpm.dt_3,_xlpm.dt_0-1*7,_xlpm.a_3,YEAR(_xlpm.dt_3-WEEKDAY(_xlpm.dt_3,2)+4),
_xlpm.a_2 &amp; TEXT(_xlfn.ISOWEEKNUM(_xlpm.dt_2),"""-S""00") &amp; " | " &amp; _xlpm.a_3 &amp; TEXT(_xlfn.ISOWEEKNUM(_xlpm.dt_3),"""-S""00")
)</f>
        <v>2024-S40 | 2024-S42</v>
      </c>
      <c r="I14" s="15"/>
      <c r="J14" s="15"/>
      <c r="M14" s="15" t="str">
        <f ca="1">ADDRESS(ROW(D2),COLUMN(D2),4) &amp; " : "&amp; _xlfn.FORMULATEXT(D2)</f>
        <v>D2 : =LET(
dt_0; $B2;
dt_2; dt_0 - 9 * 7; a_2; ANNEE(dt_2 - JOURSEM(dt_2; 2) + 4);
dt_3;dt_0 - 4 * 7; a_3; ANNEE(dt_3 - JOURSEM(dt_3; 2) + 4);
a_2 &amp; TEXTE(NO.SEMAINE.ISO(dt_2); """-S""00") &amp; " | " &amp; a_3 &amp; TEXTE(NO.SEMAINE.ISO(dt_3); """-S""00")
)</v>
      </c>
    </row>
    <row r="15" spans="2:15" x14ac:dyDescent="0.35">
      <c r="B15" s="24">
        <v>45650</v>
      </c>
      <c r="C15" s="18" t="str">
        <f>_xlfn.LET(
_xlpm.dt_0,$B15,
_xlpm.dt_2,_xlpm.dt_0-20*7,_xlpm.a_2,YEAR(_xlpm.dt_2-WEEKDAY(_xlpm.dt_2,2)+4),
_xlpm.dt_3,_xlpm.dt_0-9*7,_xlpm.a_3,YEAR(_xlpm.dt_3-WEEKDAY(_xlpm.dt_3,2)+4),
_xlpm.a_2 &amp; TEXT(_xlfn.ISOWEEKNUM(_xlpm.dt_2),"""-S""00") &amp; " | " &amp; _xlpm.a_3 &amp; TEXT(_xlfn.ISOWEEKNUM(_xlpm.dt_3),"""-S""00")
)</f>
        <v>2024-S32 | 2024-S43</v>
      </c>
      <c r="D15" s="18" t="str">
        <f>_xlfn.LET(
_xlpm.dt_0,$B15,
_xlpm.dt_2,_xlpm.dt_0-9*7,_xlpm.a_2,YEAR(_xlpm.dt_2-WEEKDAY(_xlpm.dt_2,2)+4),
_xlpm.dt_3,_xlpm.dt_0-4*7,_xlpm.a_3,YEAR(_xlpm.dt_3-WEEKDAY(_xlpm.dt_3,2)+4),
_xlpm.a_2 &amp; TEXT(_xlfn.ISOWEEKNUM(_xlpm.dt_2),"""-S""00") &amp; " | " &amp; _xlpm.a_3 &amp; TEXT(_xlfn.ISOWEEKNUM(_xlpm.dt_3),"""-S""00")
)</f>
        <v>2024-S43 | 2024-S48</v>
      </c>
      <c r="E15" s="19" t="str">
        <f>_xlfn.LET(
_xlpm.dt_0,$B15,
_xlpm.dt_2,_xlpm.dt_0-6*7,_xlpm.a_2,YEAR(_xlpm.dt_2-WEEKDAY(_xlpm.dt_2,2)+4),
_xlpm.a_2 &amp; TEXT(_xlfn.ISOWEEKNUM(_xlpm.dt_2),"""-S""00")
)</f>
        <v>2024-S46</v>
      </c>
      <c r="F15" s="19" t="str">
        <f>_xlfn.LET(
_xlpm.dt_0,$B15,
_xlpm.dt_2,_xlpm.dt_0-4*7,_xlpm.a_2,YEAR(_xlpm.dt_2-WEEKDAY(_xlpm.dt_2,2)+4),
_xlpm.a_2 &amp; TEXT(_xlfn.ISOWEEKNUM(_xlpm.dt_2),"""-S""00")
)</f>
        <v>2024-S48</v>
      </c>
      <c r="G15" s="18" t="str">
        <f>_xlfn.LET(
_xlpm.dt_0,$B15,
_xlpm.dt_2,_xlpm.dt_0-3*7,_xlpm.a_2,YEAR(_xlpm.dt_2-WEEKDAY(_xlpm.dt_2,2)+4),
_xlpm.dt_3,_xlpm.dt_0-1*7,_xlpm.a_3,YEAR(_xlpm.dt_3-WEEKDAY(_xlpm.dt_3,2)+4),
_xlpm.a_2 &amp; TEXT(_xlfn.ISOWEEKNUM(_xlpm.dt_2),"""-S""00") &amp; " | " &amp; _xlpm.a_3 &amp; TEXT(_xlfn.ISOWEEKNUM(_xlpm.dt_3),"""-S""00")
)</f>
        <v>2024-S49 | 2024-S51</v>
      </c>
      <c r="I15" s="15"/>
      <c r="J15" s="15"/>
      <c r="M15" s="15" t="str">
        <f ca="1">ADDRESS(ROW(E2),COLUMN(E2),4) &amp; " : "&amp; _xlfn.FORMULATEXT(E2)</f>
        <v>E2 : =LET(
dt_0; $B2;
dt_2; dt_0 - 6 * 7; a_2; ANNEE(dt_2 - JOURSEM(dt_2; 2) + 4);
a_2 &amp; TEXTE(NO.SEMAINE.ISO(dt_2); """-S""00")
)</v>
      </c>
    </row>
    <row r="16" spans="2:15" x14ac:dyDescent="0.35">
      <c r="B16" s="25">
        <v>45689</v>
      </c>
      <c r="C16" s="18" t="str">
        <f>_xlfn.LET(
_xlpm.dt_0,$B16,
_xlpm.dt_2,_xlpm.dt_0-20*7,_xlpm.a_2,YEAR(_xlpm.dt_2-WEEKDAY(_xlpm.dt_2,2)+4),
_xlpm.dt_3,_xlpm.dt_0-9*7,_xlpm.a_3,YEAR(_xlpm.dt_3-WEEKDAY(_xlpm.dt_3,2)+4),
_xlpm.a_2 &amp; TEXT(_xlfn.ISOWEEKNUM(_xlpm.dt_2),"""-S""00") &amp; " | " &amp; _xlpm.a_3 &amp; TEXT(_xlfn.ISOWEEKNUM(_xlpm.dt_3),"""-S""00")
)</f>
        <v>2024-S37 | 2024-S48</v>
      </c>
      <c r="D16" s="18" t="str">
        <f>_xlfn.LET(
_xlpm.dt_0,$B16,
_xlpm.dt_2,_xlpm.dt_0-9*7,_xlpm.a_2,YEAR(_xlpm.dt_2-WEEKDAY(_xlpm.dt_2,2)+4),
_xlpm.dt_3,_xlpm.dt_0-4*7,_xlpm.a_3,YEAR(_xlpm.dt_3-WEEKDAY(_xlpm.dt_3,2)+4),
_xlpm.a_2 &amp; TEXT(_xlfn.ISOWEEKNUM(_xlpm.dt_2),"""-S""00") &amp; " | " &amp; _xlpm.a_3 &amp; TEXT(_xlfn.ISOWEEKNUM(_xlpm.dt_3),"""-S""00")
)</f>
        <v>2024-S48 | 2025-S01</v>
      </c>
      <c r="E16" s="19" t="str">
        <f>_xlfn.LET(
_xlpm.dt_0,$B16,
_xlpm.dt_2,_xlpm.dt_0-6*7,_xlpm.a_2,YEAR(_xlpm.dt_2-WEEKDAY(_xlpm.dt_2,2)+4),
_xlpm.a_2 &amp; TEXT(_xlfn.ISOWEEKNUM(_xlpm.dt_2),"""-S""00")
)</f>
        <v>2024-S51</v>
      </c>
      <c r="F16" s="19" t="str">
        <f>_xlfn.LET(
_xlpm.dt_0,$B16,
_xlpm.dt_2,_xlpm.dt_0-4*7,_xlpm.a_2,YEAR(_xlpm.dt_2-WEEKDAY(_xlpm.dt_2,2)+4),
_xlpm.a_2 &amp; TEXT(_xlfn.ISOWEEKNUM(_xlpm.dt_2),"""-S""00")
)</f>
        <v>2025-S01</v>
      </c>
      <c r="G16" s="18" t="str">
        <f>_xlfn.LET(
_xlpm.dt_0,$B16,
_xlpm.dt_2,_xlpm.dt_0-3*7,_xlpm.a_2,YEAR(_xlpm.dt_2-WEEKDAY(_xlpm.dt_2,2)+4),
_xlpm.dt_3,_xlpm.dt_0-1*7,_xlpm.a_3,YEAR(_xlpm.dt_3-WEEKDAY(_xlpm.dt_3,2)+4),
_xlpm.a_2 &amp; TEXT(_xlfn.ISOWEEKNUM(_xlpm.dt_2),"""-S""00") &amp; " | " &amp; _xlpm.a_3 &amp; TEXT(_xlfn.ISOWEEKNUM(_xlpm.dt_3),"""-S""00")
)</f>
        <v>2025-S02 | 2025-S04</v>
      </c>
      <c r="I16" s="15"/>
      <c r="J16" s="15"/>
      <c r="M16" s="15" t="str">
        <f ca="1">ADDRESS(ROW(F2),COLUMN(F2),4) &amp; " : "&amp; _xlfn.FORMULATEXT(F2)</f>
        <v>F2 : =LET(
dt_0; $B2;
dt_2; dt_0 - 4 * 7; a_2; ANNEE(dt_2 - JOURSEM(dt_2; 2) + 4);
a_2 &amp; TEXTE(NO.SEMAINE.ISO(dt_2); """-S""00")
)</v>
      </c>
    </row>
    <row r="17" spans="2:13" x14ac:dyDescent="0.35">
      <c r="B17" s="25">
        <v>45711</v>
      </c>
      <c r="C17" s="18" t="str">
        <f>_xlfn.LET(
_xlpm.dt_0,$B17,
_xlpm.dt_2,_xlpm.dt_0-20*7,_xlpm.a_2,YEAR(_xlpm.dt_2-WEEKDAY(_xlpm.dt_2,2)+4),
_xlpm.dt_3,_xlpm.dt_0-9*7,_xlpm.a_3,YEAR(_xlpm.dt_3-WEEKDAY(_xlpm.dt_3,2)+4),
_xlpm.a_2 &amp; TEXT(_xlfn.ISOWEEKNUM(_xlpm.dt_2),"""-S""00") &amp; " | " &amp; _xlpm.a_3 &amp; TEXT(_xlfn.ISOWEEKNUM(_xlpm.dt_3),"""-S""00")
)</f>
        <v>2024-S40 | 2024-S51</v>
      </c>
      <c r="D17" s="18" t="str">
        <f>_xlfn.LET(
_xlpm.dt_0,$B17,
_xlpm.dt_2,_xlpm.dt_0-9*7,_xlpm.a_2,YEAR(_xlpm.dt_2-WEEKDAY(_xlpm.dt_2,2)+4),
_xlpm.dt_3,_xlpm.dt_0-4*7,_xlpm.a_3,YEAR(_xlpm.dt_3-WEEKDAY(_xlpm.dt_3,2)+4),
_xlpm.a_2 &amp; TEXT(_xlfn.ISOWEEKNUM(_xlpm.dt_2),"""-S""00") &amp; " | " &amp; _xlpm.a_3 &amp; TEXT(_xlfn.ISOWEEKNUM(_xlpm.dt_3),"""-S""00")
)</f>
        <v>2024-S51 | 2025-S04</v>
      </c>
      <c r="E17" s="19" t="str">
        <f>_xlfn.LET(
_xlpm.dt_0,$B17,
_xlpm.dt_2,_xlpm.dt_0-6*7,_xlpm.a_2,YEAR(_xlpm.dt_2-WEEKDAY(_xlpm.dt_2,2)+4),
_xlpm.a_2 &amp; TEXT(_xlfn.ISOWEEKNUM(_xlpm.dt_2),"""-S""00")
)</f>
        <v>2025-S02</v>
      </c>
      <c r="F17" s="19" t="str">
        <f>_xlfn.LET(
_xlpm.dt_0,$B17,
_xlpm.dt_2,_xlpm.dt_0-4*7,_xlpm.a_2,YEAR(_xlpm.dt_2-WEEKDAY(_xlpm.dt_2,2)+4),
_xlpm.a_2 &amp; TEXT(_xlfn.ISOWEEKNUM(_xlpm.dt_2),"""-S""00")
)</f>
        <v>2025-S04</v>
      </c>
      <c r="G17" s="18" t="str">
        <f>_xlfn.LET(
_xlpm.dt_0,$B17,
_xlpm.dt_2,_xlpm.dt_0-3*7,_xlpm.a_2,YEAR(_xlpm.dt_2-WEEKDAY(_xlpm.dt_2,2)+4),
_xlpm.dt_3,_xlpm.dt_0-1*7,_xlpm.a_3,YEAR(_xlpm.dt_3-WEEKDAY(_xlpm.dt_3,2)+4),
_xlpm.a_2 &amp; TEXT(_xlfn.ISOWEEKNUM(_xlpm.dt_2),"""-S""00") &amp; " | " &amp; _xlpm.a_3 &amp; TEXT(_xlfn.ISOWEEKNUM(_xlpm.dt_3),"""-S""00")
)</f>
        <v>2025-S05 | 2025-S07</v>
      </c>
      <c r="H17" s="5"/>
      <c r="I17" s="15"/>
      <c r="J17" s="15"/>
      <c r="M17" s="15" t="str">
        <f ca="1">ADDRESS(ROW(G2),COLUMN(G2),4) &amp; " : "&amp; _xlfn.FORMULATEXT(G2)</f>
        <v>G2 : =LET(
dt_0; $B2;
dt_2; dt_0 - 3 * 7; a_2; ANNEE(dt_2 - JOURSEM(dt_2; 2) + 4);
dt_3; dt_0 - 1 * 7; a_3; ANNEE(dt_3 - JOURSEM(dt_3; 2) + 4);
a_2 &amp; TEXTE(NO.SEMAINE.ISO(dt_2); """-S""00") &amp; " | " &amp; a_3 &amp; TEXTE(NO.SEMAINE.ISO(dt_3); """-S""00")
)</v>
      </c>
    </row>
    <row r="18" spans="2:13" x14ac:dyDescent="0.35">
      <c r="B18" s="25">
        <v>46447</v>
      </c>
      <c r="C18" s="23" t="str">
        <f>_xlfn.LET(
_xlpm.dt_0,$B18,
_xlpm.dt_2,_xlpm.dt_0-20*7,_xlpm.a_2,YEAR(_xlpm.dt_2-WEEKDAY(_xlpm.dt_2,2)+4),
_xlpm.dt_3,_xlpm.dt_0-9*7,_xlpm.a_3,YEAR(_xlpm.dt_3-WEEKDAY(_xlpm.dt_3,2)+4),
_xlpm.a_2 &amp; TEXT(_xlfn.ISOWEEKNUM(_xlpm.dt_2),"""-S""00") &amp; " | " &amp; _xlpm.a_3 &amp; TEXT(_xlfn.ISOWEEKNUM(_xlpm.dt_3),"""-S""00")
)</f>
        <v>2026-S42 | 2026-S53</v>
      </c>
      <c r="D18" s="23" t="str">
        <f>_xlfn.LET(
_xlpm.dt_0,$B18,
_xlpm.dt_2,_xlpm.dt_0-9*7,_xlpm.a_2,YEAR(_xlpm.dt_2-WEEKDAY(_xlpm.dt_2,2)+4),
_xlpm.dt_3,_xlpm.dt_0-4*7,_xlpm.a_3,YEAR(_xlpm.dt_3-WEEKDAY(_xlpm.dt_3,2)+4),
_xlpm.a_2 &amp; TEXT(_xlfn.ISOWEEKNUM(_xlpm.dt_2),"""-S""00") &amp; " | " &amp; _xlpm.a_3 &amp; TEXT(_xlfn.ISOWEEKNUM(_xlpm.dt_3),"""-S""00")
)</f>
        <v>2026-S53 | 2027-S05</v>
      </c>
      <c r="E18" s="23" t="str">
        <f>_xlfn.LET(
_xlpm.dt_0,$B18,
_xlpm.dt_2,_xlpm.dt_0-6*7,_xlpm.a_2,YEAR(_xlpm.dt_2-WEEKDAY(_xlpm.dt_2,2)+4),
_xlpm.a_2 &amp; TEXT(_xlfn.ISOWEEKNUM(_xlpm.dt_2),"""-S""00")
)</f>
        <v>2027-S03</v>
      </c>
      <c r="F18" s="23" t="str">
        <f>_xlfn.LET(
_xlpm.dt_0,$B18,
_xlpm.dt_2,_xlpm.dt_0-4*7,_xlpm.a_2,YEAR(_xlpm.dt_2-WEEKDAY(_xlpm.dt_2,2)+4),
_xlpm.a_2 &amp; TEXT(_xlfn.ISOWEEKNUM(_xlpm.dt_2),"""-S""00")
)</f>
        <v>2027-S05</v>
      </c>
      <c r="G18" s="23" t="str">
        <f>_xlfn.LET(
_xlpm.dt_0,$B18,
_xlpm.dt_2,_xlpm.dt_0-3*7,_xlpm.a_2,YEAR(_xlpm.dt_2-WEEKDAY(_xlpm.dt_2,2)+4),
_xlpm.dt_3,_xlpm.dt_0-1*7,_xlpm.a_3,YEAR(_xlpm.dt_3-WEEKDAY(_xlpm.dt_3,2)+4),
_xlpm.a_2 &amp; TEXT(_xlfn.ISOWEEKNUM(_xlpm.dt_2),"""-S""00") &amp; " | " &amp; _xlpm.a_3 &amp; TEXT(_xlfn.ISOWEEKNUM(_xlpm.dt_3),"""-S""00")
)</f>
        <v>2027-S06 | 2027-S08</v>
      </c>
      <c r="H18" s="5"/>
      <c r="I18" s="15"/>
      <c r="J18" s="15"/>
      <c r="M18" s="15" t="str">
        <f ca="1">ADDRESS(ROW(G3),COLUMN(G3),4) &amp; " : "&amp; _xlfn.FORMULATEXT(G3)</f>
        <v>G3 : =LET(
dt_0;$B3;
dt_2;dt_0-3*7;a_2;ANNEE(dt_2-JOURSEM(dt_2;2)+4);
dt_3;dt_0-1*7;a_3;ANNEE(dt_3-JOURSEM(dt_3;2)+4);
a_2 &amp; TEXTE(NO.SEMAINE.ISO(dt_2); """-S""00") &amp; " | " &amp; a_3 &amp; TEXTE(NO.SEMAINE.ISO(dt_3);"""-S""00")
)</v>
      </c>
    </row>
    <row r="19" spans="2:13" x14ac:dyDescent="0.35">
      <c r="B19" s="25">
        <v>46426</v>
      </c>
      <c r="C19" s="23" t="str">
        <f>_xlfn.LET(
_xlpm.dt_0,$B19,
_xlpm.dt_2,_xlpm.dt_0-20*7,_xlpm.a_2,YEAR(_xlpm.dt_2-WEEKDAY(_xlpm.dt_2,2)+4),
_xlpm.dt_3,_xlpm.dt_0-9*7,_xlpm.a_3,YEAR(_xlpm.dt_3-WEEKDAY(_xlpm.dt_3,2)+4),
_xlpm.a_2 &amp; TEXT(_xlfn.ISOWEEKNUM(_xlpm.dt_2),"""-S""00") &amp; " | " &amp; _xlpm.a_3 &amp; TEXT(_xlfn.ISOWEEKNUM(_xlpm.dt_3),"""-S""00")
)</f>
        <v>2026-S39 | 2026-S50</v>
      </c>
      <c r="D19" s="23" t="str">
        <f>_xlfn.LET(
_xlpm.dt_0,$B19,
_xlpm.dt_2,_xlpm.dt_0-9*7,_xlpm.a_2,YEAR(_xlpm.dt_2-WEEKDAY(_xlpm.dt_2,2)+4),
_xlpm.dt_3,_xlpm.dt_0-4*7,_xlpm.a_3,YEAR(_xlpm.dt_3-WEEKDAY(_xlpm.dt_3,2)+4),
_xlpm.a_2 &amp; TEXT(_xlfn.ISOWEEKNUM(_xlpm.dt_2),"""-S""00") &amp; " | " &amp; _xlpm.a_3 &amp; TEXT(_xlfn.ISOWEEKNUM(_xlpm.dt_3),"""-S""00")
)</f>
        <v>2026-S50 | 2027-S02</v>
      </c>
      <c r="E19" s="23" t="str">
        <f>_xlfn.LET(
_xlpm.dt_0,$B19,
_xlpm.dt_2,_xlpm.dt_0-6*7,_xlpm.a_2,YEAR(_xlpm.dt_2-WEEKDAY(_xlpm.dt_2,2)+4),
_xlpm.a_2 &amp; TEXT(_xlfn.ISOWEEKNUM(_xlpm.dt_2),"""-S""00")
)</f>
        <v>2026-S53</v>
      </c>
      <c r="F19" s="23" t="str">
        <f>_xlfn.LET(
_xlpm.dt_0,$B19,
_xlpm.dt_2,_xlpm.dt_0-4*7,_xlpm.a_2,YEAR(_xlpm.dt_2-WEEKDAY(_xlpm.dt_2,2)+4),
_xlpm.a_2 &amp; TEXT(_xlfn.ISOWEEKNUM(_xlpm.dt_2),"""-S""00")
)</f>
        <v>2027-S02</v>
      </c>
      <c r="G19" s="23" t="str">
        <f>_xlfn.LET(
_xlpm.dt_0,$B19,
_xlpm.dt_2,_xlpm.dt_0-3*7,_xlpm.a_2,YEAR(_xlpm.dt_2-WEEKDAY(_xlpm.dt_2,2)+4),
_xlpm.dt_3,_xlpm.dt_0-1*7,_xlpm.a_3,YEAR(_xlpm.dt_3-WEEKDAY(_xlpm.dt_3,2)+4),
_xlpm.a_2 &amp; TEXT(_xlfn.ISOWEEKNUM(_xlpm.dt_2),"""-S""00") &amp; " | " &amp; _xlpm.a_3 &amp; TEXT(_xlfn.ISOWEEKNUM(_xlpm.dt_3),"""-S""00")
)</f>
        <v>2027-S03 | 2027-S05</v>
      </c>
      <c r="H19" s="5"/>
      <c r="M19" s="15"/>
    </row>
    <row r="20" spans="2:13" x14ac:dyDescent="0.35">
      <c r="B20" s="23"/>
      <c r="C20" s="23"/>
      <c r="D20" s="23"/>
      <c r="E20" s="23"/>
      <c r="F20" s="23"/>
      <c r="G20" s="23"/>
      <c r="H20" s="5"/>
      <c r="M20" s="15" t="str">
        <f ca="1">ADDRESS(ROW(L3),COLUMN(L3),4) &amp; " : "&amp; _xlfn.FORMULATEXT(L3)</f>
        <v>L3 : =NO.SEMAINE.ISO(DATE(ANNEE(AUJOURDHUI());12;28))</v>
      </c>
    </row>
    <row r="21" spans="2:13" x14ac:dyDescent="0.35">
      <c r="B21" s="23"/>
      <c r="C21" s="23"/>
      <c r="D21" s="23"/>
      <c r="E21" s="23"/>
      <c r="F21" s="23"/>
      <c r="G21" s="23"/>
      <c r="H21" s="5"/>
      <c r="M21" s="15" t="str">
        <f ca="1">ADDRESS(ROW(J3),COLUMN(J3),4) &amp; " : "&amp; _xlfn.FORMULATEXT(J3)</f>
        <v>J3 : =LET(
dt; AUJOURDHUI();
n;année_semaine;
dt_2; dt - JOURSEM(dt;3);
dt_3; dt_2 + 6;
n &amp; " : " &amp; TEXTE(dt_2; "jjj jj-mm-aaaa") &amp; " au " &amp; TEXTE(dt_3; "jjj jj-mm-aaaa"))</v>
      </c>
    </row>
    <row r="22" spans="2:13" x14ac:dyDescent="0.35">
      <c r="B22" s="23"/>
      <c r="C22" s="23"/>
      <c r="D22" s="23"/>
      <c r="E22" s="23"/>
      <c r="F22" s="23"/>
      <c r="G22" s="23"/>
      <c r="H22" s="5"/>
      <c r="M22" s="15" t="str">
        <f ca="1">ADDRESS(ROW(I8),COLUMN(I8),4) &amp; " : "&amp; _xlfn.FORMULATEXT(I8)</f>
        <v>I8 : =FILTRE(B2:G19;ESTNUM(TROUVE(année_semaine;C2:C19)))</v>
      </c>
    </row>
    <row r="23" spans="2:13" x14ac:dyDescent="0.35">
      <c r="M23" s="15"/>
    </row>
    <row r="24" spans="2:13" x14ac:dyDescent="0.35">
      <c r="M24" s="15" t="str">
        <f ca="1">_xlfn.LET( _xlpm.dt,TODAY(), _xlpm.a,YEAR(_xlpm.dt-WEEKDAY(_xlpm.dt,2)+4), _xlpm.s,TEXT(_xlfn.ISOWEEKNUM(_xlpm.dt),"""-S""00"), _xlpm.a &amp; _xlpm.s )</f>
        <v>2024-S51</v>
      </c>
    </row>
    <row r="25" spans="2:13" x14ac:dyDescent="0.35">
      <c r="M25" s="15" t="str">
        <f ca="1">ADDRESS(ROW(M24),COLUMN(M24),4) &amp; " : "&amp; _xlfn.FORMULATEXT(M24)</f>
        <v>M24 : =LET( dt;AUJOURDHUI(); a;ANNEE(dt-JOURSEM(dt;2)+4); s;TEXTE(NO.SEMAINE.ISO(dt);"""-S""00"); a &amp; s )</v>
      </c>
    </row>
  </sheetData>
  <conditionalFormatting sqref="C2:G17">
    <cfRule type="expression" dxfId="0" priority="1">
      <formula>ISNUMBER(FIND(année_semaine,C2))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EDF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RACAN Marie Odile</dc:creator>
  <cp:lastModifiedBy>Jean-Eric</cp:lastModifiedBy>
  <dcterms:created xsi:type="dcterms:W3CDTF">2024-12-18T11:37:26Z</dcterms:created>
  <dcterms:modified xsi:type="dcterms:W3CDTF">2024-12-18T22:34:36Z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2d26f538-337a-4593-a7e6-123667b1a538_Enabled">
    <vt:lpwstr>true</vt:lpwstr>
  </property>
  <property fmtid="{D5CDD505-2E9C-101B-9397-08002B2CF9AE}" pid="3" name="MSIP_Label_2d26f538-337a-4593-a7e6-123667b1a538_SetDate">
    <vt:lpwstr>2024-12-18T11:41:57Z</vt:lpwstr>
  </property>
  <property fmtid="{D5CDD505-2E9C-101B-9397-08002B2CF9AE}" pid="4" name="MSIP_Label_2d26f538-337a-4593-a7e6-123667b1a538_Method">
    <vt:lpwstr>Standard</vt:lpwstr>
  </property>
  <property fmtid="{D5CDD505-2E9C-101B-9397-08002B2CF9AE}" pid="5" name="MSIP_Label_2d26f538-337a-4593-a7e6-123667b1a538_Name">
    <vt:lpwstr>C1 Interne</vt:lpwstr>
  </property>
  <property fmtid="{D5CDD505-2E9C-101B-9397-08002B2CF9AE}" pid="6" name="MSIP_Label_2d26f538-337a-4593-a7e6-123667b1a538_SiteId">
    <vt:lpwstr>e242425b-70fc-44dc-9ddf-c21e304e6c80</vt:lpwstr>
  </property>
  <property fmtid="{D5CDD505-2E9C-101B-9397-08002B2CF9AE}" pid="7" name="MSIP_Label_2d26f538-337a-4593-a7e6-123667b1a538_ActionId">
    <vt:lpwstr>662a4f83-014d-49a8-9908-f6e4e38dffd1</vt:lpwstr>
  </property>
  <property fmtid="{D5CDD505-2E9C-101B-9397-08002B2CF9AE}" pid="8" name="MSIP_Label_2d26f538-337a-4593-a7e6-123667b1a538_ContentBits">
    <vt:lpwstr>0</vt:lpwstr>
  </property>
</Properties>
</file>