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3.xml" ContentType="application/vnd.openxmlformats-officedocument.drawing+xml"/>
  <Override PartName="/xl/ctrlProps/ctrlProp29.xml" ContentType="application/vnd.ms-excel.controlproperties+xml"/>
  <Override PartName="/xl/drawings/drawing4.xml" ContentType="application/vnd.openxmlformats-officedocument.drawing+xml"/>
  <Override PartName="/xl/ctrlProps/ctrlProp30.xml" ContentType="application/vnd.ms-excel.controlproperties+xml"/>
  <Override PartName="/xl/drawings/drawing5.xml" ContentType="application/vnd.openxmlformats-officedocument.drawing+xml"/>
  <Override PartName="/xl/ctrlProps/ctrlProp31.xml" ContentType="application/vnd.ms-excel.controlproperties+xml"/>
  <Override PartName="/xl/drawings/drawing6.xml" ContentType="application/vnd.openxmlformats-officedocument.drawing+xml"/>
  <Override PartName="/xl/ctrlProps/ctrlProp32.xml" ContentType="application/vnd.ms-excel.controlproperties+xml"/>
  <Override PartName="/xl/drawings/drawing7.xml" ContentType="application/vnd.openxmlformats-officedocument.drawing+xml"/>
  <Override PartName="/xl/ctrlProps/ctrlProp3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03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5BD401B-86AB-4560-9472-C541C3ED72C0}" xr6:coauthVersionLast="47" xr6:coauthVersionMax="47" xr10:uidLastSave="{00000000-0000-0000-0000-000000000000}"/>
  <bookViews>
    <workbookView xWindow="-110" yWindow="-110" windowWidth="25820" windowHeight="16220" tabRatio="917" activeTab="1" xr2:uid="{B2BAEAB4-1AF2-4B76-B73D-15F36B89D144}"/>
  </bookViews>
  <sheets>
    <sheet name="REF LIST" sheetId="2" r:id="rId1"/>
    <sheet name="ECFC Profilages" sheetId="1" r:id="rId2"/>
    <sheet name="CANEVAS" sheetId="3" r:id="rId3"/>
    <sheet name="URSE" sheetId="4" r:id="rId4"/>
    <sheet name="ANTONIO" sheetId="74" r:id="rId5"/>
    <sheet name="DIALLO" sheetId="75" r:id="rId6"/>
    <sheet name="SABORIO_PEREZ" sheetId="76" r:id="rId7"/>
  </sheets>
  <definedNames>
    <definedName name="_xlnm._FilterDatabase" localSheetId="4" hidden="1">ANTONIO!$D$6:$U$32</definedName>
    <definedName name="_xlnm._FilterDatabase" localSheetId="2" hidden="1">CANEVAS!$D$6:$U$32</definedName>
    <definedName name="_xlnm._FilterDatabase" localSheetId="5" hidden="1">DIALLO!$D$6:$U$32</definedName>
    <definedName name="_xlnm._FilterDatabase" localSheetId="1" hidden="1">'ECFC Profilages'!$D$6:$AJ$65</definedName>
    <definedName name="_xlnm._FilterDatabase" localSheetId="6" hidden="1">SABORIO_PEREZ!$D$6:$U$32</definedName>
    <definedName name="_xlnm._FilterDatabase" localSheetId="3" hidden="1">URSE!$D$6:$U$32</definedName>
    <definedName name="DGRC">'REF LIST'!$O$6:$O$9</definedName>
    <definedName name="entite">'REF LIST'!$F$27:$F$47</definedName>
    <definedName name="Fonction">'REF LIST'!$E$27:$E$50</definedName>
    <definedName name="GD">'REF LIST'!$Q$6:$Q$7</definedName>
    <definedName name="Liste_noms">_xlfn.ANCHORARRAY('REF LIST'!$B$6)</definedName>
    <definedName name="MP">'REF LIST'!$I$6:$I$15</definedName>
    <definedName name="PM">'REF LIST'!$P$6:$P$7</definedName>
    <definedName name="Poste">'REF LIST'!$D$27:$D$38</definedName>
    <definedName name="retour_synthese">'ECFC Profilages'!$H$7:$H$65</definedName>
    <definedName name="SheetNames">_xlfn.TEXTAFTER(GET.WORKBOOK(1) &amp; T(NOW()),"]")</definedName>
    <definedName name="tri_liste_retour">_xlfn.ANCHORARRAY('REF LIST'!$L$6)</definedName>
    <definedName name="vh">'REF LIST'!$R$6:$R$7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1" i="1" l="1"/>
  <c r="H20" i="1"/>
  <c r="H17" i="1"/>
  <c r="H18" i="1"/>
  <c r="H23" i="1"/>
  <c r="H26" i="1"/>
  <c r="H27" i="1"/>
  <c r="H29" i="1"/>
  <c r="H30" i="1"/>
  <c r="H31" i="1"/>
  <c r="H32" i="1"/>
  <c r="H33" i="1"/>
  <c r="H34" i="1"/>
  <c r="H35" i="1"/>
  <c r="H36" i="1"/>
  <c r="H37" i="1"/>
  <c r="H46" i="1"/>
  <c r="H61" i="1"/>
  <c r="A6" i="2" a="1"/>
  <c r="A6" i="2" s="1"/>
  <c r="E2" i="3"/>
  <c r="E2" i="74"/>
  <c r="E2" i="75"/>
  <c r="E2" i="76"/>
  <c r="X11" i="1"/>
  <c r="W11" i="1"/>
  <c r="V11" i="1"/>
  <c r="U11" i="1"/>
  <c r="T11" i="1"/>
  <c r="S11" i="1"/>
  <c r="R11" i="1"/>
  <c r="Q11" i="1"/>
  <c r="P11" i="1"/>
  <c r="O11" i="1"/>
  <c r="N11" i="1"/>
  <c r="L11" i="1"/>
  <c r="K11" i="1"/>
  <c r="J11" i="1"/>
  <c r="I11" i="1"/>
  <c r="G11" i="1"/>
  <c r="F11" i="1"/>
  <c r="E11" i="1"/>
  <c r="X10" i="1"/>
  <c r="W10" i="1"/>
  <c r="V10" i="1"/>
  <c r="U10" i="1"/>
  <c r="T10" i="1"/>
  <c r="S10" i="1"/>
  <c r="R10" i="1"/>
  <c r="Q10" i="1"/>
  <c r="P10" i="1"/>
  <c r="O10" i="1"/>
  <c r="N10" i="1"/>
  <c r="L10" i="1"/>
  <c r="K10" i="1"/>
  <c r="J10" i="1"/>
  <c r="I10" i="1"/>
  <c r="H10" i="1"/>
  <c r="F10" i="1"/>
  <c r="G10" i="1"/>
  <c r="E10" i="1"/>
  <c r="M13" i="76"/>
  <c r="K13" i="76"/>
  <c r="S11" i="76"/>
  <c r="Q11" i="76"/>
  <c r="P11" i="76"/>
  <c r="O11" i="76"/>
  <c r="E10" i="76"/>
  <c r="F14" i="76" s="1"/>
  <c r="U6" i="76"/>
  <c r="O6" i="76" s="1"/>
  <c r="U5" i="76"/>
  <c r="O5" i="76" s="1"/>
  <c r="B6" i="2" a="1"/>
  <c r="L3" i="1"/>
  <c r="L2" i="1"/>
  <c r="L1" i="4"/>
  <c r="A15" i="2"/>
  <c r="A16" i="2"/>
  <c r="N12" i="2"/>
  <c r="B6" i="2" l="1"/>
  <c r="M11" i="1"/>
  <c r="F11" i="76"/>
  <c r="I3" i="76" s="1"/>
  <c r="F21" i="76"/>
  <c r="F16" i="76"/>
  <c r="M14" i="76"/>
  <c r="F18" i="76"/>
  <c r="F17" i="76"/>
  <c r="F19" i="76"/>
  <c r="E14" i="76"/>
  <c r="E3" i="76" s="1"/>
  <c r="K9" i="1"/>
  <c r="K8" i="1"/>
  <c r="K7" i="1"/>
  <c r="X9" i="1"/>
  <c r="W9" i="1"/>
  <c r="V9" i="1"/>
  <c r="U9" i="1"/>
  <c r="T9" i="1"/>
  <c r="S9" i="1"/>
  <c r="R9" i="1"/>
  <c r="Q9" i="1"/>
  <c r="P9" i="1"/>
  <c r="O9" i="1"/>
  <c r="N9" i="1"/>
  <c r="L9" i="1"/>
  <c r="J9" i="1"/>
  <c r="I9" i="1"/>
  <c r="H9" i="1"/>
  <c r="G9" i="1"/>
  <c r="F9" i="1"/>
  <c r="E9" i="1"/>
  <c r="M13" i="75"/>
  <c r="K13" i="75"/>
  <c r="S11" i="75"/>
  <c r="Q11" i="75"/>
  <c r="P11" i="75"/>
  <c r="O11" i="75"/>
  <c r="E10" i="75"/>
  <c r="F11" i="75" s="1"/>
  <c r="R11" i="75" s="1"/>
  <c r="U6" i="75"/>
  <c r="O6" i="75"/>
  <c r="U5" i="75"/>
  <c r="O5" i="75"/>
  <c r="X8" i="1"/>
  <c r="W8" i="1"/>
  <c r="V8" i="1"/>
  <c r="U8" i="1"/>
  <c r="T8" i="1"/>
  <c r="S8" i="1"/>
  <c r="R8" i="1"/>
  <c r="Q8" i="1"/>
  <c r="P8" i="1"/>
  <c r="O8" i="1"/>
  <c r="N8" i="1"/>
  <c r="L8" i="1"/>
  <c r="U5" i="74"/>
  <c r="U6" i="4"/>
  <c r="O6" i="4" s="1"/>
  <c r="U5" i="4"/>
  <c r="O5" i="4" s="1"/>
  <c r="E2" i="4"/>
  <c r="J8" i="1"/>
  <c r="I8" i="1"/>
  <c r="H8" i="1"/>
  <c r="G8" i="1"/>
  <c r="F8" i="1"/>
  <c r="E8" i="1"/>
  <c r="E7" i="1"/>
  <c r="J7" i="1"/>
  <c r="M13" i="74"/>
  <c r="K13" i="74"/>
  <c r="S11" i="74"/>
  <c r="Q11" i="74"/>
  <c r="P11" i="74"/>
  <c r="O11" i="74"/>
  <c r="E10" i="74"/>
  <c r="F11" i="74" s="1"/>
  <c r="R11" i="74" s="1"/>
  <c r="U6" i="74"/>
  <c r="O6" i="74" s="1"/>
  <c r="F7" i="1"/>
  <c r="G7" i="1"/>
  <c r="H7" i="1"/>
  <c r="I7" i="1"/>
  <c r="U5" i="3"/>
  <c r="X37" i="1"/>
  <c r="W37" i="1"/>
  <c r="V37" i="1"/>
  <c r="U37" i="1"/>
  <c r="T37" i="1"/>
  <c r="S37" i="1"/>
  <c r="R37" i="1"/>
  <c r="Q37" i="1"/>
  <c r="P37" i="1"/>
  <c r="O37" i="1"/>
  <c r="N37" i="1"/>
  <c r="L37" i="1"/>
  <c r="I37" i="1"/>
  <c r="G37" i="1"/>
  <c r="F37" i="1"/>
  <c r="X23" i="1"/>
  <c r="W23" i="1"/>
  <c r="V23" i="1"/>
  <c r="U23" i="1"/>
  <c r="T23" i="1"/>
  <c r="S23" i="1"/>
  <c r="R23" i="1"/>
  <c r="Q23" i="1"/>
  <c r="P23" i="1"/>
  <c r="O23" i="1"/>
  <c r="N23" i="1"/>
  <c r="L23" i="1"/>
  <c r="I23" i="1"/>
  <c r="G23" i="1"/>
  <c r="F23" i="1"/>
  <c r="F20" i="1"/>
  <c r="G20" i="1"/>
  <c r="I20" i="1"/>
  <c r="L20" i="1"/>
  <c r="N20" i="1"/>
  <c r="O20" i="1"/>
  <c r="P20" i="1"/>
  <c r="Q20" i="1"/>
  <c r="R20" i="1"/>
  <c r="S20" i="1"/>
  <c r="T20" i="1"/>
  <c r="U20" i="1"/>
  <c r="V20" i="1"/>
  <c r="W20" i="1"/>
  <c r="X20" i="1"/>
  <c r="W26" i="1"/>
  <c r="V26" i="1"/>
  <c r="U26" i="1"/>
  <c r="T26" i="1"/>
  <c r="S26" i="1"/>
  <c r="R26" i="1"/>
  <c r="Q26" i="1"/>
  <c r="P26" i="1"/>
  <c r="O26" i="1"/>
  <c r="N26" i="1"/>
  <c r="L26" i="1"/>
  <c r="I26" i="1"/>
  <c r="G26" i="1"/>
  <c r="F26" i="1"/>
  <c r="X26" i="1"/>
  <c r="S61" i="1"/>
  <c r="S46" i="1"/>
  <c r="S36" i="1"/>
  <c r="S35" i="1"/>
  <c r="S34" i="1"/>
  <c r="S33" i="1"/>
  <c r="S32" i="1"/>
  <c r="S31" i="1"/>
  <c r="S30" i="1"/>
  <c r="S29" i="1"/>
  <c r="S27" i="1"/>
  <c r="S18" i="1"/>
  <c r="S17" i="1"/>
  <c r="S7" i="1"/>
  <c r="R61" i="1"/>
  <c r="R46" i="1"/>
  <c r="R36" i="1"/>
  <c r="R35" i="1"/>
  <c r="R34" i="1"/>
  <c r="R33" i="1"/>
  <c r="R32" i="1"/>
  <c r="R31" i="1"/>
  <c r="R30" i="1"/>
  <c r="R29" i="1"/>
  <c r="R27" i="1"/>
  <c r="R18" i="1"/>
  <c r="R17" i="1"/>
  <c r="R7" i="1"/>
  <c r="I61" i="1"/>
  <c r="X46" i="1"/>
  <c r="W46" i="1"/>
  <c r="V46" i="1"/>
  <c r="U46" i="1"/>
  <c r="T46" i="1"/>
  <c r="Q46" i="1"/>
  <c r="P46" i="1"/>
  <c r="O46" i="1"/>
  <c r="N46" i="1"/>
  <c r="L46" i="1"/>
  <c r="I46" i="1"/>
  <c r="G46" i="1"/>
  <c r="F46" i="1"/>
  <c r="M46" i="1"/>
  <c r="X34" i="1"/>
  <c r="W34" i="1"/>
  <c r="V34" i="1"/>
  <c r="U34" i="1"/>
  <c r="T34" i="1"/>
  <c r="Q34" i="1"/>
  <c r="P34" i="1"/>
  <c r="O34" i="1"/>
  <c r="N34" i="1"/>
  <c r="L34" i="1"/>
  <c r="I34" i="1"/>
  <c r="G34" i="1"/>
  <c r="F34" i="1"/>
  <c r="M34" i="1"/>
  <c r="X36" i="1"/>
  <c r="W36" i="1"/>
  <c r="V36" i="1"/>
  <c r="U36" i="1"/>
  <c r="T36" i="1"/>
  <c r="Q36" i="1"/>
  <c r="P36" i="1"/>
  <c r="O36" i="1"/>
  <c r="N36" i="1"/>
  <c r="I36" i="1"/>
  <c r="G36" i="1"/>
  <c r="F36" i="1"/>
  <c r="X35" i="1"/>
  <c r="W35" i="1"/>
  <c r="V35" i="1"/>
  <c r="U35" i="1"/>
  <c r="T35" i="1"/>
  <c r="Q35" i="1"/>
  <c r="P35" i="1"/>
  <c r="O35" i="1"/>
  <c r="N35" i="1"/>
  <c r="I35" i="1"/>
  <c r="G35" i="1"/>
  <c r="F35" i="1"/>
  <c r="X61" i="1"/>
  <c r="W61" i="1"/>
  <c r="V61" i="1"/>
  <c r="U61" i="1"/>
  <c r="T61" i="1"/>
  <c r="Q61" i="1"/>
  <c r="P61" i="1"/>
  <c r="O61" i="1"/>
  <c r="N61" i="1"/>
  <c r="G61" i="1"/>
  <c r="F61" i="1"/>
  <c r="X33" i="1"/>
  <c r="W33" i="1"/>
  <c r="V33" i="1"/>
  <c r="U33" i="1"/>
  <c r="T33" i="1"/>
  <c r="Q33" i="1"/>
  <c r="P33" i="1"/>
  <c r="O33" i="1"/>
  <c r="N33" i="1"/>
  <c r="I33" i="1"/>
  <c r="G33" i="1"/>
  <c r="F33" i="1"/>
  <c r="F27" i="1"/>
  <c r="W29" i="1"/>
  <c r="V29" i="1"/>
  <c r="U29" i="1"/>
  <c r="T29" i="1"/>
  <c r="Q29" i="1"/>
  <c r="P29" i="1"/>
  <c r="O29" i="1"/>
  <c r="N29" i="1"/>
  <c r="I29" i="1"/>
  <c r="G29" i="1"/>
  <c r="F29" i="1"/>
  <c r="X29" i="1"/>
  <c r="G31" i="1"/>
  <c r="F31" i="1"/>
  <c r="W27" i="1"/>
  <c r="V27" i="1"/>
  <c r="U27" i="1"/>
  <c r="T27" i="1"/>
  <c r="Q27" i="1"/>
  <c r="P27" i="1"/>
  <c r="O27" i="1"/>
  <c r="N27" i="1"/>
  <c r="I27" i="1"/>
  <c r="G27" i="1"/>
  <c r="X27" i="1"/>
  <c r="W31" i="1"/>
  <c r="V31" i="1"/>
  <c r="U31" i="1"/>
  <c r="T31" i="1"/>
  <c r="Q31" i="1"/>
  <c r="P31" i="1"/>
  <c r="O31" i="1"/>
  <c r="N31" i="1"/>
  <c r="I31" i="1"/>
  <c r="X31" i="1"/>
  <c r="M31" i="1"/>
  <c r="X30" i="1"/>
  <c r="W30" i="1"/>
  <c r="V30" i="1"/>
  <c r="U30" i="1"/>
  <c r="T30" i="1"/>
  <c r="Q30" i="1"/>
  <c r="P30" i="1"/>
  <c r="O30" i="1"/>
  <c r="N30" i="1"/>
  <c r="I30" i="1"/>
  <c r="G30" i="1"/>
  <c r="F30" i="1"/>
  <c r="X32" i="1"/>
  <c r="W32" i="1"/>
  <c r="V32" i="1"/>
  <c r="U32" i="1"/>
  <c r="T32" i="1"/>
  <c r="Q32" i="1"/>
  <c r="P32" i="1"/>
  <c r="O32" i="1"/>
  <c r="N32" i="1"/>
  <c r="I32" i="1"/>
  <c r="G32" i="1"/>
  <c r="F32" i="1"/>
  <c r="M20" i="1"/>
  <c r="X17" i="1"/>
  <c r="W17" i="1"/>
  <c r="V17" i="1"/>
  <c r="U17" i="1"/>
  <c r="T17" i="1"/>
  <c r="Q17" i="1"/>
  <c r="P17" i="1"/>
  <c r="O17" i="1"/>
  <c r="N17" i="1"/>
  <c r="I17" i="1"/>
  <c r="G17" i="1"/>
  <c r="F17" i="1"/>
  <c r="X18" i="1"/>
  <c r="W18" i="1"/>
  <c r="V18" i="1"/>
  <c r="U18" i="1"/>
  <c r="T18" i="1"/>
  <c r="Q18" i="1"/>
  <c r="P18" i="1"/>
  <c r="O18" i="1"/>
  <c r="N18" i="1"/>
  <c r="I18" i="1"/>
  <c r="G18" i="1"/>
  <c r="F18" i="1"/>
  <c r="N7" i="1"/>
  <c r="X7" i="1"/>
  <c r="W7" i="1"/>
  <c r="V7" i="1"/>
  <c r="U7" i="1"/>
  <c r="T7" i="1"/>
  <c r="Q7" i="1"/>
  <c r="P7" i="1"/>
  <c r="O7" i="1"/>
  <c r="M13" i="4"/>
  <c r="K13" i="4"/>
  <c r="S11" i="4"/>
  <c r="Q11" i="4"/>
  <c r="P11" i="4"/>
  <c r="O11" i="4"/>
  <c r="E10" i="4"/>
  <c r="F14" i="4" s="1"/>
  <c r="R11" i="3"/>
  <c r="S11" i="3"/>
  <c r="Q11" i="3"/>
  <c r="P11" i="3"/>
  <c r="O11" i="3"/>
  <c r="M13" i="3"/>
  <c r="K13" i="3"/>
  <c r="U6" i="3"/>
  <c r="O6" i="3" s="1"/>
  <c r="E1" i="4" a="1"/>
  <c r="E1" i="74" a="1"/>
  <c r="E1" i="75" a="1"/>
  <c r="E1" i="76" a="1"/>
  <c r="E1" i="3" a="1"/>
  <c r="L4" i="1" a="1"/>
  <c r="M4" i="1" a="1"/>
  <c r="M4" i="1" l="1"/>
  <c r="L4" i="1"/>
  <c r="E1" i="3"/>
  <c r="E1" i="76"/>
  <c r="E1" i="75"/>
  <c r="E1" i="74"/>
  <c r="E1" i="4"/>
  <c r="L6" i="2" a="1"/>
  <c r="L6" i="2" s="1"/>
  <c r="M8" i="1"/>
  <c r="M9" i="1"/>
  <c r="R11" i="76"/>
  <c r="M10" i="1"/>
  <c r="E18" i="76"/>
  <c r="E21" i="76"/>
  <c r="E16" i="76"/>
  <c r="E17" i="76"/>
  <c r="K14" i="76"/>
  <c r="E19" i="76"/>
  <c r="M21" i="76"/>
  <c r="M16" i="76"/>
  <c r="M19" i="76"/>
  <c r="M18" i="76"/>
  <c r="M17" i="76"/>
  <c r="F14" i="75"/>
  <c r="F21" i="75" s="1"/>
  <c r="E14" i="75"/>
  <c r="E21" i="75" s="1"/>
  <c r="E14" i="74"/>
  <c r="E19" i="74" s="1"/>
  <c r="F14" i="74"/>
  <c r="F18" i="74" s="1"/>
  <c r="L7" i="1"/>
  <c r="M37" i="1"/>
  <c r="L36" i="1"/>
  <c r="M27" i="1"/>
  <c r="L27" i="1"/>
  <c r="M23" i="1"/>
  <c r="L31" i="1"/>
  <c r="L35" i="1"/>
  <c r="L17" i="1"/>
  <c r="L18" i="1"/>
  <c r="L33" i="1"/>
  <c r="L30" i="1"/>
  <c r="L29" i="1"/>
  <c r="M61" i="1"/>
  <c r="L61" i="1"/>
  <c r="L32" i="1"/>
  <c r="M14" i="4"/>
  <c r="F19" i="4"/>
  <c r="F17" i="4"/>
  <c r="F21" i="4"/>
  <c r="F16" i="4"/>
  <c r="F18" i="4"/>
  <c r="F11" i="4"/>
  <c r="E14" i="4"/>
  <c r="E3" i="4" s="1"/>
  <c r="K21" i="76" l="1"/>
  <c r="K16" i="76"/>
  <c r="K19" i="76"/>
  <c r="K18" i="76"/>
  <c r="K17" i="76"/>
  <c r="F17" i="75"/>
  <c r="I3" i="75"/>
  <c r="F16" i="75"/>
  <c r="E16" i="75"/>
  <c r="M14" i="75"/>
  <c r="F19" i="75"/>
  <c r="E3" i="75"/>
  <c r="F18" i="75"/>
  <c r="E19" i="75"/>
  <c r="K14" i="75"/>
  <c r="K21" i="75" s="1"/>
  <c r="E18" i="75"/>
  <c r="E17" i="75"/>
  <c r="E18" i="74"/>
  <c r="E3" i="74"/>
  <c r="K14" i="74"/>
  <c r="E16" i="74"/>
  <c r="M14" i="74"/>
  <c r="F17" i="74"/>
  <c r="E17" i="74"/>
  <c r="I3" i="74"/>
  <c r="F21" i="74"/>
  <c r="F16" i="74"/>
  <c r="E21" i="74"/>
  <c r="F19" i="74"/>
  <c r="M26" i="1"/>
  <c r="R11" i="4"/>
  <c r="M7" i="1"/>
  <c r="I3" i="4"/>
  <c r="M36" i="1"/>
  <c r="M35" i="1"/>
  <c r="M17" i="1"/>
  <c r="M18" i="1"/>
  <c r="M33" i="1"/>
  <c r="M30" i="1"/>
  <c r="M29" i="1"/>
  <c r="M32" i="1"/>
  <c r="M19" i="4"/>
  <c r="M16" i="4"/>
  <c r="M18" i="4"/>
  <c r="M21" i="4"/>
  <c r="M17" i="4"/>
  <c r="K14" i="4"/>
  <c r="E19" i="4"/>
  <c r="E17" i="4"/>
  <c r="E21" i="4"/>
  <c r="E16" i="4"/>
  <c r="E18" i="4"/>
  <c r="K21" i="74" l="1"/>
  <c r="K16" i="74"/>
  <c r="K18" i="74"/>
  <c r="K19" i="74"/>
  <c r="K17" i="74"/>
  <c r="M19" i="75"/>
  <c r="M21" i="75"/>
  <c r="M16" i="75"/>
  <c r="M18" i="75"/>
  <c r="M17" i="75"/>
  <c r="K18" i="75"/>
  <c r="K16" i="75"/>
  <c r="K19" i="75"/>
  <c r="K17" i="75"/>
  <c r="M16" i="74"/>
  <c r="M18" i="74"/>
  <c r="M21" i="74"/>
  <c r="M19" i="74"/>
  <c r="M17" i="74"/>
  <c r="K19" i="4"/>
  <c r="K18" i="4"/>
  <c r="K21" i="4"/>
  <c r="K16" i="4"/>
  <c r="K17" i="4"/>
  <c r="E10" i="3" l="1"/>
  <c r="F14" i="3" l="1"/>
  <c r="F11" i="3"/>
  <c r="E14" i="3"/>
  <c r="I3" i="3" l="1"/>
  <c r="E21" i="3"/>
  <c r="E19" i="3"/>
  <c r="E17" i="3"/>
  <c r="E18" i="3"/>
  <c r="M14" i="3"/>
  <c r="F19" i="3"/>
  <c r="F18" i="3"/>
  <c r="F17" i="3"/>
  <c r="F16" i="3"/>
  <c r="F21" i="3"/>
  <c r="E3" i="3"/>
  <c r="E16" i="3"/>
  <c r="K14" i="3"/>
  <c r="K21" i="3" l="1"/>
  <c r="K18" i="3"/>
  <c r="K19" i="3"/>
  <c r="K17" i="3"/>
  <c r="K16" i="3"/>
  <c r="M19" i="3"/>
  <c r="M21" i="3"/>
  <c r="M18" i="3"/>
  <c r="M16" i="3"/>
  <c r="M17" i="3"/>
  <c r="O5" i="7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<sst xmlns="http://schemas.openxmlformats.org/spreadsheetml/2006/main" count="702" uniqueCount="303">
  <si>
    <t>Mussa</t>
  </si>
  <si>
    <t>DIALLO</t>
  </si>
  <si>
    <t>DEFENSEURS</t>
  </si>
  <si>
    <t>Babacar</t>
  </si>
  <si>
    <t>MBAYE</t>
  </si>
  <si>
    <t>Loïc</t>
  </si>
  <si>
    <t>OMBALA</t>
  </si>
  <si>
    <t>Romain</t>
  </si>
  <si>
    <t>KURSNER</t>
  </si>
  <si>
    <t>Mathis</t>
  </si>
  <si>
    <t>MAGNIN</t>
  </si>
  <si>
    <t>Vincent</t>
  </si>
  <si>
    <t>FELDER</t>
  </si>
  <si>
    <t>MILIEUX</t>
  </si>
  <si>
    <t>Bruno</t>
  </si>
  <si>
    <t>CASLEI</t>
  </si>
  <si>
    <t>Aurélien</t>
  </si>
  <si>
    <t>CHAPPUIS</t>
  </si>
  <si>
    <t>ATTAQUANTS</t>
  </si>
  <si>
    <t>Luca</t>
  </si>
  <si>
    <t>SESTITO</t>
  </si>
  <si>
    <t>Pied Appel
D/G</t>
  </si>
  <si>
    <t>Remarque</t>
  </si>
  <si>
    <t>Concierge</t>
  </si>
  <si>
    <t>Analyste
Vidéo</t>
  </si>
  <si>
    <t>Kévin</t>
  </si>
  <si>
    <t>JERONIMO</t>
  </si>
  <si>
    <t>Pyhsio</t>
  </si>
  <si>
    <t>Fabrice</t>
  </si>
  <si>
    <t>SANCHEZ</t>
  </si>
  <si>
    <t>Responsable
Pôle Médical</t>
  </si>
  <si>
    <t>Olivier</t>
  </si>
  <si>
    <t>TRIFIRO</t>
  </si>
  <si>
    <t>Médecin</t>
  </si>
  <si>
    <t>Jean-Luc</t>
  </si>
  <si>
    <t>ZILTENER</t>
  </si>
  <si>
    <t>German</t>
  </si>
  <si>
    <t>Yilma</t>
  </si>
  <si>
    <t>BELETE</t>
  </si>
  <si>
    <t>ETOILE-CAROUGE FOOTBALL CLUB</t>
  </si>
  <si>
    <t>Entraîneur</t>
  </si>
  <si>
    <t>Profil
Action</t>
  </si>
  <si>
    <t>MP1</t>
  </si>
  <si>
    <t>MP2</t>
  </si>
  <si>
    <t>R2</t>
  </si>
  <si>
    <t>Ui</t>
  </si>
  <si>
    <t>PMH</t>
  </si>
  <si>
    <t>H</t>
  </si>
  <si>
    <t>G</t>
  </si>
  <si>
    <t>Milieu
Droit</t>
  </si>
  <si>
    <t>FERNANDEZ</t>
  </si>
  <si>
    <t>R.</t>
  </si>
  <si>
    <t>Libéro</t>
  </si>
  <si>
    <t>Latéral
Gauche</t>
  </si>
  <si>
    <t>Nom</t>
  </si>
  <si>
    <t>Prénom</t>
  </si>
  <si>
    <t>Numéro</t>
  </si>
  <si>
    <t>D4</t>
  </si>
  <si>
    <t>D2</t>
  </si>
  <si>
    <t>D1</t>
  </si>
  <si>
    <t>D3</t>
  </si>
  <si>
    <t>ISTJ</t>
  </si>
  <si>
    <t>ISTP</t>
  </si>
  <si>
    <t>ESTP</t>
  </si>
  <si>
    <t>ESTJ</t>
  </si>
  <si>
    <t>G4</t>
  </si>
  <si>
    <t>G2</t>
  </si>
  <si>
    <t>G1</t>
  </si>
  <si>
    <t>G3</t>
  </si>
  <si>
    <t>R4</t>
  </si>
  <si>
    <t>R1</t>
  </si>
  <si>
    <t>R3</t>
  </si>
  <si>
    <t>C4</t>
  </si>
  <si>
    <t>C2</t>
  </si>
  <si>
    <t>C1</t>
  </si>
  <si>
    <t>C3</t>
  </si>
  <si>
    <t>ISFJ</t>
  </si>
  <si>
    <t>ISFP</t>
  </si>
  <si>
    <t>ESFP</t>
  </si>
  <si>
    <t>ESFJ</t>
  </si>
  <si>
    <t>INFJ</t>
  </si>
  <si>
    <t>INFP</t>
  </si>
  <si>
    <t>ENFP</t>
  </si>
  <si>
    <t>ENFJ</t>
  </si>
  <si>
    <t>INTJ</t>
  </si>
  <si>
    <t>INTP</t>
  </si>
  <si>
    <t>ENTP</t>
  </si>
  <si>
    <t>ENTJ</t>
  </si>
  <si>
    <t>Profil MBTI 
Principal</t>
  </si>
  <si>
    <t>Profil d'Action 
Principal</t>
  </si>
  <si>
    <t>PIED
D/G</t>
  </si>
  <si>
    <t>MAIN
D/G</t>
  </si>
  <si>
    <t>Motricité
D/G/R/C</t>
  </si>
  <si>
    <t>Observations</t>
  </si>
  <si>
    <t>V</t>
  </si>
  <si>
    <t>D</t>
  </si>
  <si>
    <t>C</t>
  </si>
  <si>
    <t>PMB</t>
  </si>
  <si>
    <t>Ue</t>
  </si>
  <si>
    <t>Ai</t>
  </si>
  <si>
    <t>Ae</t>
  </si>
  <si>
    <t>Ri</t>
  </si>
  <si>
    <t>Re</t>
  </si>
  <si>
    <t>Ci</t>
  </si>
  <si>
    <t>Ce</t>
  </si>
  <si>
    <t>Pi</t>
  </si>
  <si>
    <t>Pe</t>
  </si>
  <si>
    <t>L1 - Type 2</t>
  </si>
  <si>
    <t>L1 - Type 1</t>
  </si>
  <si>
    <t>L5 - Type 5</t>
  </si>
  <si>
    <t>L5 - Type 6</t>
  </si>
  <si>
    <t>L3 - Type 7</t>
  </si>
  <si>
    <t>L2 - Type 4</t>
  </si>
  <si>
    <t>L2 - Type 3</t>
  </si>
  <si>
    <t>L4 - Type 10</t>
  </si>
  <si>
    <t>L4 - Type 9</t>
  </si>
  <si>
    <t>L3 - Type 8</t>
  </si>
  <si>
    <t>R</t>
  </si>
  <si>
    <t>DGRC</t>
  </si>
  <si>
    <t>MP</t>
  </si>
  <si>
    <t>PM</t>
  </si>
  <si>
    <t>GD</t>
  </si>
  <si>
    <t>VH</t>
  </si>
  <si>
    <t>Si</t>
  </si>
  <si>
    <t>Se</t>
  </si>
  <si>
    <t>Ni</t>
  </si>
  <si>
    <t>Ne</t>
  </si>
  <si>
    <t>Te</t>
  </si>
  <si>
    <t>Fi</t>
  </si>
  <si>
    <t>Ti</t>
  </si>
  <si>
    <t>Fe</t>
  </si>
  <si>
    <t>Fonctions</t>
  </si>
  <si>
    <t>VERBES</t>
  </si>
  <si>
    <t>Imaginer</t>
  </si>
  <si>
    <t>Explorer</t>
  </si>
  <si>
    <t>Valoriser</t>
  </si>
  <si>
    <t>Harmoniser</t>
  </si>
  <si>
    <t>Expérimenter</t>
  </si>
  <si>
    <t>Se Remémorer</t>
  </si>
  <si>
    <t>Analyser</t>
  </si>
  <si>
    <t>Organiser</t>
  </si>
  <si>
    <t>MOTIVATIONS PROFONDES
FEU INTÉRIEUR</t>
  </si>
  <si>
    <t>Équilibre</t>
  </si>
  <si>
    <t>Énergise</t>
  </si>
  <si>
    <t>Crée</t>
  </si>
  <si>
    <t>Dynamise</t>
  </si>
  <si>
    <t>Profil MBTI
Complémentaire</t>
  </si>
  <si>
    <t>Profil d'Action
Complémentaire</t>
  </si>
  <si>
    <t>2023-2024</t>
  </si>
  <si>
    <t>Œil
Directeur</t>
  </si>
  <si>
    <t>Épaule
G/D</t>
  </si>
  <si>
    <t>Radar
G/D</t>
  </si>
  <si>
    <t>Sortie de
Stress</t>
  </si>
  <si>
    <t>Epaules</t>
  </si>
  <si>
    <t>Fonctions Jungiennes</t>
  </si>
  <si>
    <t>Listes de Référence</t>
  </si>
  <si>
    <t>Profils ATA - MBTI</t>
  </si>
  <si>
    <t>RGDP
Confidentiel</t>
  </si>
  <si>
    <t>Œil
Radar
G/D</t>
  </si>
  <si>
    <t>Point Mobile
PMH / PMB</t>
  </si>
  <si>
    <t>Organisation
V/H</t>
  </si>
  <si>
    <t>ANTONIO</t>
  </si>
  <si>
    <t>Signori</t>
  </si>
  <si>
    <t>PIED
G/D</t>
  </si>
  <si>
    <t>Main
G/D</t>
  </si>
  <si>
    <t>Point Mobile
PMH/PMB</t>
  </si>
  <si>
    <t>Date
Naissance</t>
  </si>
  <si>
    <t>Lieu
Naissance</t>
  </si>
  <si>
    <t>Heure
Naissance</t>
  </si>
  <si>
    <t>Milieu Offensif</t>
  </si>
  <si>
    <t>x</t>
  </si>
  <si>
    <t>Avant Centre</t>
  </si>
  <si>
    <t>Ailier Gauche</t>
  </si>
  <si>
    <t>COMITÉ</t>
  </si>
  <si>
    <t>Direction</t>
  </si>
  <si>
    <t>Président</t>
  </si>
  <si>
    <t>Vice-Président</t>
  </si>
  <si>
    <t>Trésorier</t>
  </si>
  <si>
    <t>Secrétaire Général</t>
  </si>
  <si>
    <t>Relations Internes</t>
  </si>
  <si>
    <t>Relations Institutionnelles</t>
  </si>
  <si>
    <t>COMMISSION</t>
  </si>
  <si>
    <t>COMITÉ
COMMISSION</t>
  </si>
  <si>
    <t>Direction
Finances</t>
  </si>
  <si>
    <t>Général</t>
  </si>
  <si>
    <t>Thomas</t>
  </si>
  <si>
    <t>ARBESU</t>
  </si>
  <si>
    <t>Patrick</t>
  </si>
  <si>
    <t>LA SPINA</t>
  </si>
  <si>
    <t>Katia</t>
  </si>
  <si>
    <t>SUKHANOVA</t>
  </si>
  <si>
    <t>Vitor</t>
  </si>
  <si>
    <t>PEREIRA</t>
  </si>
  <si>
    <t>Jérome</t>
  </si>
  <si>
    <t>DELAHAYE</t>
  </si>
  <si>
    <t>Tiago</t>
  </si>
  <si>
    <t>SPENCER</t>
  </si>
  <si>
    <t>Julien</t>
  </si>
  <si>
    <t>LUTZELSCHWAB</t>
  </si>
  <si>
    <t>Johan</t>
  </si>
  <si>
    <t>BLETON</t>
  </si>
  <si>
    <t>Daniele</t>
  </si>
  <si>
    <t>BERNARDI</t>
  </si>
  <si>
    <t>Jonathan</t>
  </si>
  <si>
    <t>COHEN</t>
  </si>
  <si>
    <t>Directeur
Finances</t>
  </si>
  <si>
    <t>Directeur
Admin Juridique - RH</t>
  </si>
  <si>
    <t>Sportive &amp; Technique</t>
  </si>
  <si>
    <t>Thierry</t>
  </si>
  <si>
    <t>COTTING</t>
  </si>
  <si>
    <t>Direction Sportive</t>
  </si>
  <si>
    <t>Direction Technique</t>
  </si>
  <si>
    <t>Dominique</t>
  </si>
  <si>
    <t>VERGNAUD</t>
  </si>
  <si>
    <t>COMITÉ
COMMISION</t>
  </si>
  <si>
    <t>Général
Méthode/Formation</t>
  </si>
  <si>
    <t>Directeur
Général
Admin Juridique - RH</t>
  </si>
  <si>
    <t>Général
Admin Juridique - RH</t>
  </si>
  <si>
    <t>Général
Mktg / Rel. Sponsor</t>
  </si>
  <si>
    <t>ÉQUIPE TECHNIQUE
COMMISSION</t>
  </si>
  <si>
    <t>ÉQUIPE TECHNIQUE</t>
  </si>
  <si>
    <t>ÉQUIPE MEDICALE</t>
  </si>
  <si>
    <t>STAFF</t>
  </si>
  <si>
    <t>Œil Visée
G/D</t>
  </si>
  <si>
    <t>Pied Appel
G/D</t>
  </si>
  <si>
    <t>xxx</t>
  </si>
  <si>
    <t>Ailier Droit</t>
  </si>
  <si>
    <t>Marco</t>
  </si>
  <si>
    <t>Gardien</t>
  </si>
  <si>
    <t>Bangui</t>
  </si>
  <si>
    <t>Taille
(m)</t>
  </si>
  <si>
    <t>Poids
(kg)</t>
  </si>
  <si>
    <t>Genève</t>
  </si>
  <si>
    <t>Recife</t>
  </si>
  <si>
    <t>Carouge</t>
  </si>
  <si>
    <t>Evreux</t>
  </si>
  <si>
    <t>Clarefontaine</t>
  </si>
  <si>
    <t>Malaise vagal en cours de profilage /hypogylcémie, sueur froide, vue trouble, poul à environ 60 pulsations</t>
  </si>
  <si>
    <t>Latéral Droit</t>
  </si>
  <si>
    <t>Latéral Gauche</t>
  </si>
  <si>
    <t>Milieu Défensif Gauche</t>
  </si>
  <si>
    <t>Milieu Défensif Droit</t>
  </si>
  <si>
    <t>Milieu Offensif Gauche</t>
  </si>
  <si>
    <t>Milieu Offensif Droit</t>
  </si>
  <si>
    <t>Attaquant d'Appui</t>
  </si>
  <si>
    <t>FONCTIONS</t>
  </si>
  <si>
    <t>POSTES</t>
  </si>
  <si>
    <t>Contrôle Interne</t>
  </si>
  <si>
    <t>Resp. Sécurité</t>
  </si>
  <si>
    <t>Comité Directeur</t>
  </si>
  <si>
    <t>Comité Général</t>
  </si>
  <si>
    <t>Présidence</t>
  </si>
  <si>
    <t>Comm. Administrative
&amp; Juridique</t>
  </si>
  <si>
    <t>Comm. Finances</t>
  </si>
  <si>
    <t>Comm. Sportive
&amp; Technique</t>
  </si>
  <si>
    <t>Comm. Mktg
&amp; Sponsor &amp; Communic.</t>
  </si>
  <si>
    <t>Intendance</t>
  </si>
  <si>
    <t>Intendant</t>
  </si>
  <si>
    <t>Joueur</t>
  </si>
  <si>
    <t>Resp. Financier</t>
  </si>
  <si>
    <t>Resp. Administratif</t>
  </si>
  <si>
    <t>Resp. Juridique</t>
  </si>
  <si>
    <t>Resp. Commercial</t>
  </si>
  <si>
    <t>Resp. Rel. Sponsoring</t>
  </si>
  <si>
    <t>Directeur Technique</t>
  </si>
  <si>
    <t>Méthodologie &amp; Formation</t>
  </si>
  <si>
    <t>H Ligues Masculines</t>
  </si>
  <si>
    <t>F Ligues Féminines</t>
  </si>
  <si>
    <t>JH Ligues Juniors Masculines</t>
  </si>
  <si>
    <t>JF Ligues Juniors Féminines</t>
  </si>
  <si>
    <t>École de Foot</t>
  </si>
  <si>
    <t>Équipe Médicale</t>
  </si>
  <si>
    <t>H1 1ère Équipe Masculine</t>
  </si>
  <si>
    <t>F1 1ère Équipe Féminine</t>
  </si>
  <si>
    <t>Physiothérapeute</t>
  </si>
  <si>
    <t>Massage</t>
  </si>
  <si>
    <t>H2 2ème Équipe Masculine</t>
  </si>
  <si>
    <t>F2 2ème Équipe Féminine</t>
  </si>
  <si>
    <t>FAI A Inter Femmes</t>
  </si>
  <si>
    <t>HAI A inter Hommes</t>
  </si>
  <si>
    <t>Équipes / Comités / Commisions</t>
  </si>
  <si>
    <t>Juniors E</t>
  </si>
  <si>
    <t>Buvette</t>
  </si>
  <si>
    <t>Restaurant</t>
  </si>
  <si>
    <t>Poste</t>
  </si>
  <si>
    <t>Fonction</t>
  </si>
  <si>
    <t>Entié</t>
  </si>
  <si>
    <t>=poste</t>
  </si>
  <si>
    <t>=fonction</t>
  </si>
  <si>
    <t>=entite</t>
  </si>
  <si>
    <t>Entité</t>
  </si>
  <si>
    <t>No</t>
  </si>
  <si>
    <t>Liste Nom Retour Synthèse</t>
  </si>
  <si>
    <t>URSE</t>
  </si>
  <si>
    <t>Pol</t>
  </si>
  <si>
    <t>nom = tri_liste_retour</t>
  </si>
  <si>
    <t>nom = retour-synthese</t>
  </si>
  <si>
    <t>Nom feuilles</t>
  </si>
  <si>
    <t>#</t>
  </si>
  <si>
    <t>Modifier les propriétés :</t>
  </si>
  <si>
    <t>Supprimer les cellules fusionnées et opter pour centrer sur plusieurs colonnes (voir Canevas)</t>
  </si>
  <si>
    <t>GARCIA</t>
  </si>
  <si>
    <t>SABORIO_PEREZ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</si>
</sst>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6"/>
      <color theme="5" tint="-0.499984740745262"/>
      <name val="Calibri"/>
      <family val="2"/>
      <scheme val="minor"/>
    </font>
    <font>
      <sz val="16"/>
      <color theme="5" tint="-0.499984740745262"/>
      <name val="Calibri"/>
      <family val="2"/>
      <scheme val="minor"/>
    </font>
    <font>
      <i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FF0000"/>
      <name val="Calibri"/>
      <family val="2"/>
    </font>
    <font>
      <sz val="9"/>
      <color rgb="FFFF0000"/>
      <name val="Calibri"/>
      <family val="2"/>
    </font>
    <font>
      <sz val="11"/>
      <color rgb="FF008000"/>
      <name val="Calibri"/>
      <family val="2"/>
    </font>
    <font>
      <sz val="9"/>
      <color rgb="FF008000"/>
      <name val="Calibri"/>
      <family val="2"/>
    </font>
    <font>
      <sz val="11"/>
      <color rgb="FF000000"/>
      <name val="Calibri"/>
      <family val="2"/>
    </font>
    <font>
      <sz val="9"/>
      <color rgb="FF000000"/>
      <name val="Calibri"/>
      <family val="2"/>
    </font>
    <font>
      <b/>
      <u val="singleAccounting"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5"/>
        <bgColor indexed="64"/>
      </patternFill>
    </fill>
    <fill>
      <patternFill patternType="solid">
        <fgColor rgb="FF61FFA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214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2" fillId="3" borderId="19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0" fillId="0" borderId="24" xfId="0" applyBorder="1"/>
    <xf numFmtId="0" fontId="1" fillId="0" borderId="17" xfId="0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3" borderId="37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3" borderId="40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41" xfId="0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0" fillId="5" borderId="0" xfId="0" applyFill="1"/>
    <xf numFmtId="0" fontId="2" fillId="5" borderId="23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7" fillId="0" borderId="0" xfId="0" applyFont="1"/>
    <xf numFmtId="0" fontId="0" fillId="0" borderId="47" xfId="0" applyBorder="1" applyAlignment="1">
      <alignment horizontal="center" vertical="center"/>
    </xf>
    <xf numFmtId="0" fontId="1" fillId="0" borderId="42" xfId="0" applyFont="1" applyBorder="1" applyAlignment="1">
      <alignment horizontal="center" vertical="center" wrapText="1"/>
    </xf>
    <xf numFmtId="0" fontId="1" fillId="0" borderId="36" xfId="0" applyFont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 wrapText="1"/>
    </xf>
    <xf numFmtId="0" fontId="8" fillId="6" borderId="48" xfId="0" applyFont="1" applyFill="1" applyBorder="1" applyAlignment="1">
      <alignment horizontal="center" vertical="center" wrapText="1"/>
    </xf>
    <xf numFmtId="0" fontId="8" fillId="6" borderId="15" xfId="0" applyFont="1" applyFill="1" applyBorder="1" applyAlignment="1">
      <alignment horizontal="center" vertical="center" wrapText="1"/>
    </xf>
    <xf numFmtId="0" fontId="9" fillId="7" borderId="42" xfId="0" applyFont="1" applyFill="1" applyBorder="1" applyAlignment="1">
      <alignment horizontal="center" vertical="center" wrapText="1"/>
    </xf>
    <xf numFmtId="0" fontId="9" fillId="7" borderId="18" xfId="0" applyFont="1" applyFill="1" applyBorder="1" applyAlignment="1">
      <alignment horizontal="center" vertical="center" wrapText="1"/>
    </xf>
    <xf numFmtId="0" fontId="9" fillId="7" borderId="15" xfId="0" applyFont="1" applyFill="1" applyBorder="1" applyAlignment="1">
      <alignment horizontal="center" vertical="center" wrapText="1"/>
    </xf>
    <xf numFmtId="0" fontId="9" fillId="7" borderId="28" xfId="0" applyFont="1" applyFill="1" applyBorder="1" applyAlignment="1">
      <alignment horizontal="center" vertical="center" wrapText="1"/>
    </xf>
    <xf numFmtId="0" fontId="9" fillId="7" borderId="38" xfId="0" applyFont="1" applyFill="1" applyBorder="1" applyAlignment="1">
      <alignment horizontal="center" vertical="center" wrapText="1"/>
    </xf>
    <xf numFmtId="0" fontId="1" fillId="0" borderId="49" xfId="0" applyFont="1" applyBorder="1" applyAlignment="1">
      <alignment horizontal="center" vertical="center" wrapText="1"/>
    </xf>
    <xf numFmtId="0" fontId="9" fillId="7" borderId="50" xfId="0" applyFont="1" applyFill="1" applyBorder="1" applyAlignment="1">
      <alignment horizontal="center" vertical="center" wrapText="1"/>
    </xf>
    <xf numFmtId="0" fontId="6" fillId="0" borderId="47" xfId="0" applyFont="1" applyBorder="1" applyAlignment="1">
      <alignment horizontal="center" vertical="center"/>
    </xf>
    <xf numFmtId="0" fontId="9" fillId="7" borderId="43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2" fillId="3" borderId="51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47" xfId="0" applyFont="1" applyFill="1" applyBorder="1" applyAlignment="1">
      <alignment horizontal="center" vertical="center"/>
    </xf>
    <xf numFmtId="0" fontId="6" fillId="3" borderId="39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2" fillId="0" borderId="12" xfId="0" applyFont="1" applyBorder="1" applyAlignment="1">
      <alignment horizontal="centerContinuous" vertical="center" wrapText="1"/>
    </xf>
    <xf numFmtId="0" fontId="2" fillId="0" borderId="55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47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3" borderId="3" xfId="0" applyFill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/>
    </xf>
    <xf numFmtId="0" fontId="14" fillId="3" borderId="3" xfId="0" applyFont="1" applyFill="1" applyBorder="1" applyAlignment="1">
      <alignment horizontal="center" vertical="center" wrapText="1"/>
    </xf>
    <xf numFmtId="0" fontId="15" fillId="0" borderId="19" xfId="0" applyFont="1" applyBorder="1" applyAlignment="1">
      <alignment horizontal="center" vertical="center" wrapText="1"/>
    </xf>
    <xf numFmtId="0" fontId="15" fillId="0" borderId="20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0" fillId="0" borderId="0" xfId="0" quotePrefix="1"/>
    <xf numFmtId="0" fontId="0" fillId="0" borderId="1" xfId="0" applyBorder="1" applyAlignment="1">
      <alignment vertical="center" wrapText="1"/>
    </xf>
    <xf numFmtId="0" fontId="14" fillId="8" borderId="1" xfId="0" applyFont="1" applyFill="1" applyBorder="1" applyAlignment="1">
      <alignment horizontal="center" vertical="center"/>
    </xf>
    <xf numFmtId="0" fontId="14" fillId="8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0" borderId="1" xfId="0" applyBorder="1" applyAlignment="1">
      <alignment horizontal="left" vertical="center" wrapText="1"/>
    </xf>
    <xf numFmtId="0" fontId="13" fillId="0" borderId="0" xfId="1" quotePrefix="1"/>
    <xf numFmtId="0" fontId="2" fillId="3" borderId="1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32" xfId="0" applyFont="1" applyFill="1" applyBorder="1" applyAlignment="1">
      <alignment horizontal="center" vertical="center"/>
    </xf>
    <xf numFmtId="0" fontId="2" fillId="3" borderId="33" xfId="0" applyFont="1" applyFill="1" applyBorder="1" applyAlignment="1">
      <alignment horizontal="center" vertical="center"/>
    </xf>
    <xf numFmtId="0" fontId="2" fillId="3" borderId="34" xfId="0" applyFont="1" applyFill="1" applyBorder="1" applyAlignment="1">
      <alignment horizontal="center" vertical="center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2" fillId="4" borderId="8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3" borderId="45" xfId="0" applyFont="1" applyFill="1" applyBorder="1" applyAlignment="1">
      <alignment horizontal="center" vertical="center"/>
    </xf>
    <xf numFmtId="0" fontId="2" fillId="3" borderId="41" xfId="0" applyFont="1" applyFill="1" applyBorder="1" applyAlignment="1">
      <alignment horizontal="center" vertical="center"/>
    </xf>
    <xf numFmtId="0" fontId="6" fillId="0" borderId="58" xfId="0" applyFont="1" applyBorder="1" applyAlignment="1">
      <alignment horizontal="center" vertical="center"/>
    </xf>
    <xf numFmtId="0" fontId="6" fillId="0" borderId="59" xfId="0" applyFont="1" applyBorder="1" applyAlignment="1">
      <alignment horizontal="center" vertical="center"/>
    </xf>
    <xf numFmtId="0" fontId="6" fillId="0" borderId="56" xfId="0" applyFont="1" applyBorder="1" applyAlignment="1">
      <alignment horizontal="center" vertical="center"/>
    </xf>
    <xf numFmtId="0" fontId="6" fillId="0" borderId="57" xfId="0" applyFont="1" applyBorder="1" applyAlignment="1">
      <alignment horizontal="center" vertical="center"/>
    </xf>
    <xf numFmtId="0" fontId="9" fillId="7" borderId="30" xfId="0" applyFont="1" applyFill="1" applyBorder="1" applyAlignment="1">
      <alignment horizontal="center" vertical="center" wrapText="1"/>
    </xf>
    <xf numFmtId="0" fontId="9" fillId="7" borderId="29" xfId="0" applyFont="1" applyFill="1" applyBorder="1" applyAlignment="1">
      <alignment horizontal="center" vertical="center" wrapText="1"/>
    </xf>
    <xf numFmtId="0" fontId="9" fillId="7" borderId="31" xfId="0" applyFont="1" applyFill="1" applyBorder="1" applyAlignment="1">
      <alignment horizontal="center" vertical="center" wrapText="1"/>
    </xf>
    <xf numFmtId="0" fontId="2" fillId="3" borderId="43" xfId="0" applyFont="1" applyFill="1" applyBorder="1" applyAlignment="1">
      <alignment horizontal="center" vertical="center"/>
    </xf>
    <xf numFmtId="0" fontId="2" fillId="3" borderId="40" xfId="0" applyFont="1" applyFill="1" applyBorder="1" applyAlignment="1">
      <alignment horizontal="center" vertical="center"/>
    </xf>
    <xf numFmtId="0" fontId="8" fillId="6" borderId="25" xfId="0" applyFont="1" applyFill="1" applyBorder="1" applyAlignment="1">
      <alignment horizontal="center" vertical="center" wrapText="1"/>
    </xf>
    <xf numFmtId="0" fontId="8" fillId="6" borderId="12" xfId="0" applyFont="1" applyFill="1" applyBorder="1" applyAlignment="1">
      <alignment horizontal="center" vertical="center"/>
    </xf>
    <xf numFmtId="0" fontId="8" fillId="6" borderId="13" xfId="0" applyFont="1" applyFill="1" applyBorder="1" applyAlignment="1">
      <alignment horizontal="center" vertical="center"/>
    </xf>
    <xf numFmtId="0" fontId="8" fillId="6" borderId="26" xfId="0" applyFont="1" applyFill="1" applyBorder="1" applyAlignment="1">
      <alignment horizontal="center" vertical="center"/>
    </xf>
    <xf numFmtId="0" fontId="8" fillId="6" borderId="14" xfId="0" applyFont="1" applyFill="1" applyBorder="1" applyAlignment="1">
      <alignment horizontal="center" vertical="center"/>
    </xf>
    <xf numFmtId="0" fontId="8" fillId="6" borderId="27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10" fillId="7" borderId="4" xfId="0" applyFont="1" applyFill="1" applyBorder="1" applyAlignment="1">
      <alignment horizontal="center"/>
    </xf>
    <xf numFmtId="0" fontId="10" fillId="7" borderId="6" xfId="0" applyFont="1" applyFill="1" applyBorder="1" applyAlignment="1">
      <alignment horizontal="center"/>
    </xf>
    <xf numFmtId="0" fontId="11" fillId="7" borderId="4" xfId="0" applyFont="1" applyFill="1" applyBorder="1" applyAlignment="1">
      <alignment horizontal="center"/>
    </xf>
    <xf numFmtId="0" fontId="11" fillId="7" borderId="5" xfId="0" applyFont="1" applyFill="1" applyBorder="1" applyAlignment="1">
      <alignment horizontal="center"/>
    </xf>
    <xf numFmtId="0" fontId="11" fillId="7" borderId="6" xfId="0" applyFont="1" applyFill="1" applyBorder="1" applyAlignment="1">
      <alignment horizontal="center"/>
    </xf>
    <xf numFmtId="0" fontId="14" fillId="8" borderId="8" xfId="0" applyFont="1" applyFill="1" applyBorder="1" applyAlignment="1">
      <alignment horizontal="center" vertical="center"/>
    </xf>
    <xf numFmtId="0" fontId="14" fillId="8" borderId="2" xfId="0" applyFont="1" applyFill="1" applyBorder="1" applyAlignment="1">
      <alignment horizontal="center" vertical="center"/>
    </xf>
    <xf numFmtId="0" fontId="14" fillId="8" borderId="8" xfId="0" applyFont="1" applyFill="1" applyBorder="1" applyAlignment="1">
      <alignment horizontal="center" vertical="center" wrapText="1"/>
    </xf>
    <xf numFmtId="0" fontId="14" fillId="8" borderId="2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3" borderId="44" xfId="0" applyFont="1" applyFill="1" applyBorder="1" applyAlignment="1">
      <alignment horizontal="center" vertical="center"/>
    </xf>
    <xf numFmtId="0" fontId="6" fillId="5" borderId="52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6" fillId="0" borderId="53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54" xfId="0" applyFont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0" fontId="6" fillId="0" borderId="55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9" fillId="7" borderId="28" xfId="0" applyFont="1" applyFill="1" applyBorder="1" applyAlignment="1">
      <alignment horizontal="center" vertical="center" wrapText="1"/>
    </xf>
    <xf numFmtId="0" fontId="2" fillId="3" borderId="35" xfId="0" applyFont="1" applyFill="1" applyBorder="1" applyAlignment="1">
      <alignment horizontal="center" vertical="center"/>
    </xf>
    <xf numFmtId="0" fontId="2" fillId="3" borderId="36" xfId="0" applyFont="1" applyFill="1" applyBorder="1" applyAlignment="1">
      <alignment horizontal="center" vertical="center"/>
    </xf>
    <xf numFmtId="0" fontId="2" fillId="3" borderId="42" xfId="0" applyFont="1" applyFill="1" applyBorder="1" applyAlignment="1">
      <alignment horizontal="center" vertical="center"/>
    </xf>
    <xf numFmtId="0" fontId="2" fillId="3" borderId="46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0" fillId="0" borderId="0" xfId="0" applyAlignment="1"/>
    <xf numFmtId="0" fontId="1" fillId="0" borderId="1" xfId="0" applyFont="1" applyBorder="1" applyAlignment="1"/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22" fillId="0" borderId="0" xfId="0" applyFont="1" applyAlignment="1"/>
    <xf numFmtId="0" fontId="1" fillId="0" borderId="8" xfId="0" applyFont="1" applyBorder="1" applyAlignment="1"/>
    <xf numFmtId="0" fontId="1" fillId="0" borderId="21" xfId="0" applyFont="1" applyBorder="1" applyAlignment="1"/>
    <xf numFmtId="0" fontId="1" fillId="0" borderId="2" xfId="0" applyFont="1" applyBorder="1" applyAlignment="1"/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 wrapText="1"/>
    </xf>
    <xf numFmtId="49" fontId="1" fillId="0" borderId="1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0" fontId="0" fillId="3" borderId="1" xfId="0" quotePrefix="1" applyFill="1" applyBorder="1" applyAlignment="1">
      <alignment vertical="center"/>
    </xf>
    <xf numFmtId="49" fontId="0" fillId="0" borderId="1" xfId="0" applyNumberFormat="1" applyBorder="1" applyAlignment="1">
      <alignment vertical="center"/>
    </xf>
    <xf numFmtId="0" fontId="0" fillId="0" borderId="0" xfId="0" quotePrefix="1" applyAlignment="1"/>
    <xf numFmtId="0" fontId="1" fillId="0" borderId="55" xfId="0" applyFont="1" applyBorder="1" applyAlignment="1">
      <alignment vertical="center"/>
    </xf>
    <xf numFmtId="0" fontId="0" fillId="0" borderId="1" xfId="0" applyBorder="1" applyAlignment="1"/>
    <xf numFmtId="0" fontId="4" fillId="0" borderId="8" xfId="0" applyFont="1" applyBorder="1" applyAlignment="1">
      <alignment horizontal="centerContinuous" vertical="center"/>
    </xf>
    <xf numFmtId="0" fontId="4" fillId="0" borderId="21" xfId="0" applyFont="1" applyBorder="1" applyAlignment="1">
      <alignment horizontal="centerContinuous" vertical="center"/>
    </xf>
    <xf numFmtId="0" fontId="4" fillId="0" borderId="2" xfId="0" applyFont="1" applyBorder="1" applyAlignment="1">
      <alignment horizontal="centerContinuous" vertical="center"/>
    </xf>
    <xf numFmtId="0" fontId="8" fillId="0" borderId="0" xfId="0" applyFont="1" applyAlignment="1"/>
    <xf numFmtId="0" fontId="5" fillId="3" borderId="4" xfId="0" applyFont="1" applyFill="1" applyBorder="1" applyAlignment="1">
      <alignment horizontal="centerContinuous" vertical="center"/>
    </xf>
    <xf numFmtId="0" fontId="5" fillId="3" borderId="5" xfId="0" applyFont="1" applyFill="1" applyBorder="1" applyAlignment="1">
      <alignment horizontal="centerContinuous" vertical="center"/>
    </xf>
    <xf numFmtId="0" fontId="5" fillId="3" borderId="6" xfId="0" applyFont="1" applyFill="1" applyBorder="1" applyAlignment="1">
      <alignment horizontal="centerContinuous" vertical="center"/>
    </xf>
    <xf numFmtId="0" fontId="2" fillId="3" borderId="35" xfId="0" applyFont="1" applyFill="1" applyBorder="1" applyAlignment="1">
      <alignment horizontal="centerContinuous" vertical="center"/>
    </xf>
    <xf numFmtId="0" fontId="2" fillId="3" borderId="36" xfId="0" applyFont="1" applyFill="1" applyBorder="1" applyAlignment="1">
      <alignment horizontal="centerContinuous" vertical="center"/>
    </xf>
    <xf numFmtId="0" fontId="2" fillId="3" borderId="32" xfId="0" applyFont="1" applyFill="1" applyBorder="1" applyAlignment="1">
      <alignment horizontal="centerContinuous" vertical="center"/>
    </xf>
    <xf numFmtId="0" fontId="2" fillId="3" borderId="33" xfId="0" applyFont="1" applyFill="1" applyBorder="1" applyAlignment="1">
      <alignment horizontal="centerContinuous" vertical="center"/>
    </xf>
    <xf numFmtId="0" fontId="2" fillId="3" borderId="34" xfId="0" applyFont="1" applyFill="1" applyBorder="1" applyAlignment="1">
      <alignment horizontal="centerContinuous" vertical="center"/>
    </xf>
    <xf numFmtId="0" fontId="2" fillId="3" borderId="42" xfId="0" applyFont="1" applyFill="1" applyBorder="1" applyAlignment="1">
      <alignment horizontal="centerContinuous" vertical="center"/>
    </xf>
    <xf numFmtId="0" fontId="2" fillId="3" borderId="43" xfId="0" applyFont="1" applyFill="1" applyBorder="1" applyAlignment="1">
      <alignment horizontal="centerContinuous" vertical="center"/>
    </xf>
    <xf numFmtId="0" fontId="2" fillId="3" borderId="40" xfId="0" applyFont="1" applyFill="1" applyBorder="1" applyAlignment="1">
      <alignment horizontal="centerContinuous" vertical="center"/>
    </xf>
    <xf numFmtId="0" fontId="2" fillId="3" borderId="46" xfId="0" applyFont="1" applyFill="1" applyBorder="1" applyAlignment="1">
      <alignment horizontal="centerContinuous" vertical="center"/>
    </xf>
    <xf numFmtId="0" fontId="2" fillId="3" borderId="3" xfId="0" applyFont="1" applyFill="1" applyBorder="1" applyAlignment="1">
      <alignment horizontal="centerContinuous" vertical="center"/>
    </xf>
    <xf numFmtId="0" fontId="2" fillId="3" borderId="1" xfId="0" applyFont="1" applyFill="1" applyBorder="1" applyAlignment="1">
      <alignment horizontal="centerContinuous" vertical="center"/>
    </xf>
    <xf numFmtId="0" fontId="2" fillId="3" borderId="20" xfId="0" applyFont="1" applyFill="1" applyBorder="1" applyAlignment="1">
      <alignment horizontal="centerContinuous" vertical="center"/>
    </xf>
    <xf numFmtId="0" fontId="2" fillId="3" borderId="22" xfId="0" applyFont="1" applyFill="1" applyBorder="1" applyAlignment="1">
      <alignment horizontal="centerContinuous" vertical="center"/>
    </xf>
    <xf numFmtId="0" fontId="2" fillId="3" borderId="44" xfId="0" applyFont="1" applyFill="1" applyBorder="1" applyAlignment="1">
      <alignment horizontal="centerContinuous" vertical="center"/>
    </xf>
    <xf numFmtId="0" fontId="2" fillId="3" borderId="45" xfId="0" applyFont="1" applyFill="1" applyBorder="1" applyAlignment="1">
      <alignment horizontal="centerContinuous" vertical="center"/>
    </xf>
    <xf numFmtId="0" fontId="2" fillId="3" borderId="41" xfId="0" applyFont="1" applyFill="1" applyBorder="1" applyAlignment="1">
      <alignment horizontal="centerContinuous" vertical="center"/>
    </xf>
    <xf numFmtId="0" fontId="2" fillId="3" borderId="37" xfId="0" applyFont="1" applyFill="1" applyBorder="1" applyAlignment="1">
      <alignment horizontal="centerContinuous" vertical="center"/>
    </xf>
    <xf numFmtId="0" fontId="2" fillId="3" borderId="11" xfId="0" applyFont="1" applyFill="1" applyBorder="1" applyAlignment="1">
      <alignment horizontal="centerContinuous" vertical="center"/>
    </xf>
    <xf numFmtId="0" fontId="2" fillId="3" borderId="12" xfId="0" applyFont="1" applyFill="1" applyBorder="1" applyAlignment="1">
      <alignment horizontal="centerContinuous" vertical="center"/>
    </xf>
    <xf numFmtId="0" fontId="2" fillId="3" borderId="2" xfId="0" applyFont="1" applyFill="1" applyBorder="1" applyAlignment="1">
      <alignment horizontal="centerContinuous" vertical="center"/>
    </xf>
    <xf numFmtId="0" fontId="2" fillId="3" borderId="21" xfId="0" applyFont="1" applyFill="1" applyBorder="1" applyAlignment="1">
      <alignment horizontal="centerContinuous" vertical="center"/>
    </xf>
    <xf numFmtId="0" fontId="2" fillId="3" borderId="51" xfId="0" applyFont="1" applyFill="1" applyBorder="1" applyAlignment="1">
      <alignment horizontal="centerContinuous" vertical="center"/>
    </xf>
    <xf numFmtId="0" fontId="8" fillId="0" borderId="0" xfId="0" applyFont="1"/>
    <xf numFmtId="0" fontId="0" fillId="0" borderId="2" xfId="0" applyBorder="1" applyAlignment="1">
      <alignment horizontal="left"/>
    </xf>
    <xf numFmtId="0" fontId="0" fillId="0" borderId="1" xfId="0" applyBorder="1" applyAlignment="1">
      <alignment horizontal="left"/>
    </xf>
    <xf numFmtId="0" fontId="3" fillId="0" borderId="4" xfId="0" applyFont="1" applyBorder="1" applyAlignment="1">
      <alignment horizontal="left"/>
    </xf>
    <xf numFmtId="0" fontId="3" fillId="0" borderId="5" xfId="0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1" fillId="0" borderId="2" xfId="0" applyFont="1" applyBorder="1" applyAlignment="1">
      <alignment horizontal="left" wrapText="1"/>
    </xf>
    <xf numFmtId="0" fontId="0" fillId="3" borderId="3" xfId="0" applyFill="1" applyBorder="1" applyAlignment="1">
      <alignment horizontal="left" wrapText="1"/>
    </xf>
    <xf numFmtId="0" fontId="14" fillId="3" borderId="3" xfId="0" applyFont="1" applyFill="1" applyBorder="1" applyAlignment="1">
      <alignment horizontal="left" wrapText="1"/>
    </xf>
    <xf numFmtId="0" fontId="14" fillId="3" borderId="60" xfId="0" applyFont="1" applyFill="1" applyBorder="1" applyAlignment="1">
      <alignment horizontal="left"/>
    </xf>
    <xf numFmtId="0" fontId="13" fillId="3" borderId="1" xfId="1" applyFill="1" applyBorder="1" applyAlignment="1">
      <alignment horizontal="left"/>
    </xf>
    <xf numFmtId="0" fontId="0" fillId="3" borderId="61" xfId="0" applyFill="1" applyBorder="1" applyAlignment="1">
      <alignment horizontal="left" wrapText="1"/>
    </xf>
    <xf numFmtId="0" fontId="0" fillId="0" borderId="1" xfId="0" applyBorder="1" applyAlignment="1">
      <alignment horizontal="left" wrapText="1"/>
    </xf>
    <xf numFmtId="0" fontId="0" fillId="0" borderId="8" xfId="0" applyBorder="1" applyAlignment="1">
      <alignment horizontal="left"/>
    </xf>
    <xf numFmtId="0" fontId="0" fillId="0" borderId="2" xfId="0" applyBorder="1" applyAlignment="1">
      <alignment horizontal="left" wrapText="1"/>
    </xf>
    <xf numFmtId="0" fontId="13" fillId="3" borderId="1" xfId="1" applyFill="1" applyBorder="1" applyAlignment="1">
      <alignment horizontal="left" wrapText="1"/>
    </xf>
    <xf numFmtId="0" fontId="0" fillId="2" borderId="8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14" fillId="3" borderId="61" xfId="0" applyFont="1" applyFill="1" applyBorder="1" applyAlignment="1">
      <alignment horizontal="left" wrapText="1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colors>
    <mruColors>
      <color rgb="FFFFFFC5"/>
      <color rgb="FFFFCCCC"/>
      <color rgb="FF0000FF"/>
      <color rgb="FFFEC6F2"/>
      <color rgb="FF61FFA8"/>
      <color rgb="FFECDFF5"/>
      <color rgb="FFAE78D6"/>
      <color rgb="FFF6BE98"/>
      <color rgb="FF8FE2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12700</xdr:colOff>
      <xdr:row>22</xdr:row>
      <xdr:rowOff>63500</xdr:rowOff>
    </xdr:from>
    <xdr:to>
      <xdr:col>20</xdr:col>
      <xdr:colOff>565521</xdr:colOff>
      <xdr:row>34</xdr:row>
      <xdr:rowOff>171599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1E6A9334-7188-3516-AFAE-794EB2E9A7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395200" y="4298950"/>
          <a:ext cx="7220321" cy="2908449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6</xdr:col>
      <xdr:colOff>457468</xdr:colOff>
      <xdr:row>39</xdr:row>
      <xdr:rowOff>25611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0F0B9947-D23E-6285-623E-0123FDEF1D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52500" y="3867150"/>
          <a:ext cx="5219968" cy="411501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69850</xdr:rowOff>
        </xdr:from>
        <xdr:to>
          <xdr:col>5</xdr:col>
          <xdr:colOff>304800</xdr:colOff>
          <xdr:row>0</xdr:row>
          <xdr:rowOff>247650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Globales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323850</xdr:rowOff>
        </xdr:from>
        <xdr:to>
          <xdr:col>6</xdr:col>
          <xdr:colOff>266700</xdr:colOff>
          <xdr:row>0</xdr:row>
          <xdr:rowOff>508000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69850</xdr:rowOff>
        </xdr:from>
        <xdr:to>
          <xdr:col>6</xdr:col>
          <xdr:colOff>266700</xdr:colOff>
          <xdr:row>0</xdr:row>
          <xdr:rowOff>247650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STAFF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323850</xdr:rowOff>
        </xdr:from>
        <xdr:to>
          <xdr:col>5</xdr:col>
          <xdr:colOff>304800</xdr:colOff>
          <xdr:row>0</xdr:row>
          <xdr:rowOff>508000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1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9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COMITÉ  &amp; COMMIS.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361950</xdr:colOff>
          <xdr:row>0</xdr:row>
          <xdr:rowOff>69850</xdr:rowOff>
        </xdr:from>
        <xdr:to>
          <xdr:col>7</xdr:col>
          <xdr:colOff>895350</xdr:colOff>
          <xdr:row>0</xdr:row>
          <xdr:rowOff>247650</xdr:rowOff>
        </xdr:to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1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GARDIENS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146050</xdr:colOff>
          <xdr:row>0</xdr:row>
          <xdr:rowOff>50800</xdr:rowOff>
        </xdr:from>
        <xdr:to>
          <xdr:col>4</xdr:col>
          <xdr:colOff>133350</xdr:colOff>
          <xdr:row>0</xdr:row>
          <xdr:rowOff>590550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1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VUES</a:t>
              </a:r>
            </a:p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DONNÉES PERSO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355600</xdr:colOff>
          <xdr:row>0</xdr:row>
          <xdr:rowOff>323850</xdr:rowOff>
        </xdr:from>
        <xdr:to>
          <xdr:col>7</xdr:col>
          <xdr:colOff>895350</xdr:colOff>
          <xdr:row>0</xdr:row>
          <xdr:rowOff>508000</xdr:rowOff>
        </xdr:to>
        <xdr:sp macro="" textlink="">
          <xdr:nvSpPr>
            <xdr:cNvPr id="2069" name="Butto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1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DÉFENSEURS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69850</xdr:rowOff>
        </xdr:from>
        <xdr:to>
          <xdr:col>8</xdr:col>
          <xdr:colOff>1276350</xdr:colOff>
          <xdr:row>0</xdr:row>
          <xdr:rowOff>247650</xdr:rowOff>
        </xdr:to>
        <xdr:sp macro="" textlink="">
          <xdr:nvSpPr>
            <xdr:cNvPr id="2072" name="Button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1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MILIEUX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323850</xdr:rowOff>
        </xdr:from>
        <xdr:to>
          <xdr:col>8</xdr:col>
          <xdr:colOff>1276350</xdr:colOff>
          <xdr:row>0</xdr:row>
          <xdr:rowOff>508000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1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ATTAQUANTS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</xdr:row>
          <xdr:rowOff>95250</xdr:rowOff>
        </xdr:from>
        <xdr:to>
          <xdr:col>5</xdr:col>
          <xdr:colOff>304800</xdr:colOff>
          <xdr:row>1</xdr:row>
          <xdr:rowOff>279400</xdr:rowOff>
        </xdr:to>
        <xdr:sp macro="" textlink="">
          <xdr:nvSpPr>
            <xdr:cNvPr id="2083" name="Button 35" hidden="1">
              <a:extLst>
                <a:ext uri="{63B3BB69-23CF-44E3-9099-C40C66FF867C}">
                  <a14:compatExt spid="_x0000_s2083"/>
                </a:ext>
                <a:ext uri="{FF2B5EF4-FFF2-40B4-BE49-F238E27FC236}">
                  <a16:creationId xmlns:a16="http://schemas.microsoft.com/office/drawing/2014/main" id="{00000000-0008-0000-0100-00002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8000"/>
                  </a:solidFill>
                  <a:latin typeface="Calibri"/>
                  <a:ea typeface="Calibri"/>
                  <a:cs typeface="Calibri"/>
                </a:rPr>
                <a:t>Globales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412750</xdr:colOff>
          <xdr:row>1</xdr:row>
          <xdr:rowOff>323850</xdr:rowOff>
        </xdr:from>
        <xdr:to>
          <xdr:col>6</xdr:col>
          <xdr:colOff>260350</xdr:colOff>
          <xdr:row>2</xdr:row>
          <xdr:rowOff>0</xdr:rowOff>
        </xdr:to>
        <xdr:sp macro="" textlink="">
          <xdr:nvSpPr>
            <xdr:cNvPr id="2084" name="Button 36" hidden="1">
              <a:extLst>
                <a:ext uri="{63B3BB69-23CF-44E3-9099-C40C66FF867C}">
                  <a14:compatExt spid="_x0000_s2084"/>
                </a:ext>
                <a:ext uri="{FF2B5EF4-FFF2-40B4-BE49-F238E27FC236}">
                  <a16:creationId xmlns:a16="http://schemas.microsoft.com/office/drawing/2014/main" id="{00000000-0008-0000-0100-00002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8000"/>
                  </a:solidFill>
                  <a:latin typeface="Calibri"/>
                  <a:ea typeface="Calibri"/>
                  <a:cs typeface="Calibri"/>
                </a:rPr>
                <a:t>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412750</xdr:colOff>
          <xdr:row>1</xdr:row>
          <xdr:rowOff>69850</xdr:rowOff>
        </xdr:from>
        <xdr:to>
          <xdr:col>6</xdr:col>
          <xdr:colOff>260350</xdr:colOff>
          <xdr:row>1</xdr:row>
          <xdr:rowOff>247650</xdr:rowOff>
        </xdr:to>
        <xdr:sp macro="" textlink="">
          <xdr:nvSpPr>
            <xdr:cNvPr id="2085" name="Button 37" hidden="1">
              <a:extLst>
                <a:ext uri="{63B3BB69-23CF-44E3-9099-C40C66FF867C}">
                  <a14:compatExt spid="_x0000_s2085"/>
                </a:ext>
                <a:ext uri="{FF2B5EF4-FFF2-40B4-BE49-F238E27FC236}">
                  <a16:creationId xmlns:a16="http://schemas.microsoft.com/office/drawing/2014/main" id="{00000000-0008-0000-0100-00002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8000"/>
                  </a:solidFill>
                  <a:latin typeface="Calibri"/>
                  <a:ea typeface="Calibri"/>
                  <a:cs typeface="Calibri"/>
                </a:rPr>
                <a:t>STAFF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</xdr:row>
          <xdr:rowOff>355600</xdr:rowOff>
        </xdr:from>
        <xdr:to>
          <xdr:col>5</xdr:col>
          <xdr:colOff>304800</xdr:colOff>
          <xdr:row>1</xdr:row>
          <xdr:rowOff>533400</xdr:rowOff>
        </xdr:to>
        <xdr:sp macro="" textlink="">
          <xdr:nvSpPr>
            <xdr:cNvPr id="2086" name="Button 38" hidden="1">
              <a:extLst>
                <a:ext uri="{63B3BB69-23CF-44E3-9099-C40C66FF867C}">
                  <a14:compatExt spid="_x0000_s2086"/>
                </a:ext>
                <a:ext uri="{FF2B5EF4-FFF2-40B4-BE49-F238E27FC236}">
                  <a16:creationId xmlns:a16="http://schemas.microsoft.com/office/drawing/2014/main" id="{00000000-0008-0000-0100-00002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900" b="0" i="0" u="none" strike="noStrike" baseline="0">
                  <a:solidFill>
                    <a:srgbClr val="008000"/>
                  </a:solidFill>
                  <a:latin typeface="Calibri"/>
                  <a:ea typeface="Calibri"/>
                  <a:cs typeface="Calibri"/>
                </a:rPr>
                <a:t>COMITÉ  &amp; COMMIS.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355600</xdr:colOff>
          <xdr:row>1</xdr:row>
          <xdr:rowOff>69850</xdr:rowOff>
        </xdr:from>
        <xdr:to>
          <xdr:col>7</xdr:col>
          <xdr:colOff>889000</xdr:colOff>
          <xdr:row>1</xdr:row>
          <xdr:rowOff>247650</xdr:rowOff>
        </xdr:to>
        <xdr:sp macro="" textlink="">
          <xdr:nvSpPr>
            <xdr:cNvPr id="2087" name="Button 39" hidden="1">
              <a:extLst>
                <a:ext uri="{63B3BB69-23CF-44E3-9099-C40C66FF867C}">
                  <a14:compatExt spid="_x0000_s2087"/>
                </a:ext>
                <a:ext uri="{FF2B5EF4-FFF2-40B4-BE49-F238E27FC236}">
                  <a16:creationId xmlns:a16="http://schemas.microsoft.com/office/drawing/2014/main" id="{00000000-0008-0000-0100-00002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8000"/>
                  </a:solidFill>
                  <a:latin typeface="Calibri"/>
                  <a:ea typeface="Calibri"/>
                  <a:cs typeface="Calibri"/>
                </a:rPr>
                <a:t>GARDIENS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</xdr:row>
          <xdr:rowOff>50800</xdr:rowOff>
        </xdr:from>
        <xdr:to>
          <xdr:col>4</xdr:col>
          <xdr:colOff>127000</xdr:colOff>
          <xdr:row>2</xdr:row>
          <xdr:rowOff>12700</xdr:rowOff>
        </xdr:to>
        <xdr:sp macro="" textlink="">
          <xdr:nvSpPr>
            <xdr:cNvPr id="2088" name="Button 40" hidden="1">
              <a:extLst>
                <a:ext uri="{63B3BB69-23CF-44E3-9099-C40C66FF867C}">
                  <a14:compatExt spid="_x0000_s2088"/>
                </a:ext>
                <a:ext uri="{FF2B5EF4-FFF2-40B4-BE49-F238E27FC236}">
                  <a16:creationId xmlns:a16="http://schemas.microsoft.com/office/drawing/2014/main" id="{00000000-0008-0000-0100-00002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8000"/>
                  </a:solidFill>
                  <a:latin typeface="Calibri"/>
                  <a:ea typeface="Calibri"/>
                  <a:cs typeface="Calibri"/>
                </a:rPr>
                <a:t>VUES</a:t>
              </a:r>
            </a:p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8000"/>
                  </a:solidFill>
                  <a:latin typeface="Calibri"/>
                  <a:ea typeface="Calibri"/>
                  <a:cs typeface="Calibri"/>
                </a:rPr>
                <a:t>MOTRICITÉ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1</xdr:row>
          <xdr:rowOff>323850</xdr:rowOff>
        </xdr:from>
        <xdr:to>
          <xdr:col>7</xdr:col>
          <xdr:colOff>889000</xdr:colOff>
          <xdr:row>2</xdr:row>
          <xdr:rowOff>0</xdr:rowOff>
        </xdr:to>
        <xdr:sp macro="" textlink="">
          <xdr:nvSpPr>
            <xdr:cNvPr id="2089" name="Button 41" hidden="1">
              <a:extLst>
                <a:ext uri="{63B3BB69-23CF-44E3-9099-C40C66FF867C}">
                  <a14:compatExt spid="_x0000_s2089"/>
                </a:ext>
                <a:ext uri="{FF2B5EF4-FFF2-40B4-BE49-F238E27FC236}">
                  <a16:creationId xmlns:a16="http://schemas.microsoft.com/office/drawing/2014/main" id="{00000000-0008-0000-0100-00002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8000"/>
                  </a:solidFill>
                  <a:latin typeface="Calibri"/>
                  <a:ea typeface="Calibri"/>
                  <a:cs typeface="Calibri"/>
                </a:rPr>
                <a:t>DÉFENSEURS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1</xdr:row>
          <xdr:rowOff>69850</xdr:rowOff>
        </xdr:from>
        <xdr:to>
          <xdr:col>8</xdr:col>
          <xdr:colOff>1270000</xdr:colOff>
          <xdr:row>1</xdr:row>
          <xdr:rowOff>247650</xdr:rowOff>
        </xdr:to>
        <xdr:sp macro="" textlink="">
          <xdr:nvSpPr>
            <xdr:cNvPr id="2090" name="Button 42" hidden="1">
              <a:extLst>
                <a:ext uri="{63B3BB69-23CF-44E3-9099-C40C66FF867C}">
                  <a14:compatExt spid="_x0000_s2090"/>
                </a:ext>
                <a:ext uri="{FF2B5EF4-FFF2-40B4-BE49-F238E27FC236}">
                  <a16:creationId xmlns:a16="http://schemas.microsoft.com/office/drawing/2014/main" id="{00000000-0008-0000-0100-00002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8000"/>
                  </a:solidFill>
                  <a:latin typeface="Calibri"/>
                  <a:ea typeface="Calibri"/>
                  <a:cs typeface="Calibri"/>
                </a:rPr>
                <a:t>MILIEUX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1</xdr:row>
          <xdr:rowOff>323850</xdr:rowOff>
        </xdr:from>
        <xdr:to>
          <xdr:col>8</xdr:col>
          <xdr:colOff>1270000</xdr:colOff>
          <xdr:row>2</xdr:row>
          <xdr:rowOff>0</xdr:rowOff>
        </xdr:to>
        <xdr:sp macro="" textlink="">
          <xdr:nvSpPr>
            <xdr:cNvPr id="2091" name="Button 43" hidden="1">
              <a:extLst>
                <a:ext uri="{63B3BB69-23CF-44E3-9099-C40C66FF867C}">
                  <a14:compatExt spid="_x0000_s2091"/>
                </a:ext>
                <a:ext uri="{FF2B5EF4-FFF2-40B4-BE49-F238E27FC236}">
                  <a16:creationId xmlns:a16="http://schemas.microsoft.com/office/drawing/2014/main" id="{00000000-0008-0000-0100-00002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8000"/>
                  </a:solidFill>
                  <a:latin typeface="Calibri"/>
                  <a:ea typeface="Calibri"/>
                  <a:cs typeface="Calibri"/>
                </a:rPr>
                <a:t>ATTAQUANTS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165100</xdr:rowOff>
        </xdr:from>
        <xdr:to>
          <xdr:col>5</xdr:col>
          <xdr:colOff>304800</xdr:colOff>
          <xdr:row>2</xdr:row>
          <xdr:rowOff>342900</xdr:rowOff>
        </xdr:to>
        <xdr:sp macro="" textlink="">
          <xdr:nvSpPr>
            <xdr:cNvPr id="2101" name="Button 53" hidden="1">
              <a:extLst>
                <a:ext uri="{63B3BB69-23CF-44E3-9099-C40C66FF867C}">
                  <a14:compatExt spid="_x0000_s2101"/>
                </a:ext>
                <a:ext uri="{FF2B5EF4-FFF2-40B4-BE49-F238E27FC236}">
                  <a16:creationId xmlns:a16="http://schemas.microsoft.com/office/drawing/2014/main" id="{00000000-0008-0000-0100-00003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Globales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400050</xdr:colOff>
          <xdr:row>2</xdr:row>
          <xdr:rowOff>393700</xdr:rowOff>
        </xdr:from>
        <xdr:to>
          <xdr:col>6</xdr:col>
          <xdr:colOff>247650</xdr:colOff>
          <xdr:row>2</xdr:row>
          <xdr:rowOff>571500</xdr:rowOff>
        </xdr:to>
        <xdr:sp macro="" textlink="">
          <xdr:nvSpPr>
            <xdr:cNvPr id="2102" name="Button 54" hidden="1">
              <a:extLst>
                <a:ext uri="{63B3BB69-23CF-44E3-9099-C40C66FF867C}">
                  <a14:compatExt spid="_x0000_s2102"/>
                </a:ext>
                <a:ext uri="{FF2B5EF4-FFF2-40B4-BE49-F238E27FC236}">
                  <a16:creationId xmlns:a16="http://schemas.microsoft.com/office/drawing/2014/main" id="{00000000-0008-0000-0100-00003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400050</xdr:colOff>
          <xdr:row>2</xdr:row>
          <xdr:rowOff>133350</xdr:rowOff>
        </xdr:from>
        <xdr:to>
          <xdr:col>6</xdr:col>
          <xdr:colOff>247650</xdr:colOff>
          <xdr:row>2</xdr:row>
          <xdr:rowOff>317500</xdr:rowOff>
        </xdr:to>
        <xdr:sp macro="" textlink="">
          <xdr:nvSpPr>
            <xdr:cNvPr id="2103" name="Button 55" hidden="1">
              <a:extLst>
                <a:ext uri="{63B3BB69-23CF-44E3-9099-C40C66FF867C}">
                  <a14:compatExt spid="_x0000_s2103"/>
                </a:ext>
                <a:ext uri="{FF2B5EF4-FFF2-40B4-BE49-F238E27FC236}">
                  <a16:creationId xmlns:a16="http://schemas.microsoft.com/office/drawing/2014/main" id="{00000000-0008-0000-0100-00003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STAFF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419100</xdr:rowOff>
        </xdr:from>
        <xdr:to>
          <xdr:col>5</xdr:col>
          <xdr:colOff>304800</xdr:colOff>
          <xdr:row>2</xdr:row>
          <xdr:rowOff>603250</xdr:rowOff>
        </xdr:to>
        <xdr:sp macro="" textlink="">
          <xdr:nvSpPr>
            <xdr:cNvPr id="2104" name="Button 56" hidden="1">
              <a:extLst>
                <a:ext uri="{63B3BB69-23CF-44E3-9099-C40C66FF867C}">
                  <a14:compatExt spid="_x0000_s2104"/>
                </a:ext>
                <a:ext uri="{FF2B5EF4-FFF2-40B4-BE49-F238E27FC236}">
                  <a16:creationId xmlns:a16="http://schemas.microsoft.com/office/drawing/2014/main" id="{00000000-0008-0000-0100-00003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COMITÉ  &amp; COMMIS.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2</xdr:row>
          <xdr:rowOff>133350</xdr:rowOff>
        </xdr:from>
        <xdr:to>
          <xdr:col>7</xdr:col>
          <xdr:colOff>876300</xdr:colOff>
          <xdr:row>2</xdr:row>
          <xdr:rowOff>317500</xdr:rowOff>
        </xdr:to>
        <xdr:sp macro="" textlink="">
          <xdr:nvSpPr>
            <xdr:cNvPr id="2105" name="Button 57" hidden="1">
              <a:extLst>
                <a:ext uri="{63B3BB69-23CF-44E3-9099-C40C66FF867C}">
                  <a14:compatExt spid="_x0000_s2105"/>
                </a:ext>
                <a:ext uri="{FF2B5EF4-FFF2-40B4-BE49-F238E27FC236}">
                  <a16:creationId xmlns:a16="http://schemas.microsoft.com/office/drawing/2014/main" id="{00000000-0008-0000-0100-00003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GARDIENS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127000</xdr:colOff>
          <xdr:row>2</xdr:row>
          <xdr:rowOff>114300</xdr:rowOff>
        </xdr:from>
        <xdr:to>
          <xdr:col>4</xdr:col>
          <xdr:colOff>114300</xdr:colOff>
          <xdr:row>2</xdr:row>
          <xdr:rowOff>660400</xdr:rowOff>
        </xdr:to>
        <xdr:sp macro="" textlink="">
          <xdr:nvSpPr>
            <xdr:cNvPr id="2106" name="Button 58" hidden="1">
              <a:extLst>
                <a:ext uri="{63B3BB69-23CF-44E3-9099-C40C66FF867C}">
                  <a14:compatExt spid="_x0000_s2106"/>
                </a:ext>
                <a:ext uri="{FF2B5EF4-FFF2-40B4-BE49-F238E27FC236}">
                  <a16:creationId xmlns:a16="http://schemas.microsoft.com/office/drawing/2014/main" id="{00000000-0008-0000-0100-00003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VUES</a:t>
              </a:r>
            </a:p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GLOBALE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336550</xdr:colOff>
          <xdr:row>2</xdr:row>
          <xdr:rowOff>393700</xdr:rowOff>
        </xdr:from>
        <xdr:to>
          <xdr:col>7</xdr:col>
          <xdr:colOff>869950</xdr:colOff>
          <xdr:row>2</xdr:row>
          <xdr:rowOff>571500</xdr:rowOff>
        </xdr:to>
        <xdr:sp macro="" textlink="">
          <xdr:nvSpPr>
            <xdr:cNvPr id="2107" name="Button 59" hidden="1">
              <a:extLst>
                <a:ext uri="{63B3BB69-23CF-44E3-9099-C40C66FF867C}">
                  <a14:compatExt spid="_x0000_s2107"/>
                </a:ext>
                <a:ext uri="{FF2B5EF4-FFF2-40B4-BE49-F238E27FC236}">
                  <a16:creationId xmlns:a16="http://schemas.microsoft.com/office/drawing/2014/main" id="{00000000-0008-0000-0100-00003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DÉFENSEURS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</xdr:row>
          <xdr:rowOff>133350</xdr:rowOff>
        </xdr:from>
        <xdr:to>
          <xdr:col>8</xdr:col>
          <xdr:colOff>1257300</xdr:colOff>
          <xdr:row>2</xdr:row>
          <xdr:rowOff>317500</xdr:rowOff>
        </xdr:to>
        <xdr:sp macro="" textlink="">
          <xdr:nvSpPr>
            <xdr:cNvPr id="2108" name="Button 60" hidden="1">
              <a:extLst>
                <a:ext uri="{63B3BB69-23CF-44E3-9099-C40C66FF867C}">
                  <a14:compatExt spid="_x0000_s2108"/>
                </a:ext>
                <a:ext uri="{FF2B5EF4-FFF2-40B4-BE49-F238E27FC236}">
                  <a16:creationId xmlns:a16="http://schemas.microsoft.com/office/drawing/2014/main" id="{00000000-0008-0000-0100-00003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</xdr:row>
          <xdr:rowOff>393700</xdr:rowOff>
        </xdr:from>
        <xdr:to>
          <xdr:col>8</xdr:col>
          <xdr:colOff>1257300</xdr:colOff>
          <xdr:row>2</xdr:row>
          <xdr:rowOff>571500</xdr:rowOff>
        </xdr:to>
        <xdr:sp macro="" textlink="">
          <xdr:nvSpPr>
            <xdr:cNvPr id="2109" name="Button 61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ATTAQUANTS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3</xdr:row>
          <xdr:rowOff>222250</xdr:rowOff>
        </xdr:from>
        <xdr:to>
          <xdr:col>5</xdr:col>
          <xdr:colOff>0</xdr:colOff>
          <xdr:row>3</xdr:row>
          <xdr:rowOff>419100</xdr:rowOff>
        </xdr:to>
        <xdr:sp macro="" textlink="">
          <xdr:nvSpPr>
            <xdr:cNvPr id="2110" name="Button 62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1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 rot="13500000">
          <a:off x="5230461" y="379410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 rot="13500000">
          <a:off x="5230461" y="4260833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8" name="Arc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 rot="13500000">
          <a:off x="5230461" y="470850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9" name="Arc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 rot="2700000">
          <a:off x="5697186" y="381315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10" name="Arc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 rot="2700000">
          <a:off x="5697186" y="4279883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11" name="Arc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 rot="2700000">
          <a:off x="5697186" y="472755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609600</xdr:colOff>
      <xdr:row>24</xdr:row>
      <xdr:rowOff>459999</xdr:rowOff>
    </xdr:to>
    <xdr:pic>
      <xdr:nvPicPr>
        <xdr:cNvPr id="4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0179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4914901" y="89820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24</xdr:row>
      <xdr:rowOff>66294</xdr:rowOff>
    </xdr:from>
    <xdr:to>
      <xdr:col>10</xdr:col>
      <xdr:colOff>628650</xdr:colOff>
      <xdr:row>24</xdr:row>
      <xdr:rowOff>514350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000744"/>
          <a:ext cx="1800225" cy="44805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69850</xdr:colOff>
          <xdr:row>0</xdr:row>
          <xdr:rowOff>57150</xdr:rowOff>
        </xdr:from>
        <xdr:to>
          <xdr:col>7</xdr:col>
          <xdr:colOff>50800</xdr:colOff>
          <xdr:row>0</xdr:row>
          <xdr:rowOff>260350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  <a:ext uri="{FF2B5EF4-FFF2-40B4-BE49-F238E27FC236}">
                  <a16:creationId xmlns:a16="http://schemas.microsoft.com/office/drawing/2014/main" id="{00000000-0008-0000-0200-000002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 rot="13500000">
          <a:off x="3201636" y="5003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 rot="13500000">
          <a:off x="3201636" y="54705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 rot="13500000">
          <a:off x="3201636" y="5918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 rot="2700000">
          <a:off x="3668361" y="5022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 rot="2700000">
          <a:off x="3668361" y="54895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 rot="2700000">
          <a:off x="3668361" y="5937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609600</xdr:colOff>
      <xdr:row>24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2084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4914901" y="91725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0</xdr:row>
          <xdr:rowOff>50800</xdr:rowOff>
        </xdr:from>
        <xdr:to>
          <xdr:col>7</xdr:col>
          <xdr:colOff>114300</xdr:colOff>
          <xdr:row>0</xdr:row>
          <xdr:rowOff>247650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  <a:ext uri="{FF2B5EF4-FFF2-40B4-BE49-F238E27FC236}">
                  <a16:creationId xmlns:a16="http://schemas.microsoft.com/office/drawing/2014/main" id="{00000000-0008-0000-0300-000002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 rot="13500000">
          <a:off x="3201636" y="55371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 rot="13500000">
          <a:off x="3201636" y="60039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 rot="13500000">
          <a:off x="3201636" y="64515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 rot="2700000">
          <a:off x="3668361" y="55562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 rot="2700000">
          <a:off x="3668361" y="60229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 rot="2700000">
          <a:off x="3668361" y="64706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609600</xdr:colOff>
      <xdr:row>24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7418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4914901" y="97059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95250</xdr:colOff>
          <xdr:row>0</xdr:row>
          <xdr:rowOff>57150</xdr:rowOff>
        </xdr:from>
        <xdr:to>
          <xdr:col>7</xdr:col>
          <xdr:colOff>76200</xdr:colOff>
          <xdr:row>0</xdr:row>
          <xdr:rowOff>260350</xdr:rowOff>
        </xdr:to>
        <xdr:sp macro="" textlink="">
          <xdr:nvSpPr>
            <xdr:cNvPr id="55313" name="Button 17" hidden="1">
              <a:extLst>
                <a:ext uri="{63B3BB69-23CF-44E3-9099-C40C66FF867C}">
                  <a14:compatExt spid="_x0000_s55313"/>
                </a:ext>
                <a:ext uri="{FF2B5EF4-FFF2-40B4-BE49-F238E27FC236}">
                  <a16:creationId xmlns:a16="http://schemas.microsoft.com/office/drawing/2014/main" id="{00000000-0008-0000-0400-000011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 rot="13500000">
          <a:off x="3201636" y="56133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 rot="13500000">
          <a:off x="3201636" y="60801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 rot="13500000">
          <a:off x="3201636" y="65277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 rot="2700000">
          <a:off x="3668361" y="56324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 rot="2700000">
          <a:off x="3668361" y="60991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 rot="2700000">
          <a:off x="3668361" y="65468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609600</xdr:colOff>
      <xdr:row>24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8180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4914901" y="97821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69850</xdr:colOff>
          <xdr:row>0</xdr:row>
          <xdr:rowOff>57150</xdr:rowOff>
        </xdr:from>
        <xdr:to>
          <xdr:col>7</xdr:col>
          <xdr:colOff>50800</xdr:colOff>
          <xdr:row>0</xdr:row>
          <xdr:rowOff>260350</xdr:rowOff>
        </xdr:to>
        <xdr:sp macro="" textlink="">
          <xdr:nvSpPr>
            <xdr:cNvPr id="56321" name="Button 1" hidden="1">
              <a:extLst>
                <a:ext uri="{63B3BB69-23CF-44E3-9099-C40C66FF867C}">
                  <a14:compatExt spid="_x0000_s56321"/>
                </a:ext>
                <a:ext uri="{FF2B5EF4-FFF2-40B4-BE49-F238E27FC236}">
                  <a16:creationId xmlns:a16="http://schemas.microsoft.com/office/drawing/2014/main" id="{00000000-0008-0000-0500-000001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 rot="13500000">
          <a:off x="3201636" y="50990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 rot="13500000">
          <a:off x="3201636" y="55657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 rot="13500000">
          <a:off x="3201636" y="60134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 rot="2700000">
          <a:off x="3668361" y="51180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 rot="2700000">
          <a:off x="3668361" y="55848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 rot="2700000">
          <a:off x="3668361" y="60324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609600</xdr:colOff>
      <xdr:row>24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30366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4914901" y="926782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69850</xdr:colOff>
          <xdr:row>0</xdr:row>
          <xdr:rowOff>57150</xdr:rowOff>
        </xdr:from>
        <xdr:to>
          <xdr:col>7</xdr:col>
          <xdr:colOff>50800</xdr:colOff>
          <xdr:row>0</xdr:row>
          <xdr:rowOff>260350</xdr:rowOff>
        </xdr:to>
        <xdr:sp macro="" textlink="">
          <xdr:nvSpPr>
            <xdr:cNvPr id="57345" name="Button 1" hidden="1">
              <a:extLst>
                <a:ext uri="{63B3BB69-23CF-44E3-9099-C40C66FF867C}">
                  <a14:compatExt spid="_x0000_s57345"/>
                </a:ext>
                <a:ext uri="{FF2B5EF4-FFF2-40B4-BE49-F238E27FC236}">
                  <a16:creationId xmlns:a16="http://schemas.microsoft.com/office/drawing/2014/main" id="{00000000-0008-0000-0600-000001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E802765-831C-463F-911A-67F306C6EB4A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9.xml"/><Relationship Id="rId4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0.xml"/><Relationship Id="rId4" Type="http://schemas.openxmlformats.org/officeDocument/2006/relationships/vmlDrawing" Target="../drawings/vmlDrawing5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1.xml"/><Relationship Id="rId4" Type="http://schemas.openxmlformats.org/officeDocument/2006/relationships/vmlDrawing" Target="../drawings/vmlDrawing7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32.xml"/><Relationship Id="rId4" Type="http://schemas.openxmlformats.org/officeDocument/2006/relationships/vmlDrawing" Target="../drawings/vmlDrawing9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33.xml"/><Relationship Id="rId4" Type="http://schemas.openxmlformats.org/officeDocument/2006/relationships/vmlDrawing" Target="../drawings/vmlDrawing1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7E3A6-D5C7-481E-A346-7090B1F30937}">
  <sheetPr codeName="Feuil1"/>
  <dimension ref="A2:AG210"/>
  <sheetViews>
    <sheetView showGridLines="0" workbookViewId="0">
      <selection activeCell="B6" sqref="B6"/>
    </sheetView>
  </sheetViews>
  <sheetFormatPr defaultColWidth="13.6328125" defaultRowHeight="14.5" x14ac:dyDescent="0.35"/>
  <cols>
    <col min="1" max="16384" width="13.6328125" style="149"/>
  </cols>
  <sheetData>
    <row r="2" spans="1:33" x14ac:dyDescent="0.35">
      <c r="D2" s="149" t="s">
        <v>155</v>
      </c>
    </row>
    <row r="4" spans="1:33" x14ac:dyDescent="0.35">
      <c r="L4" s="149" t="s">
        <v>295</v>
      </c>
      <c r="T4" s="150" t="s">
        <v>153</v>
      </c>
      <c r="U4" s="150"/>
      <c r="Y4" s="151" t="s">
        <v>154</v>
      </c>
      <c r="Z4" s="151"/>
      <c r="AA4" s="151"/>
      <c r="AB4" s="151"/>
      <c r="AC4" s="151"/>
      <c r="AD4" s="152">
        <v>8</v>
      </c>
    </row>
    <row r="5" spans="1:33" ht="29" x14ac:dyDescent="0.5">
      <c r="A5" s="153" t="s">
        <v>298</v>
      </c>
      <c r="B5" s="153" t="s">
        <v>297</v>
      </c>
      <c r="D5" s="154" t="s">
        <v>156</v>
      </c>
      <c r="E5" s="155"/>
      <c r="F5" s="155"/>
      <c r="G5" s="156"/>
      <c r="I5" s="157" t="s">
        <v>119</v>
      </c>
      <c r="L5" s="158" t="s">
        <v>292</v>
      </c>
      <c r="O5" s="157" t="s">
        <v>118</v>
      </c>
      <c r="P5" s="157" t="s">
        <v>120</v>
      </c>
      <c r="Q5" s="157" t="s">
        <v>121</v>
      </c>
      <c r="R5" s="157" t="s">
        <v>122</v>
      </c>
      <c r="S5" s="152"/>
      <c r="T5" s="19" t="s">
        <v>57</v>
      </c>
      <c r="U5" s="19" t="s">
        <v>48</v>
      </c>
      <c r="V5" s="152"/>
      <c r="W5" s="152"/>
      <c r="Y5" s="19" t="s">
        <v>61</v>
      </c>
      <c r="Z5" s="159" t="s">
        <v>123</v>
      </c>
      <c r="AA5" s="159" t="s">
        <v>127</v>
      </c>
      <c r="AB5" s="159" t="s">
        <v>128</v>
      </c>
      <c r="AC5" s="159" t="s">
        <v>126</v>
      </c>
      <c r="AD5" s="159" t="s">
        <v>125</v>
      </c>
      <c r="AF5" s="157" t="s">
        <v>131</v>
      </c>
      <c r="AG5" s="157" t="s">
        <v>132</v>
      </c>
    </row>
    <row r="6" spans="1:33" x14ac:dyDescent="0.35">
      <c r="A6" s="149" cm="1">
        <f t="array" aca="1" ref="A6:A12" ca="1">_xlfn.SEQUENCE(_xlfn.SHEETS())</f>
        <v>1</v>
      </c>
      <c r="B6" s="149" t="str" cm="1">
        <f t="array" aca="1" ref="B6:B9" ca="1">_xlfn.DROP(TRANSPOSE(SheetNames),3)</f>
        <v>URSE</v>
      </c>
      <c r="D6" s="19" t="s">
        <v>57</v>
      </c>
      <c r="E6" s="19" t="s">
        <v>61</v>
      </c>
      <c r="F6" s="19" t="s">
        <v>70</v>
      </c>
      <c r="G6" s="19" t="s">
        <v>82</v>
      </c>
      <c r="I6" s="19" t="s">
        <v>45</v>
      </c>
      <c r="J6" s="19" t="s">
        <v>107</v>
      </c>
      <c r="K6" s="160"/>
      <c r="L6" s="161" t="str" cm="1">
        <f t="array" ref="L6:L37">_xlfn._xlws.FILTER(retour_synthese,(ISERROR(retour_synthese)=FALSE)*(ISTEXT(retour_synthese)))</f>
        <v>URSE</v>
      </c>
      <c r="M6" s="160"/>
      <c r="O6" s="19" t="s">
        <v>95</v>
      </c>
      <c r="P6" s="19" t="s">
        <v>46</v>
      </c>
      <c r="Q6" s="19" t="s">
        <v>48</v>
      </c>
      <c r="R6" s="19" t="s">
        <v>94</v>
      </c>
      <c r="S6" s="160"/>
      <c r="T6" s="19" t="s">
        <v>58</v>
      </c>
      <c r="U6" s="19" t="s">
        <v>95</v>
      </c>
      <c r="V6" s="160"/>
      <c r="W6" s="160"/>
      <c r="Y6" s="19" t="s">
        <v>62</v>
      </c>
      <c r="Z6" s="159" t="s">
        <v>129</v>
      </c>
      <c r="AA6" s="159" t="s">
        <v>124</v>
      </c>
      <c r="AB6" s="159" t="s">
        <v>125</v>
      </c>
      <c r="AC6" s="159" t="s">
        <v>130</v>
      </c>
      <c r="AD6" s="159" t="s">
        <v>128</v>
      </c>
      <c r="AF6" s="162" t="s">
        <v>125</v>
      </c>
      <c r="AG6" s="19" t="s">
        <v>133</v>
      </c>
    </row>
    <row r="7" spans="1:33" x14ac:dyDescent="0.35">
      <c r="A7" s="149">
        <f ca="1"/>
        <v>2</v>
      </c>
      <c r="B7" s="149" t="str">
        <f ca="1"/>
        <v>ANTONIO</v>
      </c>
      <c r="D7" s="19" t="s">
        <v>58</v>
      </c>
      <c r="E7" s="19" t="s">
        <v>62</v>
      </c>
      <c r="F7" s="19" t="s">
        <v>71</v>
      </c>
      <c r="G7" s="19" t="s">
        <v>83</v>
      </c>
      <c r="I7" s="19" t="s">
        <v>98</v>
      </c>
      <c r="J7" s="19" t="s">
        <v>108</v>
      </c>
      <c r="K7" s="160"/>
      <c r="L7" s="161" t="str">
        <v>ANTONIO</v>
      </c>
      <c r="M7" s="160"/>
      <c r="O7" s="19" t="s">
        <v>48</v>
      </c>
      <c r="P7" s="19" t="s">
        <v>97</v>
      </c>
      <c r="Q7" s="19" t="s">
        <v>95</v>
      </c>
      <c r="R7" s="19" t="s">
        <v>47</v>
      </c>
      <c r="S7" s="160"/>
      <c r="T7" s="19" t="s">
        <v>59</v>
      </c>
      <c r="U7" s="19" t="s">
        <v>48</v>
      </c>
      <c r="V7" s="160"/>
      <c r="W7" s="160"/>
      <c r="Y7" s="19" t="s">
        <v>63</v>
      </c>
      <c r="Z7" s="159" t="s">
        <v>124</v>
      </c>
      <c r="AA7" s="159" t="s">
        <v>129</v>
      </c>
      <c r="AB7" s="159" t="s">
        <v>130</v>
      </c>
      <c r="AC7" s="159" t="s">
        <v>125</v>
      </c>
      <c r="AD7" s="159" t="s">
        <v>126</v>
      </c>
      <c r="AF7" s="162" t="s">
        <v>126</v>
      </c>
      <c r="AG7" s="19" t="s">
        <v>134</v>
      </c>
    </row>
    <row r="8" spans="1:33" x14ac:dyDescent="0.35">
      <c r="A8" s="149">
        <f ca="1"/>
        <v>3</v>
      </c>
      <c r="B8" s="149" t="str">
        <f ca="1"/>
        <v>DIALLO</v>
      </c>
      <c r="D8" s="19" t="s">
        <v>59</v>
      </c>
      <c r="E8" s="19" t="s">
        <v>63</v>
      </c>
      <c r="F8" s="19" t="s">
        <v>69</v>
      </c>
      <c r="G8" s="19" t="s">
        <v>80</v>
      </c>
      <c r="I8" s="19" t="s">
        <v>99</v>
      </c>
      <c r="J8" s="19" t="s">
        <v>114</v>
      </c>
      <c r="K8" s="160"/>
      <c r="L8" s="161" t="str">
        <v>DIALLO</v>
      </c>
      <c r="M8" s="160"/>
      <c r="O8" s="19" t="s">
        <v>117</v>
      </c>
      <c r="T8" s="19" t="s">
        <v>60</v>
      </c>
      <c r="U8" s="19" t="s">
        <v>95</v>
      </c>
      <c r="Y8" s="19" t="s">
        <v>64</v>
      </c>
      <c r="Z8" s="159" t="s">
        <v>127</v>
      </c>
      <c r="AA8" s="159" t="s">
        <v>123</v>
      </c>
      <c r="AB8" s="159" t="s">
        <v>126</v>
      </c>
      <c r="AC8" s="159" t="s">
        <v>128</v>
      </c>
      <c r="AD8" s="159" t="s">
        <v>130</v>
      </c>
      <c r="AF8" s="162" t="s">
        <v>128</v>
      </c>
      <c r="AG8" s="19" t="s">
        <v>135</v>
      </c>
    </row>
    <row r="9" spans="1:33" x14ac:dyDescent="0.35">
      <c r="A9" s="149">
        <f ca="1"/>
        <v>4</v>
      </c>
      <c r="B9" s="149" t="str">
        <f ca="1"/>
        <v>SABORIO_PEREZ</v>
      </c>
      <c r="D9" s="19" t="s">
        <v>60</v>
      </c>
      <c r="E9" s="19" t="s">
        <v>64</v>
      </c>
      <c r="F9" s="19" t="s">
        <v>44</v>
      </c>
      <c r="G9" s="19" t="s">
        <v>81</v>
      </c>
      <c r="I9" s="19" t="s">
        <v>100</v>
      </c>
      <c r="J9" s="19" t="s">
        <v>115</v>
      </c>
      <c r="K9" s="160"/>
      <c r="L9" s="161" t="str">
        <v>SABORIO_PEREZ</v>
      </c>
      <c r="M9" s="160"/>
      <c r="O9" s="19" t="s">
        <v>96</v>
      </c>
      <c r="T9" s="19" t="s">
        <v>65</v>
      </c>
      <c r="U9" s="19" t="s">
        <v>95</v>
      </c>
      <c r="Y9" s="19" t="s">
        <v>76</v>
      </c>
      <c r="Z9" s="159" t="s">
        <v>123</v>
      </c>
      <c r="AA9" s="159" t="s">
        <v>130</v>
      </c>
      <c r="AB9" s="159" t="s">
        <v>129</v>
      </c>
      <c r="AC9" s="159" t="s">
        <v>126</v>
      </c>
      <c r="AD9" s="159" t="s">
        <v>125</v>
      </c>
      <c r="AF9" s="162" t="s">
        <v>130</v>
      </c>
      <c r="AG9" s="19" t="s">
        <v>136</v>
      </c>
    </row>
    <row r="10" spans="1:33" x14ac:dyDescent="0.35">
      <c r="A10" s="149">
        <f ca="1"/>
        <v>5</v>
      </c>
      <c r="D10" s="19" t="s">
        <v>65</v>
      </c>
      <c r="E10" s="19" t="s">
        <v>76</v>
      </c>
      <c r="F10" s="19" t="s">
        <v>74</v>
      </c>
      <c r="G10" s="19" t="s">
        <v>86</v>
      </c>
      <c r="I10" s="19" t="s">
        <v>101</v>
      </c>
      <c r="J10" s="19" t="s">
        <v>112</v>
      </c>
      <c r="K10" s="160"/>
      <c r="L10" s="161" t="str">
        <v>OMBALA</v>
      </c>
      <c r="M10" s="160"/>
      <c r="T10" s="19" t="s">
        <v>66</v>
      </c>
      <c r="U10" s="19" t="s">
        <v>48</v>
      </c>
      <c r="Y10" s="19" t="s">
        <v>77</v>
      </c>
      <c r="Z10" s="159" t="s">
        <v>128</v>
      </c>
      <c r="AA10" s="159" t="s">
        <v>124</v>
      </c>
      <c r="AB10" s="159" t="s">
        <v>125</v>
      </c>
      <c r="AC10" s="159" t="s">
        <v>127</v>
      </c>
      <c r="AD10" s="159" t="s">
        <v>129</v>
      </c>
      <c r="AF10" s="162" t="s">
        <v>123</v>
      </c>
      <c r="AG10" s="19" t="s">
        <v>138</v>
      </c>
    </row>
    <row r="11" spans="1:33" x14ac:dyDescent="0.35">
      <c r="A11" s="149">
        <f ca="1"/>
        <v>6</v>
      </c>
      <c r="D11" s="19" t="s">
        <v>66</v>
      </c>
      <c r="E11" s="19" t="s">
        <v>77</v>
      </c>
      <c r="F11" s="19" t="s">
        <v>75</v>
      </c>
      <c r="G11" s="19" t="s">
        <v>87</v>
      </c>
      <c r="I11" s="19" t="s">
        <v>102</v>
      </c>
      <c r="J11" s="19" t="s">
        <v>113</v>
      </c>
      <c r="K11" s="160"/>
      <c r="L11" s="161" t="str">
        <v>MBAYE</v>
      </c>
      <c r="M11" s="160"/>
      <c r="T11" s="19" t="s">
        <v>67</v>
      </c>
      <c r="U11" s="19" t="s">
        <v>95</v>
      </c>
      <c r="Y11" s="19" t="s">
        <v>78</v>
      </c>
      <c r="Z11" s="159" t="s">
        <v>124</v>
      </c>
      <c r="AA11" s="159" t="s">
        <v>128</v>
      </c>
      <c r="AB11" s="159" t="s">
        <v>127</v>
      </c>
      <c r="AC11" s="159" t="s">
        <v>125</v>
      </c>
      <c r="AD11" s="159" t="s">
        <v>126</v>
      </c>
      <c r="AF11" s="162" t="s">
        <v>124</v>
      </c>
      <c r="AG11" s="19" t="s">
        <v>137</v>
      </c>
    </row>
    <row r="12" spans="1:33" x14ac:dyDescent="0.35">
      <c r="A12" s="149">
        <f ca="1"/>
        <v>7</v>
      </c>
      <c r="D12" s="19" t="s">
        <v>67</v>
      </c>
      <c r="E12" s="19" t="s">
        <v>78</v>
      </c>
      <c r="F12" s="19" t="s">
        <v>72</v>
      </c>
      <c r="G12" s="19" t="s">
        <v>84</v>
      </c>
      <c r="I12" s="19" t="s">
        <v>103</v>
      </c>
      <c r="J12" s="19" t="s">
        <v>116</v>
      </c>
      <c r="K12" s="160"/>
      <c r="L12" s="161" t="str">
        <v>KURSNER</v>
      </c>
      <c r="M12" s="160"/>
      <c r="N12" s="169" t="str">
        <f ca="1">ADDRESS(ROW(L6),COLUMN(L6),4)&amp;" : "&amp;_xlfn.FORMULATEXT(L6)</f>
        <v>L6 : =FILTER(retour_synthese;(ISERROR(retour_synthese)=FALSE)*(ISTEXT(retour_synthese)))</v>
      </c>
      <c r="T12" s="19" t="s">
        <v>68</v>
      </c>
      <c r="U12" s="19" t="s">
        <v>48</v>
      </c>
      <c r="Y12" s="19" t="s">
        <v>79</v>
      </c>
      <c r="Z12" s="159" t="s">
        <v>130</v>
      </c>
      <c r="AA12" s="159" t="s">
        <v>123</v>
      </c>
      <c r="AB12" s="159" t="s">
        <v>126</v>
      </c>
      <c r="AC12" s="159" t="s">
        <v>129</v>
      </c>
      <c r="AD12" s="159" t="s">
        <v>127</v>
      </c>
      <c r="AF12" s="162" t="s">
        <v>129</v>
      </c>
      <c r="AG12" s="19" t="s">
        <v>139</v>
      </c>
    </row>
    <row r="13" spans="1:33" x14ac:dyDescent="0.35">
      <c r="D13" s="19" t="s">
        <v>68</v>
      </c>
      <c r="E13" s="19" t="s">
        <v>79</v>
      </c>
      <c r="F13" s="19" t="s">
        <v>73</v>
      </c>
      <c r="G13" s="19" t="s">
        <v>85</v>
      </c>
      <c r="I13" s="19" t="s">
        <v>104</v>
      </c>
      <c r="J13" s="19" t="s">
        <v>111</v>
      </c>
      <c r="K13" s="160"/>
      <c r="L13" s="161" t="str">
        <v>MAGNIN</v>
      </c>
      <c r="M13" s="160"/>
      <c r="T13" s="19" t="s">
        <v>69</v>
      </c>
      <c r="U13" s="19" t="s">
        <v>95</v>
      </c>
      <c r="Y13" s="19" t="s">
        <v>80</v>
      </c>
      <c r="Z13" s="159" t="s">
        <v>125</v>
      </c>
      <c r="AA13" s="159" t="s">
        <v>130</v>
      </c>
      <c r="AB13" s="159" t="s">
        <v>129</v>
      </c>
      <c r="AC13" s="159" t="s">
        <v>124</v>
      </c>
      <c r="AD13" s="159" t="s">
        <v>123</v>
      </c>
      <c r="AF13" s="162" t="s">
        <v>127</v>
      </c>
      <c r="AG13" s="19" t="s">
        <v>140</v>
      </c>
    </row>
    <row r="14" spans="1:33" x14ac:dyDescent="0.35">
      <c r="D14" s="19" t="s">
        <v>69</v>
      </c>
      <c r="E14" s="19" t="s">
        <v>80</v>
      </c>
      <c r="F14" s="19" t="s">
        <v>59</v>
      </c>
      <c r="G14" s="19" t="s">
        <v>63</v>
      </c>
      <c r="I14" s="19" t="s">
        <v>105</v>
      </c>
      <c r="J14" s="19" t="s">
        <v>110</v>
      </c>
      <c r="K14" s="160"/>
      <c r="L14" s="161" t="str">
        <v>FELDER</v>
      </c>
      <c r="M14" s="160"/>
      <c r="T14" s="19" t="s">
        <v>44</v>
      </c>
      <c r="U14" s="19" t="s">
        <v>48</v>
      </c>
      <c r="Y14" s="19" t="s">
        <v>81</v>
      </c>
      <c r="Z14" s="159" t="s">
        <v>128</v>
      </c>
      <c r="AA14" s="159" t="s">
        <v>126</v>
      </c>
      <c r="AB14" s="159" t="s">
        <v>123</v>
      </c>
      <c r="AC14" s="159" t="s">
        <v>127</v>
      </c>
      <c r="AD14" s="159" t="s">
        <v>129</v>
      </c>
    </row>
    <row r="15" spans="1:33" x14ac:dyDescent="0.35">
      <c r="A15" s="169" t="str">
        <f ca="1">ADDRESS(ROW(A6),COLUMN(A6),4)&amp;" : "&amp;_xlfn.FORMULATEXT(A6)</f>
        <v>A6 : =SEQUENCE(SHEETS())</v>
      </c>
      <c r="D15" s="19" t="s">
        <v>44</v>
      </c>
      <c r="E15" s="19" t="s">
        <v>81</v>
      </c>
      <c r="F15" s="19" t="s">
        <v>60</v>
      </c>
      <c r="G15" s="19" t="s">
        <v>64</v>
      </c>
      <c r="I15" s="19" t="s">
        <v>106</v>
      </c>
      <c r="J15" s="19" t="s">
        <v>109</v>
      </c>
      <c r="K15" s="160"/>
      <c r="L15" s="161" t="str">
        <v>CASLEI</v>
      </c>
      <c r="M15" s="160"/>
      <c r="T15" s="19" t="s">
        <v>70</v>
      </c>
      <c r="U15" s="19" t="s">
        <v>95</v>
      </c>
      <c r="Y15" s="19" t="s">
        <v>82</v>
      </c>
      <c r="Z15" s="159" t="s">
        <v>126</v>
      </c>
      <c r="AA15" s="159" t="s">
        <v>128</v>
      </c>
      <c r="AB15" s="159" t="s">
        <v>127</v>
      </c>
      <c r="AC15" s="159" t="s">
        <v>123</v>
      </c>
      <c r="AD15" s="159" t="s">
        <v>124</v>
      </c>
    </row>
    <row r="16" spans="1:33" x14ac:dyDescent="0.35">
      <c r="A16" s="169" t="str">
        <f ca="1">ADDRESS(ROW(B6),COLUMN(B6),4)&amp;" : "&amp;_xlfn.FORMULATEXT(B6)</f>
        <v>B6 : =DROP(TRANSPOSE(SheetNames);3)</v>
      </c>
      <c r="D16" s="19" t="s">
        <v>70</v>
      </c>
      <c r="E16" s="19" t="s">
        <v>82</v>
      </c>
      <c r="F16" s="19" t="s">
        <v>57</v>
      </c>
      <c r="G16" s="19" t="s">
        <v>61</v>
      </c>
      <c r="L16" s="161" t="str">
        <v>CHAPPUIS</v>
      </c>
      <c r="T16" s="19" t="s">
        <v>71</v>
      </c>
      <c r="U16" s="19" t="s">
        <v>48</v>
      </c>
      <c r="Y16" s="19" t="s">
        <v>83</v>
      </c>
      <c r="Z16" s="159" t="s">
        <v>130</v>
      </c>
      <c r="AA16" s="159" t="s">
        <v>125</v>
      </c>
      <c r="AB16" s="159" t="s">
        <v>124</v>
      </c>
      <c r="AC16" s="159" t="s">
        <v>129</v>
      </c>
      <c r="AD16" s="159" t="s">
        <v>127</v>
      </c>
    </row>
    <row r="17" spans="4:30" x14ac:dyDescent="0.35">
      <c r="D17" s="19" t="s">
        <v>71</v>
      </c>
      <c r="E17" s="19" t="s">
        <v>83</v>
      </c>
      <c r="F17" s="19" t="s">
        <v>58</v>
      </c>
      <c r="G17" s="19" t="s">
        <v>62</v>
      </c>
      <c r="L17" s="161" t="str">
        <v>FERNANDEZ</v>
      </c>
      <c r="T17" s="19" t="s">
        <v>72</v>
      </c>
      <c r="U17" s="19" t="s">
        <v>48</v>
      </c>
      <c r="Y17" s="19" t="s">
        <v>84</v>
      </c>
      <c r="Z17" s="159" t="s">
        <v>125</v>
      </c>
      <c r="AA17" s="159" t="s">
        <v>127</v>
      </c>
      <c r="AB17" s="159" t="s">
        <v>128</v>
      </c>
      <c r="AC17" s="159" t="s">
        <v>124</v>
      </c>
      <c r="AD17" s="159" t="s">
        <v>123</v>
      </c>
    </row>
    <row r="18" spans="4:30" x14ac:dyDescent="0.35">
      <c r="D18" s="19" t="s">
        <v>72</v>
      </c>
      <c r="E18" s="19" t="s">
        <v>84</v>
      </c>
      <c r="F18" s="19" t="s">
        <v>67</v>
      </c>
      <c r="G18" s="19" t="s">
        <v>78</v>
      </c>
      <c r="L18" s="161" t="str">
        <v>SESTITO</v>
      </c>
      <c r="T18" s="19" t="s">
        <v>73</v>
      </c>
      <c r="U18" s="19" t="s">
        <v>95</v>
      </c>
      <c r="Y18" s="19" t="s">
        <v>85</v>
      </c>
      <c r="Z18" s="159" t="s">
        <v>129</v>
      </c>
      <c r="AA18" s="159" t="s">
        <v>126</v>
      </c>
      <c r="AB18" s="159" t="s">
        <v>123</v>
      </c>
      <c r="AC18" s="159" t="s">
        <v>130</v>
      </c>
      <c r="AD18" s="159" t="s">
        <v>128</v>
      </c>
    </row>
    <row r="19" spans="4:30" x14ac:dyDescent="0.35">
      <c r="D19" s="19" t="s">
        <v>73</v>
      </c>
      <c r="E19" s="19" t="s">
        <v>85</v>
      </c>
      <c r="F19" s="19" t="s">
        <v>68</v>
      </c>
      <c r="G19" s="19" t="s">
        <v>79</v>
      </c>
      <c r="L19" s="161" t="str">
        <v>TRIFIRO</v>
      </c>
      <c r="T19" s="19" t="s">
        <v>74</v>
      </c>
      <c r="U19" s="19" t="s">
        <v>48</v>
      </c>
      <c r="Y19" s="19" t="s">
        <v>86</v>
      </c>
      <c r="Z19" s="159" t="s">
        <v>126</v>
      </c>
      <c r="AA19" s="159" t="s">
        <v>129</v>
      </c>
      <c r="AB19" s="159" t="s">
        <v>130</v>
      </c>
      <c r="AC19" s="159" t="s">
        <v>123</v>
      </c>
      <c r="AD19" s="159" t="s">
        <v>124</v>
      </c>
    </row>
    <row r="20" spans="4:30" x14ac:dyDescent="0.35">
      <c r="D20" s="19" t="s">
        <v>74</v>
      </c>
      <c r="E20" s="19" t="s">
        <v>86</v>
      </c>
      <c r="F20" s="19" t="s">
        <v>65</v>
      </c>
      <c r="G20" s="19" t="s">
        <v>76</v>
      </c>
      <c r="L20" s="161" t="str">
        <v>ZILTENER</v>
      </c>
      <c r="T20" s="19" t="s">
        <v>75</v>
      </c>
      <c r="U20" s="19" t="s">
        <v>95</v>
      </c>
      <c r="Y20" s="19" t="s">
        <v>87</v>
      </c>
      <c r="Z20" s="159" t="s">
        <v>127</v>
      </c>
      <c r="AA20" s="159" t="s">
        <v>125</v>
      </c>
      <c r="AB20" s="159" t="s">
        <v>124</v>
      </c>
      <c r="AC20" s="159" t="s">
        <v>128</v>
      </c>
      <c r="AD20" s="159" t="s">
        <v>130</v>
      </c>
    </row>
    <row r="21" spans="4:30" x14ac:dyDescent="0.35">
      <c r="D21" s="19" t="s">
        <v>75</v>
      </c>
      <c r="E21" s="19" t="s">
        <v>87</v>
      </c>
      <c r="F21" s="19" t="s">
        <v>66</v>
      </c>
      <c r="G21" s="19" t="s">
        <v>77</v>
      </c>
      <c r="L21" s="161" t="str">
        <v>GARCIA</v>
      </c>
      <c r="N21" s="149" t="s">
        <v>299</v>
      </c>
    </row>
    <row r="22" spans="4:30" x14ac:dyDescent="0.35">
      <c r="L22" s="161" t="str">
        <v>BELETE</v>
      </c>
    </row>
    <row r="23" spans="4:30" x14ac:dyDescent="0.35">
      <c r="L23" s="161" t="str">
        <v>JERONIMO</v>
      </c>
    </row>
    <row r="24" spans="4:30" x14ac:dyDescent="0.35">
      <c r="L24" s="161" t="str">
        <v>DELAHAYE</v>
      </c>
    </row>
    <row r="25" spans="4:30" x14ac:dyDescent="0.35">
      <c r="D25" s="163" t="s">
        <v>287</v>
      </c>
      <c r="E25" s="163" t="s">
        <v>288</v>
      </c>
      <c r="F25" s="163" t="s">
        <v>289</v>
      </c>
      <c r="L25" s="161" t="str">
        <v>SPENCER</v>
      </c>
    </row>
    <row r="26" spans="4:30" x14ac:dyDescent="0.35">
      <c r="D26" s="164" t="s">
        <v>246</v>
      </c>
      <c r="E26" s="164" t="s">
        <v>245</v>
      </c>
      <c r="F26" s="164" t="s">
        <v>280</v>
      </c>
      <c r="L26" s="161" t="str">
        <v>LUTZELSCHWAB</v>
      </c>
    </row>
    <row r="27" spans="4:30" x14ac:dyDescent="0.35">
      <c r="D27" s="19" t="s">
        <v>228</v>
      </c>
      <c r="E27" s="19" t="s">
        <v>175</v>
      </c>
      <c r="F27" s="19" t="s">
        <v>249</v>
      </c>
      <c r="L27" s="161" t="str">
        <v>BLETON</v>
      </c>
    </row>
    <row r="28" spans="4:30" x14ac:dyDescent="0.35">
      <c r="D28" s="19" t="s">
        <v>238</v>
      </c>
      <c r="E28" s="19" t="s">
        <v>176</v>
      </c>
      <c r="F28" s="19" t="s">
        <v>250</v>
      </c>
      <c r="L28" s="161" t="str">
        <v>BERNARDI</v>
      </c>
    </row>
    <row r="29" spans="4:30" x14ac:dyDescent="0.35">
      <c r="D29" s="19" t="s">
        <v>239</v>
      </c>
      <c r="E29" s="19" t="s">
        <v>247</v>
      </c>
      <c r="F29" s="19" t="s">
        <v>251</v>
      </c>
      <c r="L29" s="161" t="str">
        <v>ARBESU</v>
      </c>
    </row>
    <row r="30" spans="4:30" ht="29" x14ac:dyDescent="0.35">
      <c r="D30" s="19" t="s">
        <v>240</v>
      </c>
      <c r="E30" s="19" t="s">
        <v>248</v>
      </c>
      <c r="F30" s="84" t="s">
        <v>254</v>
      </c>
      <c r="L30" s="161" t="str">
        <v>LA SPINA</v>
      </c>
    </row>
    <row r="31" spans="4:30" x14ac:dyDescent="0.35">
      <c r="D31" s="19" t="s">
        <v>241</v>
      </c>
      <c r="E31" s="19" t="s">
        <v>40</v>
      </c>
      <c r="F31" s="19" t="s">
        <v>253</v>
      </c>
      <c r="L31" s="161" t="str">
        <v>TRIFIRO</v>
      </c>
    </row>
    <row r="32" spans="4:30" ht="32.25" customHeight="1" x14ac:dyDescent="0.35">
      <c r="D32" s="19" t="s">
        <v>169</v>
      </c>
      <c r="E32" s="19" t="s">
        <v>258</v>
      </c>
      <c r="F32" s="84" t="s">
        <v>252</v>
      </c>
      <c r="L32" s="161" t="str">
        <v>SUKHANOVA</v>
      </c>
    </row>
    <row r="33" spans="4:12" ht="29" x14ac:dyDescent="0.35">
      <c r="D33" s="19" t="s">
        <v>242</v>
      </c>
      <c r="E33" s="19" t="s">
        <v>264</v>
      </c>
      <c r="F33" s="84" t="s">
        <v>255</v>
      </c>
      <c r="L33" s="161" t="str">
        <v>PEREIRA</v>
      </c>
    </row>
    <row r="34" spans="4:12" x14ac:dyDescent="0.35">
      <c r="D34" s="19" t="s">
        <v>243</v>
      </c>
      <c r="E34" s="19" t="s">
        <v>265</v>
      </c>
      <c r="F34" s="19" t="s">
        <v>222</v>
      </c>
      <c r="L34" s="161" t="str">
        <v>COHEN</v>
      </c>
    </row>
    <row r="35" spans="4:12" x14ac:dyDescent="0.35">
      <c r="D35" s="19" t="s">
        <v>172</v>
      </c>
      <c r="E35" s="19" t="s">
        <v>33</v>
      </c>
      <c r="F35" s="19" t="s">
        <v>272</v>
      </c>
      <c r="L35" s="161" t="str">
        <v>COTTING</v>
      </c>
    </row>
    <row r="36" spans="4:12" x14ac:dyDescent="0.35">
      <c r="D36" s="19" t="s">
        <v>226</v>
      </c>
      <c r="E36" s="19" t="s">
        <v>274</v>
      </c>
      <c r="F36" s="19" t="s">
        <v>273</v>
      </c>
      <c r="L36" s="161" t="str">
        <v>SANCHEZ</v>
      </c>
    </row>
    <row r="37" spans="4:12" x14ac:dyDescent="0.35">
      <c r="D37" s="19" t="s">
        <v>171</v>
      </c>
      <c r="E37" s="19" t="s">
        <v>275</v>
      </c>
      <c r="F37" s="165" t="s">
        <v>276</v>
      </c>
      <c r="L37" s="161" t="str">
        <v>VERGNAUD</v>
      </c>
    </row>
    <row r="38" spans="4:12" x14ac:dyDescent="0.35">
      <c r="D38" s="19" t="s">
        <v>244</v>
      </c>
      <c r="E38" s="19" t="s">
        <v>178</v>
      </c>
      <c r="F38" s="165" t="s">
        <v>277</v>
      </c>
      <c r="L38" s="161"/>
    </row>
    <row r="39" spans="4:12" x14ac:dyDescent="0.35">
      <c r="D39" s="19"/>
      <c r="E39" s="19" t="s">
        <v>177</v>
      </c>
      <c r="F39" s="19" t="s">
        <v>279</v>
      </c>
      <c r="L39" s="161"/>
    </row>
    <row r="40" spans="4:12" x14ac:dyDescent="0.35">
      <c r="D40" s="19"/>
      <c r="E40" s="19" t="s">
        <v>179</v>
      </c>
      <c r="F40" s="19" t="s">
        <v>278</v>
      </c>
      <c r="L40" s="161"/>
    </row>
    <row r="41" spans="4:12" x14ac:dyDescent="0.35">
      <c r="D41" s="19"/>
      <c r="E41" s="19" t="s">
        <v>180</v>
      </c>
      <c r="F41" s="19" t="s">
        <v>281</v>
      </c>
      <c r="L41" s="161"/>
    </row>
    <row r="42" spans="4:12" x14ac:dyDescent="0.35">
      <c r="D42" s="19"/>
      <c r="E42" s="19" t="s">
        <v>259</v>
      </c>
      <c r="F42" s="19" t="s">
        <v>271</v>
      </c>
      <c r="L42" s="161"/>
    </row>
    <row r="43" spans="4:12" x14ac:dyDescent="0.35">
      <c r="D43" s="19"/>
      <c r="E43" s="19" t="s">
        <v>260</v>
      </c>
      <c r="F43" s="19" t="s">
        <v>266</v>
      </c>
      <c r="L43" s="161"/>
    </row>
    <row r="44" spans="4:12" x14ac:dyDescent="0.35">
      <c r="D44" s="19"/>
      <c r="E44" s="19" t="s">
        <v>261</v>
      </c>
      <c r="F44" s="19" t="s">
        <v>267</v>
      </c>
      <c r="L44" s="161"/>
    </row>
    <row r="45" spans="4:12" x14ac:dyDescent="0.35">
      <c r="D45" s="19"/>
      <c r="E45" s="19" t="s">
        <v>262</v>
      </c>
      <c r="F45" s="19" t="s">
        <v>268</v>
      </c>
      <c r="L45" s="161"/>
    </row>
    <row r="46" spans="4:12" x14ac:dyDescent="0.35">
      <c r="E46" s="19" t="s">
        <v>263</v>
      </c>
      <c r="F46" s="19" t="s">
        <v>269</v>
      </c>
      <c r="L46" s="161"/>
    </row>
    <row r="47" spans="4:12" x14ac:dyDescent="0.35">
      <c r="E47" s="19" t="s">
        <v>257</v>
      </c>
      <c r="F47" s="19" t="s">
        <v>270</v>
      </c>
      <c r="L47" s="161"/>
    </row>
    <row r="48" spans="4:12" x14ac:dyDescent="0.35">
      <c r="E48" s="19" t="s">
        <v>23</v>
      </c>
      <c r="F48" s="19" t="s">
        <v>256</v>
      </c>
      <c r="L48" s="161"/>
    </row>
    <row r="49" spans="5:12" x14ac:dyDescent="0.35">
      <c r="E49" s="19" t="s">
        <v>282</v>
      </c>
      <c r="L49" s="161"/>
    </row>
    <row r="50" spans="5:12" x14ac:dyDescent="0.35">
      <c r="E50" s="19" t="s">
        <v>283</v>
      </c>
      <c r="L50" s="161"/>
    </row>
    <row r="51" spans="5:12" x14ac:dyDescent="0.35">
      <c r="L51" s="161"/>
    </row>
    <row r="52" spans="5:12" x14ac:dyDescent="0.35">
      <c r="L52" s="161"/>
    </row>
    <row r="53" spans="5:12" x14ac:dyDescent="0.35">
      <c r="L53" s="161"/>
    </row>
    <row r="54" spans="5:12" x14ac:dyDescent="0.35">
      <c r="L54" s="161"/>
    </row>
    <row r="55" spans="5:12" x14ac:dyDescent="0.35">
      <c r="L55" s="161"/>
    </row>
    <row r="56" spans="5:12" x14ac:dyDescent="0.35">
      <c r="L56" s="161"/>
    </row>
    <row r="57" spans="5:12" x14ac:dyDescent="0.35">
      <c r="L57" s="161"/>
    </row>
    <row r="58" spans="5:12" x14ac:dyDescent="0.35">
      <c r="L58" s="161"/>
    </row>
    <row r="59" spans="5:12" x14ac:dyDescent="0.35">
      <c r="L59" s="161"/>
    </row>
    <row r="60" spans="5:12" x14ac:dyDescent="0.35">
      <c r="L60" s="161"/>
    </row>
    <row r="61" spans="5:12" x14ac:dyDescent="0.35">
      <c r="L61" s="161"/>
    </row>
    <row r="62" spans="5:12" x14ac:dyDescent="0.35">
      <c r="L62" s="161"/>
    </row>
    <row r="63" spans="5:12" x14ac:dyDescent="0.35">
      <c r="L63" s="161"/>
    </row>
    <row r="64" spans="5:12" x14ac:dyDescent="0.35">
      <c r="L64" s="161"/>
    </row>
    <row r="65" spans="12:12" x14ac:dyDescent="0.35">
      <c r="L65" s="161"/>
    </row>
    <row r="66" spans="12:12" x14ac:dyDescent="0.35">
      <c r="L66" s="161"/>
    </row>
    <row r="67" spans="12:12" x14ac:dyDescent="0.35">
      <c r="L67" s="161"/>
    </row>
    <row r="68" spans="12:12" x14ac:dyDescent="0.35">
      <c r="L68" s="161"/>
    </row>
    <row r="69" spans="12:12" x14ac:dyDescent="0.35">
      <c r="L69" s="161"/>
    </row>
    <row r="70" spans="12:12" x14ac:dyDescent="0.35">
      <c r="L70" s="161"/>
    </row>
    <row r="71" spans="12:12" x14ac:dyDescent="0.35">
      <c r="L71" s="161"/>
    </row>
    <row r="72" spans="12:12" x14ac:dyDescent="0.35">
      <c r="L72" s="161"/>
    </row>
    <row r="73" spans="12:12" x14ac:dyDescent="0.35">
      <c r="L73" s="161"/>
    </row>
    <row r="74" spans="12:12" x14ac:dyDescent="0.35">
      <c r="L74" s="161"/>
    </row>
    <row r="75" spans="12:12" x14ac:dyDescent="0.35">
      <c r="L75" s="161"/>
    </row>
    <row r="76" spans="12:12" x14ac:dyDescent="0.35">
      <c r="L76" s="161"/>
    </row>
    <row r="77" spans="12:12" x14ac:dyDescent="0.35">
      <c r="L77" s="161"/>
    </row>
    <row r="78" spans="12:12" x14ac:dyDescent="0.35">
      <c r="L78" s="161"/>
    </row>
    <row r="79" spans="12:12" x14ac:dyDescent="0.35">
      <c r="L79" s="161"/>
    </row>
    <row r="80" spans="12:12" x14ac:dyDescent="0.35">
      <c r="L80" s="161"/>
    </row>
    <row r="81" spans="12:12" x14ac:dyDescent="0.35">
      <c r="L81" s="161"/>
    </row>
    <row r="82" spans="12:12" x14ac:dyDescent="0.35">
      <c r="L82" s="161"/>
    </row>
    <row r="83" spans="12:12" x14ac:dyDescent="0.35">
      <c r="L83" s="161"/>
    </row>
    <row r="84" spans="12:12" x14ac:dyDescent="0.35">
      <c r="L84" s="161"/>
    </row>
    <row r="85" spans="12:12" x14ac:dyDescent="0.35">
      <c r="L85" s="161"/>
    </row>
    <row r="86" spans="12:12" x14ac:dyDescent="0.35">
      <c r="L86" s="161"/>
    </row>
    <row r="87" spans="12:12" x14ac:dyDescent="0.35">
      <c r="L87" s="161"/>
    </row>
    <row r="88" spans="12:12" x14ac:dyDescent="0.35">
      <c r="L88" s="161"/>
    </row>
    <row r="89" spans="12:12" x14ac:dyDescent="0.35">
      <c r="L89" s="161"/>
    </row>
    <row r="90" spans="12:12" x14ac:dyDescent="0.35">
      <c r="L90" s="161"/>
    </row>
    <row r="91" spans="12:12" x14ac:dyDescent="0.35">
      <c r="L91" s="161"/>
    </row>
    <row r="92" spans="12:12" x14ac:dyDescent="0.35">
      <c r="L92" s="161"/>
    </row>
    <row r="93" spans="12:12" x14ac:dyDescent="0.35">
      <c r="L93" s="161"/>
    </row>
    <row r="94" spans="12:12" x14ac:dyDescent="0.35">
      <c r="L94" s="161"/>
    </row>
    <row r="95" spans="12:12" x14ac:dyDescent="0.35">
      <c r="L95" s="161"/>
    </row>
    <row r="96" spans="12:12" x14ac:dyDescent="0.35">
      <c r="L96" s="161"/>
    </row>
    <row r="97" spans="12:12" x14ac:dyDescent="0.35">
      <c r="L97" s="161"/>
    </row>
    <row r="98" spans="12:12" x14ac:dyDescent="0.35">
      <c r="L98" s="161"/>
    </row>
    <row r="99" spans="12:12" x14ac:dyDescent="0.35">
      <c r="L99" s="161"/>
    </row>
    <row r="100" spans="12:12" x14ac:dyDescent="0.35">
      <c r="L100" s="161"/>
    </row>
    <row r="101" spans="12:12" x14ac:dyDescent="0.35">
      <c r="L101" s="161"/>
    </row>
    <row r="102" spans="12:12" x14ac:dyDescent="0.35">
      <c r="L102" s="161"/>
    </row>
    <row r="103" spans="12:12" x14ac:dyDescent="0.35">
      <c r="L103" s="161"/>
    </row>
    <row r="104" spans="12:12" x14ac:dyDescent="0.35">
      <c r="L104" s="161"/>
    </row>
    <row r="105" spans="12:12" x14ac:dyDescent="0.35">
      <c r="L105" s="161"/>
    </row>
    <row r="106" spans="12:12" x14ac:dyDescent="0.35">
      <c r="L106" s="161"/>
    </row>
    <row r="107" spans="12:12" x14ac:dyDescent="0.35">
      <c r="L107" s="161"/>
    </row>
    <row r="108" spans="12:12" x14ac:dyDescent="0.35">
      <c r="L108" s="161"/>
    </row>
    <row r="109" spans="12:12" x14ac:dyDescent="0.35">
      <c r="L109" s="161"/>
    </row>
    <row r="110" spans="12:12" x14ac:dyDescent="0.35">
      <c r="L110" s="161"/>
    </row>
    <row r="111" spans="12:12" x14ac:dyDescent="0.35">
      <c r="L111" s="161"/>
    </row>
    <row r="112" spans="12:12" x14ac:dyDescent="0.35">
      <c r="L112" s="161"/>
    </row>
    <row r="113" spans="12:12" x14ac:dyDescent="0.35">
      <c r="L113" s="161"/>
    </row>
    <row r="114" spans="12:12" x14ac:dyDescent="0.35">
      <c r="L114" s="161"/>
    </row>
    <row r="115" spans="12:12" x14ac:dyDescent="0.35">
      <c r="L115" s="161"/>
    </row>
    <row r="116" spans="12:12" x14ac:dyDescent="0.35">
      <c r="L116" s="161"/>
    </row>
    <row r="117" spans="12:12" x14ac:dyDescent="0.35">
      <c r="L117" s="161"/>
    </row>
    <row r="118" spans="12:12" x14ac:dyDescent="0.35">
      <c r="L118" s="161"/>
    </row>
    <row r="119" spans="12:12" x14ac:dyDescent="0.35">
      <c r="L119" s="161"/>
    </row>
    <row r="120" spans="12:12" x14ac:dyDescent="0.35">
      <c r="L120" s="161"/>
    </row>
    <row r="121" spans="12:12" x14ac:dyDescent="0.35">
      <c r="L121" s="161"/>
    </row>
    <row r="122" spans="12:12" x14ac:dyDescent="0.35">
      <c r="L122" s="161"/>
    </row>
    <row r="123" spans="12:12" x14ac:dyDescent="0.35">
      <c r="L123" s="161"/>
    </row>
    <row r="124" spans="12:12" x14ac:dyDescent="0.35">
      <c r="L124" s="161"/>
    </row>
    <row r="125" spans="12:12" x14ac:dyDescent="0.35">
      <c r="L125" s="161"/>
    </row>
    <row r="126" spans="12:12" x14ac:dyDescent="0.35">
      <c r="L126" s="161"/>
    </row>
    <row r="127" spans="12:12" x14ac:dyDescent="0.35">
      <c r="L127" s="161"/>
    </row>
    <row r="128" spans="12:12" x14ac:dyDescent="0.35">
      <c r="L128" s="161"/>
    </row>
    <row r="129" spans="12:12" x14ac:dyDescent="0.35">
      <c r="L129" s="161"/>
    </row>
    <row r="130" spans="12:12" x14ac:dyDescent="0.35">
      <c r="L130" s="161"/>
    </row>
    <row r="131" spans="12:12" x14ac:dyDescent="0.35">
      <c r="L131" s="161"/>
    </row>
    <row r="132" spans="12:12" x14ac:dyDescent="0.35">
      <c r="L132" s="161"/>
    </row>
    <row r="133" spans="12:12" x14ac:dyDescent="0.35">
      <c r="L133" s="161"/>
    </row>
    <row r="134" spans="12:12" x14ac:dyDescent="0.35">
      <c r="L134" s="161"/>
    </row>
    <row r="135" spans="12:12" x14ac:dyDescent="0.35">
      <c r="L135" s="161"/>
    </row>
    <row r="136" spans="12:12" x14ac:dyDescent="0.35">
      <c r="L136" s="161"/>
    </row>
    <row r="137" spans="12:12" x14ac:dyDescent="0.35">
      <c r="L137" s="161"/>
    </row>
    <row r="138" spans="12:12" x14ac:dyDescent="0.35">
      <c r="L138" s="161"/>
    </row>
    <row r="139" spans="12:12" x14ac:dyDescent="0.35">
      <c r="L139" s="161"/>
    </row>
    <row r="140" spans="12:12" x14ac:dyDescent="0.35">
      <c r="L140" s="161"/>
    </row>
    <row r="141" spans="12:12" x14ac:dyDescent="0.35">
      <c r="L141" s="161"/>
    </row>
    <row r="142" spans="12:12" x14ac:dyDescent="0.35">
      <c r="L142" s="161"/>
    </row>
    <row r="143" spans="12:12" x14ac:dyDescent="0.35">
      <c r="L143" s="161"/>
    </row>
    <row r="144" spans="12:12" x14ac:dyDescent="0.35">
      <c r="L144" s="161"/>
    </row>
    <row r="145" spans="12:12" x14ac:dyDescent="0.35">
      <c r="L145" s="161"/>
    </row>
    <row r="146" spans="12:12" x14ac:dyDescent="0.35">
      <c r="L146" s="161"/>
    </row>
    <row r="147" spans="12:12" x14ac:dyDescent="0.35">
      <c r="L147" s="161"/>
    </row>
    <row r="148" spans="12:12" x14ac:dyDescent="0.35">
      <c r="L148" s="161"/>
    </row>
    <row r="149" spans="12:12" x14ac:dyDescent="0.35">
      <c r="L149" s="161"/>
    </row>
    <row r="150" spans="12:12" x14ac:dyDescent="0.35">
      <c r="L150" s="161"/>
    </row>
    <row r="151" spans="12:12" x14ac:dyDescent="0.35">
      <c r="L151" s="161"/>
    </row>
    <row r="152" spans="12:12" x14ac:dyDescent="0.35">
      <c r="L152" s="161"/>
    </row>
    <row r="153" spans="12:12" x14ac:dyDescent="0.35">
      <c r="L153" s="161"/>
    </row>
    <row r="154" spans="12:12" x14ac:dyDescent="0.35">
      <c r="L154" s="161"/>
    </row>
    <row r="155" spans="12:12" x14ac:dyDescent="0.35">
      <c r="L155" s="161"/>
    </row>
    <row r="156" spans="12:12" x14ac:dyDescent="0.35">
      <c r="L156" s="161"/>
    </row>
    <row r="157" spans="12:12" x14ac:dyDescent="0.35">
      <c r="L157" s="161"/>
    </row>
    <row r="158" spans="12:12" x14ac:dyDescent="0.35">
      <c r="L158" s="161"/>
    </row>
    <row r="159" spans="12:12" x14ac:dyDescent="0.35">
      <c r="L159" s="161"/>
    </row>
    <row r="160" spans="12:12" x14ac:dyDescent="0.35">
      <c r="L160" s="161"/>
    </row>
    <row r="161" spans="12:12" x14ac:dyDescent="0.35">
      <c r="L161" s="161"/>
    </row>
    <row r="162" spans="12:12" x14ac:dyDescent="0.35">
      <c r="L162" s="161"/>
    </row>
    <row r="163" spans="12:12" x14ac:dyDescent="0.35">
      <c r="L163" s="161"/>
    </row>
    <row r="164" spans="12:12" x14ac:dyDescent="0.35">
      <c r="L164" s="161"/>
    </row>
    <row r="165" spans="12:12" x14ac:dyDescent="0.35">
      <c r="L165" s="161"/>
    </row>
    <row r="166" spans="12:12" x14ac:dyDescent="0.35">
      <c r="L166" s="161"/>
    </row>
    <row r="167" spans="12:12" x14ac:dyDescent="0.35">
      <c r="L167" s="161"/>
    </row>
    <row r="168" spans="12:12" x14ac:dyDescent="0.35">
      <c r="L168" s="161"/>
    </row>
    <row r="169" spans="12:12" x14ac:dyDescent="0.35">
      <c r="L169" s="161"/>
    </row>
    <row r="170" spans="12:12" x14ac:dyDescent="0.35">
      <c r="L170" s="161"/>
    </row>
    <row r="171" spans="12:12" x14ac:dyDescent="0.35">
      <c r="L171" s="161"/>
    </row>
    <row r="172" spans="12:12" x14ac:dyDescent="0.35">
      <c r="L172" s="161"/>
    </row>
    <row r="173" spans="12:12" x14ac:dyDescent="0.35">
      <c r="L173" s="161"/>
    </row>
    <row r="174" spans="12:12" x14ac:dyDescent="0.35">
      <c r="L174" s="161"/>
    </row>
    <row r="175" spans="12:12" x14ac:dyDescent="0.35">
      <c r="L175" s="161"/>
    </row>
    <row r="176" spans="12:12" x14ac:dyDescent="0.35">
      <c r="L176" s="161"/>
    </row>
    <row r="177" spans="12:12" x14ac:dyDescent="0.35">
      <c r="L177" s="161"/>
    </row>
    <row r="178" spans="12:12" x14ac:dyDescent="0.35">
      <c r="L178" s="161"/>
    </row>
    <row r="179" spans="12:12" x14ac:dyDescent="0.35">
      <c r="L179" s="161"/>
    </row>
    <row r="180" spans="12:12" x14ac:dyDescent="0.35">
      <c r="L180" s="161"/>
    </row>
    <row r="181" spans="12:12" x14ac:dyDescent="0.35">
      <c r="L181" s="161"/>
    </row>
    <row r="182" spans="12:12" x14ac:dyDescent="0.35">
      <c r="L182" s="161"/>
    </row>
    <row r="183" spans="12:12" x14ac:dyDescent="0.35">
      <c r="L183" s="161"/>
    </row>
    <row r="184" spans="12:12" x14ac:dyDescent="0.35">
      <c r="L184" s="161"/>
    </row>
    <row r="185" spans="12:12" x14ac:dyDescent="0.35">
      <c r="L185" s="161"/>
    </row>
    <row r="186" spans="12:12" x14ac:dyDescent="0.35">
      <c r="L186" s="161"/>
    </row>
    <row r="187" spans="12:12" x14ac:dyDescent="0.35">
      <c r="L187" s="161"/>
    </row>
    <row r="188" spans="12:12" x14ac:dyDescent="0.35">
      <c r="L188" s="161"/>
    </row>
    <row r="189" spans="12:12" x14ac:dyDescent="0.35">
      <c r="L189" s="161"/>
    </row>
    <row r="190" spans="12:12" x14ac:dyDescent="0.35">
      <c r="L190" s="161"/>
    </row>
    <row r="191" spans="12:12" x14ac:dyDescent="0.35">
      <c r="L191" s="161"/>
    </row>
    <row r="192" spans="12:12" x14ac:dyDescent="0.35">
      <c r="L192" s="161"/>
    </row>
    <row r="193" spans="12:12" x14ac:dyDescent="0.35">
      <c r="L193" s="161"/>
    </row>
    <row r="194" spans="12:12" x14ac:dyDescent="0.35">
      <c r="L194" s="161"/>
    </row>
    <row r="195" spans="12:12" x14ac:dyDescent="0.35">
      <c r="L195" s="161"/>
    </row>
    <row r="196" spans="12:12" x14ac:dyDescent="0.35">
      <c r="L196" s="161"/>
    </row>
    <row r="197" spans="12:12" x14ac:dyDescent="0.35">
      <c r="L197" s="161"/>
    </row>
    <row r="198" spans="12:12" x14ac:dyDescent="0.35">
      <c r="L198" s="161"/>
    </row>
    <row r="199" spans="12:12" x14ac:dyDescent="0.35">
      <c r="L199" s="161"/>
    </row>
    <row r="200" spans="12:12" x14ac:dyDescent="0.35">
      <c r="L200" s="161"/>
    </row>
    <row r="201" spans="12:12" x14ac:dyDescent="0.35">
      <c r="L201" s="161"/>
    </row>
    <row r="202" spans="12:12" x14ac:dyDescent="0.35">
      <c r="L202" s="161"/>
    </row>
    <row r="203" spans="12:12" x14ac:dyDescent="0.35">
      <c r="L203" s="161"/>
    </row>
    <row r="204" spans="12:12" x14ac:dyDescent="0.35">
      <c r="L204" s="161"/>
    </row>
    <row r="205" spans="12:12" x14ac:dyDescent="0.35">
      <c r="L205" s="161"/>
    </row>
    <row r="206" spans="12:12" x14ac:dyDescent="0.35">
      <c r="L206" s="161"/>
    </row>
    <row r="207" spans="12:12" x14ac:dyDescent="0.35">
      <c r="L207" s="161"/>
    </row>
    <row r="208" spans="12:12" x14ac:dyDescent="0.35">
      <c r="L208" s="161"/>
    </row>
    <row r="209" spans="12:12" x14ac:dyDescent="0.35">
      <c r="L209" s="161"/>
    </row>
    <row r="210" spans="12:12" x14ac:dyDescent="0.35">
      <c r="L210" s="161"/>
    </row>
  </sheetData>
  <mergeCells count="3">
    <mergeCell ref="T4:U4"/>
    <mergeCell ref="Y4:AC4"/>
    <mergeCell ref="D5:G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FBD72-7A40-4B00-9CD5-1A25A01BB777}">
  <sheetPr codeName="Feuil2">
    <pageSetUpPr fitToPage="1"/>
  </sheetPr>
  <dimension ref="D1:AJ65"/>
  <sheetViews>
    <sheetView showGridLines="0" tabSelected="1" zoomScaleNormal="100" workbookViewId="0">
      <pane xSplit="9" ySplit="6" topLeftCell="J7" activePane="bottomRight" state="frozen"/>
      <selection pane="topRight" activeCell="J1" sqref="J1"/>
      <selection pane="bottomLeft" activeCell="A7" sqref="A7"/>
      <selection pane="bottomRight" activeCell="F10" sqref="F10"/>
    </sheetView>
  </sheetViews>
  <sheetFormatPr defaultColWidth="10.81640625" defaultRowHeight="18.5" x14ac:dyDescent="0.35"/>
  <cols>
    <col min="1" max="3" width="2.7265625" customWidth="1"/>
    <col min="4" max="4" width="10.81640625" style="12"/>
    <col min="5" max="5" width="17.453125" customWidth="1"/>
    <col min="6" max="6" width="21.26953125" style="1" customWidth="1"/>
    <col min="8" max="8" width="14.453125" customWidth="1"/>
    <col min="9" max="9" width="20.1796875" style="67" customWidth="1"/>
    <col min="10" max="10" width="5.7265625" style="67" customWidth="1"/>
    <col min="11" max="11" width="33.453125" style="67" customWidth="1"/>
    <col min="12" max="21" width="10.81640625" customWidth="1"/>
    <col min="22" max="22" width="12.453125" customWidth="1"/>
    <col min="23" max="25" width="10.81640625" customWidth="1"/>
    <col min="26" max="26" width="12.7265625" customWidth="1"/>
    <col min="27" max="36" width="10.81640625" customWidth="1"/>
  </cols>
  <sheetData>
    <row r="1" spans="4:36" ht="46.5" customHeight="1" x14ac:dyDescent="0.35"/>
    <row r="2" spans="4:36" ht="45.75" customHeight="1" x14ac:dyDescent="0.35">
      <c r="L2" s="195" t="str">
        <f ca="1">ADDRESS(ROW(L4),COLUMN(L4),4)&amp;" : "&amp;_xlfn.FORMULATEXT(L4)</f>
        <v>L4 : =INDIRECT("'"&amp;$H7&amp;"'!$E$10")</v>
      </c>
    </row>
    <row r="3" spans="4:36" ht="51.75" customHeight="1" x14ac:dyDescent="0.35">
      <c r="L3" s="195" t="str">
        <f ca="1">ADDRESS(ROW(M4),COLUMN(M4),4)&amp;" : "&amp;_xlfn.FORMULATEXT(M4)</f>
        <v>M4 : =INDIRECT("'"&amp;$H7&amp;"'!$F$11")</v>
      </c>
    </row>
    <row r="4" spans="4:36" ht="41.25" customHeight="1" x14ac:dyDescent="0.35">
      <c r="L4" t="str" cm="1">
        <f t="array" aca="1" ref="L4" ca="1">INDIRECT("'"&amp;$H7&amp;"'!$E$10")</f>
        <v>R2</v>
      </c>
      <c r="M4" t="str" cm="1">
        <f t="array" aca="1" ref="M4" ca="1">INDIRECT("'"&amp;$H7&amp;"'!$F$11")</f>
        <v>D3</v>
      </c>
    </row>
    <row r="5" spans="4:36" ht="19" thickBot="1" x14ac:dyDescent="0.4">
      <c r="E5" s="62" t="s">
        <v>148</v>
      </c>
      <c r="H5" t="s">
        <v>296</v>
      </c>
      <c r="K5" s="87"/>
      <c r="L5" s="7"/>
      <c r="M5" s="7"/>
      <c r="N5" s="7"/>
      <c r="O5" s="7"/>
    </row>
    <row r="6" spans="4:36" ht="44" thickBot="1" x14ac:dyDescent="0.6">
      <c r="E6" s="198" t="s">
        <v>39</v>
      </c>
      <c r="F6" s="199"/>
      <c r="G6" s="199"/>
      <c r="H6" s="200"/>
      <c r="I6" s="201" t="s">
        <v>284</v>
      </c>
      <c r="J6" s="201" t="s">
        <v>291</v>
      </c>
      <c r="K6" s="5" t="s">
        <v>22</v>
      </c>
      <c r="L6" s="71" t="s">
        <v>41</v>
      </c>
      <c r="M6" s="72" t="s">
        <v>41</v>
      </c>
      <c r="N6" s="73" t="s">
        <v>42</v>
      </c>
      <c r="O6" s="74" t="s">
        <v>43</v>
      </c>
      <c r="P6" s="73" t="s">
        <v>163</v>
      </c>
      <c r="Q6" s="73" t="s">
        <v>164</v>
      </c>
      <c r="R6" s="72" t="s">
        <v>224</v>
      </c>
      <c r="S6" s="72" t="s">
        <v>223</v>
      </c>
      <c r="T6" s="73" t="s">
        <v>92</v>
      </c>
      <c r="U6" s="75" t="s">
        <v>165</v>
      </c>
      <c r="V6" s="75" t="s">
        <v>160</v>
      </c>
      <c r="W6" s="75" t="s">
        <v>150</v>
      </c>
      <c r="X6" s="74" t="s">
        <v>151</v>
      </c>
      <c r="Y6" s="76" t="s">
        <v>166</v>
      </c>
      <c r="Z6" s="77" t="s">
        <v>167</v>
      </c>
      <c r="AA6" s="77" t="s">
        <v>168</v>
      </c>
      <c r="AB6" s="77" t="s">
        <v>230</v>
      </c>
      <c r="AC6" s="81" t="s">
        <v>231</v>
      </c>
      <c r="AD6" s="79" t="s">
        <v>225</v>
      </c>
      <c r="AE6" s="78" t="s">
        <v>225</v>
      </c>
      <c r="AF6" s="78" t="s">
        <v>225</v>
      </c>
      <c r="AG6" s="78" t="s">
        <v>225</v>
      </c>
      <c r="AH6" s="78" t="s">
        <v>225</v>
      </c>
      <c r="AI6" s="78" t="s">
        <v>225</v>
      </c>
      <c r="AJ6" s="80" t="s">
        <v>225</v>
      </c>
    </row>
    <row r="7" spans="4:36" x14ac:dyDescent="0.35">
      <c r="D7" s="2">
        <v>1</v>
      </c>
      <c r="E7" s="202" t="str">
        <f>IF(URSE!$K$6="","",URSE!$K$6)</f>
        <v>STAFF</v>
      </c>
      <c r="F7" s="203" t="str">
        <f>IF(URSE!$F$6="","",URSE!$F$6)</f>
        <v>Entraîneur</v>
      </c>
      <c r="G7" s="204" t="str">
        <f>IF(URSE!$K$5="","",URSE!$K$5)</f>
        <v>Pol</v>
      </c>
      <c r="H7" s="205" t="str">
        <f>IF(URSE!$F$5="","",URSE!$F$5)</f>
        <v>URSE</v>
      </c>
      <c r="I7" s="206" t="str">
        <f>IF(URSE!$F$7="","",URSE!$F$7)</f>
        <v/>
      </c>
      <c r="J7" s="202" t="str">
        <f>IF(URSE!$K$7="","",URSE!$K$7)</f>
        <v/>
      </c>
      <c r="K7" s="68" t="str">
        <f>IF(URSE!$E$24="","",URSE!$E$24)</f>
        <v/>
      </c>
      <c r="L7" s="14" t="str">
        <f>IF(URSE!$E$10="","",URSE!$E$10)</f>
        <v>R2</v>
      </c>
      <c r="M7" s="65" t="str">
        <f>IF(URSE!$F$11="","",URSE!$F$11)</f>
        <v>D3</v>
      </c>
      <c r="N7" s="27" t="str">
        <f>IF(URSE!$H$10="","",URSE!$H$10)</f>
        <v>Ui</v>
      </c>
      <c r="O7" s="53" t="str">
        <f>IF(URSE!$I$10="","",URSE!$I$10)</f>
        <v>Re</v>
      </c>
      <c r="P7" s="55" t="str">
        <f>IF(URSE!$K$10="","",URSE!$K$10)</f>
        <v>G</v>
      </c>
      <c r="Q7" s="10" t="str">
        <f>IF(URSE!$L$10="","",URSE!$L$10)</f>
        <v>D</v>
      </c>
      <c r="R7" s="10" t="str">
        <f>IF(URSE!$M$10="","",URSE!$M$10)</f>
        <v>D</v>
      </c>
      <c r="S7" s="66" t="str">
        <f>IF(URSE!$S$14="","",URSE!$S$14)</f>
        <v>G</v>
      </c>
      <c r="T7" s="52" t="str">
        <f>IF(URSE!$O$10="","",URSE!$O$10)</f>
        <v>R</v>
      </c>
      <c r="U7" s="52" t="str">
        <f>IF(URSE!$P$10="","",URSE!$P$10)</f>
        <v>PMH</v>
      </c>
      <c r="V7" s="52" t="str">
        <f>IF(URSE!$Q$10="","",URSE!$Q$10)</f>
        <v>H</v>
      </c>
      <c r="W7" s="52" t="str">
        <f>IF(URSE!$R$10="","",URSE!$R$10)</f>
        <v>G</v>
      </c>
      <c r="X7" s="16" t="str">
        <f>IF(URSE!$S$10="","",URSE!$S$10)</f>
        <v>G</v>
      </c>
      <c r="Y7" s="69"/>
      <c r="Z7" s="2"/>
      <c r="AA7" s="2"/>
      <c r="AB7" s="82"/>
      <c r="AC7" s="9"/>
      <c r="AD7" s="8"/>
      <c r="AE7" s="2"/>
      <c r="AF7" s="2"/>
      <c r="AG7" s="2"/>
      <c r="AH7" s="2"/>
      <c r="AI7" s="2"/>
      <c r="AJ7" s="2"/>
    </row>
    <row r="8" spans="4:36" ht="29" x14ac:dyDescent="0.35">
      <c r="D8" s="2">
        <v>2</v>
      </c>
      <c r="E8" s="202" t="str">
        <f>IF(ANTONIO!$K$6="","",ANTONIO!$K$6)</f>
        <v>H1 1ère Équipe Masculine</v>
      </c>
      <c r="F8" s="203" t="str">
        <f>IF(ANTONIO!$F$6="","",ANTONIO!$F$6)</f>
        <v>Joueur</v>
      </c>
      <c r="G8" s="204" t="str">
        <f>IF(ANTONIO!$K$5="","",ANTONIO!$K$5)</f>
        <v>Signori</v>
      </c>
      <c r="H8" s="205" t="str">
        <f>IF(ANTONIO!$F$5="","",ANTONIO!$F$5)</f>
        <v>ANTONIO</v>
      </c>
      <c r="I8" s="206" t="str">
        <f>IF(ANTONIO!$F$7="","",ANTONIO!$F$7)</f>
        <v>Gardien</v>
      </c>
      <c r="J8" s="202">
        <f>IF(ANTONIO!$K$7="","",ANTONIO!$K$7)</f>
        <v>1</v>
      </c>
      <c r="K8" s="68" t="str">
        <f>IF(ANTONIO!$E$24="","",ANTONIO!$E$24)</f>
        <v/>
      </c>
      <c r="L8" s="14" t="str">
        <f>IF(ANTONIO!$E$10="","",ANTONIO!$E$10)</f>
        <v>C3</v>
      </c>
      <c r="M8" s="65" t="str">
        <f>IF(ANTONIO!$F$11="","",ANTONIO!$F$11)</f>
        <v>G2</v>
      </c>
      <c r="N8" s="27" t="str">
        <f>IF(ANTONIO!$H$10="","",ANTONIO!$H$10)</f>
        <v>Ci</v>
      </c>
      <c r="O8" s="53" t="str">
        <f>IF(ANTONIO!$I$10="","",ANTONIO!$I$10)</f>
        <v>Ae</v>
      </c>
      <c r="P8" s="55" t="str">
        <f>IF(ANTONIO!$K$10="","",ANTONIO!$K$10)</f>
        <v>D</v>
      </c>
      <c r="Q8" s="10" t="str">
        <f>IF(ANTONIO!$L$10="","",ANTONIO!$L$10)</f>
        <v>D</v>
      </c>
      <c r="R8" s="10" t="str">
        <f>IF(ANTONIO!$M$10="","",ANTONIO!$M$10)</f>
        <v>G</v>
      </c>
      <c r="S8" s="66" t="str">
        <f>IF(ANTONIO!$S$14="","",ANTONIO!$S$14)</f>
        <v>D</v>
      </c>
      <c r="T8" s="52" t="str">
        <f>IF(ANTONIO!$O$10="","",ANTONIO!$O$10)</f>
        <v>C</v>
      </c>
      <c r="U8" s="52" t="str">
        <f>IF(ANTONIO!$P$10="","",ANTONIO!$P$10)</f>
        <v>PMB</v>
      </c>
      <c r="V8" s="52" t="str">
        <f>IF(ANTONIO!$Q$10="","",ANTONIO!$Q$10)</f>
        <v>H</v>
      </c>
      <c r="W8" s="52" t="str">
        <f>IF(ANTONIO!$R$10="","",ANTONIO!$R$10)</f>
        <v>D</v>
      </c>
      <c r="X8" s="16" t="str">
        <f>IF(ANTONIO!$S$10="","",ANTONIO!$S$10)</f>
        <v>D</v>
      </c>
      <c r="Y8" s="69">
        <v>34540</v>
      </c>
      <c r="Z8" s="2"/>
      <c r="AA8" s="2"/>
      <c r="AB8" s="82">
        <v>1.87</v>
      </c>
      <c r="AC8" s="9">
        <v>82</v>
      </c>
      <c r="AD8" s="8"/>
      <c r="AE8" s="2"/>
      <c r="AF8" s="2"/>
      <c r="AG8" s="2"/>
      <c r="AH8" s="2"/>
      <c r="AI8" s="2"/>
      <c r="AJ8" s="2"/>
    </row>
    <row r="9" spans="4:36" ht="46.5" customHeight="1" x14ac:dyDescent="0.35">
      <c r="D9" s="2">
        <v>3</v>
      </c>
      <c r="E9" s="202" t="str">
        <f>IF(DIALLO!$K$6="","",DIALLO!$K$6)</f>
        <v>H1 1ère Équipe Masculine</v>
      </c>
      <c r="F9" s="203" t="str">
        <f>IF(DIALLO!$F$6="","",DIALLO!$F$6)</f>
        <v>Joueur</v>
      </c>
      <c r="G9" s="204" t="str">
        <f>IF(DIALLO!$K$5="","",DIALLO!$K$5)</f>
        <v>Mussa</v>
      </c>
      <c r="H9" s="205" t="str">
        <f>IF(DIALLO!$F$5="","",DIALLO!$F$5)</f>
        <v>DIALLO</v>
      </c>
      <c r="I9" s="206" t="str">
        <f>IF(DIALLO!$F$7="","",DIALLO!$F$7)</f>
        <v>Gardien</v>
      </c>
      <c r="J9" s="202">
        <f>IF(DIALLO!$K$7="","",DIALLO!$K$7)</f>
        <v>18</v>
      </c>
      <c r="K9" s="68" t="str">
        <f>IF(DIALLO!$E$24="","",DIALLO!$E$24)</f>
        <v>Malaise vagal en cours de profilage /hypogylcémie, sueur froide, vue trouble, poul à environ 60 pulsations</v>
      </c>
      <c r="L9" s="14" t="str">
        <f>IF(DIALLO!$E$10="","",DIALLO!$E$10)</f>
        <v>Erreur</v>
      </c>
      <c r="M9" s="65" t="str">
        <f>IF(DIALLO!$F$11="","",DIALLO!$F$11)</f>
        <v>Erreur</v>
      </c>
      <c r="N9" s="27" t="str">
        <f>IF(DIALLO!$H$10="","",DIALLO!$H$10)</f>
        <v/>
      </c>
      <c r="O9" s="53" t="str">
        <f>IF(DIALLO!$I$10="","",DIALLO!$I$10)</f>
        <v/>
      </c>
      <c r="P9" s="55" t="str">
        <f>IF(DIALLO!$K$10="","",DIALLO!$K$10)</f>
        <v>D</v>
      </c>
      <c r="Q9" s="10" t="str">
        <f>IF(DIALLO!$L$10="","",DIALLO!$L$10)</f>
        <v>D</v>
      </c>
      <c r="R9" s="10" t="str">
        <f>IF(DIALLO!$M$10="","",DIALLO!$M$10)</f>
        <v>G</v>
      </c>
      <c r="S9" s="66" t="str">
        <f>IF(DIALLO!$S$14="","",DIALLO!$S$14)</f>
        <v>D</v>
      </c>
      <c r="T9" s="52" t="str">
        <f>IF(DIALLO!$O$10="","",DIALLO!$O$10)</f>
        <v>R</v>
      </c>
      <c r="U9" s="52" t="str">
        <f>IF(DIALLO!$P$10="","",DIALLO!$P$10)</f>
        <v>PMH</v>
      </c>
      <c r="V9" s="52" t="str">
        <f>IF(DIALLO!$Q$10="","",DIALLO!$Q$10)</f>
        <v>H</v>
      </c>
      <c r="W9" s="52" t="str">
        <f>IF(DIALLO!$R$10="","",DIALLO!$R$10)</f>
        <v>G</v>
      </c>
      <c r="X9" s="16" t="str">
        <f>IF(DIALLO!$S$10="","",DIALLO!$S$10)</f>
        <v/>
      </c>
      <c r="Y9" s="69">
        <v>36678</v>
      </c>
      <c r="Z9" s="2"/>
      <c r="AA9" s="2"/>
      <c r="AB9" s="82"/>
      <c r="AC9" s="9"/>
      <c r="AD9" s="8"/>
      <c r="AE9" s="2"/>
      <c r="AF9" s="2"/>
      <c r="AG9" s="2"/>
      <c r="AH9" s="2"/>
      <c r="AI9" s="2"/>
      <c r="AJ9" s="2"/>
    </row>
    <row r="10" spans="4:36" ht="29" x14ac:dyDescent="0.35">
      <c r="E10" s="202" t="str">
        <f>IF(SABORIO_PEREZ!$K$6="","",SABORIO_PEREZ!$K$6)</f>
        <v>H1 1ère Équipe Masculine</v>
      </c>
      <c r="F10" s="203" t="str">
        <f>IF(SABORIO_PEREZ!$F$6="","",SABORIO_PEREZ!$F$6)</f>
        <v>Joueur</v>
      </c>
      <c r="G10" s="204" t="str">
        <f>IF(SABORIO_PEREZ!$K$5="","",SABORIO_PEREZ!$K$5)</f>
        <v>Marco</v>
      </c>
      <c r="H10" s="205" t="str">
        <f>IF(SABORIO_PEREZ!$F$5="","",SABORIO_PEREZ!$F$5)</f>
        <v>SABORIO_PEREZ</v>
      </c>
      <c r="I10" s="206" t="str">
        <f>IF(SABORIO_PEREZ!$F$7="","",SABORIO_PEREZ!$F$7)</f>
        <v>Gardien</v>
      </c>
      <c r="J10" s="202" t="str">
        <f>IF(SABORIO_PEREZ!$K$7="","",SABORIO_PEREZ!$K$7)</f>
        <v/>
      </c>
      <c r="K10" s="68" t="str">
        <f>IF(SABORIO_PEREZ!$E$24="","",SABORIO_PEREZ!$E$24)</f>
        <v/>
      </c>
      <c r="L10" s="14" t="str">
        <f>IF(SABORIO_PEREZ!$E$10="","",SABORIO_PEREZ!$E$10)</f>
        <v>C2</v>
      </c>
      <c r="M10" s="65" t="str">
        <f>IF(SABORIO_PEREZ!$F$11="","",SABORIO_PEREZ!$F$11)</f>
        <v>G3</v>
      </c>
      <c r="N10" s="27" t="str">
        <f>IF(SABORIO_PEREZ!$H$10="","",SABORIO_PEREZ!$H$10)</f>
        <v>Ci</v>
      </c>
      <c r="O10" s="53" t="str">
        <f>IF(SABORIO_PEREZ!$I$10="","",SABORIO_PEREZ!$I$10)</f>
        <v>Ue</v>
      </c>
      <c r="P10" s="55" t="str">
        <f>IF(SABORIO_PEREZ!$K$10="","",SABORIO_PEREZ!$K$10)</f>
        <v>D</v>
      </c>
      <c r="Q10" s="10" t="str">
        <f>IF(SABORIO_PEREZ!$L$10="","",SABORIO_PEREZ!$L$10)</f>
        <v>D</v>
      </c>
      <c r="R10" s="10" t="str">
        <f>IF(SABORIO_PEREZ!$M$10="","",SABORIO_PEREZ!$M$10)</f>
        <v>D</v>
      </c>
      <c r="S10" s="66" t="str">
        <f>IF(SABORIO_PEREZ!$S$14="","",SABORIO_PEREZ!$S$14)</f>
        <v>G</v>
      </c>
      <c r="T10" s="52" t="str">
        <f>IF(SABORIO_PEREZ!$O$10="","",SABORIO_PEREZ!$O$10)</f>
        <v>C</v>
      </c>
      <c r="U10" s="52" t="str">
        <f>IF(SABORIO_PEREZ!$P$10="","",SABORIO_PEREZ!$P$10)</f>
        <v>PMB</v>
      </c>
      <c r="V10" s="52" t="str">
        <f>IF(SABORIO_PEREZ!$Q$10="","",SABORIO_PEREZ!$Q$10)</f>
        <v>H</v>
      </c>
      <c r="W10" s="52" t="str">
        <f>IF(SABORIO_PEREZ!$R$10="","",SABORIO_PEREZ!$R$10)</f>
        <v>D</v>
      </c>
      <c r="X10" s="16" t="str">
        <f>IF(SABORIO_PEREZ!$S$10="","",SABORIO_PEREZ!$S$10)</f>
        <v>G</v>
      </c>
      <c r="Y10" s="69">
        <v>36687</v>
      </c>
      <c r="Z10" s="2"/>
      <c r="AA10" s="2"/>
      <c r="AB10" s="82">
        <v>1.87</v>
      </c>
      <c r="AC10" s="9">
        <v>86</v>
      </c>
      <c r="AD10" s="8"/>
      <c r="AE10" s="2"/>
      <c r="AF10" s="2"/>
      <c r="AG10" s="2"/>
      <c r="AH10" s="2"/>
      <c r="AI10" s="2"/>
      <c r="AJ10" s="2"/>
    </row>
    <row r="11" spans="4:36" x14ac:dyDescent="0.35">
      <c r="D11" s="2">
        <v>4</v>
      </c>
      <c r="E11" s="202" t="e">
        <f>IF(#REF!="","",#REF!)</f>
        <v>#REF!</v>
      </c>
      <c r="F11" s="203" t="e">
        <f>IF(#REF!="","",#REF!)</f>
        <v>#REF!</v>
      </c>
      <c r="G11" s="204" t="e">
        <f>IF(#REF!="","",#REF!)</f>
        <v>#REF!</v>
      </c>
      <c r="H11" s="205" t="e">
        <f>IF(#REF!="","",#REF!)</f>
        <v>#REF!</v>
      </c>
      <c r="I11" s="206" t="e">
        <f>IF(#REF!="","",#REF!)</f>
        <v>#REF!</v>
      </c>
      <c r="J11" s="202" t="e">
        <f>IF(#REF!="","",#REF!)</f>
        <v>#REF!</v>
      </c>
      <c r="K11" s="68" t="e">
        <f>IF(#REF!="","",#REF!)</f>
        <v>#REF!</v>
      </c>
      <c r="L11" s="14" t="e">
        <f>IF(#REF!="","",#REF!)</f>
        <v>#REF!</v>
      </c>
      <c r="M11" s="65" t="e">
        <f>IF(#REF!="","",#REF!)</f>
        <v>#REF!</v>
      </c>
      <c r="N11" s="27" t="e">
        <f>IF(#REF!="","",#REF!)</f>
        <v>#REF!</v>
      </c>
      <c r="O11" s="53" t="e">
        <f>IF(#REF!="","",#REF!)</f>
        <v>#REF!</v>
      </c>
      <c r="P11" s="55" t="e">
        <f>IF(#REF!="","",#REF!)</f>
        <v>#REF!</v>
      </c>
      <c r="Q11" s="10" t="e">
        <f>IF(#REF!="","",#REF!)</f>
        <v>#REF!</v>
      </c>
      <c r="R11" s="10" t="e">
        <f>IF(#REF!="","",#REF!)</f>
        <v>#REF!</v>
      </c>
      <c r="S11" s="66" t="e">
        <f>IF(#REF!="","",#REF!)</f>
        <v>#REF!</v>
      </c>
      <c r="T11" s="52" t="e">
        <f>IF(#REF!="","",#REF!)</f>
        <v>#REF!</v>
      </c>
      <c r="U11" s="52" t="e">
        <f>IF(#REF!="","",#REF!)</f>
        <v>#REF!</v>
      </c>
      <c r="V11" s="52" t="e">
        <f>IF(#REF!="","",#REF!)</f>
        <v>#REF!</v>
      </c>
      <c r="W11" s="52" t="e">
        <f>IF(#REF!="","",#REF!)</f>
        <v>#REF!</v>
      </c>
      <c r="X11" s="16" t="e">
        <f>IF(#REF!="","",#REF!)</f>
        <v>#REF!</v>
      </c>
      <c r="Y11" s="69"/>
      <c r="Z11" s="2"/>
      <c r="AA11" s="2"/>
      <c r="AB11" s="82"/>
      <c r="AC11" s="9"/>
      <c r="AD11" s="8"/>
      <c r="AE11" s="2"/>
      <c r="AF11" s="2"/>
      <c r="AG11" s="2"/>
      <c r="AH11" s="2"/>
      <c r="AI11" s="2"/>
      <c r="AJ11" s="2"/>
    </row>
    <row r="12" spans="4:36" x14ac:dyDescent="0.35">
      <c r="E12" s="207" t="s">
        <v>2</v>
      </c>
      <c r="F12" s="203">
        <v>19</v>
      </c>
      <c r="G12" s="208" t="s">
        <v>5</v>
      </c>
      <c r="H12" s="197" t="s">
        <v>6</v>
      </c>
      <c r="I12" s="209"/>
      <c r="J12" s="207"/>
      <c r="K12" s="4"/>
      <c r="L12" s="63"/>
      <c r="M12" s="64"/>
      <c r="N12" s="15"/>
      <c r="O12" s="6"/>
      <c r="P12" s="8"/>
      <c r="Q12" s="8"/>
      <c r="R12" s="2"/>
      <c r="S12" s="36"/>
      <c r="T12" s="8"/>
      <c r="U12" s="2"/>
      <c r="V12" s="2"/>
      <c r="W12" s="2"/>
      <c r="X12" s="9"/>
      <c r="Y12" s="69"/>
      <c r="Z12" s="2"/>
      <c r="AA12" s="2"/>
      <c r="AB12" s="82"/>
      <c r="AC12" s="9"/>
      <c r="AD12" s="8"/>
      <c r="AE12" s="2"/>
      <c r="AF12" s="2"/>
      <c r="AG12" s="2"/>
      <c r="AH12" s="2"/>
      <c r="AI12" s="2"/>
      <c r="AJ12" s="2"/>
    </row>
    <row r="13" spans="4:36" x14ac:dyDescent="0.35">
      <c r="E13" s="207" t="s">
        <v>2</v>
      </c>
      <c r="F13" s="203">
        <v>15</v>
      </c>
      <c r="G13" s="208" t="s">
        <v>3</v>
      </c>
      <c r="H13" s="197" t="s">
        <v>4</v>
      </c>
      <c r="I13" s="209"/>
      <c r="J13" s="207"/>
      <c r="K13" s="4"/>
      <c r="L13" s="63"/>
      <c r="M13" s="64"/>
      <c r="N13" s="15"/>
      <c r="O13" s="6"/>
      <c r="P13" s="8"/>
      <c r="Q13" s="8"/>
      <c r="R13" s="2"/>
      <c r="S13" s="36"/>
      <c r="T13" s="8"/>
      <c r="U13" s="2"/>
      <c r="V13" s="2"/>
      <c r="W13" s="2"/>
      <c r="X13" s="9"/>
      <c r="Y13" s="69"/>
      <c r="Z13" s="2"/>
      <c r="AA13" s="2"/>
      <c r="AB13" s="82"/>
      <c r="AC13" s="9"/>
      <c r="AD13" s="8"/>
      <c r="AE13" s="2"/>
      <c r="AF13" s="2"/>
      <c r="AG13" s="2"/>
      <c r="AH13" s="2"/>
      <c r="AI13" s="2"/>
      <c r="AJ13" s="2"/>
    </row>
    <row r="14" spans="4:36" x14ac:dyDescent="0.35">
      <c r="E14" s="207" t="s">
        <v>2</v>
      </c>
      <c r="F14" s="203">
        <v>24</v>
      </c>
      <c r="G14" s="208" t="s">
        <v>7</v>
      </c>
      <c r="H14" s="197" t="s">
        <v>8</v>
      </c>
      <c r="I14" s="209"/>
      <c r="J14" s="207"/>
      <c r="K14" s="4"/>
      <c r="L14" s="63"/>
      <c r="M14" s="64"/>
      <c r="N14" s="15"/>
      <c r="O14" s="6"/>
      <c r="P14" s="8"/>
      <c r="Q14" s="8"/>
      <c r="R14" s="2"/>
      <c r="S14" s="36"/>
      <c r="T14" s="8"/>
      <c r="U14" s="2"/>
      <c r="V14" s="2"/>
      <c r="W14" s="2"/>
      <c r="X14" s="9"/>
      <c r="Y14" s="69"/>
      <c r="Z14" s="2"/>
      <c r="AA14" s="2"/>
      <c r="AB14" s="82"/>
      <c r="AC14" s="9"/>
      <c r="AD14" s="8"/>
      <c r="AE14" s="2"/>
      <c r="AF14" s="2"/>
      <c r="AG14" s="2"/>
      <c r="AH14" s="2"/>
      <c r="AI14" s="2"/>
      <c r="AJ14" s="2"/>
    </row>
    <row r="15" spans="4:36" ht="29" x14ac:dyDescent="0.35">
      <c r="E15" s="207" t="s">
        <v>2</v>
      </c>
      <c r="F15" s="203">
        <v>4</v>
      </c>
      <c r="G15" s="208" t="s">
        <v>9</v>
      </c>
      <c r="H15" s="197" t="s">
        <v>10</v>
      </c>
      <c r="I15" s="209" t="s">
        <v>53</v>
      </c>
      <c r="J15" s="207"/>
      <c r="K15" s="68"/>
      <c r="L15" s="63"/>
      <c r="M15" s="64"/>
      <c r="N15" s="15"/>
      <c r="O15" s="6"/>
      <c r="P15" s="8"/>
      <c r="Q15" s="8"/>
      <c r="R15" s="2"/>
      <c r="S15" s="36"/>
      <c r="T15" s="8"/>
      <c r="U15" s="2"/>
      <c r="V15" s="2"/>
      <c r="W15" s="2"/>
      <c r="X15" s="9"/>
      <c r="Y15" s="69"/>
      <c r="Z15" s="2"/>
      <c r="AA15" s="2"/>
      <c r="AB15" s="82"/>
      <c r="AC15" s="9"/>
      <c r="AD15" s="8"/>
      <c r="AE15" s="2"/>
      <c r="AF15" s="2"/>
      <c r="AG15" s="2"/>
      <c r="AH15" s="2"/>
      <c r="AI15" s="2"/>
      <c r="AJ15" s="2"/>
    </row>
    <row r="16" spans="4:36" x14ac:dyDescent="0.35">
      <c r="E16" s="207" t="s">
        <v>2</v>
      </c>
      <c r="F16" s="203">
        <v>25</v>
      </c>
      <c r="G16" s="208" t="s">
        <v>11</v>
      </c>
      <c r="H16" s="197" t="s">
        <v>12</v>
      </c>
      <c r="I16" s="209" t="s">
        <v>52</v>
      </c>
      <c r="J16" s="207"/>
      <c r="K16" s="4"/>
      <c r="L16" s="63"/>
      <c r="M16" s="64"/>
      <c r="N16" s="15"/>
      <c r="O16" s="6"/>
      <c r="P16" s="8"/>
      <c r="Q16" s="8"/>
      <c r="R16" s="2"/>
      <c r="S16" s="36"/>
      <c r="T16" s="8"/>
      <c r="U16" s="2"/>
      <c r="V16" s="2"/>
      <c r="W16" s="2"/>
      <c r="X16" s="9"/>
      <c r="Y16" s="69"/>
      <c r="Z16" s="2"/>
      <c r="AA16" s="2"/>
      <c r="AB16" s="82"/>
      <c r="AC16" s="9"/>
      <c r="AD16" s="8"/>
      <c r="AE16" s="2"/>
      <c r="AF16" s="2"/>
      <c r="AG16" s="2"/>
      <c r="AH16" s="2"/>
      <c r="AI16" s="2"/>
      <c r="AJ16" s="2"/>
    </row>
    <row r="17" spans="4:36" x14ac:dyDescent="0.35">
      <c r="D17" s="2">
        <v>5</v>
      </c>
      <c r="E17" s="207" t="s">
        <v>13</v>
      </c>
      <c r="F17" s="203" t="e">
        <f>IF(#REF!="","",#REF!)</f>
        <v>#REF!</v>
      </c>
      <c r="G17" s="204" t="e">
        <f>IF(#REF!="","",#REF!)</f>
        <v>#REF!</v>
      </c>
      <c r="H17" s="205" t="e">
        <f>IF(#REF!="","",#REF!)</f>
        <v>#REF!</v>
      </c>
      <c r="I17" s="206" t="e">
        <f>#REF!</f>
        <v>#REF!</v>
      </c>
      <c r="J17" s="202"/>
      <c r="K17" s="68"/>
      <c r="L17" s="14" t="e">
        <f>IF(#REF!="","",#REF!)</f>
        <v>#REF!</v>
      </c>
      <c r="M17" s="65" t="e">
        <f>IF(#REF!="","",#REF!)</f>
        <v>#REF!</v>
      </c>
      <c r="N17" s="27" t="e">
        <f>IF(#REF!="","",#REF!)</f>
        <v>#REF!</v>
      </c>
      <c r="O17" s="53" t="e">
        <f>IF(#REF!="","",#REF!)</f>
        <v>#REF!</v>
      </c>
      <c r="P17" s="55" t="e">
        <f>IF(#REF!="","",#REF!)</f>
        <v>#REF!</v>
      </c>
      <c r="Q17" s="10" t="e">
        <f>IF(#REF!="","",#REF!)</f>
        <v>#REF!</v>
      </c>
      <c r="R17" s="10" t="e">
        <f>IF(#REF!="","",#REF!)</f>
        <v>#REF!</v>
      </c>
      <c r="S17" s="66" t="e">
        <f>IF(#REF!="","",#REF!)</f>
        <v>#REF!</v>
      </c>
      <c r="T17" s="52" t="e">
        <f>IF(#REF!="","",#REF!)</f>
        <v>#REF!</v>
      </c>
      <c r="U17" s="52" t="e">
        <f>IF(#REF!="","",#REF!)</f>
        <v>#REF!</v>
      </c>
      <c r="V17" s="52" t="e">
        <f>IF(#REF!="","",#REF!)</f>
        <v>#REF!</v>
      </c>
      <c r="W17" s="52" t="e">
        <f>IF(#REF!="","",#REF!)</f>
        <v>#REF!</v>
      </c>
      <c r="X17" s="16" t="e">
        <f>IF(#REF!="","",#REF!)</f>
        <v>#REF!</v>
      </c>
      <c r="Y17" s="69">
        <v>37523</v>
      </c>
      <c r="Z17" s="2" t="s">
        <v>232</v>
      </c>
      <c r="AA17" s="2"/>
      <c r="AB17" s="82">
        <v>1.96</v>
      </c>
      <c r="AC17" s="9">
        <v>89</v>
      </c>
      <c r="AD17" s="8"/>
      <c r="AE17" s="2"/>
      <c r="AF17" s="2"/>
      <c r="AG17" s="2"/>
      <c r="AH17" s="2"/>
      <c r="AI17" s="2"/>
      <c r="AJ17" s="2"/>
    </row>
    <row r="18" spans="4:36" x14ac:dyDescent="0.35">
      <c r="D18" s="2">
        <v>6</v>
      </c>
      <c r="E18" s="207" t="s">
        <v>13</v>
      </c>
      <c r="F18" s="203" t="e">
        <f>IF(#REF!="","",#REF!)</f>
        <v>#REF!</v>
      </c>
      <c r="G18" s="204" t="e">
        <f>IF(#REF!="","",#REF!)</f>
        <v>#REF!</v>
      </c>
      <c r="H18" s="205" t="e">
        <f>IF(#REF!="","",#REF!)</f>
        <v>#REF!</v>
      </c>
      <c r="I18" s="206" t="e">
        <f>#REF!</f>
        <v>#REF!</v>
      </c>
      <c r="J18" s="202"/>
      <c r="K18" s="4"/>
      <c r="L18" s="14" t="e">
        <f>IF(#REF!="","",#REF!)</f>
        <v>#REF!</v>
      </c>
      <c r="M18" s="65" t="e">
        <f>IF(#REF!="","",#REF!)</f>
        <v>#REF!</v>
      </c>
      <c r="N18" s="27" t="e">
        <f>IF(#REF!="","",#REF!)</f>
        <v>#REF!</v>
      </c>
      <c r="O18" s="53" t="e">
        <f>IF(#REF!="","",#REF!)</f>
        <v>#REF!</v>
      </c>
      <c r="P18" s="55" t="e">
        <f>IF(#REF!="","",#REF!)</f>
        <v>#REF!</v>
      </c>
      <c r="Q18" s="10" t="e">
        <f>IF(#REF!="","",#REF!)</f>
        <v>#REF!</v>
      </c>
      <c r="R18" s="10" t="e">
        <f>IF(#REF!="","",#REF!)</f>
        <v>#REF!</v>
      </c>
      <c r="S18" s="66" t="e">
        <f>IF(#REF!="","",#REF!)</f>
        <v>#REF!</v>
      </c>
      <c r="T18" s="52" t="e">
        <f>IF(#REF!="","",#REF!)</f>
        <v>#REF!</v>
      </c>
      <c r="U18" s="52" t="e">
        <f>IF(#REF!="","",#REF!)</f>
        <v>#REF!</v>
      </c>
      <c r="V18" s="52" t="e">
        <f>IF(#REF!="","",#REF!)</f>
        <v>#REF!</v>
      </c>
      <c r="W18" s="52" t="e">
        <f>IF(#REF!="","",#REF!)</f>
        <v>#REF!</v>
      </c>
      <c r="X18" s="16" t="e">
        <f>IF(#REF!="","",#REF!)</f>
        <v>#REF!</v>
      </c>
      <c r="Y18" s="69"/>
      <c r="Z18" s="2"/>
      <c r="AA18" s="2"/>
      <c r="AB18" s="82"/>
      <c r="AC18" s="9"/>
      <c r="AD18" s="8"/>
      <c r="AE18" s="2"/>
      <c r="AF18" s="2"/>
      <c r="AG18" s="2"/>
      <c r="AH18" s="2"/>
      <c r="AI18" s="2"/>
      <c r="AJ18" s="2"/>
    </row>
    <row r="19" spans="4:36" x14ac:dyDescent="0.35">
      <c r="E19" s="207" t="s">
        <v>13</v>
      </c>
      <c r="F19" s="203">
        <v>10</v>
      </c>
      <c r="G19" s="208" t="s">
        <v>14</v>
      </c>
      <c r="H19" s="197" t="s">
        <v>15</v>
      </c>
      <c r="I19" s="209"/>
      <c r="J19" s="207"/>
      <c r="K19" s="4"/>
      <c r="L19" s="63"/>
      <c r="M19" s="64"/>
      <c r="N19" s="15"/>
      <c r="O19" s="6"/>
      <c r="P19" s="8"/>
      <c r="Q19" s="8"/>
      <c r="R19" s="2"/>
      <c r="S19" s="36"/>
      <c r="T19" s="8"/>
      <c r="U19" s="2"/>
      <c r="V19" s="2"/>
      <c r="W19" s="2"/>
      <c r="X19" s="9"/>
      <c r="Y19" s="69"/>
      <c r="Z19" s="2"/>
      <c r="AA19" s="2"/>
      <c r="AB19" s="82"/>
      <c r="AC19" s="9"/>
      <c r="AD19" s="8"/>
      <c r="AE19" s="2"/>
      <c r="AF19" s="2"/>
      <c r="AG19" s="2"/>
      <c r="AH19" s="2"/>
      <c r="AI19" s="2"/>
      <c r="AJ19" s="2"/>
    </row>
    <row r="20" spans="4:36" x14ac:dyDescent="0.35">
      <c r="D20" s="2">
        <v>7</v>
      </c>
      <c r="E20" s="207" t="s">
        <v>13</v>
      </c>
      <c r="F20" s="203" t="e">
        <f>IF(#REF!="","",#REF!)</f>
        <v>#REF!</v>
      </c>
      <c r="G20" s="204" t="e">
        <f>IF(#REF!="","",#REF!)</f>
        <v>#REF!</v>
      </c>
      <c r="H20" s="205" t="e">
        <f>IF(#REF!="","",#REF!)</f>
        <v>#REF!</v>
      </c>
      <c r="I20" s="206" t="e">
        <f>#REF!</f>
        <v>#REF!</v>
      </c>
      <c r="J20" s="202"/>
      <c r="K20" s="4"/>
      <c r="L20" s="14" t="e">
        <f>IF(#REF!="","",#REF!)</f>
        <v>#REF!</v>
      </c>
      <c r="M20" s="65" t="e">
        <f>IF(#REF!="","",#REF!)</f>
        <v>#REF!</v>
      </c>
      <c r="N20" s="27" t="e">
        <f>IF(#REF!="","",#REF!)</f>
        <v>#REF!</v>
      </c>
      <c r="O20" s="53" t="e">
        <f>IF(#REF!="","",#REF!)</f>
        <v>#REF!</v>
      </c>
      <c r="P20" s="55" t="e">
        <f>IF(#REF!="","",#REF!)</f>
        <v>#REF!</v>
      </c>
      <c r="Q20" s="10" t="e">
        <f>IF(#REF!="","",#REF!)</f>
        <v>#REF!</v>
      </c>
      <c r="R20" s="10" t="e">
        <f>IF(#REF!="","",#REF!)</f>
        <v>#REF!</v>
      </c>
      <c r="S20" s="66" t="e">
        <f>IF(#REF!="","",#REF!)</f>
        <v>#REF!</v>
      </c>
      <c r="T20" s="52" t="e">
        <f>IF(#REF!="","",#REF!)</f>
        <v>#REF!</v>
      </c>
      <c r="U20" s="52" t="e">
        <f>IF(#REF!="","",#REF!)</f>
        <v>#REF!</v>
      </c>
      <c r="V20" s="52" t="e">
        <f>IF(#REF!="","",#REF!)</f>
        <v>#REF!</v>
      </c>
      <c r="W20" s="52" t="e">
        <f>IF(#REF!="","",#REF!)</f>
        <v>#REF!</v>
      </c>
      <c r="X20" s="16" t="e">
        <f>IF(#REF!="","",#REF!)</f>
        <v>#REF!</v>
      </c>
      <c r="Y20" s="69">
        <v>36235</v>
      </c>
      <c r="Z20" s="2"/>
      <c r="AA20" s="2"/>
      <c r="AB20" s="82">
        <v>1.8</v>
      </c>
      <c r="AC20" s="9">
        <v>73</v>
      </c>
      <c r="AD20" s="8"/>
      <c r="AE20" s="2"/>
      <c r="AF20" s="2"/>
      <c r="AG20" s="2"/>
      <c r="AH20" s="2"/>
      <c r="AI20" s="2"/>
      <c r="AJ20" s="2"/>
    </row>
    <row r="21" spans="4:36" x14ac:dyDescent="0.35">
      <c r="E21" s="207" t="s">
        <v>13</v>
      </c>
      <c r="F21" s="203">
        <v>8</v>
      </c>
      <c r="G21" s="208" t="s">
        <v>16</v>
      </c>
      <c r="H21" s="197" t="s">
        <v>17</v>
      </c>
      <c r="I21" s="209"/>
      <c r="J21" s="207"/>
      <c r="K21" s="4"/>
      <c r="L21" s="63"/>
      <c r="M21" s="64"/>
      <c r="N21" s="15"/>
      <c r="O21" s="6"/>
      <c r="P21" s="8"/>
      <c r="Q21" s="8"/>
      <c r="R21" s="2"/>
      <c r="S21" s="36"/>
      <c r="T21" s="8"/>
      <c r="U21" s="2"/>
      <c r="V21" s="2"/>
      <c r="W21" s="2"/>
      <c r="X21" s="9"/>
      <c r="Y21" s="69"/>
      <c r="Z21" s="2"/>
      <c r="AA21" s="2"/>
      <c r="AB21" s="82"/>
      <c r="AC21" s="9"/>
      <c r="AD21" s="8"/>
      <c r="AE21" s="2"/>
      <c r="AF21" s="2"/>
      <c r="AG21" s="2"/>
      <c r="AH21" s="2"/>
      <c r="AI21" s="2"/>
      <c r="AJ21" s="2"/>
    </row>
    <row r="22" spans="4:36" x14ac:dyDescent="0.35">
      <c r="E22" s="207" t="s">
        <v>13</v>
      </c>
      <c r="F22" s="203"/>
      <c r="G22" s="208"/>
      <c r="H22" s="197"/>
      <c r="I22" s="209"/>
      <c r="J22" s="207"/>
      <c r="K22" s="68"/>
      <c r="L22" s="63"/>
      <c r="M22" s="64"/>
      <c r="N22" s="15"/>
      <c r="O22" s="6"/>
      <c r="P22" s="8"/>
      <c r="Q22" s="8"/>
      <c r="R22" s="2"/>
      <c r="S22" s="36"/>
      <c r="T22" s="8"/>
      <c r="U22" s="2"/>
      <c r="V22" s="2"/>
      <c r="W22" s="2"/>
      <c r="X22" s="9"/>
      <c r="Y22" s="69"/>
      <c r="Z22" s="2"/>
      <c r="AA22" s="2"/>
      <c r="AB22" s="82"/>
      <c r="AC22" s="9"/>
      <c r="AD22" s="8"/>
      <c r="AE22" s="2"/>
      <c r="AF22" s="2"/>
      <c r="AG22" s="2"/>
      <c r="AH22" s="2"/>
      <c r="AI22" s="2"/>
      <c r="AJ22" s="2"/>
    </row>
    <row r="23" spans="4:36" x14ac:dyDescent="0.35">
      <c r="E23" s="207" t="s">
        <v>13</v>
      </c>
      <c r="F23" s="203" t="e">
        <f>IF(#REF!="","",#REF!)</f>
        <v>#REF!</v>
      </c>
      <c r="G23" s="204" t="e">
        <f>IF(#REF!="","",#REF!)</f>
        <v>#REF!</v>
      </c>
      <c r="H23" s="205" t="e">
        <f>IF(#REF!="","",#REF!)</f>
        <v>#REF!</v>
      </c>
      <c r="I23" s="206" t="e">
        <f>#REF!</f>
        <v>#REF!</v>
      </c>
      <c r="J23" s="202"/>
      <c r="K23" s="68"/>
      <c r="L23" s="14" t="e">
        <f>IF(#REF!="","",#REF!)</f>
        <v>#REF!</v>
      </c>
      <c r="M23" s="65" t="e">
        <f>IF(#REF!="","",#REF!)</f>
        <v>#REF!</v>
      </c>
      <c r="N23" s="27" t="e">
        <f>IF(#REF!="","",#REF!)</f>
        <v>#REF!</v>
      </c>
      <c r="O23" s="53" t="e">
        <f>IF(#REF!="","",#REF!)</f>
        <v>#REF!</v>
      </c>
      <c r="P23" s="55" t="e">
        <f>IF(#REF!="","",#REF!)</f>
        <v>#REF!</v>
      </c>
      <c r="Q23" s="10" t="e">
        <f>IF(#REF!="","",#REF!)</f>
        <v>#REF!</v>
      </c>
      <c r="R23" s="10" t="e">
        <f>IF(#REF!="","",#REF!)</f>
        <v>#REF!</v>
      </c>
      <c r="S23" s="66" t="e">
        <f>IF(#REF!="","",#REF!)</f>
        <v>#REF!</v>
      </c>
      <c r="T23" s="52" t="e">
        <f>IF(#REF!="","",#REF!)</f>
        <v>#REF!</v>
      </c>
      <c r="U23" s="52" t="e">
        <f>IF(#REF!="","",#REF!)</f>
        <v>#REF!</v>
      </c>
      <c r="V23" s="52" t="e">
        <f>IF(#REF!="","",#REF!)</f>
        <v>#REF!</v>
      </c>
      <c r="W23" s="52" t="e">
        <f>IF(#REF!="","",#REF!)</f>
        <v>#REF!</v>
      </c>
      <c r="X23" s="16" t="e">
        <f>IF(#REF!="","",#REF!)</f>
        <v>#REF!</v>
      </c>
      <c r="Y23" s="69">
        <v>38161</v>
      </c>
      <c r="Z23" s="2"/>
      <c r="AA23" s="2"/>
      <c r="AB23" s="82">
        <v>1.73</v>
      </c>
      <c r="AC23" s="9"/>
      <c r="AD23" s="8"/>
      <c r="AE23" s="2"/>
      <c r="AF23" s="2"/>
      <c r="AG23" s="2"/>
      <c r="AH23" s="2"/>
      <c r="AI23" s="2"/>
      <c r="AJ23" s="2"/>
    </row>
    <row r="24" spans="4:36" ht="29" x14ac:dyDescent="0.35">
      <c r="E24" s="207" t="s">
        <v>13</v>
      </c>
      <c r="F24" s="203">
        <v>21</v>
      </c>
      <c r="G24" s="208" t="s">
        <v>51</v>
      </c>
      <c r="H24" s="197" t="s">
        <v>50</v>
      </c>
      <c r="I24" s="209" t="s">
        <v>49</v>
      </c>
      <c r="J24" s="207"/>
      <c r="K24" s="4"/>
      <c r="L24" s="63"/>
      <c r="M24" s="64"/>
      <c r="N24" s="15"/>
      <c r="O24" s="6"/>
      <c r="P24" s="8"/>
      <c r="Q24" s="8"/>
      <c r="R24" s="2"/>
      <c r="S24" s="36"/>
      <c r="T24" s="8"/>
      <c r="U24" s="2"/>
      <c r="V24" s="2"/>
      <c r="W24" s="2"/>
      <c r="X24" s="9"/>
      <c r="Y24" s="69"/>
      <c r="Z24" s="2"/>
      <c r="AA24" s="2"/>
      <c r="AB24" s="82"/>
      <c r="AC24" s="9"/>
      <c r="AD24" s="8"/>
      <c r="AE24" s="2"/>
      <c r="AF24" s="2"/>
      <c r="AG24" s="2"/>
      <c r="AH24" s="2"/>
      <c r="AI24" s="2"/>
      <c r="AJ24" s="2"/>
    </row>
    <row r="25" spans="4:36" x14ac:dyDescent="0.35">
      <c r="E25" s="207"/>
      <c r="F25" s="203"/>
      <c r="G25" s="208"/>
      <c r="H25" s="197"/>
      <c r="I25" s="209"/>
      <c r="J25" s="207"/>
      <c r="K25" s="68"/>
      <c r="L25" s="63"/>
      <c r="M25" s="64"/>
      <c r="N25" s="15"/>
      <c r="O25" s="6"/>
      <c r="P25" s="8"/>
      <c r="Q25" s="8"/>
      <c r="R25" s="2"/>
      <c r="S25" s="36"/>
      <c r="T25" s="8"/>
      <c r="U25" s="2"/>
      <c r="V25" s="2"/>
      <c r="W25" s="2"/>
      <c r="X25" s="9"/>
      <c r="Y25" s="69"/>
      <c r="Z25" s="2"/>
      <c r="AA25" s="2"/>
      <c r="AB25" s="82"/>
      <c r="AC25" s="9"/>
      <c r="AD25" s="8"/>
      <c r="AE25" s="2"/>
      <c r="AF25" s="2"/>
      <c r="AG25" s="2"/>
      <c r="AH25" s="2"/>
      <c r="AI25" s="2"/>
      <c r="AJ25" s="2"/>
    </row>
    <row r="26" spans="4:36" x14ac:dyDescent="0.35">
      <c r="E26" s="207" t="s">
        <v>18</v>
      </c>
      <c r="F26" s="203" t="e">
        <f>IF(#REF!="","",#REF!)</f>
        <v>#REF!</v>
      </c>
      <c r="G26" s="204" t="e">
        <f>IF(#REF!="","",#REF!)</f>
        <v>#REF!</v>
      </c>
      <c r="H26" s="205" t="e">
        <f>IF(#REF!="","",#REF!)</f>
        <v>#REF!</v>
      </c>
      <c r="I26" s="206" t="e">
        <f>#REF!</f>
        <v>#REF!</v>
      </c>
      <c r="J26" s="202"/>
      <c r="K26" s="68"/>
      <c r="L26" s="14" t="e">
        <f>IF(#REF!="","",#REF!)</f>
        <v>#REF!</v>
      </c>
      <c r="M26" s="65" t="e">
        <f>IF(#REF!="","",#REF!)</f>
        <v>#REF!</v>
      </c>
      <c r="N26" s="27" t="e">
        <f>IF(#REF!="","",#REF!)</f>
        <v>#REF!</v>
      </c>
      <c r="O26" s="53" t="e">
        <f>IF(#REF!="","",#REF!)</f>
        <v>#REF!</v>
      </c>
      <c r="P26" s="55" t="e">
        <f>IF(#REF!="","",#REF!)</f>
        <v>#REF!</v>
      </c>
      <c r="Q26" s="10" t="e">
        <f>IF(#REF!="","",#REF!)</f>
        <v>#REF!</v>
      </c>
      <c r="R26" s="10" t="e">
        <f>IF(#REF!="","",#REF!)</f>
        <v>#REF!</v>
      </c>
      <c r="S26" s="66" t="e">
        <f>IF(#REF!="","",#REF!)</f>
        <v>#REF!</v>
      </c>
      <c r="T26" s="52" t="e">
        <f>IF(#REF!="","",#REF!)</f>
        <v>#REF!</v>
      </c>
      <c r="U26" s="52" t="e">
        <f>IF(#REF!="","",#REF!)</f>
        <v>#REF!</v>
      </c>
      <c r="V26" s="52" t="e">
        <f>IF(#REF!="","",#REF!)</f>
        <v>#REF!</v>
      </c>
      <c r="W26" s="52" t="e">
        <f>IF(#REF!="","",#REF!)</f>
        <v>#REF!</v>
      </c>
      <c r="X26" s="16" t="e">
        <f>IF(#REF!="","",#REF!)</f>
        <v>#REF!</v>
      </c>
      <c r="Y26" s="69">
        <v>35701</v>
      </c>
      <c r="Z26" s="2"/>
      <c r="AA26" s="2"/>
      <c r="AB26" s="82">
        <v>1.8</v>
      </c>
      <c r="AC26" s="9">
        <v>77</v>
      </c>
      <c r="AD26" s="8"/>
      <c r="AE26" s="2"/>
      <c r="AF26" s="2"/>
      <c r="AG26" s="2"/>
      <c r="AH26" s="2"/>
      <c r="AI26" s="2"/>
      <c r="AJ26" s="2"/>
    </row>
    <row r="27" spans="4:36" x14ac:dyDescent="0.35">
      <c r="D27" s="2">
        <v>8</v>
      </c>
      <c r="E27" s="207" t="s">
        <v>18</v>
      </c>
      <c r="F27" s="203" t="e">
        <f>IF(#REF!="","",#REF!)</f>
        <v>#REF!</v>
      </c>
      <c r="G27" s="204" t="e">
        <f>IF(#REF!="","",#REF!)</f>
        <v>#REF!</v>
      </c>
      <c r="H27" s="205" t="e">
        <f>IF(#REF!="","",#REF!)</f>
        <v>#REF!</v>
      </c>
      <c r="I27" s="206" t="e">
        <f>#REF!</f>
        <v>#REF!</v>
      </c>
      <c r="J27" s="202"/>
      <c r="K27" s="68"/>
      <c r="L27" s="14" t="e">
        <f>IF(#REF!="","",#REF!)</f>
        <v>#REF!</v>
      </c>
      <c r="M27" s="65" t="e">
        <f>IF(#REF!="","",#REF!)</f>
        <v>#REF!</v>
      </c>
      <c r="N27" s="27" t="e">
        <f>IF(#REF!="","",#REF!)</f>
        <v>#REF!</v>
      </c>
      <c r="O27" s="53" t="e">
        <f>IF(#REF!="","",#REF!)</f>
        <v>#REF!</v>
      </c>
      <c r="P27" s="55" t="e">
        <f>IF(#REF!="","",#REF!)</f>
        <v>#REF!</v>
      </c>
      <c r="Q27" s="10" t="e">
        <f>IF(#REF!="","",#REF!)</f>
        <v>#REF!</v>
      </c>
      <c r="R27" s="10" t="e">
        <f>IF(#REF!="","",#REF!)</f>
        <v>#REF!</v>
      </c>
      <c r="S27" s="66" t="e">
        <f>IF(#REF!="","",#REF!)</f>
        <v>#REF!</v>
      </c>
      <c r="T27" s="52" t="e">
        <f>IF(#REF!="","",#REF!)</f>
        <v>#REF!</v>
      </c>
      <c r="U27" s="52" t="e">
        <f>IF(#REF!="","",#REF!)</f>
        <v>#REF!</v>
      </c>
      <c r="V27" s="52" t="e">
        <f>IF(#REF!="","",#REF!)</f>
        <v>#REF!</v>
      </c>
      <c r="W27" s="52" t="e">
        <f>IF(#REF!="","",#REF!)</f>
        <v>#REF!</v>
      </c>
      <c r="X27" s="16" t="e">
        <f>IF(#REF!="","",#REF!)</f>
        <v>#REF!</v>
      </c>
      <c r="Y27" s="69">
        <v>37829</v>
      </c>
      <c r="Z27" s="2"/>
      <c r="AA27" s="2"/>
      <c r="AB27" s="82">
        <v>1.94</v>
      </c>
      <c r="AC27" s="9">
        <v>90</v>
      </c>
      <c r="AD27" s="8"/>
      <c r="AE27" s="2"/>
      <c r="AF27" s="2"/>
      <c r="AG27" s="2"/>
      <c r="AH27" s="2"/>
      <c r="AI27" s="2"/>
      <c r="AJ27" s="2"/>
    </row>
    <row r="28" spans="4:36" x14ac:dyDescent="0.35">
      <c r="E28" s="207" t="s">
        <v>18</v>
      </c>
      <c r="F28" s="203">
        <v>99</v>
      </c>
      <c r="G28" s="208" t="s">
        <v>19</v>
      </c>
      <c r="H28" s="197" t="s">
        <v>20</v>
      </c>
      <c r="I28" s="209"/>
      <c r="J28" s="207"/>
      <c r="K28" s="68"/>
      <c r="L28" s="63"/>
      <c r="M28" s="64"/>
      <c r="N28" s="15"/>
      <c r="O28" s="6"/>
      <c r="P28" s="8"/>
      <c r="Q28" s="8"/>
      <c r="R28" s="2"/>
      <c r="S28" s="36"/>
      <c r="T28" s="8"/>
      <c r="U28" s="2"/>
      <c r="V28" s="2"/>
      <c r="W28" s="2"/>
      <c r="X28" s="9"/>
      <c r="Y28" s="69"/>
      <c r="Z28" s="2"/>
      <c r="AA28" s="2"/>
      <c r="AB28" s="82"/>
      <c r="AC28" s="9"/>
      <c r="AD28" s="8"/>
      <c r="AE28" s="2"/>
      <c r="AF28" s="2"/>
      <c r="AG28" s="2"/>
      <c r="AH28" s="2"/>
      <c r="AI28" s="2"/>
      <c r="AJ28" s="2"/>
    </row>
    <row r="29" spans="4:36" x14ac:dyDescent="0.35">
      <c r="D29" s="2">
        <v>9</v>
      </c>
      <c r="E29" s="207" t="s">
        <v>18</v>
      </c>
      <c r="F29" s="203" t="e">
        <f>IF(#REF!="","",#REF!)</f>
        <v>#REF!</v>
      </c>
      <c r="G29" s="204" t="e">
        <f>IF(#REF!="","",#REF!)</f>
        <v>#REF!</v>
      </c>
      <c r="H29" s="205" t="e">
        <f>IF(#REF!="","",#REF!)</f>
        <v>#REF!</v>
      </c>
      <c r="I29" s="206" t="e">
        <f>#REF!</f>
        <v>#REF!</v>
      </c>
      <c r="J29" s="202"/>
      <c r="K29" s="4"/>
      <c r="L29" s="14" t="e">
        <f>IF(#REF!="","",#REF!)</f>
        <v>#REF!</v>
      </c>
      <c r="M29" s="65" t="e">
        <f>IF(#REF!="","",#REF!)</f>
        <v>#REF!</v>
      </c>
      <c r="N29" s="27" t="e">
        <f>IF(#REF!="","",#REF!)</f>
        <v>#REF!</v>
      </c>
      <c r="O29" s="53" t="e">
        <f>IF(#REF!="","",#REF!)</f>
        <v>#REF!</v>
      </c>
      <c r="P29" s="55" t="e">
        <f>IF(#REF!="","",#REF!)</f>
        <v>#REF!</v>
      </c>
      <c r="Q29" s="10" t="e">
        <f>IF(#REF!="","",#REF!)</f>
        <v>#REF!</v>
      </c>
      <c r="R29" s="10" t="e">
        <f>IF(#REF!="","",#REF!)</f>
        <v>#REF!</v>
      </c>
      <c r="S29" s="66" t="e">
        <f>IF(#REF!="","",#REF!)</f>
        <v>#REF!</v>
      </c>
      <c r="T29" s="52" t="e">
        <f>IF(#REF!="","",#REF!)</f>
        <v>#REF!</v>
      </c>
      <c r="U29" s="52" t="e">
        <f>IF(#REF!="","",#REF!)</f>
        <v>#REF!</v>
      </c>
      <c r="V29" s="52" t="e">
        <f>IF(#REF!="","",#REF!)</f>
        <v>#REF!</v>
      </c>
      <c r="W29" s="52" t="e">
        <f>IF(#REF!="","",#REF!)</f>
        <v>#REF!</v>
      </c>
      <c r="X29" s="16" t="e">
        <f>IF(#REF!="","",#REF!)</f>
        <v>#REF!</v>
      </c>
      <c r="Y29" s="69">
        <v>37023</v>
      </c>
      <c r="Z29" s="2" t="s">
        <v>235</v>
      </c>
      <c r="AA29" s="2"/>
      <c r="AB29" s="82">
        <v>1.9</v>
      </c>
      <c r="AC29" s="9">
        <v>83</v>
      </c>
      <c r="AD29" s="8"/>
      <c r="AE29" s="2"/>
      <c r="AF29" s="2"/>
      <c r="AG29" s="2"/>
      <c r="AH29" s="2"/>
      <c r="AI29" s="2"/>
      <c r="AJ29" s="2"/>
    </row>
    <row r="30" spans="4:36" x14ac:dyDescent="0.35">
      <c r="D30" s="2">
        <v>10</v>
      </c>
      <c r="E30" s="207" t="s">
        <v>18</v>
      </c>
      <c r="F30" s="203" t="e">
        <f>IF(#REF!="","",#REF!)</f>
        <v>#REF!</v>
      </c>
      <c r="G30" s="204" t="e">
        <f>IF(#REF!="","",#REF!)</f>
        <v>#REF!</v>
      </c>
      <c r="H30" s="210" t="e">
        <f>IF(#REF!="","",#REF!)</f>
        <v>#REF!</v>
      </c>
      <c r="I30" s="206" t="e">
        <f>#REF!</f>
        <v>#REF!</v>
      </c>
      <c r="J30" s="202"/>
      <c r="K30" s="68"/>
      <c r="L30" s="14" t="e">
        <f>IF(#REF!="","",#REF!)</f>
        <v>#REF!</v>
      </c>
      <c r="M30" s="65" t="e">
        <f>IF(#REF!="","",#REF!)</f>
        <v>#REF!</v>
      </c>
      <c r="N30" s="27" t="e">
        <f>IF(#REF!="","",#REF!)</f>
        <v>#REF!</v>
      </c>
      <c r="O30" s="53" t="e">
        <f>IF(#REF!="","",#REF!)</f>
        <v>#REF!</v>
      </c>
      <c r="P30" s="55" t="e">
        <f>IF(#REF!="","",#REF!)</f>
        <v>#REF!</v>
      </c>
      <c r="Q30" s="10" t="e">
        <f>IF(#REF!="","",#REF!)</f>
        <v>#REF!</v>
      </c>
      <c r="R30" s="10" t="e">
        <f>IF(#REF!="","",#REF!)</f>
        <v>#REF!</v>
      </c>
      <c r="S30" s="66" t="e">
        <f>IF(#REF!="","",#REF!)</f>
        <v>#REF!</v>
      </c>
      <c r="T30" s="52" t="e">
        <f>IF(#REF!="","",#REF!)</f>
        <v>#REF!</v>
      </c>
      <c r="U30" s="52" t="e">
        <f>IF(#REF!="","",#REF!)</f>
        <v>#REF!</v>
      </c>
      <c r="V30" s="52" t="e">
        <f>IF(#REF!="","",#REF!)</f>
        <v>#REF!</v>
      </c>
      <c r="W30" s="52" t="e">
        <f>IF(#REF!="","",#REF!)</f>
        <v>#REF!</v>
      </c>
      <c r="X30" s="16" t="e">
        <f>IF(#REF!="","",#REF!)</f>
        <v>#REF!</v>
      </c>
      <c r="Y30" s="69">
        <v>37237</v>
      </c>
      <c r="Z30" s="2" t="s">
        <v>229</v>
      </c>
      <c r="AA30" s="2"/>
      <c r="AB30" s="82">
        <v>1.82</v>
      </c>
      <c r="AC30" s="9">
        <v>79</v>
      </c>
      <c r="AD30" s="8"/>
      <c r="AE30" s="2"/>
      <c r="AF30" s="2"/>
      <c r="AG30" s="2"/>
      <c r="AH30" s="2"/>
      <c r="AI30" s="2"/>
      <c r="AJ30" s="2"/>
    </row>
    <row r="31" spans="4:36" x14ac:dyDescent="0.35">
      <c r="D31" s="2">
        <v>11</v>
      </c>
      <c r="E31" s="207" t="s">
        <v>18</v>
      </c>
      <c r="F31" s="203" t="e">
        <f>IF(#REF!="","",#REF!)</f>
        <v>#REF!</v>
      </c>
      <c r="G31" s="204" t="e">
        <f>IF(#REF!="","",#REF!)</f>
        <v>#REF!</v>
      </c>
      <c r="H31" s="205" t="e">
        <f>IF(#REF!="","",#REF!)</f>
        <v>#REF!</v>
      </c>
      <c r="I31" s="206" t="e">
        <f>#REF!</f>
        <v>#REF!</v>
      </c>
      <c r="J31" s="202"/>
      <c r="K31" s="68"/>
      <c r="L31" s="14" t="e">
        <f>IF(#REF!="","",#REF!)</f>
        <v>#REF!</v>
      </c>
      <c r="M31" s="65" t="e">
        <f>IF(#REF!="","",#REF!)</f>
        <v>#REF!</v>
      </c>
      <c r="N31" s="27" t="e">
        <f>IF(#REF!="","",#REF!)</f>
        <v>#REF!</v>
      </c>
      <c r="O31" s="53" t="e">
        <f>IF(#REF!="","",#REF!)</f>
        <v>#REF!</v>
      </c>
      <c r="P31" s="55" t="e">
        <f>IF(#REF!="","",#REF!)</f>
        <v>#REF!</v>
      </c>
      <c r="Q31" s="10" t="e">
        <f>IF(#REF!="","",#REF!)</f>
        <v>#REF!</v>
      </c>
      <c r="R31" s="10" t="e">
        <f>IF(#REF!="","",#REF!)</f>
        <v>#REF!</v>
      </c>
      <c r="S31" s="66" t="e">
        <f>IF(#REF!="","",#REF!)</f>
        <v>#REF!</v>
      </c>
      <c r="T31" s="52" t="e">
        <f>IF(#REF!="","",#REF!)</f>
        <v>#REF!</v>
      </c>
      <c r="U31" s="52" t="e">
        <f>IF(#REF!="","",#REF!)</f>
        <v>#REF!</v>
      </c>
      <c r="V31" s="52" t="e">
        <f>IF(#REF!="","",#REF!)</f>
        <v>#REF!</v>
      </c>
      <c r="W31" s="52" t="e">
        <f>IF(#REF!="","",#REF!)</f>
        <v>#REF!</v>
      </c>
      <c r="X31" s="16" t="e">
        <f>IF(#REF!="","",#REF!)</f>
        <v>#REF!</v>
      </c>
      <c r="Y31" s="69">
        <v>37463</v>
      </c>
      <c r="Z31" s="2"/>
      <c r="AA31" s="2"/>
      <c r="AB31" s="82">
        <v>1.82</v>
      </c>
      <c r="AC31" s="9">
        <v>71</v>
      </c>
      <c r="AD31" s="8"/>
      <c r="AE31" s="2"/>
      <c r="AF31" s="2"/>
      <c r="AG31" s="2"/>
      <c r="AH31" s="2"/>
      <c r="AI31" s="2"/>
      <c r="AJ31" s="2"/>
    </row>
    <row r="32" spans="4:36" ht="43.5" customHeight="1" x14ac:dyDescent="0.35">
      <c r="D32" s="2">
        <v>12</v>
      </c>
      <c r="E32" s="207" t="s">
        <v>18</v>
      </c>
      <c r="F32" s="203" t="e">
        <f>IF(#REF!="","",#REF!)</f>
        <v>#REF!</v>
      </c>
      <c r="G32" s="204" t="e">
        <f>IF(#REF!="","",#REF!)</f>
        <v>#REF!</v>
      </c>
      <c r="H32" s="205" t="e">
        <f>IF(#REF!="","",#REF!)</f>
        <v>#REF!</v>
      </c>
      <c r="I32" s="206" t="e">
        <f>#REF!</f>
        <v>#REF!</v>
      </c>
      <c r="J32" s="202"/>
      <c r="K32" s="68"/>
      <c r="L32" s="14" t="e">
        <f>IF(#REF!="","",#REF!)</f>
        <v>#REF!</v>
      </c>
      <c r="M32" s="65" t="e">
        <f>IF(#REF!="","",#REF!)</f>
        <v>#REF!</v>
      </c>
      <c r="N32" s="27" t="e">
        <f>IF(#REF!="","",#REF!)</f>
        <v>#REF!</v>
      </c>
      <c r="O32" s="53" t="e">
        <f>IF(#REF!="","",#REF!)</f>
        <v>#REF!</v>
      </c>
      <c r="P32" s="55" t="e">
        <f>IF(#REF!="","",#REF!)</f>
        <v>#REF!</v>
      </c>
      <c r="Q32" s="10" t="e">
        <f>IF(#REF!="","",#REF!)</f>
        <v>#REF!</v>
      </c>
      <c r="R32" s="10" t="e">
        <f>IF(#REF!="","",#REF!)</f>
        <v>#REF!</v>
      </c>
      <c r="S32" s="66" t="e">
        <f>IF(#REF!="","",#REF!)</f>
        <v>#REF!</v>
      </c>
      <c r="T32" s="52" t="e">
        <f>IF(#REF!="","",#REF!)</f>
        <v>#REF!</v>
      </c>
      <c r="U32" s="52" t="e">
        <f>IF(#REF!="","",#REF!)</f>
        <v>#REF!</v>
      </c>
      <c r="V32" s="52" t="e">
        <f>IF(#REF!="","",#REF!)</f>
        <v>#REF!</v>
      </c>
      <c r="W32" s="52" t="e">
        <f>IF(#REF!="","",#REF!)</f>
        <v>#REF!</v>
      </c>
      <c r="X32" s="16" t="e">
        <f>IF(#REF!="","",#REF!)</f>
        <v>#REF!</v>
      </c>
      <c r="Y32" s="69">
        <v>34544</v>
      </c>
      <c r="Z32" s="2"/>
      <c r="AA32" s="2"/>
      <c r="AB32" s="82">
        <v>1.75</v>
      </c>
      <c r="AC32" s="9">
        <v>75</v>
      </c>
      <c r="AD32" s="8"/>
      <c r="AE32" s="2"/>
      <c r="AF32" s="2"/>
      <c r="AG32" s="2"/>
      <c r="AH32" s="2"/>
      <c r="AI32" s="2"/>
      <c r="AJ32" s="2"/>
    </row>
    <row r="33" spans="4:36" x14ac:dyDescent="0.35">
      <c r="D33" s="2">
        <v>13</v>
      </c>
      <c r="E33" s="207" t="s">
        <v>220</v>
      </c>
      <c r="F33" s="203" t="e">
        <f>IF(#REF!="","",#REF!)</f>
        <v>#REF!</v>
      </c>
      <c r="G33" s="204" t="e">
        <f>IF(#REF!="","",#REF!)</f>
        <v>#REF!</v>
      </c>
      <c r="H33" s="205" t="e">
        <f>IF(#REF!="","",#REF!)</f>
        <v>#REF!</v>
      </c>
      <c r="I33" s="206" t="e">
        <f>#REF!</f>
        <v>#REF!</v>
      </c>
      <c r="J33" s="202"/>
      <c r="K33" s="68"/>
      <c r="L33" s="14" t="e">
        <f>IF(#REF!="","",#REF!)</f>
        <v>#REF!</v>
      </c>
      <c r="M33" s="65" t="e">
        <f>IF(#REF!="","",#REF!)</f>
        <v>#REF!</v>
      </c>
      <c r="N33" s="27" t="e">
        <f>IF(#REF!="","",#REF!)</f>
        <v>#REF!</v>
      </c>
      <c r="O33" s="53" t="e">
        <f>IF(#REF!="","",#REF!)</f>
        <v>#REF!</v>
      </c>
      <c r="P33" s="55" t="e">
        <f>IF(#REF!="","",#REF!)</f>
        <v>#REF!</v>
      </c>
      <c r="Q33" s="10" t="e">
        <f>IF(#REF!="","",#REF!)</f>
        <v>#REF!</v>
      </c>
      <c r="R33" s="10" t="e">
        <f>IF(#REF!="","",#REF!)</f>
        <v>#REF!</v>
      </c>
      <c r="S33" s="66" t="e">
        <f>IF(#REF!="","",#REF!)</f>
        <v>#REF!</v>
      </c>
      <c r="T33" s="52" t="e">
        <f>IF(#REF!="","",#REF!)</f>
        <v>#REF!</v>
      </c>
      <c r="U33" s="52" t="e">
        <f>IF(#REF!="","",#REF!)</f>
        <v>#REF!</v>
      </c>
      <c r="V33" s="52" t="e">
        <f>IF(#REF!="","",#REF!)</f>
        <v>#REF!</v>
      </c>
      <c r="W33" s="52" t="e">
        <f>IF(#REF!="","",#REF!)</f>
        <v>#REF!</v>
      </c>
      <c r="X33" s="16" t="e">
        <f>IF(#REF!="","",#REF!)</f>
        <v>#REF!</v>
      </c>
      <c r="Y33" s="69">
        <v>31990</v>
      </c>
      <c r="Z33" s="2" t="s">
        <v>233</v>
      </c>
      <c r="AA33" s="2"/>
      <c r="AB33" s="82">
        <v>1.81</v>
      </c>
      <c r="AC33" s="9">
        <v>85</v>
      </c>
      <c r="AD33" s="8"/>
      <c r="AE33" s="2"/>
      <c r="AF33" s="2"/>
      <c r="AG33" s="2"/>
      <c r="AH33" s="2"/>
      <c r="AI33" s="2"/>
      <c r="AJ33" s="2"/>
    </row>
    <row r="34" spans="4:36" x14ac:dyDescent="0.35">
      <c r="D34" s="2">
        <v>14</v>
      </c>
      <c r="E34" s="207" t="s">
        <v>220</v>
      </c>
      <c r="F34" s="203" t="e">
        <f>IF(#REF!="","",#REF!)</f>
        <v>#REF!</v>
      </c>
      <c r="G34" s="204" t="e">
        <f>IF(#REF!="","",#REF!)</f>
        <v>#REF!</v>
      </c>
      <c r="H34" s="205" t="e">
        <f>IF(#REF!="","",#REF!)</f>
        <v>#REF!</v>
      </c>
      <c r="I34" s="206" t="e">
        <f>#REF!</f>
        <v>#REF!</v>
      </c>
      <c r="J34" s="202"/>
      <c r="K34" s="4"/>
      <c r="L34" s="14" t="e">
        <f>IF(#REF!="","",#REF!)</f>
        <v>#REF!</v>
      </c>
      <c r="M34" s="65" t="e">
        <f>IF(#REF!="","",#REF!)</f>
        <v>#REF!</v>
      </c>
      <c r="N34" s="27" t="e">
        <f>IF(#REF!="","",#REF!)</f>
        <v>#REF!</v>
      </c>
      <c r="O34" s="53" t="e">
        <f>IF(#REF!="","",#REF!)</f>
        <v>#REF!</v>
      </c>
      <c r="P34" s="55" t="e">
        <f>IF(#REF!="","",#REF!)</f>
        <v>#REF!</v>
      </c>
      <c r="Q34" s="10" t="e">
        <f>IF(#REF!="","",#REF!)</f>
        <v>#REF!</v>
      </c>
      <c r="R34" s="10" t="e">
        <f>IF(#REF!="","",#REF!)</f>
        <v>#REF!</v>
      </c>
      <c r="S34" s="66" t="e">
        <f>IF(#REF!="","",#REF!)</f>
        <v>#REF!</v>
      </c>
      <c r="T34" s="52" t="e">
        <f>IF(#REF!="","",#REF!)</f>
        <v>#REF!</v>
      </c>
      <c r="U34" s="52" t="e">
        <f>IF(#REF!="","",#REF!)</f>
        <v>#REF!</v>
      </c>
      <c r="V34" s="52" t="e">
        <f>IF(#REF!="","",#REF!)</f>
        <v>#REF!</v>
      </c>
      <c r="W34" s="52" t="e">
        <f>IF(#REF!="","",#REF!)</f>
        <v>#REF!</v>
      </c>
      <c r="X34" s="16" t="e">
        <f>IF(#REF!="","",#REF!)</f>
        <v>#REF!</v>
      </c>
      <c r="Y34" s="69"/>
      <c r="Z34" s="2"/>
      <c r="AA34" s="2"/>
      <c r="AB34" s="82"/>
      <c r="AC34" s="9"/>
      <c r="AD34" s="8"/>
      <c r="AE34" s="2"/>
      <c r="AF34" s="2"/>
      <c r="AG34" s="2"/>
      <c r="AH34" s="2"/>
      <c r="AI34" s="2"/>
      <c r="AJ34" s="2"/>
    </row>
    <row r="35" spans="4:36" x14ac:dyDescent="0.35">
      <c r="D35" s="2">
        <v>15</v>
      </c>
      <c r="E35" s="207" t="s">
        <v>220</v>
      </c>
      <c r="F35" s="203" t="e">
        <f>IF(#REF!="","",#REF!)</f>
        <v>#REF!</v>
      </c>
      <c r="G35" s="204" t="e">
        <f>IF(#REF!="","",#REF!)</f>
        <v>#REF!</v>
      </c>
      <c r="H35" s="205" t="e">
        <f>IF(#REF!="","",#REF!)</f>
        <v>#REF!</v>
      </c>
      <c r="I35" s="206" t="e">
        <f>#REF!</f>
        <v>#REF!</v>
      </c>
      <c r="J35" s="202"/>
      <c r="K35" s="4"/>
      <c r="L35" s="14" t="e">
        <f>IF(#REF!="","",#REF!)</f>
        <v>#REF!</v>
      </c>
      <c r="M35" s="65" t="e">
        <f>IF(#REF!="","",#REF!)</f>
        <v>#REF!</v>
      </c>
      <c r="N35" s="27" t="e">
        <f>IF(#REF!="","",#REF!)</f>
        <v>#REF!</v>
      </c>
      <c r="O35" s="53" t="e">
        <f>IF(#REF!="","",#REF!)</f>
        <v>#REF!</v>
      </c>
      <c r="P35" s="55" t="e">
        <f>IF(#REF!="","",#REF!)</f>
        <v>#REF!</v>
      </c>
      <c r="Q35" s="10" t="e">
        <f>IF(#REF!="","",#REF!)</f>
        <v>#REF!</v>
      </c>
      <c r="R35" s="10" t="e">
        <f>IF(#REF!="","",#REF!)</f>
        <v>#REF!</v>
      </c>
      <c r="S35" s="66" t="e">
        <f>IF(#REF!="","",#REF!)</f>
        <v>#REF!</v>
      </c>
      <c r="T35" s="52" t="e">
        <f>IF(#REF!="","",#REF!)</f>
        <v>#REF!</v>
      </c>
      <c r="U35" s="52" t="e">
        <f>IF(#REF!="","",#REF!)</f>
        <v>#REF!</v>
      </c>
      <c r="V35" s="52" t="e">
        <f>IF(#REF!="","",#REF!)</f>
        <v>#REF!</v>
      </c>
      <c r="W35" s="52" t="e">
        <f>IF(#REF!="","",#REF!)</f>
        <v>#REF!</v>
      </c>
      <c r="X35" s="16" t="e">
        <f>IF(#REF!="","",#REF!)</f>
        <v>#REF!</v>
      </c>
      <c r="Y35" s="69">
        <v>31538</v>
      </c>
      <c r="Z35" s="2"/>
      <c r="AA35" s="2"/>
      <c r="AB35" s="82">
        <v>1.82</v>
      </c>
      <c r="AC35" s="9">
        <v>78</v>
      </c>
      <c r="AD35" s="8"/>
      <c r="AE35" s="2"/>
      <c r="AF35" s="2"/>
      <c r="AG35" s="2"/>
      <c r="AH35" s="2"/>
      <c r="AI35" s="2"/>
      <c r="AJ35" s="2"/>
    </row>
    <row r="36" spans="4:36" x14ac:dyDescent="0.35">
      <c r="D36" s="2">
        <v>16</v>
      </c>
      <c r="E36" s="207" t="s">
        <v>220</v>
      </c>
      <c r="F36" s="203" t="e">
        <f>IF(#REF!="","",#REF!)</f>
        <v>#REF!</v>
      </c>
      <c r="G36" s="204" t="e">
        <f>IF(#REF!="","",#REF!)</f>
        <v>#REF!</v>
      </c>
      <c r="H36" s="205" t="e">
        <f>IF(#REF!="","",#REF!)</f>
        <v>#REF!</v>
      </c>
      <c r="I36" s="206" t="e">
        <f>#REF!</f>
        <v>#REF!</v>
      </c>
      <c r="J36" s="202"/>
      <c r="K36" s="4"/>
      <c r="L36" s="14" t="e">
        <f>IF(#REF!="","",#REF!)</f>
        <v>#REF!</v>
      </c>
      <c r="M36" s="65" t="e">
        <f>IF(#REF!="","",#REF!)</f>
        <v>#REF!</v>
      </c>
      <c r="N36" s="27" t="e">
        <f>IF(#REF!="","",#REF!)</f>
        <v>#REF!</v>
      </c>
      <c r="O36" s="53" t="e">
        <f>IF(#REF!="","",#REF!)</f>
        <v>#REF!</v>
      </c>
      <c r="P36" s="55" t="e">
        <f>IF(#REF!="","",#REF!)</f>
        <v>#REF!</v>
      </c>
      <c r="Q36" s="10" t="e">
        <f>IF(#REF!="","",#REF!)</f>
        <v>#REF!</v>
      </c>
      <c r="R36" s="10" t="e">
        <f>IF(#REF!="","",#REF!)</f>
        <v>#REF!</v>
      </c>
      <c r="S36" s="66" t="e">
        <f>IF(#REF!="","",#REF!)</f>
        <v>#REF!</v>
      </c>
      <c r="T36" s="52" t="e">
        <f>IF(#REF!="","",#REF!)</f>
        <v>#REF!</v>
      </c>
      <c r="U36" s="52" t="e">
        <f>IF(#REF!="","",#REF!)</f>
        <v>#REF!</v>
      </c>
      <c r="V36" s="52" t="e">
        <f>IF(#REF!="","",#REF!)</f>
        <v>#REF!</v>
      </c>
      <c r="W36" s="52" t="e">
        <f>IF(#REF!="","",#REF!)</f>
        <v>#REF!</v>
      </c>
      <c r="X36" s="16" t="e">
        <f>IF(#REF!="","",#REF!)</f>
        <v>#REF!</v>
      </c>
      <c r="Y36" s="69">
        <v>33168</v>
      </c>
      <c r="Z36" s="2" t="s">
        <v>236</v>
      </c>
      <c r="AA36" s="2"/>
      <c r="AB36" s="82">
        <v>1.78</v>
      </c>
      <c r="AC36" s="9">
        <v>76</v>
      </c>
      <c r="AD36" s="8"/>
      <c r="AE36" s="2"/>
      <c r="AF36" s="2"/>
      <c r="AG36" s="2"/>
      <c r="AH36" s="2"/>
      <c r="AI36" s="2"/>
      <c r="AJ36" s="2"/>
    </row>
    <row r="37" spans="4:36" x14ac:dyDescent="0.35">
      <c r="E37" s="207" t="s">
        <v>220</v>
      </c>
      <c r="F37" s="203" t="e">
        <f>IF(#REF!="","",#REF!)</f>
        <v>#REF!</v>
      </c>
      <c r="G37" s="204" t="e">
        <f>IF(#REF!="","",#REF!)</f>
        <v>#REF!</v>
      </c>
      <c r="H37" s="205" t="e">
        <f>IF(#REF!="","",#REF!)</f>
        <v>#REF!</v>
      </c>
      <c r="I37" s="206" t="e">
        <f>#REF!</f>
        <v>#REF!</v>
      </c>
      <c r="J37" s="202"/>
      <c r="K37" s="4"/>
      <c r="L37" s="14" t="e">
        <f>IF(#REF!="","",#REF!)</f>
        <v>#REF!</v>
      </c>
      <c r="M37" s="65" t="e">
        <f>IF(#REF!="","",#REF!)</f>
        <v>#REF!</v>
      </c>
      <c r="N37" s="27" t="e">
        <f>IF(#REF!="","",#REF!)</f>
        <v>#REF!</v>
      </c>
      <c r="O37" s="53" t="e">
        <f>IF(#REF!="","",#REF!)</f>
        <v>#REF!</v>
      </c>
      <c r="P37" s="55" t="e">
        <f>IF(#REF!="","",#REF!)</f>
        <v>#REF!</v>
      </c>
      <c r="Q37" s="10" t="e">
        <f>IF(#REF!="","",#REF!)</f>
        <v>#REF!</v>
      </c>
      <c r="R37" s="10" t="e">
        <f>IF(#REF!="","",#REF!)</f>
        <v>#REF!</v>
      </c>
      <c r="S37" s="66" t="e">
        <f>IF(#REF!="","",#REF!)</f>
        <v>#REF!</v>
      </c>
      <c r="T37" s="52" t="e">
        <f>IF(#REF!="","",#REF!)</f>
        <v>#REF!</v>
      </c>
      <c r="U37" s="52" t="e">
        <f>IF(#REF!="","",#REF!)</f>
        <v>#REF!</v>
      </c>
      <c r="V37" s="52" t="e">
        <f>IF(#REF!="","",#REF!)</f>
        <v>#REF!</v>
      </c>
      <c r="W37" s="52" t="e">
        <f>IF(#REF!="","",#REF!)</f>
        <v>#REF!</v>
      </c>
      <c r="X37" s="16" t="e">
        <f>IF(#REF!="","",#REF!)</f>
        <v>#REF!</v>
      </c>
      <c r="Y37" s="69">
        <v>24532</v>
      </c>
      <c r="Z37" s="2" t="s">
        <v>234</v>
      </c>
      <c r="AA37" s="2"/>
      <c r="AB37" s="82">
        <v>1.83</v>
      </c>
      <c r="AC37" s="9">
        <v>75</v>
      </c>
      <c r="AD37" s="8"/>
      <c r="AE37" s="2"/>
      <c r="AF37" s="2"/>
      <c r="AG37" s="2"/>
      <c r="AH37" s="2"/>
      <c r="AI37" s="2"/>
      <c r="AJ37" s="2"/>
    </row>
    <row r="38" spans="4:36" ht="29" x14ac:dyDescent="0.35">
      <c r="E38" s="207" t="s">
        <v>220</v>
      </c>
      <c r="F38" s="207" t="s">
        <v>24</v>
      </c>
      <c r="G38" s="208"/>
      <c r="H38" s="197"/>
      <c r="I38" s="209"/>
      <c r="J38" s="207"/>
      <c r="K38" s="4"/>
      <c r="L38" s="63"/>
      <c r="M38" s="64"/>
      <c r="N38" s="15"/>
      <c r="O38" s="6"/>
      <c r="P38" s="8"/>
      <c r="Q38" s="8"/>
      <c r="R38" s="2"/>
      <c r="S38" s="36"/>
      <c r="T38" s="8"/>
      <c r="U38" s="2"/>
      <c r="V38" s="2"/>
      <c r="W38" s="2"/>
      <c r="X38" s="9"/>
      <c r="Y38" s="69"/>
      <c r="Z38" s="2"/>
      <c r="AA38" s="2"/>
      <c r="AB38" s="82"/>
      <c r="AC38" s="9"/>
      <c r="AD38" s="8"/>
      <c r="AE38" s="2"/>
      <c r="AF38" s="2"/>
      <c r="AG38" s="2"/>
      <c r="AH38" s="2"/>
      <c r="AI38" s="2"/>
      <c r="AJ38" s="2"/>
    </row>
    <row r="39" spans="4:36" x14ac:dyDescent="0.35">
      <c r="E39" s="207"/>
      <c r="F39" s="207"/>
      <c r="G39" s="208"/>
      <c r="H39" s="197"/>
      <c r="I39" s="209"/>
      <c r="J39" s="207"/>
      <c r="K39" s="4"/>
      <c r="L39" s="63"/>
      <c r="M39" s="64"/>
      <c r="N39" s="15"/>
      <c r="O39" s="6"/>
      <c r="P39" s="8"/>
      <c r="Q39" s="8"/>
      <c r="R39" s="2"/>
      <c r="S39" s="36"/>
      <c r="T39" s="8"/>
      <c r="U39" s="2"/>
      <c r="V39" s="2"/>
      <c r="W39" s="2"/>
      <c r="X39" s="9"/>
      <c r="Y39" s="69"/>
      <c r="Z39" s="2"/>
      <c r="AA39" s="2"/>
      <c r="AB39" s="82"/>
      <c r="AC39" s="9"/>
      <c r="AD39" s="8"/>
      <c r="AE39" s="2"/>
      <c r="AF39" s="2"/>
      <c r="AG39" s="2"/>
      <c r="AH39" s="2"/>
      <c r="AI39" s="2"/>
      <c r="AJ39" s="2"/>
    </row>
    <row r="40" spans="4:36" ht="29" x14ac:dyDescent="0.35">
      <c r="E40" s="207" t="s">
        <v>221</v>
      </c>
      <c r="F40" s="207" t="s">
        <v>30</v>
      </c>
      <c r="G40" s="208" t="s">
        <v>31</v>
      </c>
      <c r="H40" s="197" t="s">
        <v>32</v>
      </c>
      <c r="I40" s="209"/>
      <c r="J40" s="207"/>
      <c r="K40" s="4"/>
      <c r="L40" s="63"/>
      <c r="M40" s="64"/>
      <c r="N40" s="15"/>
      <c r="O40" s="6"/>
      <c r="P40" s="8"/>
      <c r="Q40" s="8"/>
      <c r="R40" s="2"/>
      <c r="S40" s="36"/>
      <c r="T40" s="8"/>
      <c r="U40" s="2"/>
      <c r="V40" s="2"/>
      <c r="W40" s="2"/>
      <c r="X40" s="9"/>
      <c r="Y40" s="69"/>
      <c r="Z40" s="2"/>
      <c r="AA40" s="2"/>
      <c r="AB40" s="82"/>
      <c r="AC40" s="9"/>
      <c r="AD40" s="8"/>
      <c r="AE40" s="2"/>
      <c r="AF40" s="2"/>
      <c r="AG40" s="2"/>
      <c r="AH40" s="2"/>
      <c r="AI40" s="2"/>
      <c r="AJ40" s="2"/>
    </row>
    <row r="41" spans="4:36" x14ac:dyDescent="0.35">
      <c r="E41" s="207" t="s">
        <v>221</v>
      </c>
      <c r="F41" s="207" t="s">
        <v>33</v>
      </c>
      <c r="G41" s="208" t="s">
        <v>34</v>
      </c>
      <c r="H41" s="197" t="s">
        <v>35</v>
      </c>
      <c r="I41" s="209"/>
      <c r="J41" s="207"/>
      <c r="K41" s="4"/>
      <c r="L41" s="63"/>
      <c r="M41" s="64"/>
      <c r="N41" s="15"/>
      <c r="O41" s="6"/>
      <c r="P41" s="8"/>
      <c r="Q41" s="8"/>
      <c r="R41" s="2"/>
      <c r="S41" s="36"/>
      <c r="T41" s="8"/>
      <c r="U41" s="2"/>
      <c r="V41" s="2"/>
      <c r="W41" s="2"/>
      <c r="X41" s="9"/>
      <c r="Y41" s="69"/>
      <c r="Z41" s="2"/>
      <c r="AA41" s="2"/>
      <c r="AB41" s="82"/>
      <c r="AC41" s="9"/>
      <c r="AD41" s="8"/>
      <c r="AE41" s="2"/>
      <c r="AF41" s="2"/>
      <c r="AG41" s="2"/>
      <c r="AH41" s="2"/>
      <c r="AI41" s="2"/>
      <c r="AJ41" s="2"/>
    </row>
    <row r="42" spans="4:36" x14ac:dyDescent="0.35">
      <c r="E42" s="207" t="s">
        <v>221</v>
      </c>
      <c r="F42" s="207" t="s">
        <v>27</v>
      </c>
      <c r="G42" s="208" t="s">
        <v>36</v>
      </c>
      <c r="H42" s="197" t="s">
        <v>301</v>
      </c>
      <c r="I42" s="209"/>
      <c r="J42" s="207"/>
      <c r="K42" s="68"/>
      <c r="L42" s="63"/>
      <c r="M42" s="64"/>
      <c r="N42" s="15"/>
      <c r="O42" s="6"/>
      <c r="P42" s="8"/>
      <c r="Q42" s="8"/>
      <c r="R42" s="2"/>
      <c r="S42" s="36"/>
      <c r="T42" s="8"/>
      <c r="U42" s="2"/>
      <c r="V42" s="2"/>
      <c r="W42" s="2"/>
      <c r="X42" s="9"/>
      <c r="Y42" s="69"/>
      <c r="Z42" s="2"/>
      <c r="AA42" s="2"/>
      <c r="AB42" s="82"/>
      <c r="AC42" s="9"/>
      <c r="AD42" s="8"/>
      <c r="AE42" s="2"/>
      <c r="AF42" s="2"/>
      <c r="AG42" s="2"/>
      <c r="AH42" s="2"/>
      <c r="AI42" s="2"/>
      <c r="AJ42" s="2"/>
    </row>
    <row r="43" spans="4:36" x14ac:dyDescent="0.35">
      <c r="E43" s="207" t="s">
        <v>221</v>
      </c>
      <c r="F43" s="207" t="s">
        <v>27</v>
      </c>
      <c r="G43" s="208" t="s">
        <v>37</v>
      </c>
      <c r="H43" s="197" t="s">
        <v>38</v>
      </c>
      <c r="I43" s="209"/>
      <c r="J43" s="207"/>
      <c r="K43" s="4"/>
      <c r="L43" s="63"/>
      <c r="M43" s="64"/>
      <c r="N43" s="15"/>
      <c r="O43" s="6"/>
      <c r="P43" s="8"/>
      <c r="Q43" s="8"/>
      <c r="R43" s="2"/>
      <c r="S43" s="36"/>
      <c r="T43" s="8"/>
      <c r="U43" s="2"/>
      <c r="V43" s="2"/>
      <c r="W43" s="2"/>
      <c r="X43" s="9"/>
      <c r="Y43" s="69"/>
      <c r="Z43" s="2"/>
      <c r="AA43" s="2"/>
      <c r="AB43" s="82"/>
      <c r="AC43" s="9"/>
      <c r="AD43" s="8"/>
      <c r="AE43" s="2"/>
      <c r="AF43" s="2"/>
      <c r="AG43" s="2"/>
      <c r="AH43" s="2"/>
      <c r="AI43" s="2"/>
      <c r="AJ43" s="2"/>
    </row>
    <row r="44" spans="4:36" x14ac:dyDescent="0.35">
      <c r="E44" s="207" t="s">
        <v>221</v>
      </c>
      <c r="F44" s="207" t="s">
        <v>27</v>
      </c>
      <c r="G44" s="208" t="s">
        <v>25</v>
      </c>
      <c r="H44" s="197" t="s">
        <v>26</v>
      </c>
      <c r="I44" s="209"/>
      <c r="J44" s="207"/>
      <c r="K44" s="4"/>
      <c r="L44" s="63"/>
      <c r="M44" s="64"/>
      <c r="N44" s="15"/>
      <c r="O44" s="6"/>
      <c r="P44" s="8"/>
      <c r="Q44" s="8"/>
      <c r="R44" s="2"/>
      <c r="S44" s="36"/>
      <c r="T44" s="8"/>
      <c r="U44" s="2"/>
      <c r="V44" s="2"/>
      <c r="W44" s="2"/>
      <c r="X44" s="9"/>
      <c r="Y44" s="69"/>
      <c r="Z44" s="2"/>
      <c r="AA44" s="2"/>
      <c r="AB44" s="82"/>
      <c r="AC44" s="9"/>
      <c r="AD44" s="8"/>
      <c r="AE44" s="2"/>
      <c r="AF44" s="2"/>
      <c r="AG44" s="2"/>
      <c r="AH44" s="2"/>
      <c r="AI44" s="2"/>
      <c r="AJ44" s="2"/>
    </row>
    <row r="45" spans="4:36" x14ac:dyDescent="0.35">
      <c r="E45" s="207"/>
      <c r="F45" s="207"/>
      <c r="G45" s="208"/>
      <c r="H45" s="197"/>
      <c r="I45" s="209"/>
      <c r="J45" s="207"/>
      <c r="K45" s="4"/>
      <c r="L45" s="63"/>
      <c r="M45" s="64"/>
      <c r="N45" s="15"/>
      <c r="O45" s="6"/>
      <c r="P45" s="8"/>
      <c r="Q45" s="8"/>
      <c r="R45" s="2"/>
      <c r="S45" s="36"/>
      <c r="T45" s="8"/>
      <c r="U45" s="2"/>
      <c r="V45" s="2"/>
      <c r="W45" s="2"/>
      <c r="X45" s="9"/>
      <c r="Y45" s="69"/>
      <c r="Z45" s="2"/>
      <c r="AA45" s="2"/>
      <c r="AB45" s="82"/>
      <c r="AC45" s="9"/>
      <c r="AD45" s="8"/>
      <c r="AE45" s="2"/>
      <c r="AF45" s="2"/>
      <c r="AG45" s="2"/>
      <c r="AH45" s="2"/>
      <c r="AI45" s="2"/>
      <c r="AJ45" s="2"/>
    </row>
    <row r="46" spans="4:36" x14ac:dyDescent="0.35">
      <c r="D46" s="2">
        <v>17</v>
      </c>
      <c r="E46" s="207" t="s">
        <v>173</v>
      </c>
      <c r="F46" s="203" t="e">
        <f>IF(#REF!="","",#REF!)</f>
        <v>#REF!</v>
      </c>
      <c r="G46" s="204" t="e">
        <f>IF(#REF!="","",#REF!)</f>
        <v>#REF!</v>
      </c>
      <c r="H46" s="205" t="e">
        <f>IF(#REF!="","",#REF!)</f>
        <v>#REF!</v>
      </c>
      <c r="I46" s="206" t="e">
        <f>#REF!</f>
        <v>#REF!</v>
      </c>
      <c r="J46" s="202"/>
      <c r="K46" s="4"/>
      <c r="L46" s="14" t="e">
        <f>IF(#REF!="","",#REF!)</f>
        <v>#REF!</v>
      </c>
      <c r="M46" s="65" t="e">
        <f>IF(#REF!="","",#REF!)</f>
        <v>#REF!</v>
      </c>
      <c r="N46" s="27" t="e">
        <f>IF(#REF!="","",#REF!)</f>
        <v>#REF!</v>
      </c>
      <c r="O46" s="53" t="e">
        <f>IF(#REF!="","",#REF!)</f>
        <v>#REF!</v>
      </c>
      <c r="P46" s="55" t="e">
        <f>IF(#REF!="","",#REF!)</f>
        <v>#REF!</v>
      </c>
      <c r="Q46" s="10" t="e">
        <f>IF(#REF!="","",#REF!)</f>
        <v>#REF!</v>
      </c>
      <c r="R46" s="10" t="e">
        <f>IF(#REF!="","",#REF!)</f>
        <v>#REF!</v>
      </c>
      <c r="S46" s="66" t="e">
        <f>IF(#REF!="","",#REF!)</f>
        <v>#REF!</v>
      </c>
      <c r="T46" s="52" t="e">
        <f>IF(#REF!="","",#REF!)</f>
        <v>#REF!</v>
      </c>
      <c r="U46" s="52" t="e">
        <f>IF(#REF!="","",#REF!)</f>
        <v>#REF!</v>
      </c>
      <c r="V46" s="52" t="e">
        <f>IF(#REF!="","",#REF!)</f>
        <v>#REF!</v>
      </c>
      <c r="W46" s="52" t="e">
        <f>IF(#REF!="","",#REF!)</f>
        <v>#REF!</v>
      </c>
      <c r="X46" s="16" t="e">
        <f>IF(#REF!="","",#REF!)</f>
        <v>#REF!</v>
      </c>
      <c r="Y46" s="69"/>
      <c r="Z46" s="2"/>
      <c r="AA46" s="2"/>
      <c r="AB46" s="82"/>
      <c r="AC46" s="9"/>
      <c r="AD46" s="8"/>
      <c r="AE46" s="2"/>
      <c r="AF46" s="2"/>
      <c r="AG46" s="2"/>
      <c r="AH46" s="2"/>
      <c r="AI46" s="2"/>
      <c r="AJ46" s="2"/>
    </row>
    <row r="47" spans="4:36" ht="29" x14ac:dyDescent="0.35">
      <c r="E47" s="207" t="s">
        <v>182</v>
      </c>
      <c r="F47" s="207" t="s">
        <v>206</v>
      </c>
      <c r="G47" s="208" t="s">
        <v>193</v>
      </c>
      <c r="H47" s="197" t="s">
        <v>194</v>
      </c>
      <c r="I47" s="209" t="s">
        <v>176</v>
      </c>
      <c r="J47" s="207"/>
      <c r="K47" s="4"/>
      <c r="L47" s="63"/>
      <c r="M47" s="64"/>
      <c r="N47" s="15"/>
      <c r="O47" s="6"/>
      <c r="P47" s="8"/>
      <c r="Q47" s="8"/>
      <c r="R47" s="2"/>
      <c r="S47" s="36"/>
      <c r="T47" s="8"/>
      <c r="U47" s="2"/>
      <c r="V47" s="2"/>
      <c r="W47" s="2"/>
      <c r="X47" s="9"/>
      <c r="Y47" s="69"/>
      <c r="Z47" s="2"/>
      <c r="AA47" s="2"/>
      <c r="AB47" s="82"/>
      <c r="AC47" s="9"/>
      <c r="AD47" s="8"/>
      <c r="AE47" s="2"/>
      <c r="AF47" s="2"/>
      <c r="AG47" s="2"/>
      <c r="AH47" s="2"/>
      <c r="AI47" s="2"/>
      <c r="AJ47" s="2"/>
    </row>
    <row r="48" spans="4:36" ht="29" x14ac:dyDescent="0.35">
      <c r="E48" s="207" t="s">
        <v>182</v>
      </c>
      <c r="F48" s="207" t="s">
        <v>205</v>
      </c>
      <c r="G48" s="208" t="s">
        <v>195</v>
      </c>
      <c r="H48" s="197" t="s">
        <v>196</v>
      </c>
      <c r="I48" s="209" t="s">
        <v>177</v>
      </c>
      <c r="J48" s="207"/>
      <c r="K48" s="88"/>
      <c r="L48" s="63"/>
      <c r="M48" s="64"/>
      <c r="N48" s="15"/>
      <c r="O48" s="6"/>
      <c r="P48" s="8"/>
      <c r="Q48" s="8"/>
      <c r="R48" s="2"/>
      <c r="S48" s="36"/>
      <c r="T48" s="8"/>
      <c r="U48" s="2"/>
      <c r="V48" s="2"/>
      <c r="W48" s="2"/>
      <c r="X48" s="9"/>
      <c r="Y48" s="69"/>
      <c r="Z48" s="2"/>
      <c r="AA48" s="2"/>
      <c r="AB48" s="82"/>
      <c r="AC48" s="9"/>
      <c r="AD48" s="8"/>
      <c r="AE48" s="2"/>
      <c r="AF48" s="2"/>
      <c r="AG48" s="2"/>
      <c r="AH48" s="2"/>
      <c r="AI48" s="2"/>
      <c r="AJ48" s="2"/>
    </row>
    <row r="49" spans="4:36" ht="43.5" x14ac:dyDescent="0.35">
      <c r="E49" s="207" t="s">
        <v>182</v>
      </c>
      <c r="F49" s="207" t="s">
        <v>216</v>
      </c>
      <c r="G49" s="208" t="s">
        <v>197</v>
      </c>
      <c r="H49" s="197" t="s">
        <v>198</v>
      </c>
      <c r="I49" s="209" t="s">
        <v>178</v>
      </c>
      <c r="J49" s="207"/>
      <c r="K49" s="88"/>
      <c r="L49" s="63"/>
      <c r="M49" s="64"/>
      <c r="N49" s="15"/>
      <c r="O49" s="6"/>
      <c r="P49" s="8"/>
      <c r="Q49" s="8"/>
      <c r="R49" s="2"/>
      <c r="S49" s="36"/>
      <c r="T49" s="8"/>
      <c r="U49" s="2"/>
      <c r="V49" s="2"/>
      <c r="W49" s="2"/>
      <c r="X49" s="9"/>
      <c r="Y49" s="69"/>
      <c r="Z49" s="2"/>
      <c r="AA49" s="2"/>
      <c r="AB49" s="82"/>
      <c r="AC49" s="9"/>
      <c r="AD49" s="8"/>
      <c r="AE49" s="2"/>
      <c r="AF49" s="2"/>
      <c r="AG49" s="2"/>
      <c r="AH49" s="2"/>
      <c r="AI49" s="2"/>
      <c r="AJ49" s="2"/>
    </row>
    <row r="50" spans="4:36" ht="29" x14ac:dyDescent="0.35">
      <c r="E50" s="207" t="s">
        <v>182</v>
      </c>
      <c r="F50" s="207" t="s">
        <v>183</v>
      </c>
      <c r="G50" s="208" t="s">
        <v>199</v>
      </c>
      <c r="H50" s="197" t="s">
        <v>200</v>
      </c>
      <c r="I50" s="209" t="s">
        <v>179</v>
      </c>
      <c r="J50" s="207"/>
      <c r="K50" s="88"/>
      <c r="L50" s="63"/>
      <c r="M50" s="64"/>
      <c r="N50" s="15"/>
      <c r="O50" s="6"/>
      <c r="P50" s="8"/>
      <c r="Q50" s="8"/>
      <c r="R50" s="2"/>
      <c r="S50" s="36"/>
      <c r="T50" s="8"/>
      <c r="U50" s="2"/>
      <c r="V50" s="2"/>
      <c r="W50" s="2"/>
      <c r="X50" s="9"/>
      <c r="Y50" s="69"/>
      <c r="Z50" s="2"/>
      <c r="AA50" s="2"/>
      <c r="AB50" s="82"/>
      <c r="AC50" s="9"/>
      <c r="AD50" s="8"/>
      <c r="AE50" s="2"/>
      <c r="AF50" s="2"/>
      <c r="AG50" s="2"/>
      <c r="AH50" s="2"/>
      <c r="AI50" s="2"/>
      <c r="AJ50" s="2"/>
    </row>
    <row r="51" spans="4:36" ht="29" x14ac:dyDescent="0.35">
      <c r="E51" s="207" t="s">
        <v>173</v>
      </c>
      <c r="F51" s="207" t="s">
        <v>174</v>
      </c>
      <c r="G51" s="208" t="s">
        <v>201</v>
      </c>
      <c r="H51" s="197" t="s">
        <v>202</v>
      </c>
      <c r="I51" s="209" t="s">
        <v>180</v>
      </c>
      <c r="J51" s="207"/>
      <c r="K51" s="88"/>
      <c r="L51" s="63"/>
      <c r="M51" s="64"/>
      <c r="N51" s="15"/>
      <c r="O51" s="6"/>
      <c r="P51" s="8"/>
      <c r="Q51" s="8"/>
      <c r="R51" s="2"/>
      <c r="S51" s="36"/>
      <c r="T51" s="8"/>
      <c r="U51" s="2"/>
      <c r="V51" s="2"/>
      <c r="W51" s="2"/>
      <c r="X51" s="9"/>
      <c r="Y51" s="69"/>
      <c r="Z51" s="2"/>
      <c r="AA51" s="2"/>
      <c r="AB51" s="82"/>
      <c r="AC51" s="9"/>
      <c r="AD51" s="8"/>
      <c r="AE51" s="2"/>
      <c r="AF51" s="2"/>
      <c r="AG51" s="2"/>
      <c r="AH51" s="2"/>
      <c r="AI51" s="2"/>
      <c r="AJ51" s="2"/>
    </row>
    <row r="52" spans="4:36" ht="29" x14ac:dyDescent="0.35">
      <c r="E52" s="207" t="s">
        <v>182</v>
      </c>
      <c r="F52" s="207" t="s">
        <v>218</v>
      </c>
      <c r="G52" s="208" t="s">
        <v>185</v>
      </c>
      <c r="H52" s="197" t="s">
        <v>186</v>
      </c>
      <c r="I52" s="196"/>
      <c r="J52" s="197"/>
      <c r="K52" s="88"/>
      <c r="L52" s="63"/>
      <c r="M52" s="64"/>
      <c r="N52" s="15"/>
      <c r="O52" s="6"/>
      <c r="P52" s="8"/>
      <c r="Q52" s="8"/>
      <c r="R52" s="2"/>
      <c r="S52" s="36"/>
      <c r="T52" s="8"/>
      <c r="U52" s="2"/>
      <c r="V52" s="2"/>
      <c r="W52" s="2"/>
      <c r="X52" s="9"/>
      <c r="Y52" s="69"/>
      <c r="Z52" s="2"/>
      <c r="AA52" s="2"/>
      <c r="AB52" s="82"/>
      <c r="AC52" s="9"/>
      <c r="AD52" s="8"/>
      <c r="AE52" s="2"/>
      <c r="AF52" s="2"/>
      <c r="AG52" s="2"/>
      <c r="AH52" s="2"/>
      <c r="AI52" s="2"/>
      <c r="AJ52" s="2"/>
    </row>
    <row r="53" spans="4:36" ht="29" x14ac:dyDescent="0.35">
      <c r="E53" s="207" t="s">
        <v>214</v>
      </c>
      <c r="F53" s="207" t="s">
        <v>215</v>
      </c>
      <c r="G53" s="211" t="s">
        <v>187</v>
      </c>
      <c r="H53" s="212" t="s">
        <v>188</v>
      </c>
      <c r="I53" s="196"/>
      <c r="J53" s="197"/>
      <c r="K53" s="88"/>
      <c r="L53" s="63"/>
      <c r="M53" s="64"/>
      <c r="N53" s="15"/>
      <c r="O53" s="6"/>
      <c r="P53" s="8"/>
      <c r="Q53" s="8"/>
      <c r="R53" s="2"/>
      <c r="S53" s="36"/>
      <c r="T53" s="8"/>
      <c r="U53" s="2"/>
      <c r="V53" s="2"/>
      <c r="W53" s="2"/>
      <c r="X53" s="9"/>
      <c r="Y53" s="69"/>
      <c r="Z53" s="2"/>
      <c r="AA53" s="2"/>
      <c r="AB53" s="82"/>
      <c r="AC53" s="9"/>
      <c r="AD53" s="8"/>
      <c r="AE53" s="2"/>
      <c r="AF53" s="2"/>
      <c r="AG53" s="2"/>
      <c r="AH53" s="2"/>
      <c r="AI53" s="2"/>
      <c r="AJ53" s="2"/>
    </row>
    <row r="54" spans="4:36" x14ac:dyDescent="0.35">
      <c r="E54" s="207" t="s">
        <v>173</v>
      </c>
      <c r="F54" s="207" t="s">
        <v>184</v>
      </c>
      <c r="G54" s="208" t="s">
        <v>31</v>
      </c>
      <c r="H54" s="197" t="s">
        <v>32</v>
      </c>
      <c r="I54" s="196"/>
      <c r="J54" s="197"/>
      <c r="K54" s="4"/>
      <c r="L54" s="63"/>
      <c r="M54" s="64"/>
      <c r="N54" s="15"/>
      <c r="O54" s="6"/>
      <c r="P54" s="8"/>
      <c r="Q54" s="8"/>
      <c r="R54" s="2"/>
      <c r="S54" s="36"/>
      <c r="T54" s="8"/>
      <c r="U54" s="2"/>
      <c r="V54" s="2"/>
      <c r="W54" s="2"/>
      <c r="X54" s="9"/>
      <c r="Y54" s="69"/>
      <c r="Z54" s="2"/>
      <c r="AA54" s="2"/>
      <c r="AB54" s="82"/>
      <c r="AC54" s="9"/>
      <c r="AD54" s="8"/>
      <c r="AE54" s="2"/>
      <c r="AF54" s="2"/>
      <c r="AG54" s="2"/>
      <c r="AH54" s="2"/>
      <c r="AI54" s="2"/>
      <c r="AJ54" s="2"/>
    </row>
    <row r="55" spans="4:36" ht="29" x14ac:dyDescent="0.35">
      <c r="E55" s="207" t="s">
        <v>173</v>
      </c>
      <c r="F55" s="207" t="s">
        <v>218</v>
      </c>
      <c r="G55" s="208" t="s">
        <v>189</v>
      </c>
      <c r="H55" s="197" t="s">
        <v>190</v>
      </c>
      <c r="I55" s="196"/>
      <c r="J55" s="197"/>
      <c r="K55" s="4"/>
      <c r="L55" s="63"/>
      <c r="M55" s="64"/>
      <c r="N55" s="15"/>
      <c r="O55" s="6"/>
      <c r="P55" s="8"/>
      <c r="Q55" s="8"/>
      <c r="R55" s="2"/>
      <c r="S55" s="36"/>
      <c r="T55" s="8"/>
      <c r="U55" s="2"/>
      <c r="V55" s="2"/>
      <c r="W55" s="2"/>
      <c r="X55" s="9"/>
      <c r="Y55" s="69"/>
      <c r="Z55" s="2"/>
      <c r="AA55" s="2"/>
      <c r="AB55" s="82"/>
      <c r="AC55" s="9"/>
      <c r="AD55" s="8"/>
      <c r="AE55" s="2"/>
      <c r="AF55" s="2"/>
      <c r="AG55" s="2"/>
      <c r="AH55" s="2"/>
      <c r="AI55" s="2"/>
      <c r="AJ55" s="2"/>
    </row>
    <row r="56" spans="4:36" ht="29" x14ac:dyDescent="0.35">
      <c r="E56" s="207" t="s">
        <v>182</v>
      </c>
      <c r="F56" s="207" t="s">
        <v>184</v>
      </c>
      <c r="G56" s="208" t="s">
        <v>191</v>
      </c>
      <c r="H56" s="197" t="s">
        <v>192</v>
      </c>
      <c r="I56" s="196"/>
      <c r="J56" s="197"/>
      <c r="K56" s="4"/>
      <c r="L56" s="63"/>
      <c r="M56" s="64"/>
      <c r="N56" s="15"/>
      <c r="O56" s="6"/>
      <c r="P56" s="8"/>
      <c r="Q56" s="8"/>
      <c r="R56" s="2"/>
      <c r="S56" s="36"/>
      <c r="T56" s="8"/>
      <c r="U56" s="2"/>
      <c r="V56" s="2"/>
      <c r="W56" s="2"/>
      <c r="X56" s="9"/>
      <c r="Y56" s="69"/>
      <c r="Z56" s="2"/>
      <c r="AA56" s="2"/>
      <c r="AB56" s="82"/>
      <c r="AC56" s="9"/>
      <c r="AD56" s="8"/>
      <c r="AE56" s="2"/>
      <c r="AF56" s="2"/>
      <c r="AG56" s="2"/>
      <c r="AH56" s="2"/>
      <c r="AI56" s="2"/>
      <c r="AJ56" s="2"/>
    </row>
    <row r="57" spans="4:36" ht="29" x14ac:dyDescent="0.35">
      <c r="E57" s="207" t="s">
        <v>182</v>
      </c>
      <c r="F57" s="207" t="s">
        <v>217</v>
      </c>
      <c r="G57" s="208" t="s">
        <v>203</v>
      </c>
      <c r="H57" s="197" t="s">
        <v>204</v>
      </c>
      <c r="I57" s="196"/>
      <c r="J57" s="197"/>
      <c r="K57" s="70"/>
      <c r="L57" s="63"/>
      <c r="M57" s="64"/>
      <c r="N57" s="15"/>
      <c r="O57" s="6"/>
      <c r="P57" s="8"/>
      <c r="Q57" s="8"/>
      <c r="R57" s="2"/>
      <c r="S57" s="36"/>
      <c r="T57" s="8"/>
      <c r="U57" s="2"/>
      <c r="V57" s="2"/>
      <c r="W57" s="2"/>
      <c r="X57" s="9"/>
      <c r="Y57" s="69"/>
      <c r="Z57" s="2"/>
      <c r="AA57" s="2"/>
      <c r="AB57" s="82"/>
      <c r="AC57" s="9"/>
      <c r="AD57" s="8"/>
      <c r="AE57" s="2"/>
      <c r="AF57" s="2"/>
      <c r="AG57" s="2"/>
      <c r="AH57" s="2"/>
      <c r="AI57" s="2"/>
      <c r="AJ57" s="2"/>
    </row>
    <row r="58" spans="4:36" x14ac:dyDescent="0.35">
      <c r="E58" s="207" t="s">
        <v>181</v>
      </c>
      <c r="F58" s="207" t="s">
        <v>207</v>
      </c>
      <c r="G58" s="211" t="s">
        <v>208</v>
      </c>
      <c r="H58" s="212" t="s">
        <v>209</v>
      </c>
      <c r="I58" s="209" t="s">
        <v>210</v>
      </c>
      <c r="J58" s="207"/>
      <c r="K58" s="4"/>
      <c r="L58" s="63"/>
      <c r="M58" s="64"/>
      <c r="N58" s="15"/>
      <c r="O58" s="6"/>
      <c r="P58" s="8"/>
      <c r="Q58" s="8"/>
      <c r="R58" s="2"/>
      <c r="S58" s="36"/>
      <c r="T58" s="8"/>
      <c r="U58" s="2"/>
      <c r="V58" s="2"/>
      <c r="W58" s="2"/>
      <c r="X58" s="9"/>
      <c r="Y58" s="69"/>
      <c r="Z58" s="2"/>
      <c r="AA58" s="2"/>
      <c r="AB58" s="82"/>
      <c r="AC58" s="9"/>
      <c r="AD58" s="8"/>
      <c r="AE58" s="2"/>
      <c r="AF58" s="2"/>
      <c r="AG58" s="2"/>
      <c r="AH58" s="2"/>
      <c r="AI58" s="2"/>
      <c r="AJ58" s="2"/>
    </row>
    <row r="59" spans="4:36" x14ac:dyDescent="0.35">
      <c r="E59" s="207" t="s">
        <v>181</v>
      </c>
      <c r="F59" s="207" t="s">
        <v>207</v>
      </c>
      <c r="G59" s="211" t="s">
        <v>28</v>
      </c>
      <c r="H59" s="212" t="s">
        <v>29</v>
      </c>
      <c r="I59" s="209" t="s">
        <v>210</v>
      </c>
      <c r="J59" s="207"/>
      <c r="K59" s="4"/>
      <c r="L59" s="63"/>
      <c r="M59" s="64"/>
      <c r="N59" s="15"/>
      <c r="O59" s="6"/>
      <c r="P59" s="8"/>
      <c r="Q59" s="8"/>
      <c r="R59" s="2"/>
      <c r="S59" s="36"/>
      <c r="T59" s="8"/>
      <c r="U59" s="2"/>
      <c r="V59" s="2"/>
      <c r="W59" s="2"/>
      <c r="X59" s="9"/>
      <c r="Y59" s="69"/>
      <c r="Z59" s="2"/>
      <c r="AA59" s="2"/>
      <c r="AB59" s="82"/>
      <c r="AC59" s="9"/>
      <c r="AD59" s="8"/>
      <c r="AE59" s="2"/>
      <c r="AF59" s="2"/>
      <c r="AG59" s="2"/>
      <c r="AH59" s="2"/>
      <c r="AI59" s="2"/>
      <c r="AJ59" s="2"/>
    </row>
    <row r="60" spans="4:36" x14ac:dyDescent="0.35">
      <c r="E60" s="207" t="s">
        <v>181</v>
      </c>
      <c r="F60" s="207" t="s">
        <v>207</v>
      </c>
      <c r="G60" s="211" t="s">
        <v>212</v>
      </c>
      <c r="H60" s="212" t="s">
        <v>213</v>
      </c>
      <c r="I60" s="209" t="s">
        <v>211</v>
      </c>
      <c r="J60" s="207"/>
      <c r="K60" s="4"/>
      <c r="L60" s="63"/>
      <c r="M60" s="64"/>
      <c r="N60" s="15"/>
      <c r="O60" s="6"/>
      <c r="P60" s="8"/>
      <c r="Q60" s="8"/>
      <c r="R60" s="2"/>
      <c r="S60" s="36"/>
      <c r="T60" s="8"/>
      <c r="U60" s="2"/>
      <c r="V60" s="2"/>
      <c r="W60" s="2"/>
      <c r="X60" s="9"/>
      <c r="Y60" s="69"/>
      <c r="Z60" s="2"/>
      <c r="AA60" s="2"/>
      <c r="AB60" s="82"/>
      <c r="AC60" s="9"/>
      <c r="AD60" s="8"/>
      <c r="AE60" s="2"/>
      <c r="AF60" s="2"/>
      <c r="AG60" s="2"/>
      <c r="AH60" s="2"/>
      <c r="AI60" s="2"/>
      <c r="AJ60" s="2"/>
    </row>
    <row r="61" spans="4:36" ht="29" x14ac:dyDescent="0.35">
      <c r="D61" s="2">
        <v>18</v>
      </c>
      <c r="E61" s="207" t="s">
        <v>219</v>
      </c>
      <c r="F61" s="203" t="e">
        <f>IF(#REF!="","",#REF!)</f>
        <v>#REF!</v>
      </c>
      <c r="G61" s="204" t="e">
        <f>IF(#REF!="","",#REF!)</f>
        <v>#REF!</v>
      </c>
      <c r="H61" s="205" t="e">
        <f>IF(#REF!="","",#REF!)</f>
        <v>#REF!</v>
      </c>
      <c r="I61" s="213" t="e">
        <f>#REF!</f>
        <v>#REF!</v>
      </c>
      <c r="J61" s="203"/>
      <c r="K61" s="88" t="s">
        <v>170</v>
      </c>
      <c r="L61" s="14" t="e">
        <f>IF(#REF!="","",#REF!)</f>
        <v>#REF!</v>
      </c>
      <c r="M61" s="65" t="e">
        <f>IF(#REF!="","",#REF!)</f>
        <v>#REF!</v>
      </c>
      <c r="N61" s="27" t="e">
        <f>IF(#REF!="","",#REF!)</f>
        <v>#REF!</v>
      </c>
      <c r="O61" s="53" t="e">
        <f>IF(#REF!="","",#REF!)</f>
        <v>#REF!</v>
      </c>
      <c r="P61" s="55" t="e">
        <f>IF(#REF!="","",#REF!)</f>
        <v>#REF!</v>
      </c>
      <c r="Q61" s="10" t="e">
        <f>IF(#REF!="","",#REF!)</f>
        <v>#REF!</v>
      </c>
      <c r="R61" s="10" t="e">
        <f>IF(#REF!="","",#REF!)</f>
        <v>#REF!</v>
      </c>
      <c r="S61" s="66" t="e">
        <f>IF(#REF!="","",#REF!)</f>
        <v>#REF!</v>
      </c>
      <c r="T61" s="52" t="e">
        <f>IF(#REF!="","",#REF!)</f>
        <v>#REF!</v>
      </c>
      <c r="U61" s="52" t="e">
        <f>IF(#REF!="","",#REF!)</f>
        <v>#REF!</v>
      </c>
      <c r="V61" s="52" t="e">
        <f>IF(#REF!="","",#REF!)</f>
        <v>#REF!</v>
      </c>
      <c r="W61" s="52" t="e">
        <f>IF(#REF!="","",#REF!)</f>
        <v>#REF!</v>
      </c>
      <c r="X61" s="16" t="e">
        <f>IF(#REF!="","",#REF!)</f>
        <v>#REF!</v>
      </c>
      <c r="Y61" s="69"/>
      <c r="Z61" s="2"/>
      <c r="AA61" s="2"/>
      <c r="AB61" s="82"/>
      <c r="AC61" s="9"/>
      <c r="AD61" s="8"/>
      <c r="AE61" s="2"/>
      <c r="AF61" s="2"/>
      <c r="AG61" s="2"/>
      <c r="AH61" s="2"/>
      <c r="AI61" s="2"/>
      <c r="AJ61" s="2"/>
    </row>
    <row r="62" spans="4:36" x14ac:dyDescent="0.35">
      <c r="E62" s="207"/>
      <c r="F62" s="207"/>
      <c r="G62" s="208"/>
      <c r="H62" s="197"/>
      <c r="I62" s="209"/>
      <c r="J62" s="207"/>
      <c r="K62" s="88"/>
      <c r="L62" s="63"/>
      <c r="M62" s="64"/>
      <c r="N62" s="15"/>
      <c r="O62" s="6"/>
      <c r="P62" s="8"/>
      <c r="Q62" s="8"/>
      <c r="R62" s="2"/>
      <c r="S62" s="36"/>
      <c r="T62" s="8"/>
      <c r="U62" s="2"/>
      <c r="V62" s="2"/>
      <c r="W62" s="2"/>
      <c r="X62" s="9"/>
      <c r="Y62" s="69"/>
      <c r="Z62" s="2"/>
      <c r="AA62" s="2"/>
      <c r="AB62" s="82"/>
      <c r="AC62" s="9"/>
      <c r="AD62" s="8"/>
      <c r="AE62" s="2"/>
      <c r="AF62" s="2"/>
      <c r="AG62" s="2"/>
      <c r="AH62" s="2"/>
      <c r="AI62" s="2"/>
      <c r="AJ62" s="2"/>
    </row>
    <row r="63" spans="4:36" x14ac:dyDescent="0.35">
      <c r="E63" s="207"/>
      <c r="F63" s="207"/>
      <c r="G63" s="208"/>
      <c r="H63" s="197"/>
      <c r="I63" s="209"/>
      <c r="J63" s="207"/>
      <c r="K63" s="88"/>
      <c r="L63" s="63"/>
      <c r="M63" s="64"/>
      <c r="N63" s="15"/>
      <c r="O63" s="6"/>
      <c r="P63" s="8"/>
      <c r="Q63" s="8"/>
      <c r="R63" s="2"/>
      <c r="S63" s="36"/>
      <c r="T63" s="8"/>
      <c r="U63" s="2"/>
      <c r="V63" s="2"/>
      <c r="W63" s="2"/>
      <c r="X63" s="9"/>
      <c r="Y63" s="69"/>
      <c r="Z63" s="2"/>
      <c r="AA63" s="2"/>
      <c r="AB63" s="82"/>
      <c r="AC63" s="9"/>
      <c r="AD63" s="8"/>
      <c r="AE63" s="2"/>
      <c r="AF63" s="2"/>
      <c r="AG63" s="2"/>
      <c r="AH63" s="2"/>
      <c r="AI63" s="2"/>
      <c r="AJ63" s="2"/>
    </row>
    <row r="64" spans="4:36" x14ac:dyDescent="0.35">
      <c r="E64" s="207"/>
      <c r="F64" s="207"/>
      <c r="G64" s="208"/>
      <c r="H64" s="197"/>
      <c r="I64" s="209"/>
      <c r="J64" s="207"/>
      <c r="K64" s="88"/>
      <c r="L64" s="63"/>
      <c r="M64" s="64"/>
      <c r="N64" s="15"/>
      <c r="O64" s="6"/>
      <c r="P64" s="8"/>
      <c r="Q64" s="8"/>
      <c r="R64" s="2"/>
      <c r="S64" s="36"/>
      <c r="T64" s="8"/>
      <c r="U64" s="2"/>
      <c r="V64" s="2"/>
      <c r="W64" s="2"/>
      <c r="X64" s="9"/>
      <c r="Y64" s="69"/>
      <c r="Z64" s="2"/>
      <c r="AA64" s="2"/>
      <c r="AB64" s="82"/>
      <c r="AC64" s="9"/>
      <c r="AD64" s="8"/>
      <c r="AE64" s="2"/>
      <c r="AF64" s="2"/>
      <c r="AG64" s="2"/>
      <c r="AH64" s="2"/>
      <c r="AI64" s="2"/>
      <c r="AJ64" s="2"/>
    </row>
    <row r="65" spans="5:36" x14ac:dyDescent="0.35">
      <c r="E65" s="207"/>
      <c r="F65" s="207"/>
      <c r="G65" s="208"/>
      <c r="H65" s="197"/>
      <c r="I65" s="209"/>
      <c r="J65" s="207"/>
      <c r="K65" s="88"/>
      <c r="L65" s="63"/>
      <c r="M65" s="64"/>
      <c r="N65" s="15"/>
      <c r="O65" s="6"/>
      <c r="P65" s="8"/>
      <c r="Q65" s="8"/>
      <c r="R65" s="2"/>
      <c r="S65" s="36"/>
      <c r="T65" s="8"/>
      <c r="U65" s="2"/>
      <c r="V65" s="2"/>
      <c r="W65" s="2"/>
      <c r="X65" s="9"/>
      <c r="Y65" s="69"/>
      <c r="Z65" s="2"/>
      <c r="AA65" s="2"/>
      <c r="AB65" s="82"/>
      <c r="AC65" s="9"/>
      <c r="AD65" s="8"/>
      <c r="AE65" s="2"/>
      <c r="AF65" s="2"/>
      <c r="AG65" s="2"/>
      <c r="AH65" s="2"/>
      <c r="AI65" s="2"/>
      <c r="AJ65" s="2"/>
    </row>
  </sheetData>
  <autoFilter ref="D6:AJ65" xr:uid="{81AFBD72-7A40-4B00-9CD5-1A25A01BB777}"/>
  <hyperlinks>
    <hyperlink ref="H7" location="URSEA!A1" display="URSEA" xr:uid="{3915C278-1C57-4A99-A897-35B8408353C6}"/>
    <hyperlink ref="H8:H9" location="URSEA!A1" display="URSEA" xr:uid="{BC6589F2-8B4C-46B5-9F40-7009E7A9C4AE}"/>
    <hyperlink ref="H8" location="ANTONIO!H10" display="ANTONIO!H10" xr:uid="{89883C46-2025-4856-B0F7-6C4D4FE8CA61}"/>
    <hyperlink ref="H9" location="ANTONIO!H10" display="ANTONIO!H10" xr:uid="{6A9467A9-A4A2-499A-BCCD-28E05B8529C0}"/>
    <hyperlink ref="H10" location="ANTONIO!H10" display="ANTONIO!H10" xr:uid="{5E7139E2-A6EC-4BC0-8F02-7D6C973FCDC6}"/>
    <hyperlink ref="H61" location="FRANCE!A1" display="FRANCE!A1" xr:uid="{D57BE261-76D3-434B-B6CA-93C296973CC4}"/>
    <hyperlink ref="H46" location="DOGLIA!A1" display="DOGLIA!A1" xr:uid="{C0A81150-5312-4719-A698-369B8669A38F}"/>
    <hyperlink ref="H37" location="PICCOLI!A1" display="PICCOLI!A1" xr:uid="{6267AF7F-E729-4362-9226-B5BBF773C2E1}"/>
    <hyperlink ref="H34" location="SANCHEZ!A1" display="SANCHEZ!A1" xr:uid="{E6D13C42-008F-4562-8F71-011666058AC3}"/>
    <hyperlink ref="H36" location="VIGNALLY!A1" display="VIGNALLY!A1" xr:uid="{C2C26C70-5D0D-46FF-A82D-69F565DD0533}"/>
    <hyperlink ref="H35" location="SALLY!A1" display="SALLY!A1" xr:uid="{6C35640E-24C9-4C90-A0C5-2405E39C89FC}"/>
    <hyperlink ref="H33" location="BOLAY!A1" display="BOLAY!A1" xr:uid="{DA9E544C-A69B-4285-91F6-81FF852FFE09}"/>
    <hyperlink ref="H29" location="SAMBA!A1" display="SAMBA!A1" xr:uid="{A6144714-B0A0-4DD9-ABC6-83A8687C0D54}"/>
    <hyperlink ref="H31" location="MUNICHI!A1" display="MUNICHI!A1" xr:uid="{D89B57CD-E864-419A-A8FB-314F91A01E41}"/>
    <hyperlink ref="H30" location="MAMADOU_SIMBAKOLI!A1" display="MAMADOU_SIMBAKOLI!A1" xr:uid="{865C0F29-5FF1-407B-817D-5B112B3647C5}"/>
    <hyperlink ref="H32" location="ELEOUET!A1" display="ELEOUET!A1" xr:uid="{EC1F9EF3-62ED-4122-8711-D81F89D67CCD}"/>
    <hyperlink ref="H26" location="CORREIA!A1" display="CORREIA!A1" xr:uid="{F5F7B1A8-23A1-4F0D-9C17-655B06232FC7}"/>
    <hyperlink ref="H27" location="NVENDO!A1" display="NVENDO!A1" xr:uid="{32A3AAD7-2309-48BD-A082-1D8809B726C7}"/>
    <hyperlink ref="H23" location="CHAOUI!A1" display="CHAOUI!A1" xr:uid="{BA5D5E17-CEB3-4CDA-98AD-A40C38AF2DB3}"/>
    <hyperlink ref="H17" location="MULIQI!A1" display="MULIQI!A1" xr:uid="{7FB444D1-72D0-4B77-8985-0FA48D36240E}"/>
    <hyperlink ref="H18" location="PRATS!A1" display="PRATS!A1" xr:uid="{EF2CCAE6-48F7-4D7E-B49A-FF8980C9BD2E}"/>
    <hyperlink ref="H20" location="ELJAOUHARI!A1" display="ELJAOUHARI!A1" xr:uid="{943869D9-9DF2-40E6-9FA5-98CB739C9EC6}"/>
    <hyperlink ref="H11" location="OBERLI!H1" display="OBERLI!H1" xr:uid="{D4A0BB89-D75E-4E79-A9BD-911892948805}"/>
  </hyperlinks>
  <pageMargins left="0.19685039370078741" right="0.19685039370078741" top="0.19685039370078741" bottom="0.39370078740157483" header="0.31496062992125984" footer="0.31496062992125984"/>
  <pageSetup paperSize="9" scale="34" fitToHeight="0" orientation="landscape" r:id="rId1"/>
  <headerFooter>
    <oddFooter>&amp;R&amp;P /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locked="0" defaultSize="0" print="0" autoFill="0" autoPict="0" macro="[0]!VueDonnéesPersoGlobale">
                <anchor moveWithCells="1" sizeWithCells="1">
                  <from>
                    <xdr:col>4</xdr:col>
                    <xdr:colOff>209550</xdr:colOff>
                    <xdr:row>0</xdr:row>
                    <xdr:rowOff>69850</xdr:rowOff>
                  </from>
                  <to>
                    <xdr:col>5</xdr:col>
                    <xdr:colOff>304800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VueDonnéesPersoJoueurs">
                <anchor moveWithCells="1" sizeWithCells="1">
                  <from>
                    <xdr:col>5</xdr:col>
                    <xdr:colOff>419100</xdr:colOff>
                    <xdr:row>0</xdr:row>
                    <xdr:rowOff>323850</xdr:rowOff>
                  </from>
                  <to>
                    <xdr:col>6</xdr:col>
                    <xdr:colOff>266700</xdr:colOff>
                    <xdr:row>0</xdr:row>
                    <xdr:rowOff>508000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Button 10">
              <controlPr defaultSize="0" print="0" autoFill="0" autoPict="0" macro="[0]!VueDonnéesPersoSTAFF">
                <anchor moveWithCells="1" sizeWithCells="1">
                  <from>
                    <xdr:col>5</xdr:col>
                    <xdr:colOff>419100</xdr:colOff>
                    <xdr:row>0</xdr:row>
                    <xdr:rowOff>69850</xdr:rowOff>
                  </from>
                  <to>
                    <xdr:col>6</xdr:col>
                    <xdr:colOff>266700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7" name="Button 16">
              <controlPr locked="0" defaultSize="0" print="0" autoFill="0" autoPict="0" macro="[0]!VueDonnéesPersoComités">
                <anchor moveWithCells="1" sizeWithCells="1">
                  <from>
                    <xdr:col>4</xdr:col>
                    <xdr:colOff>209550</xdr:colOff>
                    <xdr:row>0</xdr:row>
                    <xdr:rowOff>323850</xdr:rowOff>
                  </from>
                  <to>
                    <xdr:col>5</xdr:col>
                    <xdr:colOff>304800</xdr:colOff>
                    <xdr:row>0</xdr:row>
                    <xdr:rowOff>508000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8" name="Button 19">
              <controlPr defaultSize="0" print="0" autoFill="0" autoPict="0" macro="[0]!VueDonnéesPersoGARDIENS">
                <anchor moveWithCells="1" sizeWithCells="1">
                  <from>
                    <xdr:col>6</xdr:col>
                    <xdr:colOff>361950</xdr:colOff>
                    <xdr:row>0</xdr:row>
                    <xdr:rowOff>69850</xdr:rowOff>
                  </from>
                  <to>
                    <xdr:col>7</xdr:col>
                    <xdr:colOff>895350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9" name="Button 20">
              <controlPr defaultSize="0" print="0" autoFill="0" autoPict="0">
                <anchor moveWithCells="1" sizeWithCells="1">
                  <from>
                    <xdr:col>1</xdr:col>
                    <xdr:colOff>146050</xdr:colOff>
                    <xdr:row>0</xdr:row>
                    <xdr:rowOff>50800</xdr:rowOff>
                  </from>
                  <to>
                    <xdr:col>4</xdr:col>
                    <xdr:colOff>133350</xdr:colOff>
                    <xdr:row>0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0" name="Button 21">
              <controlPr defaultSize="0" print="0" autoFill="0" autoPict="0" macro="[0]!VueDonnéesPersoDEFENSEURS">
                <anchor moveWithCells="1" sizeWithCells="1">
                  <from>
                    <xdr:col>6</xdr:col>
                    <xdr:colOff>355600</xdr:colOff>
                    <xdr:row>0</xdr:row>
                    <xdr:rowOff>323850</xdr:rowOff>
                  </from>
                  <to>
                    <xdr:col>7</xdr:col>
                    <xdr:colOff>895350</xdr:colOff>
                    <xdr:row>0</xdr:row>
                    <xdr:rowOff>508000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11" name="Button 24">
              <controlPr defaultSize="0" print="0" autoFill="0" autoPict="0" macro="[0]!VueDonnéesPersoMILIEUX">
                <anchor moveWithCells="1" sizeWithCells="1">
                  <from>
                    <xdr:col>8</xdr:col>
                    <xdr:colOff>19050</xdr:colOff>
                    <xdr:row>0</xdr:row>
                    <xdr:rowOff>69850</xdr:rowOff>
                  </from>
                  <to>
                    <xdr:col>8</xdr:col>
                    <xdr:colOff>1276350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12" name="Button 25">
              <controlPr defaultSize="0" print="0" autoFill="0" autoPict="0" macro="[0]!VueDonnéesPersoATTAQUANTS">
                <anchor moveWithCells="1" sizeWithCells="1">
                  <from>
                    <xdr:col>8</xdr:col>
                    <xdr:colOff>19050</xdr:colOff>
                    <xdr:row>0</xdr:row>
                    <xdr:rowOff>323850</xdr:rowOff>
                  </from>
                  <to>
                    <xdr:col>8</xdr:col>
                    <xdr:colOff>1276350</xdr:colOff>
                    <xdr:row>0</xdr:row>
                    <xdr:rowOff>508000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13" name="Button 35">
              <controlPr locked="0" defaultSize="0" print="0" autoFill="0" autoPict="0" macro="[0]!VueMotricitéGlobale">
                <anchor moveWithCells="1" sizeWithCells="1">
                  <from>
                    <xdr:col>4</xdr:col>
                    <xdr:colOff>209550</xdr:colOff>
                    <xdr:row>1</xdr:row>
                    <xdr:rowOff>95250</xdr:rowOff>
                  </from>
                  <to>
                    <xdr:col>5</xdr:col>
                    <xdr:colOff>304800</xdr:colOff>
                    <xdr:row>1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14" name="Button 36">
              <controlPr defaultSize="0" print="0" autoFill="0" autoPict="0" macro="[0]!VueMotricitéJOUEURS">
                <anchor moveWithCells="1" sizeWithCells="1">
                  <from>
                    <xdr:col>5</xdr:col>
                    <xdr:colOff>412750</xdr:colOff>
                    <xdr:row>1</xdr:row>
                    <xdr:rowOff>323850</xdr:rowOff>
                  </from>
                  <to>
                    <xdr:col>6</xdr:col>
                    <xdr:colOff>260350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15" name="Button 37">
              <controlPr defaultSize="0" print="0" autoFill="0" autoPict="0" macro="[0]!VueGlobaleSTAFF">
                <anchor moveWithCells="1" sizeWithCells="1">
                  <from>
                    <xdr:col>5</xdr:col>
                    <xdr:colOff>412750</xdr:colOff>
                    <xdr:row>1</xdr:row>
                    <xdr:rowOff>69850</xdr:rowOff>
                  </from>
                  <to>
                    <xdr:col>6</xdr:col>
                    <xdr:colOff>260350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16" name="Button 38">
              <controlPr locked="0" defaultSize="0" print="0" autoFill="0" autoPict="0" macro="[0]!VueMotricitéCOMITES">
                <anchor moveWithCells="1" sizeWithCells="1">
                  <from>
                    <xdr:col>4</xdr:col>
                    <xdr:colOff>209550</xdr:colOff>
                    <xdr:row>1</xdr:row>
                    <xdr:rowOff>355600</xdr:rowOff>
                  </from>
                  <to>
                    <xdr:col>5</xdr:col>
                    <xdr:colOff>304800</xdr:colOff>
                    <xdr:row>1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17" name="Button 39">
              <controlPr defaultSize="0" print="0" autoFill="0" autoPict="0" macro="[0]!VueMotricitéGARDIENS">
                <anchor moveWithCells="1" sizeWithCells="1">
                  <from>
                    <xdr:col>6</xdr:col>
                    <xdr:colOff>355600</xdr:colOff>
                    <xdr:row>1</xdr:row>
                    <xdr:rowOff>69850</xdr:rowOff>
                  </from>
                  <to>
                    <xdr:col>7</xdr:col>
                    <xdr:colOff>889000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18" name="Button 40">
              <controlPr defaultSize="0" print="0" autoFill="0" autoPict="0">
                <anchor moveWithCells="1" sizeWithCells="1">
                  <from>
                    <xdr:col>1</xdr:col>
                    <xdr:colOff>133350</xdr:colOff>
                    <xdr:row>1</xdr:row>
                    <xdr:rowOff>50800</xdr:rowOff>
                  </from>
                  <to>
                    <xdr:col>4</xdr:col>
                    <xdr:colOff>127000</xdr:colOff>
                    <xdr:row>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19" name="Button 41">
              <controlPr defaultSize="0" print="0" autoFill="0" autoPict="0" macro="[0]!VueMotricitéDEFENSEURS">
                <anchor moveWithCells="1" sizeWithCells="1">
                  <from>
                    <xdr:col>6</xdr:col>
                    <xdr:colOff>342900</xdr:colOff>
                    <xdr:row>1</xdr:row>
                    <xdr:rowOff>323850</xdr:rowOff>
                  </from>
                  <to>
                    <xdr:col>7</xdr:col>
                    <xdr:colOff>889000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20" name="Button 42">
              <controlPr defaultSize="0" print="0" autoFill="0" autoPict="0" macro="[0]!VueMotricitéMILIEUX">
                <anchor moveWithCells="1" sizeWithCells="1">
                  <from>
                    <xdr:col>8</xdr:col>
                    <xdr:colOff>12700</xdr:colOff>
                    <xdr:row>1</xdr:row>
                    <xdr:rowOff>69850</xdr:rowOff>
                  </from>
                  <to>
                    <xdr:col>8</xdr:col>
                    <xdr:colOff>1270000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21" name="Button 43">
              <controlPr defaultSize="0" print="0" autoFill="0" autoPict="0" macro="[0]!VueMotricitéATTAQUANTS">
                <anchor moveWithCells="1" sizeWithCells="1">
                  <from>
                    <xdr:col>8</xdr:col>
                    <xdr:colOff>12700</xdr:colOff>
                    <xdr:row>1</xdr:row>
                    <xdr:rowOff>323850</xdr:rowOff>
                  </from>
                  <to>
                    <xdr:col>8</xdr:col>
                    <xdr:colOff>1270000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22" name="Button 53">
              <controlPr locked="0" defaultSize="0" print="0" autoFill="0" autoPict="0" macro="[0]!VueGlobale">
                <anchor moveWithCells="1" sizeWithCells="1">
                  <from>
                    <xdr:col>4</xdr:col>
                    <xdr:colOff>209550</xdr:colOff>
                    <xdr:row>2</xdr:row>
                    <xdr:rowOff>165100</xdr:rowOff>
                  </from>
                  <to>
                    <xdr:col>5</xdr:col>
                    <xdr:colOff>304800</xdr:colOff>
                    <xdr:row>2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23" name="Button 54">
              <controlPr defaultSize="0" print="0" autoFill="0" autoPict="0" macro="[0]!VueGlobaleJoueurs">
                <anchor moveWithCells="1" sizeWithCells="1">
                  <from>
                    <xdr:col>5</xdr:col>
                    <xdr:colOff>400050</xdr:colOff>
                    <xdr:row>2</xdr:row>
                    <xdr:rowOff>393700</xdr:rowOff>
                  </from>
                  <to>
                    <xdr:col>6</xdr:col>
                    <xdr:colOff>247650</xdr:colOff>
                    <xdr:row>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24" name="Button 55">
              <controlPr defaultSize="0" print="0" autoFill="0" autoPict="0" macro="[0]!VueGlobaleSTAFF">
                <anchor moveWithCells="1" sizeWithCells="1">
                  <from>
                    <xdr:col>5</xdr:col>
                    <xdr:colOff>400050</xdr:colOff>
                    <xdr:row>2</xdr:row>
                    <xdr:rowOff>133350</xdr:rowOff>
                  </from>
                  <to>
                    <xdr:col>6</xdr:col>
                    <xdr:colOff>247650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25" name="Button 56">
              <controlPr locked="0" defaultSize="0" print="0" autoFill="0" autoPict="0" macro="[0]!VueGlobaleCOMITES">
                <anchor moveWithCells="1" sizeWithCells="1">
                  <from>
                    <xdr:col>4</xdr:col>
                    <xdr:colOff>209550</xdr:colOff>
                    <xdr:row>2</xdr:row>
                    <xdr:rowOff>419100</xdr:rowOff>
                  </from>
                  <to>
                    <xdr:col>5</xdr:col>
                    <xdr:colOff>304800</xdr:colOff>
                    <xdr:row>2</xdr:row>
                    <xdr:rowOff>603250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26" name="Button 57">
              <controlPr defaultSize="0" print="0" autoFill="0" autoPict="0" macro="[0]!VueGlobaleGARDIENS">
                <anchor moveWithCells="1" sizeWithCells="1">
                  <from>
                    <xdr:col>6</xdr:col>
                    <xdr:colOff>342900</xdr:colOff>
                    <xdr:row>2</xdr:row>
                    <xdr:rowOff>133350</xdr:rowOff>
                  </from>
                  <to>
                    <xdr:col>7</xdr:col>
                    <xdr:colOff>876300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27" name="Button 58">
              <controlPr defaultSize="0" print="0" autoFill="0" autoPict="0">
                <anchor moveWithCells="1" sizeWithCells="1">
                  <from>
                    <xdr:col>1</xdr:col>
                    <xdr:colOff>127000</xdr:colOff>
                    <xdr:row>2</xdr:row>
                    <xdr:rowOff>114300</xdr:rowOff>
                  </from>
                  <to>
                    <xdr:col>4</xdr:col>
                    <xdr:colOff>114300</xdr:colOff>
                    <xdr:row>2</xdr:row>
                    <xdr:rowOff>660400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28" name="Button 59">
              <controlPr defaultSize="0" print="0" autoFill="0" autoPict="0" macro="[0]!VueGlobaleDEFENSEURS">
                <anchor moveWithCells="1" sizeWithCells="1">
                  <from>
                    <xdr:col>6</xdr:col>
                    <xdr:colOff>336550</xdr:colOff>
                    <xdr:row>2</xdr:row>
                    <xdr:rowOff>393700</xdr:rowOff>
                  </from>
                  <to>
                    <xdr:col>7</xdr:col>
                    <xdr:colOff>869950</xdr:colOff>
                    <xdr:row>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29" name="Button 60">
              <controlPr defaultSize="0" print="0" autoFill="0" autoPict="0" macro="[0]!VueGlobaleMILIEUX">
                <anchor moveWithCells="1" sizeWithCells="1">
                  <from>
                    <xdr:col>8</xdr:col>
                    <xdr:colOff>0</xdr:colOff>
                    <xdr:row>2</xdr:row>
                    <xdr:rowOff>133350</xdr:rowOff>
                  </from>
                  <to>
                    <xdr:col>8</xdr:col>
                    <xdr:colOff>1257300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30" name="Button 61">
              <controlPr defaultSize="0" print="0" autoFill="0" autoPict="0" macro="[0]!VueGlobaleATTAQUANTS">
                <anchor moveWithCells="1" sizeWithCells="1">
                  <from>
                    <xdr:col>8</xdr:col>
                    <xdr:colOff>0</xdr:colOff>
                    <xdr:row>2</xdr:row>
                    <xdr:rowOff>393700</xdr:rowOff>
                  </from>
                  <to>
                    <xdr:col>8</xdr:col>
                    <xdr:colOff>1257300</xdr:colOff>
                    <xdr:row>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31" name="Button 62">
              <controlPr locked="0" defaultSize="0" print="0" autoFill="0" autoPict="0" macro="[0]!RetourMenu">
                <anchor moveWithCells="1" sizeWithCells="1">
                  <from>
                    <xdr:col>4</xdr:col>
                    <xdr:colOff>19050</xdr:colOff>
                    <xdr:row>3</xdr:row>
                    <xdr:rowOff>222250</xdr:rowOff>
                  </from>
                  <to>
                    <xdr:col>5</xdr:col>
                    <xdr:colOff>0</xdr:colOff>
                    <xdr:row>3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73FC2D-BBE5-4876-BEB0-EF4DA4B9F54D}">
  <sheetPr codeName="Feuil3">
    <pageSetUpPr fitToPage="1"/>
  </sheetPr>
  <dimension ref="D1:U32"/>
  <sheetViews>
    <sheetView workbookViewId="0">
      <selection activeCell="F5" sqref="F5"/>
    </sheetView>
  </sheetViews>
  <sheetFormatPr defaultColWidth="10.81640625" defaultRowHeight="18.5" x14ac:dyDescent="0.35"/>
  <cols>
    <col min="1" max="3" width="3.26953125" customWidth="1"/>
    <col min="4" max="4" width="4.7265625" customWidth="1"/>
    <col min="5" max="5" width="15" customWidth="1"/>
    <col min="6" max="6" width="15.81640625" style="1" customWidth="1"/>
    <col min="7" max="7" width="1.54296875" style="1" customWidth="1"/>
    <col min="8" max="8" width="7.54296875" customWidth="1"/>
    <col min="9" max="9" width="8.7265625" customWidth="1"/>
    <col min="10" max="10" width="1.7265625" customWidth="1"/>
    <col min="11" max="11" width="12.7265625" customWidth="1"/>
    <col min="13" max="13" width="10.7265625" customWidth="1"/>
    <col min="14" max="14" width="1.7265625" customWidth="1"/>
    <col min="15" max="15" width="12.81640625" customWidth="1"/>
    <col min="16" max="16" width="10.81640625" customWidth="1"/>
    <col min="17" max="17" width="12.1796875" customWidth="1"/>
    <col min="18" max="19" width="11.453125" customWidth="1"/>
    <col min="20" max="20" width="1.81640625" customWidth="1"/>
    <col min="21" max="21" width="15.81640625" customWidth="1"/>
  </cols>
  <sheetData>
    <row r="1" spans="4:21" ht="25.5" customHeight="1" thickBot="1" x14ac:dyDescent="0.4">
      <c r="E1" s="89" t="str" cm="1">
        <f t="array" aca="1" ref="E1" ca="1">HYPERLINK("#"&amp;CELL("address",_xlfn.XLOOKUP(F5,retour_synthese,retour_synthese)),"Aller à ECFC Profilages")</f>
        <v>Aller à ECFC Profilages</v>
      </c>
    </row>
    <row r="2" spans="4:21" ht="24" thickBot="1" x14ac:dyDescent="0.4">
      <c r="E2" s="120" t="str">
        <f>CONCATENATE($F$5,"  ",$K$5)</f>
        <v xml:space="preserve">  </v>
      </c>
      <c r="F2" s="121"/>
      <c r="G2" s="121"/>
      <c r="H2" s="121"/>
      <c r="I2" s="121"/>
      <c r="J2" s="121"/>
      <c r="K2" s="122"/>
    </row>
    <row r="3" spans="4:21" ht="24" thickBot="1" x14ac:dyDescent="0.55000000000000004">
      <c r="E3" s="123" t="str">
        <f>CONCATENATE(E10," - ",E14)</f>
        <v xml:space="preserve"> - </v>
      </c>
      <c r="F3" s="124"/>
      <c r="G3"/>
      <c r="H3" s="11"/>
      <c r="I3" s="125" t="str">
        <f>CONCATENATE(F11," - ",F14)</f>
        <v xml:space="preserve"> - </v>
      </c>
      <c r="J3" s="126"/>
      <c r="K3" s="127"/>
      <c r="O3" s="111" t="s">
        <v>141</v>
      </c>
      <c r="P3" s="112"/>
      <c r="Q3" s="113"/>
    </row>
    <row r="4" spans="4:21" ht="7.5" customHeight="1" thickBot="1" x14ac:dyDescent="0.55000000000000004">
      <c r="F4"/>
      <c r="G4"/>
      <c r="M4" s="13"/>
      <c r="N4" s="13"/>
      <c r="O4" s="114"/>
      <c r="P4" s="115"/>
      <c r="Q4" s="116"/>
    </row>
    <row r="5" spans="4:21" ht="21.5" thickBot="1" x14ac:dyDescent="0.4">
      <c r="E5" s="85" t="s">
        <v>54</v>
      </c>
      <c r="F5" s="166"/>
      <c r="G5" s="167"/>
      <c r="H5" s="168"/>
      <c r="I5" s="128" t="s">
        <v>55</v>
      </c>
      <c r="J5" s="129"/>
      <c r="K5" s="166"/>
      <c r="L5" s="168"/>
      <c r="O5" s="170"/>
      <c r="P5" s="171"/>
      <c r="Q5" s="171"/>
      <c r="R5" s="171"/>
      <c r="S5" s="172"/>
      <c r="U5" s="21" t="str">
        <f>IF(H10="","",IF(H10="Ui",'REF LIST'!J6,IF(H10="Ue",'REF LIST'!J7,IF(H10="Ai",'REF LIST'!J8,IF(H10="Ae",'REF LIST'!J9,IF(H10="Ri",'REF LIST'!J10,IF(H10="Re",'REF LIST'!J11,IF(H10="Ci",'REF LIST'!J12,IF(H10="Ce",'REF LIST'!J13,IF(H10="Pi",'REF LIST'!J14,IF(H10="Pe",'REF LIST'!J15,"Erreur")))))))))))</f>
        <v/>
      </c>
    </row>
    <row r="6" spans="4:21" ht="21.5" thickBot="1" x14ac:dyDescent="0.4">
      <c r="E6" s="86" t="s">
        <v>285</v>
      </c>
      <c r="F6" s="166"/>
      <c r="G6" s="167"/>
      <c r="H6" s="168"/>
      <c r="I6" s="130" t="s">
        <v>290</v>
      </c>
      <c r="J6" s="131"/>
      <c r="K6" s="166"/>
      <c r="L6" s="168"/>
      <c r="O6" s="170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/>
      </c>
      <c r="P6" s="171"/>
      <c r="Q6" s="171"/>
      <c r="R6" s="171"/>
      <c r="S6" s="172"/>
      <c r="U6" s="21" t="str">
        <f>IF(I10="","",IF(I10="Ui",'REF LIST'!J6,IF(I10="Ue",'REF LIST'!J7,IF(I10="Ai",'REF LIST'!J8,IF(I10="Ae",'REF LIST'!J9,IF(I10="Ri",'REF LIST'!J10,IF(I10="Re",'REF LIST'!J11,IF(I10="Ci",'REF LIST'!J12,IF(I10="Ce",'REF LIST'!J13,IF(I10="Pi",'REF LIST'!J14,IF(I10="Pe",'REF LIST'!J15,"Erreur")))))))))))</f>
        <v/>
      </c>
    </row>
    <row r="7" spans="4:21" ht="21" x14ac:dyDescent="0.35">
      <c r="E7" s="86" t="s">
        <v>284</v>
      </c>
      <c r="F7" s="166"/>
      <c r="G7" s="167"/>
      <c r="H7" s="168"/>
      <c r="I7" s="130" t="s">
        <v>56</v>
      </c>
      <c r="J7" s="131"/>
      <c r="K7" s="166"/>
      <c r="L7" s="168"/>
    </row>
    <row r="8" spans="4:21" ht="11.25" customHeight="1" thickBot="1" x14ac:dyDescent="0.4"/>
    <row r="9" spans="4:21" ht="44" thickTop="1" x14ac:dyDescent="0.35">
      <c r="E9" s="43" t="s">
        <v>89</v>
      </c>
      <c r="F9" s="44" t="s">
        <v>147</v>
      </c>
      <c r="G9" s="20"/>
      <c r="H9" s="40" t="s">
        <v>42</v>
      </c>
      <c r="I9" s="41" t="s">
        <v>43</v>
      </c>
      <c r="J9" s="17"/>
      <c r="K9" s="37" t="s">
        <v>90</v>
      </c>
      <c r="L9" s="38" t="s">
        <v>91</v>
      </c>
      <c r="M9" s="39" t="s">
        <v>21</v>
      </c>
      <c r="O9" s="42" t="s">
        <v>92</v>
      </c>
      <c r="P9" s="50" t="s">
        <v>159</v>
      </c>
      <c r="Q9" s="50" t="s">
        <v>160</v>
      </c>
      <c r="R9" s="50" t="s">
        <v>150</v>
      </c>
      <c r="S9" s="48" t="s">
        <v>158</v>
      </c>
      <c r="T9" s="20"/>
    </row>
    <row r="10" spans="4:21" ht="36" customHeight="1" x14ac:dyDescent="0.35">
      <c r="E10" s="55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/>
      </c>
      <c r="F10" s="30"/>
      <c r="G10" s="20"/>
      <c r="H10" s="134"/>
      <c r="I10" s="136"/>
      <c r="J10" s="17"/>
      <c r="K10" s="138"/>
      <c r="L10" s="140"/>
      <c r="M10" s="104"/>
      <c r="O10" s="24"/>
      <c r="P10" s="25"/>
      <c r="Q10" s="25"/>
      <c r="R10" s="25"/>
      <c r="S10" s="49"/>
      <c r="T10" s="12"/>
    </row>
    <row r="11" spans="4:21" ht="36" customHeight="1" x14ac:dyDescent="0.35">
      <c r="E11" s="30"/>
      <c r="F11" s="16" t="str">
        <f>IF(E10="","",IF(E10='REF LIST'!D6,'REF LIST'!F6,IF(E10='REF LIST'!D7,'REF LIST'!F7,IF(E10='REF LIST'!D8,'REF LIST'!F8,IF(E10='REF LIST'!D9,'REF LIST'!F9,IF(E10='REF LIST'!D10,'REF LIST'!F10,IF(E10='REF LIST'!D11,'REF LIST'!F11,IF(E10='REF LIST'!D12,'REF LIST'!F12,IF(E10='REF LIST'!D13,'REF LIST'!F13,IF(E10='REF LIST'!D14,'REF LIST'!F14,IF(E10='REF LIST'!D15,'REF LIST'!F15,IF(E10='REF LIST'!D16,'REF LIST'!F16,IF(E10='REF LIST'!D17,'REF LIST'!F17,IF(E10='REF LIST'!D18,'REF LIST'!F18,IF(E10='REF LIST'!D19,'REF LIST'!F19,IF(E10='REF LIST'!D20,'REF LIST'!F20,IF(E10='REF LIST'!D21,'REF LIST'!F21,"Erreur")))))))))))))))))</f>
        <v/>
      </c>
      <c r="G11" s="20"/>
      <c r="H11" s="135"/>
      <c r="I11" s="137"/>
      <c r="J11" s="17"/>
      <c r="K11" s="139"/>
      <c r="L11" s="141"/>
      <c r="M11" s="105"/>
      <c r="O11" s="58" t="str">
        <f>IF(O10="","",IF(O10="R","D",IF(O10="D","R",IF(O10="C","G",IF(O10="G","C","Erreur")))))</f>
        <v/>
      </c>
      <c r="P11" s="56" t="str">
        <f>IF(P10="","",IF(P10="PMH","PMB",IF(P10="PMB","PMH","Erreur")))</f>
        <v/>
      </c>
      <c r="Q11" s="59" t="str">
        <f>IF(Q10="","",IF(Q10="H","H",IF(Q10="V","V","Erreur")))</f>
        <v/>
      </c>
      <c r="R11" s="56" t="str">
        <f>IF(R10="","",INDEX('REF LIST'!$T$5:$U$20,MATCH(CANEVAS!F11,'REF LIST'!$T$5:$T$20,0),2))</f>
        <v/>
      </c>
      <c r="S11" s="57" t="str">
        <f>IF(S10="","",IF(S10="G","D",IF(S10="D","G","Erreur")))</f>
        <v/>
      </c>
      <c r="T11" s="12"/>
    </row>
    <row r="12" spans="4:21" ht="15" thickBot="1" x14ac:dyDescent="0.4">
      <c r="F12"/>
      <c r="G12"/>
    </row>
    <row r="13" spans="4:21" ht="30" thickTop="1" thickBot="1" x14ac:dyDescent="0.4">
      <c r="E13" s="45" t="s">
        <v>88</v>
      </c>
      <c r="F13" s="46" t="s">
        <v>146</v>
      </c>
      <c r="G13" s="20"/>
      <c r="K13" s="142" t="str">
        <f>E13</f>
        <v>Profil MBTI 
Principal</v>
      </c>
      <c r="L13" s="107"/>
      <c r="M13" s="106" t="str">
        <f>F13</f>
        <v>Profil MBTI
Complémentaire</v>
      </c>
      <c r="N13" s="107"/>
      <c r="O13" s="108"/>
      <c r="R13" s="35"/>
      <c r="S13" s="47" t="s">
        <v>149</v>
      </c>
    </row>
    <row r="14" spans="4:21" ht="33.75" customHeight="1" x14ac:dyDescent="0.35">
      <c r="E14" s="189" t="str">
        <f>IF(E10="","",IF(E10='REF LIST'!D6,'REF LIST'!E6,IF(E10='REF LIST'!D7,'REF LIST'!E7,IF(E10='REF LIST'!D8,'REF LIST'!E8,IF(E10='REF LIST'!D9,'REF LIST'!E9,IF(E10='REF LIST'!D10,'REF LIST'!E10,IF(E10='REF LIST'!D11,'REF LIST'!E11,IF(E10='REF LIST'!D12,'REF LIST'!E12,IF(E10='REF LIST'!D13,'REF LIST'!E13,IF(E10='REF LIST'!D14,'REF LIST'!E14,IF(E10='REF LIST'!D15,'REF LIST'!E15,IF(E10='REF LIST'!D16,'REF LIST'!E16,IF(E10='REF LIST'!D17,'REF LIST'!E17,IF(E10='REF LIST'!D18,'REF LIST'!E18,IF(E10='REF LIST'!D19,'REF LIST'!E19,IF(E10='REF LIST'!D20,'REF LIST'!E20,IF(E10='REF LIST'!D21,'REF LIST'!E21,"Erreur")))))))))))))))))</f>
        <v/>
      </c>
      <c r="F14" s="190" t="str">
        <f>IF(E10="","",IF(E10='REF LIST'!D6,'REF LIST'!G6,IF(E10='REF LIST'!D7,'REF LIST'!G7,IF(E10='REF LIST'!D8,'REF LIST'!G8,IF(E10='REF LIST'!D9,'REF LIST'!G9,IF(E10='REF LIST'!D10,'REF LIST'!G10,IF(E10='REF LIST'!D11,'REF LIST'!G11,IF(E10='REF LIST'!D12,'REF LIST'!G12,IF(E10='REF LIST'!D13,'REF LIST'!G13,IF(E10='REF LIST'!D14,'REF LIST'!G14,IF(E10='REF LIST'!D15,'REF LIST'!G15,IF(E10='REF LIST'!D16,'REF LIST'!G16,IF(E10='REF LIST'!D17,'REF LIST'!G17,IF(E10='REF LIST'!D18,'REF LIST'!G18,IF(E10='REF LIST'!D19,'REF LIST'!G19,IF(E10='REF LIST'!D20,'REF LIST'!G20,IF(E10='REF LIST'!D21,'REF LIST'!G21,"Erreur")))))))))))))))))</f>
        <v/>
      </c>
      <c r="G14" s="30"/>
      <c r="K14" s="173" t="str">
        <f>E14</f>
        <v/>
      </c>
      <c r="L14" s="174"/>
      <c r="M14" s="175" t="str">
        <f>F14</f>
        <v/>
      </c>
      <c r="N14" s="176"/>
      <c r="O14" s="177"/>
      <c r="R14" s="35"/>
      <c r="S14" s="102"/>
    </row>
    <row r="15" spans="4:21" ht="6.75" customHeight="1" thickBot="1" x14ac:dyDescent="0.4">
      <c r="F15"/>
      <c r="G15" s="31"/>
      <c r="S15" s="103"/>
    </row>
    <row r="16" spans="4:21" ht="33.75" customHeight="1" x14ac:dyDescent="0.35">
      <c r="D16" s="3">
        <v>1</v>
      </c>
      <c r="E16" s="191" t="str">
        <f>IF(E14="","",INDEX('REF LIST'!$Y$5:$AC$20,MATCH(CANEVAS!E$14,'REF LIST'!$Y$5:$Y$20,0),2))</f>
        <v/>
      </c>
      <c r="F16" s="180" t="str">
        <f>IF(F14="","",INDEX('REF LIST'!$Y$5:$AC$20,MATCH(CANEVAS!F$14,'REF LIST'!$Y$5:$Y$20,0),2))</f>
        <v/>
      </c>
      <c r="G16" s="32"/>
      <c r="H16" s="98" t="s">
        <v>143</v>
      </c>
      <c r="I16" s="99"/>
      <c r="K16" s="178" t="str">
        <f>IF(K14="","",INDEX('REF LIST'!$AF$6:$AG$13,MATCH(CANEVAS!E16,'REF LIST'!$AF$6:$AF$13,0),2))</f>
        <v/>
      </c>
      <c r="L16" s="179"/>
      <c r="M16" s="179" t="str">
        <f>IF(M14="","",INDEX('REF LIST'!$AF$6:$AG$13,MATCH(CANEVAS!F16,'REF LIST'!$AF$6:$AF$13,0),2))</f>
        <v/>
      </c>
      <c r="N16" s="179"/>
      <c r="O16" s="180"/>
      <c r="Q16" s="35"/>
      <c r="R16" s="35"/>
      <c r="S16" s="35"/>
    </row>
    <row r="17" spans="4:19" ht="33.75" customHeight="1" x14ac:dyDescent="0.35">
      <c r="D17" s="3">
        <v>2</v>
      </c>
      <c r="E17" s="192" t="str">
        <f>IF(E14="","",INDEX('REF LIST'!$Y$5:$AC$20,MATCH(CANEVAS!E$14,'REF LIST'!$Y$5:$Y$20,0),3))</f>
        <v/>
      </c>
      <c r="F17" s="184" t="str">
        <f>IF(F14="","",INDEX('REF LIST'!$Y$5:$AC$20,MATCH(CANEVAS!F$14,'REF LIST'!$Y$5:$Y$20,0),3))</f>
        <v/>
      </c>
      <c r="G17" s="33"/>
      <c r="H17" s="98" t="s">
        <v>145</v>
      </c>
      <c r="I17" s="99"/>
      <c r="K17" s="181" t="str">
        <f>IF(K14="","",INDEX('REF LIST'!$AF$6:$AG$13,MATCH(CANEVAS!E17,'REF LIST'!$AF$6:$AF$13,0),2))</f>
        <v/>
      </c>
      <c r="L17" s="182"/>
      <c r="M17" s="183" t="str">
        <f>IF(M14="","",INDEX('REF LIST'!$AF$6:$AG$13,MATCH(CANEVAS!F17,'REF LIST'!$AF$6:$AF$13,0),2))</f>
        <v/>
      </c>
      <c r="N17" s="183"/>
      <c r="O17" s="184"/>
      <c r="Q17" s="35"/>
      <c r="R17" s="35"/>
      <c r="S17" s="35"/>
    </row>
    <row r="18" spans="4:19" ht="33.75" customHeight="1" x14ac:dyDescent="0.35">
      <c r="D18" s="3">
        <v>3</v>
      </c>
      <c r="E18" s="193" t="str">
        <f>IF(E14="","",INDEX('REF LIST'!$Y$5:$AC$20,MATCH(CANEVAS!E$14,'REF LIST'!$Y$5:$Y$20,0),4))</f>
        <v/>
      </c>
      <c r="F18" s="184" t="str">
        <f>IF(F14="","",INDEX('REF LIST'!$Y$5:$AC$20,MATCH(CANEVAS!F$14,'REF LIST'!$Y$5:$Y$20,0),4))</f>
        <v/>
      </c>
      <c r="G18" s="33"/>
      <c r="H18" s="98" t="s">
        <v>142</v>
      </c>
      <c r="I18" s="99"/>
      <c r="K18" s="185" t="str">
        <f>IF(K14="","",INDEX('REF LIST'!$AF$6:$AG$13,MATCH(CANEVAS!E18,'REF LIST'!$AF$6:$AF$13,0),2))</f>
        <v/>
      </c>
      <c r="L18" s="183"/>
      <c r="M18" s="183" t="str">
        <f>IF(M14="","",INDEX('REF LIST'!$AF$6:$AG$13,MATCH(CANEVAS!F18,'REF LIST'!$AF$6:$AF$13,0),2))</f>
        <v/>
      </c>
      <c r="N18" s="183"/>
      <c r="O18" s="184"/>
      <c r="Q18" s="35"/>
      <c r="R18" s="35"/>
      <c r="S18" s="35"/>
    </row>
    <row r="19" spans="4:19" ht="33.75" customHeight="1" thickBot="1" x14ac:dyDescent="0.4">
      <c r="D19" s="3">
        <v>4</v>
      </c>
      <c r="E19" s="194" t="str">
        <f>IF(E14="","",INDEX('REF LIST'!$Y$5:$AC$20,MATCH(CANEVAS!E$14,'REF LIST'!$Y$5:$Y$20,0),5))</f>
        <v/>
      </c>
      <c r="F19" s="188" t="str">
        <f>IF(F14="","",INDEX('REF LIST'!$Y$5:$AC$20,MATCH(CANEVAS!F$14,'REF LIST'!$Y$5:$Y$20,0),5))</f>
        <v/>
      </c>
      <c r="G19" s="34"/>
      <c r="H19" s="98" t="s">
        <v>144</v>
      </c>
      <c r="I19" s="99"/>
      <c r="K19" s="186" t="str">
        <f>IF(K14="","",INDEX('REF LIST'!$AF$6:$AG$13,MATCH(CANEVAS!E19,'REF LIST'!$AF$6:$AF$13,0),2))</f>
        <v/>
      </c>
      <c r="L19" s="187"/>
      <c r="M19" s="187" t="str">
        <f>IF(M14="","",INDEX('REF LIST'!$AF$6:$AG$13,MATCH(CANEVAS!F19,'REF LIST'!$AF$6:$AF$13,0),2))</f>
        <v/>
      </c>
      <c r="N19" s="187"/>
      <c r="O19" s="188"/>
      <c r="Q19" s="35"/>
      <c r="R19" s="35"/>
      <c r="S19" s="35"/>
    </row>
    <row r="20" spans="4:19" ht="6" customHeight="1" x14ac:dyDescent="0.35">
      <c r="D20" s="1"/>
      <c r="F20"/>
      <c r="G20"/>
    </row>
    <row r="21" spans="4:19" ht="33.75" customHeight="1" thickBot="1" x14ac:dyDescent="0.4">
      <c r="D21" s="3">
        <v>8</v>
      </c>
      <c r="E21" s="194" t="str">
        <f>IF(E14="","",INDEX('REF LIST'!$Y$5:$AD$20,MATCH(CANEVAS!E$14,'REF LIST'!$Y$5:$Y$20,0),6))</f>
        <v/>
      </c>
      <c r="F21" s="188" t="str">
        <f>IF(F14="","",INDEX('REF LIST'!$Y$5:$AD$20,MATCH(CANEVAS!F$14,'REF LIST'!$Y$5:$Y$20,0),6))</f>
        <v/>
      </c>
      <c r="G21" s="34"/>
      <c r="H21" s="132" t="s">
        <v>152</v>
      </c>
      <c r="I21" s="99"/>
      <c r="K21" s="186" t="str">
        <f>IF(K14="","",INDEX('REF LIST'!$AF$6:$AG$13,MATCH(CANEVAS!E21,'REF LIST'!$AF$6:$AF$13,0),2))</f>
        <v/>
      </c>
      <c r="L21" s="187"/>
      <c r="M21" s="187" t="str">
        <f>IF(M14="","",INDEX('REF LIST'!$AF$6:$AG$13,MATCH(CANEVAS!F21,'REF LIST'!$AF$6:$AF$13,0),2))</f>
        <v/>
      </c>
      <c r="N21" s="187"/>
      <c r="O21" s="188"/>
      <c r="Q21" s="35"/>
      <c r="R21" s="35"/>
      <c r="S21" s="35"/>
    </row>
    <row r="22" spans="4:19" ht="15" thickBot="1" x14ac:dyDescent="0.4">
      <c r="F22"/>
      <c r="G22"/>
    </row>
    <row r="23" spans="4:19" ht="15" thickBot="1" x14ac:dyDescent="0.4">
      <c r="E23" s="18" t="s">
        <v>93</v>
      </c>
      <c r="F23"/>
      <c r="G23"/>
    </row>
    <row r="24" spans="4:19" ht="127.5" customHeight="1" thickBot="1" x14ac:dyDescent="0.4">
      <c r="E24" s="95"/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6"/>
      <c r="S24" s="97"/>
    </row>
    <row r="25" spans="4:19" ht="42" customHeight="1" x14ac:dyDescent="0.35">
      <c r="F25" s="60" t="s">
        <v>157</v>
      </c>
      <c r="G25"/>
      <c r="Q25" s="61" t="s">
        <v>157</v>
      </c>
      <c r="R25" s="61"/>
    </row>
    <row r="26" spans="4:19" ht="14.5" x14ac:dyDescent="0.35">
      <c r="F26"/>
      <c r="G26"/>
    </row>
    <row r="27" spans="4:19" ht="14.5" x14ac:dyDescent="0.35">
      <c r="F27"/>
      <c r="G27"/>
    </row>
    <row r="28" spans="4:19" ht="14.5" x14ac:dyDescent="0.35">
      <c r="F28"/>
      <c r="G28"/>
    </row>
    <row r="29" spans="4:19" ht="14.5" x14ac:dyDescent="0.35">
      <c r="F29"/>
      <c r="G29"/>
    </row>
    <row r="30" spans="4:19" ht="14.5" x14ac:dyDescent="0.35">
      <c r="F30"/>
      <c r="G30"/>
    </row>
    <row r="31" spans="4:19" ht="14.5" x14ac:dyDescent="0.35">
      <c r="F31"/>
      <c r="G31"/>
    </row>
    <row r="32" spans="4:19" ht="14.5" x14ac:dyDescent="0.35">
      <c r="F32"/>
      <c r="G32"/>
    </row>
  </sheetData>
  <mergeCells count="21">
    <mergeCell ref="I7:J7"/>
    <mergeCell ref="H21:I21"/>
    <mergeCell ref="H10:H11"/>
    <mergeCell ref="I10:I11"/>
    <mergeCell ref="K10:K11"/>
    <mergeCell ref="L10:L11"/>
    <mergeCell ref="K13:L13"/>
    <mergeCell ref="E2:K2"/>
    <mergeCell ref="E3:F3"/>
    <mergeCell ref="I3:K3"/>
    <mergeCell ref="I5:J5"/>
    <mergeCell ref="I6:J6"/>
    <mergeCell ref="M10:M11"/>
    <mergeCell ref="M13:O13"/>
    <mergeCell ref="O3:Q4"/>
    <mergeCell ref="E24:S24"/>
    <mergeCell ref="H16:I16"/>
    <mergeCell ref="H17:I17"/>
    <mergeCell ref="H18:I18"/>
    <mergeCell ref="H19:I19"/>
    <mergeCell ref="S14:S15"/>
  </mergeCells>
  <dataValidations count="9">
    <dataValidation type="list" allowBlank="1" showInputMessage="1" showErrorMessage="1" sqref="I10" xr:uid="{2DD4361D-3A38-4DFE-A3FD-DFFD3403ED04}">
      <formula1>MP</formula1>
    </dataValidation>
    <dataValidation type="list" allowBlank="1" showInputMessage="1" showErrorMessage="1" sqref="P10" xr:uid="{DE8C9C70-0204-4D07-89A8-DD16C8C5341A}">
      <formula1>PM</formula1>
    </dataValidation>
    <dataValidation type="list" allowBlank="1" showInputMessage="1" showErrorMessage="1" sqref="K10:M10 S14 R10:S10" xr:uid="{460037CF-B756-4540-BF0D-69437C65CCB2}">
      <formula1>GD</formula1>
    </dataValidation>
    <dataValidation type="list" allowBlank="1" showInputMessage="1" showErrorMessage="1" sqref="Q10" xr:uid="{307D5780-A9E6-4F6F-9236-B0E46954C1D0}">
      <formula1>vh</formula1>
    </dataValidation>
    <dataValidation type="list" allowBlank="1" showInputMessage="1" showErrorMessage="1" sqref="O10" xr:uid="{B98DC0A1-9F1F-467E-85EA-B218CD29389D}">
      <formula1>DGRC</formula1>
    </dataValidation>
    <dataValidation type="list" allowBlank="1" showInputMessage="1" showErrorMessage="1" sqref="F6:H6" xr:uid="{E5361D36-E0A2-4362-BCD8-7FF6E3DB6591}">
      <formula1>Fonction</formula1>
    </dataValidation>
    <dataValidation type="list" allowBlank="1" showInputMessage="1" showErrorMessage="1" sqref="K6:L6" xr:uid="{F6F12AEF-3FB2-434D-80F6-C6F660E04F91}">
      <formula1>entite</formula1>
    </dataValidation>
    <dataValidation type="list" allowBlank="1" showInputMessage="1" showErrorMessage="1" sqref="F7:H7" xr:uid="{FF1EEC23-58EA-4611-94D3-92F97CE7561B}">
      <formula1>Poste</formula1>
    </dataValidation>
    <dataValidation type="list" allowBlank="1" showInputMessage="1" showErrorMessage="1" sqref="F5" xr:uid="{56664150-39A8-4AD3-87A3-890249F28118}">
      <formula1>Liste_noms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7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4" r:id="rId5" name="Button 2">
              <controlPr locked="0" defaultSize="0" print="0" autoFill="0" autoPict="0" macro="[0]!RetourMenu">
                <anchor moveWithCells="1" sizeWithCells="1">
                  <from>
                    <xdr:col>5</xdr:col>
                    <xdr:colOff>69850</xdr:colOff>
                    <xdr:row>0</xdr:row>
                    <xdr:rowOff>57150</xdr:rowOff>
                  </from>
                  <to>
                    <xdr:col>7</xdr:col>
                    <xdr:colOff>50800</xdr:colOff>
                    <xdr:row>0</xdr:row>
                    <xdr:rowOff>260350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F982C-5F92-486B-A7F1-0DA3233FD69D}">
  <sheetPr codeName="Feuil4">
    <tabColor rgb="FFFEC6F2"/>
    <pageSetUpPr fitToPage="1"/>
  </sheetPr>
  <dimension ref="D1:Y32"/>
  <sheetViews>
    <sheetView showGridLines="0" workbookViewId="0">
      <selection activeCell="E24" sqref="E24:S24"/>
    </sheetView>
  </sheetViews>
  <sheetFormatPr defaultColWidth="10.81640625" defaultRowHeight="18.5" x14ac:dyDescent="0.35"/>
  <cols>
    <col min="1" max="3" width="3.26953125" customWidth="1"/>
    <col min="4" max="4" width="4.7265625" customWidth="1"/>
    <col min="5" max="5" width="15" customWidth="1"/>
    <col min="6" max="6" width="15.81640625" style="1" customWidth="1"/>
    <col min="7" max="7" width="1.54296875" style="1" customWidth="1"/>
    <col min="8" max="8" width="7.54296875" customWidth="1"/>
    <col min="9" max="9" width="8.7265625" customWidth="1"/>
    <col min="10" max="10" width="1.7265625" customWidth="1"/>
    <col min="11" max="11" width="12.7265625" customWidth="1"/>
    <col min="13" max="13" width="10.7265625" customWidth="1"/>
    <col min="14" max="14" width="1.7265625" customWidth="1"/>
    <col min="15" max="15" width="12.81640625" customWidth="1"/>
    <col min="16" max="16" width="10.81640625" customWidth="1"/>
    <col min="17" max="17" width="12.1796875" customWidth="1"/>
    <col min="18" max="19" width="11.453125" customWidth="1"/>
    <col min="20" max="20" width="1.81640625" customWidth="1"/>
    <col min="21" max="21" width="15.81640625" customWidth="1"/>
  </cols>
  <sheetData>
    <row r="1" spans="4:25" ht="27" customHeight="1" thickBot="1" x14ac:dyDescent="0.4">
      <c r="E1" s="89" t="str" cm="1">
        <f t="array" aca="1" ref="E1" ca="1">HYPERLINK("#"&amp;CELL("address",_xlfn.XLOOKUP(F5,retour_synthese,retour_synthese)),"Aller à ECFC Profilages")</f>
        <v>Aller à ECFC Profilages</v>
      </c>
      <c r="L1" s="169" t="str">
        <f ca="1">ADDRESS(ROW(E1),COLUMN(E1),4)&amp;" : "&amp;_xlfn.FORMULATEXT(E1)</f>
        <v>E1 : =HYPERLINK("#"&amp;CELL("address";XLOOKUP(F5;retour_synthese;retour_synthese));"Aller à ECFC Profilages")</v>
      </c>
    </row>
    <row r="2" spans="4:25" ht="24" thickBot="1" x14ac:dyDescent="0.4">
      <c r="E2" s="120" t="str">
        <f>CONCATENATE($F$5,"  ",$K$5)</f>
        <v>URSE  Pol</v>
      </c>
      <c r="F2" s="121"/>
      <c r="G2" s="121"/>
      <c r="H2" s="121"/>
      <c r="I2" s="121"/>
      <c r="J2" s="121"/>
      <c r="K2" s="122"/>
    </row>
    <row r="3" spans="4:25" ht="24" thickBot="1" x14ac:dyDescent="0.55000000000000004">
      <c r="E3" s="123" t="str">
        <f>CONCATENATE(E10," - ",E14)</f>
        <v>R2 - INFP</v>
      </c>
      <c r="F3" s="124"/>
      <c r="G3"/>
      <c r="H3" s="11"/>
      <c r="I3" s="125" t="str">
        <f>CONCATENATE(F11," - ",F14)</f>
        <v>D3 - ESTJ</v>
      </c>
      <c r="J3" s="126"/>
      <c r="K3" s="127"/>
      <c r="O3" s="111" t="s">
        <v>141</v>
      </c>
      <c r="P3" s="112"/>
      <c r="Q3" s="113"/>
    </row>
    <row r="4" spans="4:25" ht="7.5" customHeight="1" thickBot="1" x14ac:dyDescent="0.55000000000000004">
      <c r="F4"/>
      <c r="G4"/>
      <c r="M4" s="13"/>
      <c r="N4" s="13"/>
      <c r="O4" s="114"/>
      <c r="P4" s="115"/>
      <c r="Q4" s="116"/>
    </row>
    <row r="5" spans="4:25" ht="21.5" thickBot="1" x14ac:dyDescent="0.4">
      <c r="E5" s="85" t="s">
        <v>54</v>
      </c>
      <c r="F5" s="166" t="s">
        <v>293</v>
      </c>
      <c r="G5" s="167"/>
      <c r="H5" s="168"/>
      <c r="I5" s="128" t="s">
        <v>55</v>
      </c>
      <c r="J5" s="129"/>
      <c r="K5" s="166" t="s">
        <v>294</v>
      </c>
      <c r="L5" s="168"/>
      <c r="O5" s="117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>Analyser, Détails / L1 - Type 2</v>
      </c>
      <c r="P5" s="118"/>
      <c r="Q5" s="118"/>
      <c r="R5" s="118"/>
      <c r="S5" s="119"/>
      <c r="U5" s="21" t="str">
        <f>IF(H10="","",IF(H10="Ui",'REF LIST'!J6,IF(H10="Ue",'REF LIST'!J7,IF(H10="Ai",'REF LIST'!J8,IF(H10="Ae",'REF LIST'!J9,IF(H10="Ri",'REF LIST'!J10,IF(H10="Re",'REF LIST'!J11,IF(H10="Ci",'REF LIST'!J12,IF(H10="Ce",'REF LIST'!J13,IF(H10="Pi",'REF LIST'!J14,IF(H10="Pe",'REF LIST'!J15,"Erreur")))))))))))</f>
        <v>L1 - Type 2</v>
      </c>
    </row>
    <row r="6" spans="4:25" ht="21.5" thickBot="1" x14ac:dyDescent="0.4">
      <c r="E6" s="86" t="s">
        <v>285</v>
      </c>
      <c r="F6" s="166" t="s">
        <v>40</v>
      </c>
      <c r="G6" s="167"/>
      <c r="H6" s="168"/>
      <c r="I6" s="130" t="s">
        <v>290</v>
      </c>
      <c r="J6" s="131"/>
      <c r="K6" s="166" t="s">
        <v>222</v>
      </c>
      <c r="L6" s="168"/>
      <c r="O6" s="117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>Concilier, Harmoniser / L2 - Type 3</v>
      </c>
      <c r="P6" s="118"/>
      <c r="Q6" s="118"/>
      <c r="R6" s="118"/>
      <c r="S6" s="119"/>
      <c r="U6" s="21" t="str">
        <f>IF(I10="","",IF(I10="Ui",'REF LIST'!J6,IF(I10="Ue",'REF LIST'!J7,IF(I10="Ai",'REF LIST'!J8,IF(I10="Ae",'REF LIST'!J9,IF(I10="Ri",'REF LIST'!J10,IF(I10="Re",'REF LIST'!J11,IF(I10="Ci",'REF LIST'!J12,IF(I10="Ce",'REF LIST'!J13,IF(I10="Pi",'REF LIST'!J14,IF(I10="Pe",'REF LIST'!J15,"Erreur")))))))))))</f>
        <v>L2 - Type 3</v>
      </c>
    </row>
    <row r="7" spans="4:25" ht="21" x14ac:dyDescent="0.35">
      <c r="E7" s="86" t="s">
        <v>284</v>
      </c>
      <c r="F7" s="166"/>
      <c r="G7" s="167"/>
      <c r="H7" s="168"/>
      <c r="I7" s="130" t="s">
        <v>56</v>
      </c>
      <c r="J7" s="131"/>
      <c r="K7" s="166"/>
      <c r="L7" s="168"/>
    </row>
    <row r="8" spans="4:25" ht="11.25" customHeight="1" thickBot="1" x14ac:dyDescent="0.4"/>
    <row r="9" spans="4:25" ht="44" thickTop="1" x14ac:dyDescent="0.35">
      <c r="E9" s="43" t="s">
        <v>89</v>
      </c>
      <c r="F9" s="44" t="s">
        <v>147</v>
      </c>
      <c r="G9" s="20"/>
      <c r="H9" s="40" t="s">
        <v>42</v>
      </c>
      <c r="I9" s="41" t="s">
        <v>43</v>
      </c>
      <c r="J9" s="17"/>
      <c r="K9" s="37" t="s">
        <v>90</v>
      </c>
      <c r="L9" s="38" t="s">
        <v>91</v>
      </c>
      <c r="M9" s="39" t="s">
        <v>21</v>
      </c>
      <c r="O9" s="42" t="s">
        <v>92</v>
      </c>
      <c r="P9" s="50" t="s">
        <v>159</v>
      </c>
      <c r="Q9" s="50" t="s">
        <v>160</v>
      </c>
      <c r="R9" s="50" t="s">
        <v>150</v>
      </c>
      <c r="S9" s="48" t="s">
        <v>158</v>
      </c>
      <c r="T9" s="20"/>
    </row>
    <row r="10" spans="4:25" ht="36" customHeight="1" x14ac:dyDescent="0.35">
      <c r="E10" s="55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>R2</v>
      </c>
      <c r="F10" s="30"/>
      <c r="G10" s="20"/>
      <c r="H10" s="134" t="s">
        <v>45</v>
      </c>
      <c r="I10" s="136" t="s">
        <v>102</v>
      </c>
      <c r="J10" s="17"/>
      <c r="K10" s="138" t="s">
        <v>48</v>
      </c>
      <c r="L10" s="140" t="s">
        <v>95</v>
      </c>
      <c r="M10" s="104" t="s">
        <v>95</v>
      </c>
      <c r="O10" s="24" t="s">
        <v>117</v>
      </c>
      <c r="P10" s="25" t="s">
        <v>46</v>
      </c>
      <c r="Q10" s="25" t="s">
        <v>47</v>
      </c>
      <c r="R10" s="25" t="s">
        <v>48</v>
      </c>
      <c r="S10" s="49" t="s">
        <v>48</v>
      </c>
      <c r="T10" s="12"/>
    </row>
    <row r="11" spans="4:25" ht="36" customHeight="1" x14ac:dyDescent="0.35">
      <c r="E11" s="30"/>
      <c r="F11" s="16" t="str">
        <f>IF(E10="","",IF(E10='REF LIST'!D6,'REF LIST'!F6,IF(E10='REF LIST'!D7,'REF LIST'!F7,IF(E10='REF LIST'!D8,'REF LIST'!F8,IF(E10='REF LIST'!D9,'REF LIST'!F9,IF(E10='REF LIST'!D10,'REF LIST'!F10,IF(E10='REF LIST'!D11,'REF LIST'!F11,IF(E10='REF LIST'!D12,'REF LIST'!F12,IF(E10='REF LIST'!D13,'REF LIST'!F13,IF(E10='REF LIST'!D14,'REF LIST'!F14,IF(E10='REF LIST'!D15,'REF LIST'!F15,IF(E10='REF LIST'!D16,'REF LIST'!F16,IF(E10='REF LIST'!D17,'REF LIST'!F17,IF(E10='REF LIST'!D18,'REF LIST'!F18,IF(E10='REF LIST'!D19,'REF LIST'!F19,IF(E10='REF LIST'!D20,'REF LIST'!F20,IF(E10='REF LIST'!D21,'REF LIST'!F21,"Erreur")))))))))))))))))</f>
        <v>D3</v>
      </c>
      <c r="G11" s="20"/>
      <c r="H11" s="135"/>
      <c r="I11" s="137"/>
      <c r="J11" s="17"/>
      <c r="K11" s="139"/>
      <c r="L11" s="141"/>
      <c r="M11" s="105"/>
      <c r="O11" s="58" t="str">
        <f>IF(O10="","",IF(O10="R","D",IF(O10="D","R",IF(O10="C","G",IF(O10="G","C","Erreur")))))</f>
        <v>D</v>
      </c>
      <c r="P11" s="56" t="str">
        <f>IF(P10="","",IF(P10="PMH","PMB",IF(P10="PMB","PMH","Erreur")))</f>
        <v>PMB</v>
      </c>
      <c r="Q11" s="59" t="str">
        <f>IF(Q10="","",IF(Q10="H","H",IF(Q10="V","V","Erreur")))</f>
        <v>H</v>
      </c>
      <c r="R11" s="56" t="str">
        <f>IF(R10="","",INDEX('REF LIST'!$T$5:$U$20,MATCH(URSE!F11,'REF LIST'!$T$5:$T$20,0),2))</f>
        <v>D</v>
      </c>
      <c r="S11" s="57" t="str">
        <f>IF(S10="","",IF(S10="G","D",IF(S10="D","G","Erreur")))</f>
        <v>D</v>
      </c>
      <c r="T11" s="12"/>
    </row>
    <row r="12" spans="4:25" ht="15" thickBot="1" x14ac:dyDescent="0.4">
      <c r="F12"/>
      <c r="G12"/>
    </row>
    <row r="13" spans="4:25" ht="30" thickTop="1" thickBot="1" x14ac:dyDescent="0.4">
      <c r="E13" s="45" t="s">
        <v>88</v>
      </c>
      <c r="F13" s="46" t="s">
        <v>146</v>
      </c>
      <c r="G13" s="20"/>
      <c r="K13" s="142" t="str">
        <f>E13</f>
        <v>Profil MBTI 
Principal</v>
      </c>
      <c r="L13" s="107"/>
      <c r="M13" s="106" t="str">
        <f>F13</f>
        <v>Profil MBTI
Complémentaire</v>
      </c>
      <c r="N13" s="107"/>
      <c r="O13" s="108"/>
      <c r="R13" s="35"/>
      <c r="S13" s="47" t="s">
        <v>149</v>
      </c>
    </row>
    <row r="14" spans="4:25" ht="33.75" customHeight="1" x14ac:dyDescent="0.35">
      <c r="E14" s="22" t="str">
        <f>IF(E10="","",IF(E10='REF LIST'!D6,'REF LIST'!E6,IF(E10='REF LIST'!D7,'REF LIST'!E7,IF(E10='REF LIST'!D8,'REF LIST'!E8,IF(E10='REF LIST'!D9,'REF LIST'!E9,IF(E10='REF LIST'!D10,'REF LIST'!E10,IF(E10='REF LIST'!D11,'REF LIST'!E11,IF(E10='REF LIST'!D12,'REF LIST'!E12,IF(E10='REF LIST'!D13,'REF LIST'!E13,IF(E10='REF LIST'!D14,'REF LIST'!E14,IF(E10='REF LIST'!D15,'REF LIST'!E15,IF(E10='REF LIST'!D16,'REF LIST'!E16,IF(E10='REF LIST'!D17,'REF LIST'!E17,IF(E10='REF LIST'!D18,'REF LIST'!E18,IF(E10='REF LIST'!D19,'REF LIST'!E19,IF(E10='REF LIST'!D20,'REF LIST'!E20,IF(E10='REF LIST'!D21,'REF LIST'!E21,"Erreur")))))))))))))))))</f>
        <v>INFP</v>
      </c>
      <c r="F14" s="23" t="str">
        <f>IF(E10="","",IF(E10='REF LIST'!D6,'REF LIST'!G6,IF(E10='REF LIST'!D7,'REF LIST'!G7,IF(E10='REF LIST'!D8,'REF LIST'!G8,IF(E10='REF LIST'!D9,'REF LIST'!G9,IF(E10='REF LIST'!D10,'REF LIST'!G10,IF(E10='REF LIST'!D11,'REF LIST'!G11,IF(E10='REF LIST'!D12,'REF LIST'!G12,IF(E10='REF LIST'!D13,'REF LIST'!G13,IF(E10='REF LIST'!D14,'REF LIST'!G14,IF(E10='REF LIST'!D15,'REF LIST'!G15,IF(E10='REF LIST'!D16,'REF LIST'!G16,IF(E10='REF LIST'!D17,'REF LIST'!G17,IF(E10='REF LIST'!D18,'REF LIST'!G18,IF(E10='REF LIST'!D19,'REF LIST'!G19,IF(E10='REF LIST'!D20,'REF LIST'!G20,IF(E10='REF LIST'!D21,'REF LIST'!G21,"Erreur")))))))))))))))))</f>
        <v>ESTJ</v>
      </c>
      <c r="G14" s="30"/>
      <c r="K14" s="143" t="str">
        <f>E14</f>
        <v>INFP</v>
      </c>
      <c r="L14" s="144"/>
      <c r="M14" s="92" t="str">
        <f>F14</f>
        <v>ESTJ</v>
      </c>
      <c r="N14" s="93"/>
      <c r="O14" s="94"/>
      <c r="R14" s="35"/>
      <c r="S14" s="102" t="s">
        <v>48</v>
      </c>
    </row>
    <row r="15" spans="4:25" ht="6.75" customHeight="1" thickBot="1" x14ac:dyDescent="0.4">
      <c r="F15"/>
      <c r="G15" s="31"/>
      <c r="S15" s="103"/>
    </row>
    <row r="16" spans="4:25" ht="33.75" customHeight="1" x14ac:dyDescent="0.35">
      <c r="D16" s="3">
        <v>1</v>
      </c>
      <c r="E16" s="51" t="str">
        <f>IF(E14="","",INDEX('REF LIST'!$Y$5:$AC$20,MATCH(URSE!E$14,'REF LIST'!$Y$5:$Y$20,0),2))</f>
        <v>Fi</v>
      </c>
      <c r="F16" s="26" t="str">
        <f>IF(F14="","",INDEX('REF LIST'!$Y$5:$AC$20,MATCH(URSE!F$14,'REF LIST'!$Y$5:$Y$20,0),2))</f>
        <v>Te</v>
      </c>
      <c r="G16" s="32"/>
      <c r="H16" s="98" t="s">
        <v>143</v>
      </c>
      <c r="I16" s="99"/>
      <c r="K16" s="145" t="str">
        <f>IF(K14="","",INDEX('REF LIST'!$AF$6:$AG$13,MATCH(URSE!E16,'REF LIST'!$AF$6:$AF$13,0),2))</f>
        <v>Valoriser</v>
      </c>
      <c r="L16" s="109"/>
      <c r="M16" s="109" t="str">
        <f>IF(M14="","",INDEX('REF LIST'!$AF$6:$AG$13,MATCH(URSE!F16,'REF LIST'!$AF$6:$AF$13,0),2))</f>
        <v>Organiser</v>
      </c>
      <c r="N16" s="109"/>
      <c r="O16" s="110"/>
      <c r="Q16" s="35"/>
      <c r="R16" s="35"/>
      <c r="S16" s="35"/>
      <c r="Y16" s="83"/>
    </row>
    <row r="17" spans="4:19" ht="33.75" customHeight="1" x14ac:dyDescent="0.35">
      <c r="D17" s="3">
        <v>2</v>
      </c>
      <c r="E17" s="52" t="str">
        <f>IF(E14="","",INDEX('REF LIST'!$Y$5:$AC$20,MATCH(URSE!E$14,'REF LIST'!$Y$5:$Y$20,0),3))</f>
        <v>Ne</v>
      </c>
      <c r="F17" s="28" t="str">
        <f>IF(F14="","",INDEX('REF LIST'!$Y$5:$AC$20,MATCH(URSE!F$14,'REF LIST'!$Y$5:$Y$20,0),3))</f>
        <v>Si</v>
      </c>
      <c r="G17" s="33"/>
      <c r="H17" s="98" t="s">
        <v>145</v>
      </c>
      <c r="I17" s="99"/>
      <c r="K17" s="146" t="str">
        <f>IF(K14="","",INDEX('REF LIST'!$AF$6:$AG$13,MATCH(URSE!E17,'REF LIST'!$AF$6:$AF$13,0),2))</f>
        <v>Explorer</v>
      </c>
      <c r="L17" s="147"/>
      <c r="M17" s="90" t="str">
        <f>IF(M14="","",INDEX('REF LIST'!$AF$6:$AG$13,MATCH(URSE!F17,'REF LIST'!$AF$6:$AF$13,0),2))</f>
        <v>Se Remémorer</v>
      </c>
      <c r="N17" s="90"/>
      <c r="O17" s="91"/>
      <c r="Q17" s="35"/>
      <c r="R17" s="35"/>
      <c r="S17" s="35"/>
    </row>
    <row r="18" spans="4:19" ht="33.75" customHeight="1" x14ac:dyDescent="0.35">
      <c r="D18" s="3">
        <v>3</v>
      </c>
      <c r="E18" s="53" t="str">
        <f>IF(E14="","",INDEX('REF LIST'!$Y$5:$AC$20,MATCH(URSE!E$14,'REF LIST'!$Y$5:$Y$20,0),4))</f>
        <v>Si</v>
      </c>
      <c r="F18" s="28" t="str">
        <f>IF(F14="","",INDEX('REF LIST'!$Y$5:$AC$20,MATCH(URSE!F$14,'REF LIST'!$Y$5:$Y$20,0),4))</f>
        <v>Ne</v>
      </c>
      <c r="G18" s="33"/>
      <c r="H18" s="98" t="s">
        <v>142</v>
      </c>
      <c r="I18" s="99"/>
      <c r="K18" s="148" t="str">
        <f>IF(K14="","",INDEX('REF LIST'!$AF$6:$AG$13,MATCH(URSE!E18,'REF LIST'!$AF$6:$AF$13,0),2))</f>
        <v>Se Remémorer</v>
      </c>
      <c r="L18" s="90"/>
      <c r="M18" s="90" t="str">
        <f>IF(M14="","",INDEX('REF LIST'!$AF$6:$AG$13,MATCH(URSE!F18,'REF LIST'!$AF$6:$AF$13,0),2))</f>
        <v>Explorer</v>
      </c>
      <c r="N18" s="90"/>
      <c r="O18" s="91"/>
      <c r="Q18" s="35"/>
      <c r="R18" s="35"/>
      <c r="S18" s="35"/>
    </row>
    <row r="19" spans="4:19" ht="33.75" customHeight="1" thickBot="1" x14ac:dyDescent="0.4">
      <c r="D19" s="3">
        <v>4</v>
      </c>
      <c r="E19" s="54" t="str">
        <f>IF(E14="","",INDEX('REF LIST'!$Y$5:$AC$20,MATCH(URSE!E$14,'REF LIST'!$Y$5:$Y$20,0),5))</f>
        <v>Te</v>
      </c>
      <c r="F19" s="29" t="str">
        <f>IF(F14="","",INDEX('REF LIST'!$Y$5:$AC$20,MATCH(URSE!F$14,'REF LIST'!$Y$5:$Y$20,0),5))</f>
        <v>Fi</v>
      </c>
      <c r="G19" s="34"/>
      <c r="H19" s="98" t="s">
        <v>144</v>
      </c>
      <c r="I19" s="99"/>
      <c r="K19" s="133" t="str">
        <f>IF(K14="","",INDEX('REF LIST'!$AF$6:$AG$13,MATCH(URSE!E19,'REF LIST'!$AF$6:$AF$13,0),2))</f>
        <v>Organiser</v>
      </c>
      <c r="L19" s="100"/>
      <c r="M19" s="100" t="str">
        <f>IF(M14="","",INDEX('REF LIST'!$AF$6:$AG$13,MATCH(URSE!F19,'REF LIST'!$AF$6:$AF$13,0),2))</f>
        <v>Valoriser</v>
      </c>
      <c r="N19" s="100"/>
      <c r="O19" s="101"/>
      <c r="Q19" s="35"/>
      <c r="R19" s="35"/>
      <c r="S19" s="35"/>
    </row>
    <row r="20" spans="4:19" ht="6" customHeight="1" x14ac:dyDescent="0.35">
      <c r="D20" s="1"/>
      <c r="F20"/>
      <c r="G20"/>
    </row>
    <row r="21" spans="4:19" ht="33.75" customHeight="1" thickBot="1" x14ac:dyDescent="0.4">
      <c r="D21" s="3">
        <v>8</v>
      </c>
      <c r="E21" s="54" t="str">
        <f>IF(E14="","",INDEX('REF LIST'!$Y$5:$AD$20,MATCH(URSE!E$14,'REF LIST'!$Y$5:$Y$20,0),6))</f>
        <v>Ti</v>
      </c>
      <c r="F21" s="29" t="str">
        <f>IF(F14="","",INDEX('REF LIST'!$Y$5:$AD$20,MATCH(URSE!F$14,'REF LIST'!$Y$5:$Y$20,0),6))</f>
        <v>Fe</v>
      </c>
      <c r="G21" s="34"/>
      <c r="H21" s="132" t="s">
        <v>152</v>
      </c>
      <c r="I21" s="99"/>
      <c r="K21" s="133" t="str">
        <f>IF(K14="","",INDEX('REF LIST'!$AF$6:$AG$13,MATCH(URSE!E21,'REF LIST'!$AF$6:$AF$13,0),2))</f>
        <v>Analyser</v>
      </c>
      <c r="L21" s="100"/>
      <c r="M21" s="100" t="str">
        <f>IF(M14="","",INDEX('REF LIST'!$AF$6:$AG$13,MATCH(URSE!F21,'REF LIST'!$AF$6:$AF$13,0),2))</f>
        <v>Harmoniser</v>
      </c>
      <c r="N21" s="100"/>
      <c r="O21" s="101"/>
      <c r="Q21" s="35"/>
      <c r="R21" s="35"/>
      <c r="S21" s="35"/>
    </row>
    <row r="22" spans="4:19" ht="15" thickBot="1" x14ac:dyDescent="0.4">
      <c r="F22"/>
      <c r="G22"/>
    </row>
    <row r="23" spans="4:19" ht="15" thickBot="1" x14ac:dyDescent="0.4">
      <c r="E23" s="18" t="s">
        <v>93</v>
      </c>
      <c r="F23"/>
      <c r="G23"/>
    </row>
    <row r="24" spans="4:19" ht="127.5" customHeight="1" thickBot="1" x14ac:dyDescent="0.4">
      <c r="E24" s="95"/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6"/>
      <c r="S24" s="97"/>
    </row>
    <row r="25" spans="4:19" ht="42" customHeight="1" x14ac:dyDescent="0.35">
      <c r="F25" s="60" t="s">
        <v>157</v>
      </c>
      <c r="G25"/>
      <c r="Q25" s="61" t="s">
        <v>157</v>
      </c>
      <c r="R25" s="61"/>
    </row>
    <row r="26" spans="4:19" ht="14.5" x14ac:dyDescent="0.35">
      <c r="F26"/>
      <c r="G26"/>
    </row>
    <row r="27" spans="4:19" ht="14.5" x14ac:dyDescent="0.35">
      <c r="F27"/>
      <c r="G27"/>
    </row>
    <row r="28" spans="4:19" ht="14.5" x14ac:dyDescent="0.35">
      <c r="F28"/>
      <c r="G28"/>
    </row>
    <row r="29" spans="4:19" ht="14.5" x14ac:dyDescent="0.35">
      <c r="F29"/>
      <c r="G29"/>
    </row>
    <row r="30" spans="4:19" ht="14.5" x14ac:dyDescent="0.35">
      <c r="F30"/>
      <c r="G30"/>
    </row>
    <row r="31" spans="4:19" ht="14.5" x14ac:dyDescent="0.35">
      <c r="F31"/>
      <c r="G31"/>
    </row>
    <row r="32" spans="4:19" ht="14.5" x14ac:dyDescent="0.35">
      <c r="F32"/>
      <c r="G32"/>
    </row>
  </sheetData>
  <mergeCells count="35">
    <mergeCell ref="H19:I19"/>
    <mergeCell ref="K19:L19"/>
    <mergeCell ref="M19:O19"/>
    <mergeCell ref="H21:I21"/>
    <mergeCell ref="K21:L21"/>
    <mergeCell ref="M21:O21"/>
    <mergeCell ref="M17:O17"/>
    <mergeCell ref="H18:I18"/>
    <mergeCell ref="K18:L18"/>
    <mergeCell ref="M18:O18"/>
    <mergeCell ref="H16:I16"/>
    <mergeCell ref="K16:L16"/>
    <mergeCell ref="M16:O16"/>
    <mergeCell ref="E2:K2"/>
    <mergeCell ref="E3:F3"/>
    <mergeCell ref="I3:K3"/>
    <mergeCell ref="O3:Q4"/>
    <mergeCell ref="H10:H11"/>
    <mergeCell ref="I10:I11"/>
    <mergeCell ref="K10:K11"/>
    <mergeCell ref="L10:L11"/>
    <mergeCell ref="M10:M11"/>
    <mergeCell ref="I7:J7"/>
    <mergeCell ref="E24:S24"/>
    <mergeCell ref="I5:J5"/>
    <mergeCell ref="O5:S5"/>
    <mergeCell ref="I6:J6"/>
    <mergeCell ref="O6:S6"/>
    <mergeCell ref="K13:L13"/>
    <mergeCell ref="M13:O13"/>
    <mergeCell ref="K14:L14"/>
    <mergeCell ref="M14:O14"/>
    <mergeCell ref="S14:S15"/>
    <mergeCell ref="H17:I17"/>
    <mergeCell ref="K17:L17"/>
  </mergeCells>
  <dataValidations count="9">
    <dataValidation type="list" allowBlank="1" showInputMessage="1" showErrorMessage="1" sqref="O10" xr:uid="{2578B826-91D7-4B8F-BD01-3767597E7B77}">
      <formula1>DGRC</formula1>
    </dataValidation>
    <dataValidation type="list" allowBlank="1" showInputMessage="1" showErrorMessage="1" sqref="Q10" xr:uid="{F5C882EB-3196-4B87-B6C6-42EC97BF883E}">
      <formula1>vh</formula1>
    </dataValidation>
    <dataValidation type="list" allowBlank="1" showInputMessage="1" showErrorMessage="1" sqref="K10:M10 S14 R10:S10" xr:uid="{7E4B31D9-6E27-41E3-A591-721E486362BE}">
      <formula1>GD</formula1>
    </dataValidation>
    <dataValidation type="list" allowBlank="1" showInputMessage="1" showErrorMessage="1" sqref="P10" xr:uid="{B70B16C1-CDA0-401C-B183-D352685A12E8}">
      <formula1>PM</formula1>
    </dataValidation>
    <dataValidation type="list" allowBlank="1" showInputMessage="1" showErrorMessage="1" sqref="I10" xr:uid="{89792073-D446-4A14-AB2E-2DD37BB12C6C}">
      <formula1>MP</formula1>
    </dataValidation>
    <dataValidation type="list" allowBlank="1" showInputMessage="1" showErrorMessage="1" sqref="K6:L6" xr:uid="{07F3CC56-C292-484E-9CD4-209C88AD2F25}">
      <formula1>entite</formula1>
    </dataValidation>
    <dataValidation type="list" allowBlank="1" showInputMessage="1" showErrorMessage="1" sqref="F6:H6" xr:uid="{AF41EA0A-5D00-40DC-B76B-A1F81B8CAA24}">
      <formula1>Fonction</formula1>
    </dataValidation>
    <dataValidation type="list" allowBlank="1" showInputMessage="1" showErrorMessage="1" sqref="F7:H7" xr:uid="{480652A1-CDB2-449A-9FF1-46934BEAFFD1}">
      <formula1>Poste</formula1>
    </dataValidation>
    <dataValidation type="list" allowBlank="1" showInputMessage="1" showErrorMessage="1" sqref="F5" xr:uid="{48650684-D014-4388-A6D5-2C4245975D55}">
      <formula1>Liste_noms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7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8" r:id="rId5" name="Button 2">
              <controlPr locked="0" defaultSize="0" print="0" autoFill="0" autoPict="0" macro="[0]!RetourMenu">
                <anchor moveWithCells="1" sizeWithCells="1">
                  <from>
                    <xdr:col>5</xdr:col>
                    <xdr:colOff>133350</xdr:colOff>
                    <xdr:row>0</xdr:row>
                    <xdr:rowOff>50800</xdr:rowOff>
                  </from>
                  <to>
                    <xdr:col>7</xdr:col>
                    <xdr:colOff>114300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863E99-2065-45BE-A759-EC09CBD5FAC8}">
  <sheetPr codeName="Feuil6">
    <tabColor theme="9" tint="0.59999389629810485"/>
    <pageSetUpPr fitToPage="1"/>
  </sheetPr>
  <dimension ref="D1:U32"/>
  <sheetViews>
    <sheetView showGridLines="0" workbookViewId="0">
      <selection activeCell="F5" sqref="F5"/>
    </sheetView>
  </sheetViews>
  <sheetFormatPr defaultColWidth="10.81640625" defaultRowHeight="18.5" x14ac:dyDescent="0.35"/>
  <cols>
    <col min="1" max="3" width="3.26953125" customWidth="1"/>
    <col min="4" max="4" width="4.7265625" customWidth="1"/>
    <col min="5" max="5" width="15" customWidth="1"/>
    <col min="6" max="6" width="15.81640625" style="1" customWidth="1"/>
    <col min="7" max="7" width="1.54296875" style="1" customWidth="1"/>
    <col min="8" max="8" width="7.54296875" customWidth="1"/>
    <col min="9" max="9" width="8.7265625" customWidth="1"/>
    <col min="10" max="10" width="1.7265625" customWidth="1"/>
    <col min="11" max="11" width="12.7265625" customWidth="1"/>
    <col min="13" max="13" width="10.7265625" customWidth="1"/>
    <col min="14" max="14" width="1.7265625" customWidth="1"/>
    <col min="15" max="15" width="12.81640625" customWidth="1"/>
    <col min="16" max="16" width="10.81640625" customWidth="1"/>
    <col min="17" max="17" width="12.1796875" customWidth="1"/>
    <col min="18" max="19" width="11.453125" customWidth="1"/>
    <col min="20" max="20" width="1.81640625" customWidth="1"/>
    <col min="21" max="21" width="15.81640625" customWidth="1"/>
  </cols>
  <sheetData>
    <row r="1" spans="4:21" ht="25.5" customHeight="1" thickBot="1" x14ac:dyDescent="0.4">
      <c r="E1" s="89" t="str" cm="1">
        <f t="array" aca="1" ref="E1" ca="1">HYPERLINK("#"&amp;CELL("address",_xlfn.XLOOKUP(F5,retour_synthese,retour_synthese)),"Aller à ECFC Profilages")</f>
        <v>Aller à ECFC Profilages</v>
      </c>
    </row>
    <row r="2" spans="4:21" ht="24" thickBot="1" x14ac:dyDescent="0.4">
      <c r="E2" s="120" t="str">
        <f>CONCATENATE(F5,"  ",$K$5)</f>
        <v>ANTONIO  Signori</v>
      </c>
      <c r="F2" s="121"/>
      <c r="G2" s="121"/>
      <c r="H2" s="121"/>
      <c r="I2" s="121"/>
      <c r="J2" s="121"/>
      <c r="K2" s="122"/>
    </row>
    <row r="3" spans="4:21" ht="24" thickBot="1" x14ac:dyDescent="0.55000000000000004">
      <c r="E3" s="123" t="str">
        <f>CONCATENATE(E10," - ",E14)</f>
        <v>C3 - ENTJ</v>
      </c>
      <c r="F3" s="124"/>
      <c r="G3"/>
      <c r="H3" s="11"/>
      <c r="I3" s="125" t="str">
        <f>CONCATENATE(F11," - ",F14)</f>
        <v>G2 - ISFP</v>
      </c>
      <c r="J3" s="126"/>
      <c r="K3" s="127"/>
      <c r="O3" s="111" t="s">
        <v>141</v>
      </c>
      <c r="P3" s="112"/>
      <c r="Q3" s="113"/>
    </row>
    <row r="4" spans="4:21" ht="7.5" customHeight="1" thickBot="1" x14ac:dyDescent="0.55000000000000004">
      <c r="F4"/>
      <c r="G4"/>
      <c r="M4" s="13"/>
      <c r="N4" s="13"/>
      <c r="O4" s="114"/>
      <c r="P4" s="115"/>
      <c r="Q4" s="116"/>
    </row>
    <row r="5" spans="4:21" ht="21.5" thickBot="1" x14ac:dyDescent="0.4">
      <c r="E5" s="85" t="s">
        <v>54</v>
      </c>
      <c r="F5" s="166" t="s">
        <v>161</v>
      </c>
      <c r="G5" s="167"/>
      <c r="H5" s="168"/>
      <c r="I5" s="128" t="s">
        <v>55</v>
      </c>
      <c r="J5" s="129"/>
      <c r="K5" s="166" t="s">
        <v>162</v>
      </c>
      <c r="L5" s="168"/>
      <c r="O5" s="117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>s'Imposer, Progresser / L3 - Type 8</v>
      </c>
      <c r="P5" s="118"/>
      <c r="Q5" s="118"/>
      <c r="R5" s="118"/>
      <c r="S5" s="119"/>
      <c r="U5" s="21" t="str">
        <f>IF(H10="","",IF(H10="Ui",'REF LIST'!J6,IF(H10="Ue",'REF LIST'!J7,IF(H10="Ai",'REF LIST'!J8,IF(H10="Ae",'REF LIST'!J9,IF(H10="Ri",'REF LIST'!J10,IF(H10="Re",'REF LIST'!J11,IF(H10="Ci",'REF LIST'!J12,IF(H10="Ce",'REF LIST'!J13,IF(H10="Pi",'REF LIST'!J14,IF(H10="Pe",'REF LIST'!J15,"Erreur")))))))))))</f>
        <v>L3 - Type 8</v>
      </c>
    </row>
    <row r="6" spans="4:21" ht="21.5" thickBot="1" x14ac:dyDescent="0.4">
      <c r="E6" s="86" t="s">
        <v>285</v>
      </c>
      <c r="F6" s="166" t="s">
        <v>258</v>
      </c>
      <c r="G6" s="167"/>
      <c r="H6" s="168"/>
      <c r="I6" s="130" t="s">
        <v>290</v>
      </c>
      <c r="J6" s="131"/>
      <c r="K6" s="166" t="s">
        <v>272</v>
      </c>
      <c r="L6" s="168"/>
      <c r="O6" s="117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>Tenter, Faire / L4 - Type 9</v>
      </c>
      <c r="P6" s="118"/>
      <c r="Q6" s="118"/>
      <c r="R6" s="118"/>
      <c r="S6" s="119"/>
      <c r="U6" s="21" t="str">
        <f>IF(I10="","",IF(I10="Ui",'REF LIST'!J6,IF(I10="Ue",'REF LIST'!J7,IF(I10="Ai",'REF LIST'!J8,IF(I10="Ae",'REF LIST'!J9,IF(I10="Ri",'REF LIST'!J10,IF(I10="Re",'REF LIST'!J11,IF(I10="Ci",'REF LIST'!J12,IF(I10="Ce",'REF LIST'!J13,IF(I10="Pi",'REF LIST'!J14,IF(I10="Pe",'REF LIST'!J15,"Erreur")))))))))))</f>
        <v>L4 - Type 9</v>
      </c>
    </row>
    <row r="7" spans="4:21" ht="21" x14ac:dyDescent="0.35">
      <c r="E7" s="86" t="s">
        <v>284</v>
      </c>
      <c r="F7" s="166" t="s">
        <v>228</v>
      </c>
      <c r="G7" s="167"/>
      <c r="H7" s="168"/>
      <c r="I7" s="130" t="s">
        <v>56</v>
      </c>
      <c r="J7" s="131"/>
      <c r="K7" s="166">
        <v>1</v>
      </c>
      <c r="L7" s="168"/>
    </row>
    <row r="8" spans="4:21" ht="11.25" customHeight="1" thickBot="1" x14ac:dyDescent="0.4"/>
    <row r="9" spans="4:21" ht="44" thickTop="1" x14ac:dyDescent="0.35">
      <c r="E9" s="43" t="s">
        <v>89</v>
      </c>
      <c r="F9" s="44" t="s">
        <v>147</v>
      </c>
      <c r="G9" s="20"/>
      <c r="H9" s="40" t="s">
        <v>42</v>
      </c>
      <c r="I9" s="41" t="s">
        <v>43</v>
      </c>
      <c r="J9" s="17"/>
      <c r="K9" s="37" t="s">
        <v>90</v>
      </c>
      <c r="L9" s="38" t="s">
        <v>91</v>
      </c>
      <c r="M9" s="39" t="s">
        <v>21</v>
      </c>
      <c r="O9" s="42" t="s">
        <v>92</v>
      </c>
      <c r="P9" s="50" t="s">
        <v>159</v>
      </c>
      <c r="Q9" s="50" t="s">
        <v>160</v>
      </c>
      <c r="R9" s="50" t="s">
        <v>150</v>
      </c>
      <c r="S9" s="48" t="s">
        <v>158</v>
      </c>
      <c r="T9" s="20"/>
    </row>
    <row r="10" spans="4:21" ht="36" customHeight="1" x14ac:dyDescent="0.35">
      <c r="E10" s="55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>C3</v>
      </c>
      <c r="F10" s="30"/>
      <c r="G10" s="20"/>
      <c r="H10" s="134" t="s">
        <v>103</v>
      </c>
      <c r="I10" s="136" t="s">
        <v>100</v>
      </c>
      <c r="J10" s="17"/>
      <c r="K10" s="138" t="s">
        <v>95</v>
      </c>
      <c r="L10" s="140" t="s">
        <v>95</v>
      </c>
      <c r="M10" s="104" t="s">
        <v>48</v>
      </c>
      <c r="O10" s="24" t="s">
        <v>96</v>
      </c>
      <c r="P10" s="25" t="s">
        <v>97</v>
      </c>
      <c r="Q10" s="25" t="s">
        <v>47</v>
      </c>
      <c r="R10" s="25" t="s">
        <v>95</v>
      </c>
      <c r="S10" s="49" t="s">
        <v>95</v>
      </c>
      <c r="T10" s="12"/>
    </row>
    <row r="11" spans="4:21" ht="36" customHeight="1" x14ac:dyDescent="0.35">
      <c r="E11" s="30"/>
      <c r="F11" s="16" t="str">
        <f>IF(E10="","",IF(E10='REF LIST'!D6,'REF LIST'!F6,IF(E10='REF LIST'!D7,'REF LIST'!F7,IF(E10='REF LIST'!D8,'REF LIST'!F8,IF(E10='REF LIST'!D9,'REF LIST'!F9,IF(E10='REF LIST'!D10,'REF LIST'!F10,IF(E10='REF LIST'!D11,'REF LIST'!F11,IF(E10='REF LIST'!D12,'REF LIST'!F12,IF(E10='REF LIST'!D13,'REF LIST'!F13,IF(E10='REF LIST'!D14,'REF LIST'!F14,IF(E10='REF LIST'!D15,'REF LIST'!F15,IF(E10='REF LIST'!D16,'REF LIST'!F16,IF(E10='REF LIST'!D17,'REF LIST'!F17,IF(E10='REF LIST'!D18,'REF LIST'!F18,IF(E10='REF LIST'!D19,'REF LIST'!F19,IF(E10='REF LIST'!D20,'REF LIST'!F20,IF(E10='REF LIST'!D21,'REF LIST'!F21,"Erreur")))))))))))))))))</f>
        <v>G2</v>
      </c>
      <c r="G11" s="20"/>
      <c r="H11" s="135"/>
      <c r="I11" s="137"/>
      <c r="J11" s="17"/>
      <c r="K11" s="139"/>
      <c r="L11" s="141"/>
      <c r="M11" s="105"/>
      <c r="O11" s="58" t="str">
        <f>IF(O10="","",IF(O10="R","D",IF(O10="D","R",IF(O10="C","G",IF(O10="G","C","Erreur")))))</f>
        <v>G</v>
      </c>
      <c r="P11" s="56" t="str">
        <f>IF(P10="","",IF(P10="PMH","PMB",IF(P10="PMB","PMH","Erreur")))</f>
        <v>PMH</v>
      </c>
      <c r="Q11" s="59" t="str">
        <f>IF(Q10="","",IF(Q10="H","H",IF(Q10="V","V","Erreur")))</f>
        <v>H</v>
      </c>
      <c r="R11" s="56" t="str">
        <f>IF(R10="","",INDEX('REF LIST'!$T$5:$U$20,MATCH(ANTONIO!F11,'REF LIST'!$T$5:$T$20,0),2))</f>
        <v>G</v>
      </c>
      <c r="S11" s="57" t="str">
        <f>IF(S10="","",IF(S10="G","D",IF(S10="D","G","Erreur")))</f>
        <v>G</v>
      </c>
      <c r="T11" s="12"/>
    </row>
    <row r="12" spans="4:21" ht="15" thickBot="1" x14ac:dyDescent="0.4">
      <c r="F12"/>
      <c r="G12"/>
    </row>
    <row r="13" spans="4:21" ht="30" thickTop="1" thickBot="1" x14ac:dyDescent="0.4">
      <c r="E13" s="45" t="s">
        <v>88</v>
      </c>
      <c r="F13" s="46" t="s">
        <v>146</v>
      </c>
      <c r="G13" s="20"/>
      <c r="K13" s="142" t="str">
        <f>E13</f>
        <v>Profil MBTI 
Principal</v>
      </c>
      <c r="L13" s="107"/>
      <c r="M13" s="106" t="str">
        <f>F13</f>
        <v>Profil MBTI
Complémentaire</v>
      </c>
      <c r="N13" s="107"/>
      <c r="O13" s="108"/>
      <c r="R13" s="35"/>
      <c r="S13" s="47" t="s">
        <v>149</v>
      </c>
    </row>
    <row r="14" spans="4:21" ht="33.75" customHeight="1" x14ac:dyDescent="0.35">
      <c r="E14" s="22" t="str">
        <f>IF(E10="","",IF(E10='REF LIST'!D6,'REF LIST'!E6,IF(E10='REF LIST'!D7,'REF LIST'!E7,IF(E10='REF LIST'!D8,'REF LIST'!E8,IF(E10='REF LIST'!D9,'REF LIST'!E9,IF(E10='REF LIST'!D10,'REF LIST'!E10,IF(E10='REF LIST'!D11,'REF LIST'!E11,IF(E10='REF LIST'!D12,'REF LIST'!E12,IF(E10='REF LIST'!D13,'REF LIST'!E13,IF(E10='REF LIST'!D14,'REF LIST'!E14,IF(E10='REF LIST'!D15,'REF LIST'!E15,IF(E10='REF LIST'!D16,'REF LIST'!E16,IF(E10='REF LIST'!D17,'REF LIST'!E17,IF(E10='REF LIST'!D18,'REF LIST'!E18,IF(E10='REF LIST'!D19,'REF LIST'!E19,IF(E10='REF LIST'!D20,'REF LIST'!E20,IF(E10='REF LIST'!D21,'REF LIST'!E21,"Erreur")))))))))))))))))</f>
        <v>ENTJ</v>
      </c>
      <c r="F14" s="23" t="str">
        <f>IF(E10="","",IF(E10='REF LIST'!D6,'REF LIST'!G6,IF(E10='REF LIST'!D7,'REF LIST'!G7,IF(E10='REF LIST'!D8,'REF LIST'!G8,IF(E10='REF LIST'!D9,'REF LIST'!G9,IF(E10='REF LIST'!D10,'REF LIST'!G10,IF(E10='REF LIST'!D11,'REF LIST'!G11,IF(E10='REF LIST'!D12,'REF LIST'!G12,IF(E10='REF LIST'!D13,'REF LIST'!G13,IF(E10='REF LIST'!D14,'REF LIST'!G14,IF(E10='REF LIST'!D15,'REF LIST'!G15,IF(E10='REF LIST'!D16,'REF LIST'!G16,IF(E10='REF LIST'!D17,'REF LIST'!G17,IF(E10='REF LIST'!D18,'REF LIST'!G18,IF(E10='REF LIST'!D19,'REF LIST'!G19,IF(E10='REF LIST'!D20,'REF LIST'!G20,IF(E10='REF LIST'!D21,'REF LIST'!G21,"Erreur")))))))))))))))))</f>
        <v>ISFP</v>
      </c>
      <c r="G14" s="30"/>
      <c r="K14" s="143" t="str">
        <f>E14</f>
        <v>ENTJ</v>
      </c>
      <c r="L14" s="144"/>
      <c r="M14" s="92" t="str">
        <f>F14</f>
        <v>ISFP</v>
      </c>
      <c r="N14" s="93"/>
      <c r="O14" s="94"/>
      <c r="R14" s="35"/>
      <c r="S14" s="102" t="s">
        <v>95</v>
      </c>
    </row>
    <row r="15" spans="4:21" ht="6.75" customHeight="1" thickBot="1" x14ac:dyDescent="0.4">
      <c r="F15"/>
      <c r="G15" s="31"/>
      <c r="S15" s="103"/>
    </row>
    <row r="16" spans="4:21" ht="33.75" customHeight="1" x14ac:dyDescent="0.35">
      <c r="D16" s="3">
        <v>1</v>
      </c>
      <c r="E16" s="51" t="str">
        <f>IF(E14="","",INDEX('REF LIST'!$Y$5:$AC$20,MATCH(ANTONIO!E$14,'REF LIST'!$Y$5:$Y$20,0),2))</f>
        <v>Te</v>
      </c>
      <c r="F16" s="26" t="str">
        <f>IF(F14="","",INDEX('REF LIST'!$Y$5:$AC$20,MATCH(ANTONIO!F$14,'REF LIST'!$Y$5:$Y$20,0),2))</f>
        <v>Fi</v>
      </c>
      <c r="G16" s="32"/>
      <c r="H16" s="98" t="s">
        <v>143</v>
      </c>
      <c r="I16" s="99"/>
      <c r="K16" s="145" t="str">
        <f>IF(K14="","",INDEX('REF LIST'!$AF$6:$AG$13,MATCH(ANTONIO!E16,'REF LIST'!$AF$6:$AF$13,0),2))</f>
        <v>Organiser</v>
      </c>
      <c r="L16" s="109"/>
      <c r="M16" s="109" t="str">
        <f>IF(M14="","",INDEX('REF LIST'!$AF$6:$AG$13,MATCH(ANTONIO!F16,'REF LIST'!$AF$6:$AF$13,0),2))</f>
        <v>Valoriser</v>
      </c>
      <c r="N16" s="109"/>
      <c r="O16" s="110"/>
      <c r="Q16" s="35"/>
      <c r="R16" s="35"/>
      <c r="S16" s="35"/>
    </row>
    <row r="17" spans="4:19" ht="33.75" customHeight="1" x14ac:dyDescent="0.35">
      <c r="D17" s="3">
        <v>2</v>
      </c>
      <c r="E17" s="52" t="str">
        <f>IF(E14="","",INDEX('REF LIST'!$Y$5:$AC$20,MATCH(ANTONIO!E$14,'REF LIST'!$Y$5:$Y$20,0),3))</f>
        <v>Ni</v>
      </c>
      <c r="F17" s="28" t="str">
        <f>IF(F14="","",INDEX('REF LIST'!$Y$5:$AC$20,MATCH(ANTONIO!F$14,'REF LIST'!$Y$5:$Y$20,0),3))</f>
        <v>Se</v>
      </c>
      <c r="G17" s="33"/>
      <c r="H17" s="98" t="s">
        <v>145</v>
      </c>
      <c r="I17" s="99"/>
      <c r="K17" s="146" t="str">
        <f>IF(K14="","",INDEX('REF LIST'!$AF$6:$AG$13,MATCH(ANTONIO!E17,'REF LIST'!$AF$6:$AF$13,0),2))</f>
        <v>Imaginer</v>
      </c>
      <c r="L17" s="147"/>
      <c r="M17" s="90" t="str">
        <f>IF(M14="","",INDEX('REF LIST'!$AF$6:$AG$13,MATCH(ANTONIO!F17,'REF LIST'!$AF$6:$AF$13,0),2))</f>
        <v>Expérimenter</v>
      </c>
      <c r="N17" s="90"/>
      <c r="O17" s="91"/>
      <c r="Q17" s="35" t="s">
        <v>300</v>
      </c>
      <c r="R17" s="35"/>
      <c r="S17" s="35"/>
    </row>
    <row r="18" spans="4:19" ht="33.75" customHeight="1" x14ac:dyDescent="0.35">
      <c r="D18" s="3">
        <v>3</v>
      </c>
      <c r="E18" s="53" t="str">
        <f>IF(E14="","",INDEX('REF LIST'!$Y$5:$AC$20,MATCH(ANTONIO!E$14,'REF LIST'!$Y$5:$Y$20,0),4))</f>
        <v>Se</v>
      </c>
      <c r="F18" s="28" t="str">
        <f>IF(F14="","",INDEX('REF LIST'!$Y$5:$AC$20,MATCH(ANTONIO!F$14,'REF LIST'!$Y$5:$Y$20,0),4))</f>
        <v>Ni</v>
      </c>
      <c r="G18" s="33"/>
      <c r="H18" s="98" t="s">
        <v>142</v>
      </c>
      <c r="I18" s="99"/>
      <c r="K18" s="148" t="str">
        <f>IF(K14="","",INDEX('REF LIST'!$AF$6:$AG$13,MATCH(ANTONIO!E18,'REF LIST'!$AF$6:$AF$13,0),2))</f>
        <v>Expérimenter</v>
      </c>
      <c r="L18" s="90"/>
      <c r="M18" s="90" t="str">
        <f>IF(M14="","",INDEX('REF LIST'!$AF$6:$AG$13,MATCH(ANTONIO!F18,'REF LIST'!$AF$6:$AF$13,0),2))</f>
        <v>Imaginer</v>
      </c>
      <c r="N18" s="90"/>
      <c r="O18" s="91"/>
      <c r="Q18" s="35"/>
      <c r="R18" s="35"/>
      <c r="S18" s="35"/>
    </row>
    <row r="19" spans="4:19" ht="33.75" customHeight="1" thickBot="1" x14ac:dyDescent="0.4">
      <c r="D19" s="3">
        <v>4</v>
      </c>
      <c r="E19" s="54" t="str">
        <f>IF(E14="","",INDEX('REF LIST'!$Y$5:$AC$20,MATCH(ANTONIO!E$14,'REF LIST'!$Y$5:$Y$20,0),5))</f>
        <v>Fi</v>
      </c>
      <c r="F19" s="29" t="str">
        <f>IF(F14="","",INDEX('REF LIST'!$Y$5:$AC$20,MATCH(ANTONIO!F$14,'REF LIST'!$Y$5:$Y$20,0),5))</f>
        <v>Te</v>
      </c>
      <c r="G19" s="34"/>
      <c r="H19" s="98" t="s">
        <v>144</v>
      </c>
      <c r="I19" s="99"/>
      <c r="K19" s="133" t="str">
        <f>IF(K14="","",INDEX('REF LIST'!$AF$6:$AG$13,MATCH(ANTONIO!E19,'REF LIST'!$AF$6:$AF$13,0),2))</f>
        <v>Valoriser</v>
      </c>
      <c r="L19" s="100"/>
      <c r="M19" s="100" t="str">
        <f>IF(M14="","",INDEX('REF LIST'!$AF$6:$AG$13,MATCH(ANTONIO!F19,'REF LIST'!$AF$6:$AF$13,0),2))</f>
        <v>Organiser</v>
      </c>
      <c r="N19" s="100"/>
      <c r="O19" s="101"/>
      <c r="Q19" s="35"/>
      <c r="R19" s="35"/>
      <c r="S19" s="35"/>
    </row>
    <row r="20" spans="4:19" ht="6" customHeight="1" x14ac:dyDescent="0.35">
      <c r="D20" s="1"/>
      <c r="F20"/>
      <c r="G20"/>
    </row>
    <row r="21" spans="4:19" ht="33.75" customHeight="1" thickBot="1" x14ac:dyDescent="0.4">
      <c r="D21" s="3">
        <v>8</v>
      </c>
      <c r="E21" s="54" t="str">
        <f>IF(E14="","",INDEX('REF LIST'!$Y$5:$AD$20,MATCH(ANTONIO!E$14,'REF LIST'!$Y$5:$Y$20,0),6))</f>
        <v>Fe</v>
      </c>
      <c r="F21" s="29" t="str">
        <f>IF(F14="","",INDEX('REF LIST'!$Y$5:$AD$20,MATCH(ANTONIO!F$14,'REF LIST'!$Y$5:$Y$20,0),6))</f>
        <v>Ti</v>
      </c>
      <c r="G21" s="34"/>
      <c r="H21" s="132" t="s">
        <v>152</v>
      </c>
      <c r="I21" s="99"/>
      <c r="K21" s="133" t="str">
        <f>IF(K14="","",INDEX('REF LIST'!$AF$6:$AG$13,MATCH(ANTONIO!E21,'REF LIST'!$AF$6:$AF$13,0),2))</f>
        <v>Harmoniser</v>
      </c>
      <c r="L21" s="100"/>
      <c r="M21" s="100" t="str">
        <f>IF(M14="","",INDEX('REF LIST'!$AF$6:$AG$13,MATCH(ANTONIO!F21,'REF LIST'!$AF$6:$AF$13,0),2))</f>
        <v>Analyser</v>
      </c>
      <c r="N21" s="100"/>
      <c r="O21" s="101"/>
      <c r="Q21" s="35"/>
      <c r="R21" s="35"/>
      <c r="S21" s="35"/>
    </row>
    <row r="22" spans="4:19" ht="15" thickBot="1" x14ac:dyDescent="0.4">
      <c r="F22"/>
      <c r="G22"/>
    </row>
    <row r="23" spans="4:19" ht="15" thickBot="1" x14ac:dyDescent="0.4">
      <c r="E23" s="18" t="s">
        <v>93</v>
      </c>
      <c r="F23"/>
      <c r="G23"/>
    </row>
    <row r="24" spans="4:19" ht="127.5" customHeight="1" thickBot="1" x14ac:dyDescent="0.4">
      <c r="E24" s="95"/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6"/>
      <c r="S24" s="97"/>
    </row>
    <row r="25" spans="4:19" ht="42" customHeight="1" x14ac:dyDescent="0.35">
      <c r="F25" s="60" t="s">
        <v>157</v>
      </c>
      <c r="G25"/>
      <c r="Q25" s="61" t="s">
        <v>157</v>
      </c>
      <c r="R25" s="61"/>
    </row>
    <row r="26" spans="4:19" ht="14.5" x14ac:dyDescent="0.35">
      <c r="F26"/>
      <c r="G26"/>
    </row>
    <row r="27" spans="4:19" ht="14.5" x14ac:dyDescent="0.35">
      <c r="F27"/>
      <c r="G27"/>
    </row>
    <row r="28" spans="4:19" ht="14.5" x14ac:dyDescent="0.35">
      <c r="F28"/>
      <c r="G28"/>
    </row>
    <row r="29" spans="4:19" ht="14.5" x14ac:dyDescent="0.35">
      <c r="F29"/>
      <c r="G29"/>
    </row>
    <row r="30" spans="4:19" ht="14.5" x14ac:dyDescent="0.35">
      <c r="F30"/>
      <c r="G30"/>
    </row>
    <row r="31" spans="4:19" ht="14.5" x14ac:dyDescent="0.35">
      <c r="F31"/>
      <c r="G31"/>
    </row>
    <row r="32" spans="4:19" ht="14.5" x14ac:dyDescent="0.35">
      <c r="F32"/>
      <c r="G32"/>
    </row>
  </sheetData>
  <mergeCells count="35">
    <mergeCell ref="E2:K2"/>
    <mergeCell ref="E3:F3"/>
    <mergeCell ref="I3:K3"/>
    <mergeCell ref="O3:Q4"/>
    <mergeCell ref="I5:J5"/>
    <mergeCell ref="O5:S5"/>
    <mergeCell ref="K13:L13"/>
    <mergeCell ref="M13:O13"/>
    <mergeCell ref="I6:J6"/>
    <mergeCell ref="O6:S6"/>
    <mergeCell ref="I7:J7"/>
    <mergeCell ref="H10:H11"/>
    <mergeCell ref="I10:I11"/>
    <mergeCell ref="K10:K11"/>
    <mergeCell ref="L10:L11"/>
    <mergeCell ref="M10:M11"/>
    <mergeCell ref="K14:L14"/>
    <mergeCell ref="M14:O14"/>
    <mergeCell ref="S14:S15"/>
    <mergeCell ref="H16:I16"/>
    <mergeCell ref="K16:L16"/>
    <mergeCell ref="M16:O16"/>
    <mergeCell ref="H17:I17"/>
    <mergeCell ref="K17:L17"/>
    <mergeCell ref="M17:O17"/>
    <mergeCell ref="H18:I18"/>
    <mergeCell ref="K18:L18"/>
    <mergeCell ref="M18:O18"/>
    <mergeCell ref="E24:S24"/>
    <mergeCell ref="H19:I19"/>
    <mergeCell ref="K19:L19"/>
    <mergeCell ref="M19:O19"/>
    <mergeCell ref="H21:I21"/>
    <mergeCell ref="K21:L21"/>
    <mergeCell ref="M21:O21"/>
  </mergeCells>
  <dataValidations count="9">
    <dataValidation type="list" allowBlank="1" showInputMessage="1" showErrorMessage="1" sqref="K6:L6" xr:uid="{EEFF4176-2597-4CAF-B6B9-02EC791AD0BF}">
      <formula1>entite</formula1>
    </dataValidation>
    <dataValidation type="list" allowBlank="1" showInputMessage="1" showErrorMessage="1" sqref="F6:H6" xr:uid="{C2B835A5-5B2D-4677-91C5-D245D1B5A17C}">
      <formula1>Fonction</formula1>
    </dataValidation>
    <dataValidation type="list" allowBlank="1" showInputMessage="1" showErrorMessage="1" sqref="O10" xr:uid="{2C1CA0DF-5336-4069-95FA-CF6CDB27CDAB}">
      <formula1>DGRC</formula1>
    </dataValidation>
    <dataValidation type="list" allowBlank="1" showInputMessage="1" showErrorMessage="1" sqref="Q10" xr:uid="{4CED73B6-A661-46FC-B538-75D0AEC46BFB}">
      <formula1>vh</formula1>
    </dataValidation>
    <dataValidation type="list" allowBlank="1" showInputMessage="1" showErrorMessage="1" sqref="K10:M10 S14 R10:S10" xr:uid="{F01E9173-CE27-4B7F-A6C8-D0BB7148ED89}">
      <formula1>GD</formula1>
    </dataValidation>
    <dataValidation type="list" allowBlank="1" showInputMessage="1" showErrorMessage="1" sqref="P10" xr:uid="{60B0B74F-7E99-45E2-BFC9-B52530B477B5}">
      <formula1>PM</formula1>
    </dataValidation>
    <dataValidation type="list" allowBlank="1" showInputMessage="1" showErrorMessage="1" sqref="I10" xr:uid="{29F19B32-C674-41AE-B12E-632C9EC35124}">
      <formula1>MP</formula1>
    </dataValidation>
    <dataValidation type="list" allowBlank="1" showInputMessage="1" showErrorMessage="1" sqref="F7:H7" xr:uid="{39B41550-3CB8-4388-9758-321A88404B8F}">
      <formula1>Poste</formula1>
    </dataValidation>
    <dataValidation type="list" allowBlank="1" showInputMessage="1" showErrorMessage="1" sqref="F5" xr:uid="{7095ABFC-EC3E-4C3C-A37D-D70ECF625474}">
      <formula1>Liste_noms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7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313" r:id="rId5" name="Button 17">
              <controlPr locked="0" defaultSize="0" print="0" autoFill="0" autoPict="0" macro="[0]!RetourMenu">
                <anchor moveWithCells="1" sizeWithCells="1">
                  <from>
                    <xdr:col>5</xdr:col>
                    <xdr:colOff>95250</xdr:colOff>
                    <xdr:row>0</xdr:row>
                    <xdr:rowOff>57150</xdr:rowOff>
                  </from>
                  <to>
                    <xdr:col>7</xdr:col>
                    <xdr:colOff>76200</xdr:colOff>
                    <xdr:row>0</xdr:row>
                    <xdr:rowOff>260350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F087EB-BE5D-4B8E-B763-5AEF8EA2D378}">
  <sheetPr codeName="Feuil5">
    <tabColor theme="9" tint="0.59999389629810485"/>
    <pageSetUpPr fitToPage="1"/>
  </sheetPr>
  <dimension ref="D1:U32"/>
  <sheetViews>
    <sheetView workbookViewId="0">
      <selection activeCell="F5" sqref="F5"/>
    </sheetView>
  </sheetViews>
  <sheetFormatPr defaultColWidth="10.81640625" defaultRowHeight="18.5" x14ac:dyDescent="0.35"/>
  <cols>
    <col min="1" max="3" width="3.26953125" customWidth="1"/>
    <col min="4" max="4" width="4.7265625" customWidth="1"/>
    <col min="5" max="5" width="15" customWidth="1"/>
    <col min="6" max="6" width="15.81640625" style="1" customWidth="1"/>
    <col min="7" max="7" width="1.54296875" style="1" customWidth="1"/>
    <col min="8" max="8" width="7.54296875" customWidth="1"/>
    <col min="9" max="9" width="8.7265625" customWidth="1"/>
    <col min="10" max="10" width="1.7265625" customWidth="1"/>
    <col min="11" max="11" width="12.7265625" customWidth="1"/>
    <col min="13" max="13" width="10.7265625" customWidth="1"/>
    <col min="14" max="14" width="1.7265625" customWidth="1"/>
    <col min="15" max="15" width="12.81640625" customWidth="1"/>
    <col min="16" max="16" width="10.81640625" customWidth="1"/>
    <col min="17" max="17" width="12.1796875" customWidth="1"/>
    <col min="18" max="19" width="11.453125" customWidth="1"/>
    <col min="20" max="20" width="1.81640625" customWidth="1"/>
    <col min="21" max="21" width="15.81640625" customWidth="1"/>
  </cols>
  <sheetData>
    <row r="1" spans="4:21" ht="25.5" customHeight="1" thickBot="1" x14ac:dyDescent="0.4">
      <c r="E1" s="89" t="str" cm="1">
        <f t="array" aca="1" ref="E1" ca="1">HYPERLINK("#"&amp;CELL("address",_xlfn.XLOOKUP(F5,retour_synthese,retour_synthese)),"Aller à ECFC Profilages")</f>
        <v>Aller à ECFC Profilages</v>
      </c>
    </row>
    <row r="2" spans="4:21" ht="24" thickBot="1" x14ac:dyDescent="0.4">
      <c r="E2" s="120" t="str">
        <f>CONCATENATE($F$5,"  ",$K$5)</f>
        <v>DIALLO  Mussa</v>
      </c>
      <c r="F2" s="121"/>
      <c r="G2" s="121"/>
      <c r="H2" s="121"/>
      <c r="I2" s="121"/>
      <c r="J2" s="121"/>
      <c r="K2" s="122"/>
    </row>
    <row r="3" spans="4:21" ht="24" thickBot="1" x14ac:dyDescent="0.55000000000000004">
      <c r="E3" s="123" t="str">
        <f>CONCATENATE(E10," - ",E14)</f>
        <v>Erreur - Erreur</v>
      </c>
      <c r="F3" s="124"/>
      <c r="G3"/>
      <c r="H3" s="11"/>
      <c r="I3" s="125" t="str">
        <f>CONCATENATE(F11," - ",F14)</f>
        <v>Erreur - Erreur</v>
      </c>
      <c r="J3" s="126"/>
      <c r="K3" s="127"/>
      <c r="O3" s="111" t="s">
        <v>141</v>
      </c>
      <c r="P3" s="112"/>
      <c r="Q3" s="113"/>
    </row>
    <row r="4" spans="4:21" ht="7.5" customHeight="1" thickBot="1" x14ac:dyDescent="0.55000000000000004">
      <c r="F4"/>
      <c r="G4"/>
      <c r="M4" s="13"/>
      <c r="N4" s="13"/>
      <c r="O4" s="114"/>
      <c r="P4" s="115"/>
      <c r="Q4" s="116"/>
    </row>
    <row r="5" spans="4:21" ht="21.5" thickBot="1" x14ac:dyDescent="0.4">
      <c r="E5" s="85" t="s">
        <v>54</v>
      </c>
      <c r="F5" s="166" t="s">
        <v>1</v>
      </c>
      <c r="G5" s="167"/>
      <c r="H5" s="168"/>
      <c r="I5" s="128" t="s">
        <v>55</v>
      </c>
      <c r="J5" s="129"/>
      <c r="K5" s="166" t="s">
        <v>0</v>
      </c>
      <c r="L5" s="168"/>
      <c r="O5" s="117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/>
      </c>
      <c r="P5" s="118"/>
      <c r="Q5" s="118"/>
      <c r="R5" s="118"/>
      <c r="S5" s="119"/>
      <c r="U5" s="21" t="str">
        <f>IF(H10="","",IF(H10="Ui",'REF LIST'!J6,IF(H10="Ue",'REF LIST'!J7,IF(H10="Ai",'REF LIST'!J8,IF(H10="Ae",'REF LIST'!J9,IF(H10="Ri",'REF LIST'!J10,IF(H10="Re",'REF LIST'!J11,IF(H10="Ci",'REF LIST'!J12,IF(H10="Ce",'REF LIST'!J13,IF(H10="Pi",'REF LIST'!J14,IF(H10="Pe",'REF LIST'!J15,"Erreur")))))))))))</f>
        <v/>
      </c>
    </row>
    <row r="6" spans="4:21" ht="21.5" thickBot="1" x14ac:dyDescent="0.4">
      <c r="E6" s="86" t="s">
        <v>285</v>
      </c>
      <c r="F6" s="166" t="s">
        <v>258</v>
      </c>
      <c r="G6" s="167"/>
      <c r="H6" s="168"/>
      <c r="I6" s="130" t="s">
        <v>286</v>
      </c>
      <c r="J6" s="131"/>
      <c r="K6" s="166" t="s">
        <v>272</v>
      </c>
      <c r="L6" s="168"/>
      <c r="O6" s="117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/>
      </c>
      <c r="P6" s="118"/>
      <c r="Q6" s="118"/>
      <c r="R6" s="118"/>
      <c r="S6" s="119"/>
      <c r="U6" s="21" t="str">
        <f>IF(I10="","",IF(I10="Ui",'REF LIST'!J6,IF(I10="Ue",'REF LIST'!J7,IF(I10="Ai",'REF LIST'!J8,IF(I10="Ae",'REF LIST'!J9,IF(I10="Ri",'REF LIST'!J10,IF(I10="Re",'REF LIST'!J11,IF(I10="Ci",'REF LIST'!J12,IF(I10="Ce",'REF LIST'!J13,IF(I10="Pi",'REF LIST'!J14,IF(I10="Pe",'REF LIST'!J15,"Erreur")))))))))))</f>
        <v/>
      </c>
    </row>
    <row r="7" spans="4:21" ht="21" x14ac:dyDescent="0.35">
      <c r="E7" s="86" t="s">
        <v>284</v>
      </c>
      <c r="F7" s="166" t="s">
        <v>228</v>
      </c>
      <c r="G7" s="167"/>
      <c r="H7" s="168"/>
      <c r="I7" s="130" t="s">
        <v>56</v>
      </c>
      <c r="J7" s="131"/>
      <c r="K7" s="166">
        <v>18</v>
      </c>
      <c r="L7" s="168"/>
    </row>
    <row r="8" spans="4:21" ht="11.25" customHeight="1" thickBot="1" x14ac:dyDescent="0.4"/>
    <row r="9" spans="4:21" ht="44" thickTop="1" x14ac:dyDescent="0.35">
      <c r="E9" s="43" t="s">
        <v>89</v>
      </c>
      <c r="F9" s="44" t="s">
        <v>147</v>
      </c>
      <c r="G9" s="20"/>
      <c r="H9" s="40" t="s">
        <v>42</v>
      </c>
      <c r="I9" s="41" t="s">
        <v>43</v>
      </c>
      <c r="J9" s="17"/>
      <c r="K9" s="37" t="s">
        <v>90</v>
      </c>
      <c r="L9" s="38" t="s">
        <v>91</v>
      </c>
      <c r="M9" s="39" t="s">
        <v>21</v>
      </c>
      <c r="O9" s="42" t="s">
        <v>92</v>
      </c>
      <c r="P9" s="50" t="s">
        <v>159</v>
      </c>
      <c r="Q9" s="50" t="s">
        <v>160</v>
      </c>
      <c r="R9" s="50" t="s">
        <v>150</v>
      </c>
      <c r="S9" s="48" t="s">
        <v>158</v>
      </c>
      <c r="T9" s="20"/>
    </row>
    <row r="10" spans="4:21" ht="36" customHeight="1" x14ac:dyDescent="0.35">
      <c r="E10" s="55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>Erreur</v>
      </c>
      <c r="F10" s="30"/>
      <c r="G10" s="20"/>
      <c r="H10" s="134"/>
      <c r="I10" s="136"/>
      <c r="J10" s="17"/>
      <c r="K10" s="138" t="s">
        <v>95</v>
      </c>
      <c r="L10" s="140" t="s">
        <v>95</v>
      </c>
      <c r="M10" s="104" t="s">
        <v>48</v>
      </c>
      <c r="O10" s="24" t="s">
        <v>117</v>
      </c>
      <c r="P10" s="25" t="s">
        <v>46</v>
      </c>
      <c r="Q10" s="25" t="s">
        <v>47</v>
      </c>
      <c r="R10" s="25" t="s">
        <v>48</v>
      </c>
      <c r="S10" s="49"/>
      <c r="T10" s="12"/>
    </row>
    <row r="11" spans="4:21" ht="36" customHeight="1" x14ac:dyDescent="0.35">
      <c r="E11" s="30"/>
      <c r="F11" s="16" t="str">
        <f>IF(E10="","",IF(E10='REF LIST'!D6,'REF LIST'!F6,IF(E10='REF LIST'!D7,'REF LIST'!F7,IF(E10='REF LIST'!D8,'REF LIST'!F8,IF(E10='REF LIST'!D9,'REF LIST'!F9,IF(E10='REF LIST'!D10,'REF LIST'!F10,IF(E10='REF LIST'!D11,'REF LIST'!F11,IF(E10='REF LIST'!D12,'REF LIST'!F12,IF(E10='REF LIST'!D13,'REF LIST'!F13,IF(E10='REF LIST'!D14,'REF LIST'!F14,IF(E10='REF LIST'!D15,'REF LIST'!F15,IF(E10='REF LIST'!D16,'REF LIST'!F16,IF(E10='REF LIST'!D17,'REF LIST'!F17,IF(E10='REF LIST'!D18,'REF LIST'!F18,IF(E10='REF LIST'!D19,'REF LIST'!F19,IF(E10='REF LIST'!D20,'REF LIST'!F20,IF(E10='REF LIST'!D21,'REF LIST'!F21,"Erreur")))))))))))))))))</f>
        <v>Erreur</v>
      </c>
      <c r="G11" s="20"/>
      <c r="H11" s="135"/>
      <c r="I11" s="137"/>
      <c r="J11" s="17"/>
      <c r="K11" s="139"/>
      <c r="L11" s="141"/>
      <c r="M11" s="105"/>
      <c r="O11" s="58" t="str">
        <f>IF(O10="","",IF(O10="R","D",IF(O10="D","R",IF(O10="C","G",IF(O10="G","C","Erreur")))))</f>
        <v>D</v>
      </c>
      <c r="P11" s="56" t="str">
        <f>IF(P10="","",IF(P10="PMH","PMB",IF(P10="PMB","PMH","Erreur")))</f>
        <v>PMB</v>
      </c>
      <c r="Q11" s="59" t="str">
        <f>IF(Q10="","",IF(Q10="H","H",IF(Q10="V","V","Erreur")))</f>
        <v>H</v>
      </c>
      <c r="R11" s="56" t="e">
        <f>IF(R10="","",INDEX('REF LIST'!$T$5:$U$20,MATCH(DIALLO!F11,'REF LIST'!$T$5:$T$20,0),2))</f>
        <v>#N/A</v>
      </c>
      <c r="S11" s="57" t="str">
        <f>IF(S10="","",IF(S10="G","D",IF(S10="D","G","Erreur")))</f>
        <v/>
      </c>
      <c r="T11" s="12"/>
    </row>
    <row r="12" spans="4:21" ht="15" thickBot="1" x14ac:dyDescent="0.4">
      <c r="F12"/>
      <c r="G12"/>
    </row>
    <row r="13" spans="4:21" ht="30" thickTop="1" thickBot="1" x14ac:dyDescent="0.4">
      <c r="E13" s="45" t="s">
        <v>88</v>
      </c>
      <c r="F13" s="46" t="s">
        <v>146</v>
      </c>
      <c r="G13" s="20"/>
      <c r="K13" s="142" t="str">
        <f>E13</f>
        <v>Profil MBTI 
Principal</v>
      </c>
      <c r="L13" s="107"/>
      <c r="M13" s="106" t="str">
        <f>F13</f>
        <v>Profil MBTI
Complémentaire</v>
      </c>
      <c r="N13" s="107"/>
      <c r="O13" s="108"/>
      <c r="R13" s="35"/>
      <c r="S13" s="47" t="s">
        <v>149</v>
      </c>
    </row>
    <row r="14" spans="4:21" ht="33.75" customHeight="1" x14ac:dyDescent="0.35">
      <c r="E14" s="22" t="str">
        <f>IF(E10="","",IF(E10='REF LIST'!D6,'REF LIST'!E6,IF(E10='REF LIST'!D7,'REF LIST'!E7,IF(E10='REF LIST'!D8,'REF LIST'!E8,IF(E10='REF LIST'!D9,'REF LIST'!E9,IF(E10='REF LIST'!D10,'REF LIST'!E10,IF(E10='REF LIST'!D11,'REF LIST'!E11,IF(E10='REF LIST'!D12,'REF LIST'!E12,IF(E10='REF LIST'!D13,'REF LIST'!E13,IF(E10='REF LIST'!D14,'REF LIST'!E14,IF(E10='REF LIST'!D15,'REF LIST'!E15,IF(E10='REF LIST'!D16,'REF LIST'!E16,IF(E10='REF LIST'!D17,'REF LIST'!E17,IF(E10='REF LIST'!D18,'REF LIST'!E18,IF(E10='REF LIST'!D19,'REF LIST'!E19,IF(E10='REF LIST'!D20,'REF LIST'!E20,IF(E10='REF LIST'!D21,'REF LIST'!E21,"Erreur")))))))))))))))))</f>
        <v>Erreur</v>
      </c>
      <c r="F14" s="23" t="str">
        <f>IF(E10="","",IF(E10='REF LIST'!D6,'REF LIST'!G6,IF(E10='REF LIST'!D7,'REF LIST'!G7,IF(E10='REF LIST'!D8,'REF LIST'!G8,IF(E10='REF LIST'!D9,'REF LIST'!G9,IF(E10='REF LIST'!D10,'REF LIST'!G10,IF(E10='REF LIST'!D11,'REF LIST'!G11,IF(E10='REF LIST'!D12,'REF LIST'!G12,IF(E10='REF LIST'!D13,'REF LIST'!G13,IF(E10='REF LIST'!D14,'REF LIST'!G14,IF(E10='REF LIST'!D15,'REF LIST'!G15,IF(E10='REF LIST'!D16,'REF LIST'!G16,IF(E10='REF LIST'!D17,'REF LIST'!G17,IF(E10='REF LIST'!D18,'REF LIST'!G18,IF(E10='REF LIST'!D19,'REF LIST'!G19,IF(E10='REF LIST'!D20,'REF LIST'!G20,IF(E10='REF LIST'!D21,'REF LIST'!G21,"Erreur")))))))))))))))))</f>
        <v>Erreur</v>
      </c>
      <c r="G14" s="30"/>
      <c r="K14" s="143" t="str">
        <f>E14</f>
        <v>Erreur</v>
      </c>
      <c r="L14" s="144"/>
      <c r="M14" s="92" t="str">
        <f>F14</f>
        <v>Erreur</v>
      </c>
      <c r="N14" s="93"/>
      <c r="O14" s="94"/>
      <c r="R14" s="35"/>
      <c r="S14" s="102" t="s">
        <v>95</v>
      </c>
    </row>
    <row r="15" spans="4:21" ht="6.75" customHeight="1" thickBot="1" x14ac:dyDescent="0.4">
      <c r="F15"/>
      <c r="G15" s="31"/>
      <c r="S15" s="103"/>
    </row>
    <row r="16" spans="4:21" ht="33.75" customHeight="1" x14ac:dyDescent="0.35">
      <c r="D16" s="3">
        <v>1</v>
      </c>
      <c r="E16" s="51" t="e">
        <f>IF(E14="","",INDEX('REF LIST'!$Y$5:$AC$20,MATCH(DIALLO!E$14,'REF LIST'!$Y$5:$Y$20,0),2))</f>
        <v>#N/A</v>
      </c>
      <c r="F16" s="26" t="e">
        <f>IF(F14="","",INDEX('REF LIST'!$Y$5:$AC$20,MATCH(DIALLO!F$14,'REF LIST'!$Y$5:$Y$20,0),2))</f>
        <v>#N/A</v>
      </c>
      <c r="G16" s="32"/>
      <c r="H16" s="98" t="s">
        <v>143</v>
      </c>
      <c r="I16" s="99"/>
      <c r="K16" s="145" t="e">
        <f>IF(K14="","",INDEX('REF LIST'!$AF$6:$AG$13,MATCH(DIALLO!E16,'REF LIST'!$AF$6:$AF$13,0),2))</f>
        <v>#N/A</v>
      </c>
      <c r="L16" s="109"/>
      <c r="M16" s="109" t="e">
        <f>IF(M14="","",INDEX('REF LIST'!$AF$6:$AG$13,MATCH(DIALLO!F16,'REF LIST'!$AF$6:$AF$13,0),2))</f>
        <v>#N/A</v>
      </c>
      <c r="N16" s="109"/>
      <c r="O16" s="110"/>
      <c r="Q16" s="35"/>
      <c r="R16" s="35"/>
      <c r="S16" s="35"/>
    </row>
    <row r="17" spans="4:19" ht="33.75" customHeight="1" x14ac:dyDescent="0.35">
      <c r="D17" s="3">
        <v>2</v>
      </c>
      <c r="E17" s="52" t="e">
        <f>IF(E14="","",INDEX('REF LIST'!$Y$5:$AC$20,MATCH(DIALLO!E$14,'REF LIST'!$Y$5:$Y$20,0),3))</f>
        <v>#N/A</v>
      </c>
      <c r="F17" s="28" t="e">
        <f>IF(F14="","",INDEX('REF LIST'!$Y$5:$AC$20,MATCH(DIALLO!F$14,'REF LIST'!$Y$5:$Y$20,0),3))</f>
        <v>#N/A</v>
      </c>
      <c r="G17" s="33"/>
      <c r="H17" s="98" t="s">
        <v>145</v>
      </c>
      <c r="I17" s="99"/>
      <c r="K17" s="146" t="e">
        <f>IF(K14="","",INDEX('REF LIST'!$AF$6:$AG$13,MATCH(DIALLO!E17,'REF LIST'!$AF$6:$AF$13,0),2))</f>
        <v>#N/A</v>
      </c>
      <c r="L17" s="147"/>
      <c r="M17" s="90" t="e">
        <f>IF(M14="","",INDEX('REF LIST'!$AF$6:$AG$13,MATCH(DIALLO!F17,'REF LIST'!$AF$6:$AF$13,0),2))</f>
        <v>#N/A</v>
      </c>
      <c r="N17" s="90"/>
      <c r="O17" s="91"/>
      <c r="Q17" s="35"/>
      <c r="R17" s="35"/>
      <c r="S17" s="35"/>
    </row>
    <row r="18" spans="4:19" ht="33.75" customHeight="1" x14ac:dyDescent="0.35">
      <c r="D18" s="3">
        <v>3</v>
      </c>
      <c r="E18" s="53" t="e">
        <f>IF(E14="","",INDEX('REF LIST'!$Y$5:$AC$20,MATCH(DIALLO!E$14,'REF LIST'!$Y$5:$Y$20,0),4))</f>
        <v>#N/A</v>
      </c>
      <c r="F18" s="28" t="e">
        <f>IF(F14="","",INDEX('REF LIST'!$Y$5:$AC$20,MATCH(DIALLO!F$14,'REF LIST'!$Y$5:$Y$20,0),4))</f>
        <v>#N/A</v>
      </c>
      <c r="G18" s="33"/>
      <c r="H18" s="98" t="s">
        <v>142</v>
      </c>
      <c r="I18" s="99"/>
      <c r="K18" s="148" t="e">
        <f>IF(K14="","",INDEX('REF LIST'!$AF$6:$AG$13,MATCH(DIALLO!E18,'REF LIST'!$AF$6:$AF$13,0),2))</f>
        <v>#N/A</v>
      </c>
      <c r="L18" s="90"/>
      <c r="M18" s="90" t="e">
        <f>IF(M14="","",INDEX('REF LIST'!$AF$6:$AG$13,MATCH(DIALLO!F18,'REF LIST'!$AF$6:$AF$13,0),2))</f>
        <v>#N/A</v>
      </c>
      <c r="N18" s="90"/>
      <c r="O18" s="91"/>
      <c r="Q18" s="35"/>
      <c r="R18" s="35"/>
      <c r="S18" s="35"/>
    </row>
    <row r="19" spans="4:19" ht="33.75" customHeight="1" thickBot="1" x14ac:dyDescent="0.4">
      <c r="D19" s="3">
        <v>4</v>
      </c>
      <c r="E19" s="54" t="e">
        <f>IF(E14="","",INDEX('REF LIST'!$Y$5:$AC$20,MATCH(DIALLO!E$14,'REF LIST'!$Y$5:$Y$20,0),5))</f>
        <v>#N/A</v>
      </c>
      <c r="F19" s="29" t="e">
        <f>IF(F14="","",INDEX('REF LIST'!$Y$5:$AC$20,MATCH(DIALLO!F$14,'REF LIST'!$Y$5:$Y$20,0),5))</f>
        <v>#N/A</v>
      </c>
      <c r="G19" s="34"/>
      <c r="H19" s="98" t="s">
        <v>144</v>
      </c>
      <c r="I19" s="99"/>
      <c r="K19" s="133" t="e">
        <f>IF(K14="","",INDEX('REF LIST'!$AF$6:$AG$13,MATCH(DIALLO!E19,'REF LIST'!$AF$6:$AF$13,0),2))</f>
        <v>#N/A</v>
      </c>
      <c r="L19" s="100"/>
      <c r="M19" s="100" t="e">
        <f>IF(M14="","",INDEX('REF LIST'!$AF$6:$AG$13,MATCH(DIALLO!F19,'REF LIST'!$AF$6:$AF$13,0),2))</f>
        <v>#N/A</v>
      </c>
      <c r="N19" s="100"/>
      <c r="O19" s="101"/>
      <c r="Q19" s="35"/>
      <c r="R19" s="35"/>
      <c r="S19" s="35"/>
    </row>
    <row r="20" spans="4:19" ht="6" customHeight="1" x14ac:dyDescent="0.35">
      <c r="D20" s="1"/>
      <c r="F20"/>
      <c r="G20"/>
    </row>
    <row r="21" spans="4:19" ht="33.75" customHeight="1" thickBot="1" x14ac:dyDescent="0.4">
      <c r="D21" s="3">
        <v>8</v>
      </c>
      <c r="E21" s="54" t="e">
        <f>IF(E14="","",INDEX('REF LIST'!$Y$5:$AD$20,MATCH(DIALLO!E$14,'REF LIST'!$Y$5:$Y$20,0),6))</f>
        <v>#N/A</v>
      </c>
      <c r="F21" s="29" t="e">
        <f>IF(F14="","",INDEX('REF LIST'!$Y$5:$AD$20,MATCH(DIALLO!F$14,'REF LIST'!$Y$5:$Y$20,0),6))</f>
        <v>#N/A</v>
      </c>
      <c r="G21" s="34"/>
      <c r="H21" s="132" t="s">
        <v>152</v>
      </c>
      <c r="I21" s="99"/>
      <c r="K21" s="133" t="e">
        <f>IF(K14="","",INDEX('REF LIST'!$AF$6:$AG$13,MATCH(DIALLO!E21,'REF LIST'!$AF$6:$AF$13,0),2))</f>
        <v>#N/A</v>
      </c>
      <c r="L21" s="100"/>
      <c r="M21" s="100" t="e">
        <f>IF(M14="","",INDEX('REF LIST'!$AF$6:$AG$13,MATCH(DIALLO!F21,'REF LIST'!$AF$6:$AF$13,0),2))</f>
        <v>#N/A</v>
      </c>
      <c r="N21" s="100"/>
      <c r="O21" s="101"/>
      <c r="Q21" s="35"/>
      <c r="R21" s="35"/>
      <c r="S21" s="35"/>
    </row>
    <row r="22" spans="4:19" ht="15" thickBot="1" x14ac:dyDescent="0.4">
      <c r="F22"/>
      <c r="G22"/>
    </row>
    <row r="23" spans="4:19" ht="15" thickBot="1" x14ac:dyDescent="0.4">
      <c r="E23" s="18" t="s">
        <v>93</v>
      </c>
      <c r="F23"/>
      <c r="G23"/>
    </row>
    <row r="24" spans="4:19" ht="127.5" customHeight="1" thickBot="1" x14ac:dyDescent="0.4">
      <c r="E24" s="95" t="s">
        <v>237</v>
      </c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6"/>
      <c r="S24" s="97"/>
    </row>
    <row r="25" spans="4:19" ht="42" customHeight="1" x14ac:dyDescent="0.35">
      <c r="F25" s="60" t="s">
        <v>157</v>
      </c>
      <c r="G25"/>
      <c r="Q25" s="61" t="s">
        <v>157</v>
      </c>
      <c r="R25" s="61"/>
    </row>
    <row r="26" spans="4:19" ht="14.5" x14ac:dyDescent="0.35">
      <c r="F26"/>
      <c r="G26"/>
    </row>
    <row r="27" spans="4:19" ht="14.5" x14ac:dyDescent="0.35">
      <c r="F27"/>
      <c r="G27"/>
    </row>
    <row r="28" spans="4:19" ht="14.5" x14ac:dyDescent="0.35">
      <c r="F28"/>
      <c r="G28"/>
    </row>
    <row r="29" spans="4:19" ht="14.5" x14ac:dyDescent="0.35">
      <c r="F29"/>
      <c r="G29"/>
    </row>
    <row r="30" spans="4:19" ht="14.5" x14ac:dyDescent="0.35">
      <c r="F30"/>
      <c r="G30"/>
    </row>
    <row r="31" spans="4:19" ht="14.5" x14ac:dyDescent="0.35">
      <c r="F31"/>
      <c r="G31"/>
    </row>
    <row r="32" spans="4:19" ht="14.5" x14ac:dyDescent="0.35">
      <c r="F32"/>
      <c r="G32"/>
    </row>
  </sheetData>
  <mergeCells count="35">
    <mergeCell ref="E2:K2"/>
    <mergeCell ref="E3:F3"/>
    <mergeCell ref="I3:K3"/>
    <mergeCell ref="O3:Q4"/>
    <mergeCell ref="I5:J5"/>
    <mergeCell ref="O5:S5"/>
    <mergeCell ref="K13:L13"/>
    <mergeCell ref="M13:O13"/>
    <mergeCell ref="I6:J6"/>
    <mergeCell ref="O6:S6"/>
    <mergeCell ref="I7:J7"/>
    <mergeCell ref="H10:H11"/>
    <mergeCell ref="I10:I11"/>
    <mergeCell ref="K10:K11"/>
    <mergeCell ref="L10:L11"/>
    <mergeCell ref="M10:M11"/>
    <mergeCell ref="K14:L14"/>
    <mergeCell ref="M14:O14"/>
    <mergeCell ref="S14:S15"/>
    <mergeCell ref="H16:I16"/>
    <mergeCell ref="K16:L16"/>
    <mergeCell ref="M16:O16"/>
    <mergeCell ref="H17:I17"/>
    <mergeCell ref="K17:L17"/>
    <mergeCell ref="M17:O17"/>
    <mergeCell ref="H18:I18"/>
    <mergeCell ref="K18:L18"/>
    <mergeCell ref="M18:O18"/>
    <mergeCell ref="E24:S24"/>
    <mergeCell ref="H19:I19"/>
    <mergeCell ref="K19:L19"/>
    <mergeCell ref="M19:O19"/>
    <mergeCell ref="H21:I21"/>
    <mergeCell ref="K21:L21"/>
    <mergeCell ref="M21:O21"/>
  </mergeCells>
  <dataValidations count="9">
    <dataValidation type="list" allowBlank="1" showInputMessage="1" showErrorMessage="1" sqref="F7:H7" xr:uid="{DA5C3D66-54C2-4444-A796-524597728215}">
      <formula1>Poste</formula1>
    </dataValidation>
    <dataValidation type="list" allowBlank="1" showInputMessage="1" showErrorMessage="1" sqref="K6:L6" xr:uid="{A98B4DA1-BE64-4555-BC2E-79B7EA2EF148}">
      <formula1>entite</formula1>
    </dataValidation>
    <dataValidation type="list" allowBlank="1" showInputMessage="1" showErrorMessage="1" sqref="F6:H6" xr:uid="{82238227-13B8-44A9-AD57-FCAB997DBD29}">
      <formula1>Fonction</formula1>
    </dataValidation>
    <dataValidation type="list" allowBlank="1" showInputMessage="1" showErrorMessage="1" sqref="O10" xr:uid="{0C50985B-0617-4D93-B989-AC37C0C401AC}">
      <formula1>DGRC</formula1>
    </dataValidation>
    <dataValidation type="list" allowBlank="1" showInputMessage="1" showErrorMessage="1" sqref="Q10" xr:uid="{CCF991A8-DD0D-44B6-84C6-00889A88ED01}">
      <formula1>vh</formula1>
    </dataValidation>
    <dataValidation type="list" allowBlank="1" showInputMessage="1" showErrorMessage="1" sqref="K10:M10 S14 R10:S10" xr:uid="{147737D8-DF7F-414D-B81C-49BC21DB07BA}">
      <formula1>GD</formula1>
    </dataValidation>
    <dataValidation type="list" allowBlank="1" showInputMessage="1" showErrorMessage="1" sqref="P10" xr:uid="{1749D0CC-8000-4B91-AAA3-36D2C8938F24}">
      <formula1>PM</formula1>
    </dataValidation>
    <dataValidation type="list" allowBlank="1" showInputMessage="1" showErrorMessage="1" sqref="I10" xr:uid="{ADFD9499-6FEA-47C1-856E-64D5C356D89F}">
      <formula1>MP</formula1>
    </dataValidation>
    <dataValidation type="list" allowBlank="1" showInputMessage="1" showErrorMessage="1" sqref="F5" xr:uid="{30DDEC01-9E67-467A-A333-AA6B8A6E5E40}">
      <formula1>Liste_noms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7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6321" r:id="rId5" name="Button 1">
              <controlPr locked="0" defaultSize="0" print="0" autoFill="0" autoPict="0" macro="[0]!RetourMenu">
                <anchor moveWithCells="1" sizeWithCells="1">
                  <from>
                    <xdr:col>5</xdr:col>
                    <xdr:colOff>69850</xdr:colOff>
                    <xdr:row>0</xdr:row>
                    <xdr:rowOff>57150</xdr:rowOff>
                  </from>
                  <to>
                    <xdr:col>7</xdr:col>
                    <xdr:colOff>50800</xdr:colOff>
                    <xdr:row>0</xdr:row>
                    <xdr:rowOff>260350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ABFE3B-91E5-4C0D-8718-282DDB22124B}">
  <sheetPr codeName="Feuil7">
    <tabColor theme="9" tint="0.59999389629810485"/>
    <pageSetUpPr fitToPage="1"/>
  </sheetPr>
  <dimension ref="D1:U32"/>
  <sheetViews>
    <sheetView showGridLines="0" workbookViewId="0">
      <selection activeCell="E24" sqref="E24:S24"/>
    </sheetView>
  </sheetViews>
  <sheetFormatPr defaultColWidth="10.81640625" defaultRowHeight="18.5" x14ac:dyDescent="0.35"/>
  <cols>
    <col min="1" max="3" width="3.26953125" customWidth="1"/>
    <col min="4" max="4" width="4.7265625" customWidth="1"/>
    <col min="5" max="5" width="15" customWidth="1"/>
    <col min="6" max="6" width="15.81640625" style="1" customWidth="1"/>
    <col min="7" max="7" width="1.54296875" style="1" customWidth="1"/>
    <col min="8" max="8" width="7.54296875" customWidth="1"/>
    <col min="9" max="9" width="8.7265625" customWidth="1"/>
    <col min="10" max="10" width="1.7265625" customWidth="1"/>
    <col min="11" max="11" width="12.7265625" customWidth="1"/>
    <col min="13" max="13" width="10.7265625" customWidth="1"/>
    <col min="14" max="14" width="1.7265625" customWidth="1"/>
    <col min="15" max="15" width="12.81640625" customWidth="1"/>
    <col min="16" max="16" width="10.81640625" customWidth="1"/>
    <col min="17" max="17" width="12.1796875" customWidth="1"/>
    <col min="18" max="19" width="11.453125" customWidth="1"/>
    <col min="20" max="20" width="1.81640625" customWidth="1"/>
    <col min="21" max="21" width="15.81640625" customWidth="1"/>
  </cols>
  <sheetData>
    <row r="1" spans="4:21" ht="25.5" customHeight="1" thickBot="1" x14ac:dyDescent="0.4">
      <c r="E1" s="89" t="str" cm="1">
        <f t="array" aca="1" ref="E1" ca="1">HYPERLINK("#"&amp;CELL("address",_xlfn.XLOOKUP(F5,retour_synthese,retour_synthese)),"Aller à ECFC Profilages")</f>
        <v>Aller à ECFC Profilages</v>
      </c>
    </row>
    <row r="2" spans="4:21" ht="24" thickBot="1" x14ac:dyDescent="0.4">
      <c r="E2" s="120" t="str">
        <f>CONCATENATE($F$5,"  ",$K$5)</f>
        <v>SABORIO_PEREZ  Marco</v>
      </c>
      <c r="F2" s="121"/>
      <c r="G2" s="121"/>
      <c r="H2" s="121"/>
      <c r="I2" s="121"/>
      <c r="J2" s="121"/>
      <c r="K2" s="122"/>
    </row>
    <row r="3" spans="4:21" ht="24" thickBot="1" x14ac:dyDescent="0.55000000000000004">
      <c r="E3" s="123" t="str">
        <f>CONCATENATE(E10," - ",E14)</f>
        <v>C2 - INTP</v>
      </c>
      <c r="F3" s="124"/>
      <c r="G3"/>
      <c r="H3" s="11"/>
      <c r="I3" s="125" t="str">
        <f>CONCATENATE(F11," - ",F14)</f>
        <v>G3 - ESFJ</v>
      </c>
      <c r="J3" s="126"/>
      <c r="K3" s="127"/>
      <c r="O3" s="111" t="s">
        <v>141</v>
      </c>
      <c r="P3" s="112"/>
      <c r="Q3" s="113"/>
    </row>
    <row r="4" spans="4:21" ht="7.5" customHeight="1" thickBot="1" x14ac:dyDescent="0.55000000000000004">
      <c r="F4"/>
      <c r="G4"/>
      <c r="M4" s="13"/>
      <c r="N4" s="13"/>
      <c r="O4" s="114"/>
      <c r="P4" s="115"/>
      <c r="Q4" s="116"/>
    </row>
    <row r="5" spans="4:21" ht="21.5" thickBot="1" x14ac:dyDescent="0.4">
      <c r="E5" s="85" t="s">
        <v>54</v>
      </c>
      <c r="F5" s="166" t="s">
        <v>302</v>
      </c>
      <c r="G5" s="167"/>
      <c r="H5" s="168"/>
      <c r="I5" s="128" t="s">
        <v>55</v>
      </c>
      <c r="J5" s="129"/>
      <c r="K5" s="166" t="s">
        <v>227</v>
      </c>
      <c r="L5" s="168"/>
      <c r="O5" s="117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>s'Imposer, Progresser / L3 - Type 8</v>
      </c>
      <c r="P5" s="118"/>
      <c r="Q5" s="118"/>
      <c r="R5" s="118"/>
      <c r="S5" s="119"/>
      <c r="U5" s="21" t="str">
        <f>IF(H10="","",IF(H10="Ui",'REF LIST'!J6,IF(H10="Ue",'REF LIST'!J7,IF(H10="Ai",'REF LIST'!J8,IF(H10="Ae",'REF LIST'!J9,IF(H10="Ri",'REF LIST'!J10,IF(H10="Re",'REF LIST'!J11,IF(H10="Ci",'REF LIST'!J12,IF(H10="Ce",'REF LIST'!J13,IF(H10="Pi",'REF LIST'!J14,IF(H10="Pe",'REF LIST'!J15,"Erreur")))))))))))</f>
        <v>L3 - Type 8</v>
      </c>
    </row>
    <row r="6" spans="4:21" ht="21.5" thickBot="1" x14ac:dyDescent="0.4">
      <c r="E6" s="86" t="s">
        <v>285</v>
      </c>
      <c r="F6" s="166" t="s">
        <v>258</v>
      </c>
      <c r="G6" s="167"/>
      <c r="H6" s="168"/>
      <c r="I6" s="130" t="s">
        <v>290</v>
      </c>
      <c r="J6" s="131"/>
      <c r="K6" s="166" t="s">
        <v>272</v>
      </c>
      <c r="L6" s="168"/>
      <c r="O6" s="117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>Organiser, Cadrer / L1 - Type 1</v>
      </c>
      <c r="P6" s="118"/>
      <c r="Q6" s="118"/>
      <c r="R6" s="118"/>
      <c r="S6" s="119"/>
      <c r="U6" s="21" t="str">
        <f>IF(I10="","",IF(I10="Ui",'REF LIST'!J6,IF(I10="Ue",'REF LIST'!J7,IF(I10="Ai",'REF LIST'!J8,IF(I10="Ae",'REF LIST'!J9,IF(I10="Ri",'REF LIST'!J10,IF(I10="Re",'REF LIST'!J11,IF(I10="Ci",'REF LIST'!J12,IF(I10="Ce",'REF LIST'!J13,IF(I10="Pi",'REF LIST'!J14,IF(I10="Pe",'REF LIST'!J15,"Erreur")))))))))))</f>
        <v>L1 - Type 1</v>
      </c>
    </row>
    <row r="7" spans="4:21" ht="21" x14ac:dyDescent="0.35">
      <c r="E7" s="86" t="s">
        <v>284</v>
      </c>
      <c r="F7" s="166" t="s">
        <v>228</v>
      </c>
      <c r="G7" s="167"/>
      <c r="H7" s="168"/>
      <c r="I7" s="130" t="s">
        <v>56</v>
      </c>
      <c r="J7" s="131"/>
      <c r="K7" s="166"/>
      <c r="L7" s="168"/>
    </row>
    <row r="8" spans="4:21" ht="11.25" customHeight="1" thickBot="1" x14ac:dyDescent="0.4"/>
    <row r="9" spans="4:21" ht="44" thickTop="1" x14ac:dyDescent="0.35">
      <c r="E9" s="43" t="s">
        <v>89</v>
      </c>
      <c r="F9" s="44" t="s">
        <v>147</v>
      </c>
      <c r="G9" s="20"/>
      <c r="H9" s="40" t="s">
        <v>42</v>
      </c>
      <c r="I9" s="41" t="s">
        <v>43</v>
      </c>
      <c r="J9" s="17"/>
      <c r="K9" s="37" t="s">
        <v>90</v>
      </c>
      <c r="L9" s="38" t="s">
        <v>91</v>
      </c>
      <c r="M9" s="39" t="s">
        <v>21</v>
      </c>
      <c r="O9" s="42" t="s">
        <v>92</v>
      </c>
      <c r="P9" s="50" t="s">
        <v>159</v>
      </c>
      <c r="Q9" s="50" t="s">
        <v>160</v>
      </c>
      <c r="R9" s="50" t="s">
        <v>150</v>
      </c>
      <c r="S9" s="48" t="s">
        <v>158</v>
      </c>
      <c r="T9" s="20"/>
    </row>
    <row r="10" spans="4:21" ht="36" customHeight="1" x14ac:dyDescent="0.35">
      <c r="E10" s="55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>C2</v>
      </c>
      <c r="F10" s="30"/>
      <c r="G10" s="20"/>
      <c r="H10" s="134" t="s">
        <v>103</v>
      </c>
      <c r="I10" s="136" t="s">
        <v>98</v>
      </c>
      <c r="J10" s="17"/>
      <c r="K10" s="138" t="s">
        <v>95</v>
      </c>
      <c r="L10" s="140" t="s">
        <v>95</v>
      </c>
      <c r="M10" s="104" t="s">
        <v>95</v>
      </c>
      <c r="O10" s="24" t="s">
        <v>96</v>
      </c>
      <c r="P10" s="25" t="s">
        <v>97</v>
      </c>
      <c r="Q10" s="25" t="s">
        <v>47</v>
      </c>
      <c r="R10" s="25" t="s">
        <v>95</v>
      </c>
      <c r="S10" s="49" t="s">
        <v>48</v>
      </c>
      <c r="T10" s="12"/>
    </row>
    <row r="11" spans="4:21" ht="36" customHeight="1" x14ac:dyDescent="0.35">
      <c r="E11" s="30"/>
      <c r="F11" s="16" t="str">
        <f>IF(E10="","",IF(E10='REF LIST'!D6,'REF LIST'!F6,IF(E10='REF LIST'!D7,'REF LIST'!F7,IF(E10='REF LIST'!D8,'REF LIST'!F8,IF(E10='REF LIST'!D9,'REF LIST'!F9,IF(E10='REF LIST'!D10,'REF LIST'!F10,IF(E10='REF LIST'!D11,'REF LIST'!F11,IF(E10='REF LIST'!D12,'REF LIST'!F12,IF(E10='REF LIST'!D13,'REF LIST'!F13,IF(E10='REF LIST'!D14,'REF LIST'!F14,IF(E10='REF LIST'!D15,'REF LIST'!F15,IF(E10='REF LIST'!D16,'REF LIST'!F16,IF(E10='REF LIST'!D17,'REF LIST'!F17,IF(E10='REF LIST'!D18,'REF LIST'!F18,IF(E10='REF LIST'!D19,'REF LIST'!F19,IF(E10='REF LIST'!D20,'REF LIST'!F20,IF(E10='REF LIST'!D21,'REF LIST'!F21,"Erreur")))))))))))))))))</f>
        <v>G3</v>
      </c>
      <c r="G11" s="20"/>
      <c r="H11" s="135"/>
      <c r="I11" s="137"/>
      <c r="J11" s="17"/>
      <c r="K11" s="139"/>
      <c r="L11" s="141"/>
      <c r="M11" s="105"/>
      <c r="O11" s="58" t="str">
        <f>IF(O10="","",IF(O10="R","D",IF(O10="D","R",IF(O10="C","G",IF(O10="G","C","Erreur")))))</f>
        <v>G</v>
      </c>
      <c r="P11" s="56" t="str">
        <f>IF(P10="","",IF(P10="PMH","PMB",IF(P10="PMB","PMH","Erreur")))</f>
        <v>PMH</v>
      </c>
      <c r="Q11" s="59" t="str">
        <f>IF(Q10="","",IF(Q10="H","H",IF(Q10="V","V","Erreur")))</f>
        <v>H</v>
      </c>
      <c r="R11" s="56" t="str">
        <f>IF(R10="","",INDEX('REF LIST'!$T$5:$U$20,MATCH(SABORIO_PEREZ!F11,'REF LIST'!$T$5:$T$20,0),2))</f>
        <v>G</v>
      </c>
      <c r="S11" s="57" t="str">
        <f>IF(S10="","",IF(S10="G","D",IF(S10="D","G","Erreur")))</f>
        <v>D</v>
      </c>
      <c r="T11" s="12"/>
    </row>
    <row r="12" spans="4:21" ht="15" thickBot="1" x14ac:dyDescent="0.4">
      <c r="F12"/>
      <c r="G12"/>
    </row>
    <row r="13" spans="4:21" ht="30" thickTop="1" thickBot="1" x14ac:dyDescent="0.4">
      <c r="E13" s="45" t="s">
        <v>88</v>
      </c>
      <c r="F13" s="46" t="s">
        <v>146</v>
      </c>
      <c r="G13" s="20"/>
      <c r="K13" s="142" t="str">
        <f>E13</f>
        <v>Profil MBTI 
Principal</v>
      </c>
      <c r="L13" s="107"/>
      <c r="M13" s="106" t="str">
        <f>F13</f>
        <v>Profil MBTI
Complémentaire</v>
      </c>
      <c r="N13" s="107"/>
      <c r="O13" s="108"/>
      <c r="R13" s="35"/>
      <c r="S13" s="47" t="s">
        <v>149</v>
      </c>
    </row>
    <row r="14" spans="4:21" ht="33.75" customHeight="1" x14ac:dyDescent="0.35">
      <c r="E14" s="22" t="str">
        <f>IF(E10="","",IF(E10='REF LIST'!D6,'REF LIST'!E6,IF(E10='REF LIST'!D7,'REF LIST'!E7,IF(E10='REF LIST'!D8,'REF LIST'!E8,IF(E10='REF LIST'!D9,'REF LIST'!E9,IF(E10='REF LIST'!D10,'REF LIST'!E10,IF(E10='REF LIST'!D11,'REF LIST'!E11,IF(E10='REF LIST'!D12,'REF LIST'!E12,IF(E10='REF LIST'!D13,'REF LIST'!E13,IF(E10='REF LIST'!D14,'REF LIST'!E14,IF(E10='REF LIST'!D15,'REF LIST'!E15,IF(E10='REF LIST'!D16,'REF LIST'!E16,IF(E10='REF LIST'!D17,'REF LIST'!E17,IF(E10='REF LIST'!D18,'REF LIST'!E18,IF(E10='REF LIST'!D19,'REF LIST'!E19,IF(E10='REF LIST'!D20,'REF LIST'!E20,IF(E10='REF LIST'!D21,'REF LIST'!E21,"Erreur")))))))))))))))))</f>
        <v>INTP</v>
      </c>
      <c r="F14" s="23" t="str">
        <f>IF(E10="","",IF(E10='REF LIST'!D6,'REF LIST'!G6,IF(E10='REF LIST'!D7,'REF LIST'!G7,IF(E10='REF LIST'!D8,'REF LIST'!G8,IF(E10='REF LIST'!D9,'REF LIST'!G9,IF(E10='REF LIST'!D10,'REF LIST'!G10,IF(E10='REF LIST'!D11,'REF LIST'!G11,IF(E10='REF LIST'!D12,'REF LIST'!G12,IF(E10='REF LIST'!D13,'REF LIST'!G13,IF(E10='REF LIST'!D14,'REF LIST'!G14,IF(E10='REF LIST'!D15,'REF LIST'!G15,IF(E10='REF LIST'!D16,'REF LIST'!G16,IF(E10='REF LIST'!D17,'REF LIST'!G17,IF(E10='REF LIST'!D18,'REF LIST'!G18,IF(E10='REF LIST'!D19,'REF LIST'!G19,IF(E10='REF LIST'!D20,'REF LIST'!G20,IF(E10='REF LIST'!D21,'REF LIST'!G21,"Erreur")))))))))))))))))</f>
        <v>ESFJ</v>
      </c>
      <c r="G14" s="30"/>
      <c r="K14" s="143" t="str">
        <f>E14</f>
        <v>INTP</v>
      </c>
      <c r="L14" s="144"/>
      <c r="M14" s="92" t="str">
        <f>F14</f>
        <v>ESFJ</v>
      </c>
      <c r="N14" s="93"/>
      <c r="O14" s="94"/>
      <c r="R14" s="35"/>
      <c r="S14" s="102" t="s">
        <v>48</v>
      </c>
    </row>
    <row r="15" spans="4:21" ht="6.75" customHeight="1" thickBot="1" x14ac:dyDescent="0.4">
      <c r="F15"/>
      <c r="G15" s="31"/>
      <c r="S15" s="103"/>
    </row>
    <row r="16" spans="4:21" ht="33.75" customHeight="1" x14ac:dyDescent="0.35">
      <c r="D16" s="3">
        <v>1</v>
      </c>
      <c r="E16" s="51" t="str">
        <f>IF(E14="","",INDEX('REF LIST'!$Y$5:$AC$20,MATCH(SABORIO_PEREZ!E$14,'REF LIST'!$Y$5:$Y$20,0),2))</f>
        <v>Ti</v>
      </c>
      <c r="F16" s="26" t="str">
        <f>IF(F14="","",INDEX('REF LIST'!$Y$5:$AC$20,MATCH(SABORIO_PEREZ!F$14,'REF LIST'!$Y$5:$Y$20,0),2))</f>
        <v>Fe</v>
      </c>
      <c r="G16" s="32"/>
      <c r="H16" s="98" t="s">
        <v>143</v>
      </c>
      <c r="I16" s="99"/>
      <c r="K16" s="145" t="str">
        <f>IF(K14="","",INDEX('REF LIST'!$AF$6:$AG$13,MATCH(SABORIO_PEREZ!E16,'REF LIST'!$AF$6:$AF$13,0),2))</f>
        <v>Analyser</v>
      </c>
      <c r="L16" s="109"/>
      <c r="M16" s="109" t="str">
        <f>IF(M14="","",INDEX('REF LIST'!$AF$6:$AG$13,MATCH(SABORIO_PEREZ!F16,'REF LIST'!$AF$6:$AF$13,0),2))</f>
        <v>Harmoniser</v>
      </c>
      <c r="N16" s="109"/>
      <c r="O16" s="110"/>
      <c r="Q16" s="35"/>
      <c r="R16" s="35"/>
      <c r="S16" s="35"/>
    </row>
    <row r="17" spans="4:19" ht="33.75" customHeight="1" x14ac:dyDescent="0.35">
      <c r="D17" s="3">
        <v>2</v>
      </c>
      <c r="E17" s="52" t="str">
        <f>IF(E14="","",INDEX('REF LIST'!$Y$5:$AC$20,MATCH(SABORIO_PEREZ!E$14,'REF LIST'!$Y$5:$Y$20,0),3))</f>
        <v>Ne</v>
      </c>
      <c r="F17" s="28" t="str">
        <f>IF(F14="","",INDEX('REF LIST'!$Y$5:$AC$20,MATCH(SABORIO_PEREZ!F$14,'REF LIST'!$Y$5:$Y$20,0),3))</f>
        <v>Si</v>
      </c>
      <c r="G17" s="33"/>
      <c r="H17" s="98" t="s">
        <v>145</v>
      </c>
      <c r="I17" s="99"/>
      <c r="K17" s="146" t="str">
        <f>IF(K14="","",INDEX('REF LIST'!$AF$6:$AG$13,MATCH(SABORIO_PEREZ!E17,'REF LIST'!$AF$6:$AF$13,0),2))</f>
        <v>Explorer</v>
      </c>
      <c r="L17" s="147"/>
      <c r="M17" s="90" t="str">
        <f>IF(M14="","",INDEX('REF LIST'!$AF$6:$AG$13,MATCH(SABORIO_PEREZ!F17,'REF LIST'!$AF$6:$AF$13,0),2))</f>
        <v>Se Remémorer</v>
      </c>
      <c r="N17" s="90"/>
      <c r="O17" s="91"/>
      <c r="Q17" s="35"/>
      <c r="R17" s="35"/>
      <c r="S17" s="35"/>
    </row>
    <row r="18" spans="4:19" ht="33.75" customHeight="1" x14ac:dyDescent="0.35">
      <c r="D18" s="3">
        <v>3</v>
      </c>
      <c r="E18" s="53" t="str">
        <f>IF(E14="","",INDEX('REF LIST'!$Y$5:$AC$20,MATCH(SABORIO_PEREZ!E$14,'REF LIST'!$Y$5:$Y$20,0),4))</f>
        <v>Si</v>
      </c>
      <c r="F18" s="28" t="str">
        <f>IF(F14="","",INDEX('REF LIST'!$Y$5:$AC$20,MATCH(SABORIO_PEREZ!F$14,'REF LIST'!$Y$5:$Y$20,0),4))</f>
        <v>Ne</v>
      </c>
      <c r="G18" s="33"/>
      <c r="H18" s="98" t="s">
        <v>142</v>
      </c>
      <c r="I18" s="99"/>
      <c r="K18" s="148" t="str">
        <f>IF(K14="","",INDEX('REF LIST'!$AF$6:$AG$13,MATCH(SABORIO_PEREZ!E18,'REF LIST'!$AF$6:$AF$13,0),2))</f>
        <v>Se Remémorer</v>
      </c>
      <c r="L18" s="90"/>
      <c r="M18" s="90" t="str">
        <f>IF(M14="","",INDEX('REF LIST'!$AF$6:$AG$13,MATCH(SABORIO_PEREZ!F18,'REF LIST'!$AF$6:$AF$13,0),2))</f>
        <v>Explorer</v>
      </c>
      <c r="N18" s="90"/>
      <c r="O18" s="91"/>
      <c r="Q18" s="35"/>
      <c r="R18" s="35"/>
      <c r="S18" s="35"/>
    </row>
    <row r="19" spans="4:19" ht="33.75" customHeight="1" thickBot="1" x14ac:dyDescent="0.4">
      <c r="D19" s="3">
        <v>4</v>
      </c>
      <c r="E19" s="54" t="str">
        <f>IF(E14="","",INDEX('REF LIST'!$Y$5:$AC$20,MATCH(SABORIO_PEREZ!E$14,'REF LIST'!$Y$5:$Y$20,0),5))</f>
        <v>Fe</v>
      </c>
      <c r="F19" s="29" t="str">
        <f>IF(F14="","",INDEX('REF LIST'!$Y$5:$AC$20,MATCH(SABORIO_PEREZ!F$14,'REF LIST'!$Y$5:$Y$20,0),5))</f>
        <v>Ti</v>
      </c>
      <c r="G19" s="34"/>
      <c r="H19" s="98" t="s">
        <v>144</v>
      </c>
      <c r="I19" s="99"/>
      <c r="K19" s="133" t="str">
        <f>IF(K14="","",INDEX('REF LIST'!$AF$6:$AG$13,MATCH(SABORIO_PEREZ!E19,'REF LIST'!$AF$6:$AF$13,0),2))</f>
        <v>Harmoniser</v>
      </c>
      <c r="L19" s="100"/>
      <c r="M19" s="100" t="str">
        <f>IF(M14="","",INDEX('REF LIST'!$AF$6:$AG$13,MATCH(SABORIO_PEREZ!F19,'REF LIST'!$AF$6:$AF$13,0),2))</f>
        <v>Analyser</v>
      </c>
      <c r="N19" s="100"/>
      <c r="O19" s="101"/>
      <c r="Q19" s="35"/>
      <c r="R19" s="35"/>
      <c r="S19" s="35"/>
    </row>
    <row r="20" spans="4:19" ht="6" customHeight="1" x14ac:dyDescent="0.35">
      <c r="D20" s="1"/>
      <c r="F20"/>
      <c r="G20"/>
    </row>
    <row r="21" spans="4:19" ht="33.75" customHeight="1" thickBot="1" x14ac:dyDescent="0.4">
      <c r="D21" s="3">
        <v>8</v>
      </c>
      <c r="E21" s="54" t="str">
        <f>IF(E14="","",INDEX('REF LIST'!$Y$5:$AD$20,MATCH(SABORIO_PEREZ!E$14,'REF LIST'!$Y$5:$Y$20,0),6))</f>
        <v>Fi</v>
      </c>
      <c r="F21" s="29" t="str">
        <f>IF(F14="","",INDEX('REF LIST'!$Y$5:$AD$20,MATCH(SABORIO_PEREZ!F$14,'REF LIST'!$Y$5:$Y$20,0),6))</f>
        <v>Te</v>
      </c>
      <c r="G21" s="34"/>
      <c r="H21" s="132" t="s">
        <v>152</v>
      </c>
      <c r="I21" s="99"/>
      <c r="K21" s="133" t="str">
        <f>IF(K14="","",INDEX('REF LIST'!$AF$6:$AG$13,MATCH(SABORIO_PEREZ!E21,'REF LIST'!$AF$6:$AF$13,0),2))</f>
        <v>Valoriser</v>
      </c>
      <c r="L21" s="100"/>
      <c r="M21" s="100" t="str">
        <f>IF(M14="","",INDEX('REF LIST'!$AF$6:$AG$13,MATCH(SABORIO_PEREZ!F21,'REF LIST'!$AF$6:$AF$13,0),2))</f>
        <v>Organiser</v>
      </c>
      <c r="N21" s="100"/>
      <c r="O21" s="101"/>
      <c r="Q21" s="35"/>
      <c r="R21" s="35"/>
      <c r="S21" s="35"/>
    </row>
    <row r="22" spans="4:19" ht="15" thickBot="1" x14ac:dyDescent="0.4">
      <c r="F22"/>
      <c r="G22"/>
    </row>
    <row r="23" spans="4:19" ht="15" thickBot="1" x14ac:dyDescent="0.4">
      <c r="E23" s="18" t="s">
        <v>93</v>
      </c>
      <c r="F23"/>
      <c r="G23"/>
    </row>
    <row r="24" spans="4:19" ht="127.5" customHeight="1" thickBot="1" x14ac:dyDescent="0.4">
      <c r="E24" s="95"/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6"/>
      <c r="S24" s="97"/>
    </row>
    <row r="25" spans="4:19" ht="42" customHeight="1" x14ac:dyDescent="0.35">
      <c r="F25" s="60" t="s">
        <v>157</v>
      </c>
      <c r="G25"/>
      <c r="Q25" s="61" t="s">
        <v>157</v>
      </c>
      <c r="R25" s="61"/>
    </row>
    <row r="26" spans="4:19" ht="14.5" x14ac:dyDescent="0.35">
      <c r="F26"/>
      <c r="G26"/>
    </row>
    <row r="27" spans="4:19" ht="14.5" x14ac:dyDescent="0.35">
      <c r="F27"/>
      <c r="G27"/>
    </row>
    <row r="28" spans="4:19" ht="14.5" x14ac:dyDescent="0.35">
      <c r="F28"/>
      <c r="G28"/>
    </row>
    <row r="29" spans="4:19" ht="14.5" x14ac:dyDescent="0.35">
      <c r="F29"/>
      <c r="G29"/>
    </row>
    <row r="30" spans="4:19" ht="14.5" x14ac:dyDescent="0.35">
      <c r="F30"/>
      <c r="G30"/>
    </row>
    <row r="31" spans="4:19" ht="14.5" x14ac:dyDescent="0.35">
      <c r="F31"/>
      <c r="G31"/>
    </row>
    <row r="32" spans="4:19" ht="14.5" x14ac:dyDescent="0.35">
      <c r="F32"/>
      <c r="G32"/>
    </row>
  </sheetData>
  <mergeCells count="35">
    <mergeCell ref="E2:K2"/>
    <mergeCell ref="E3:F3"/>
    <mergeCell ref="I3:K3"/>
    <mergeCell ref="O3:Q4"/>
    <mergeCell ref="I5:J5"/>
    <mergeCell ref="O5:S5"/>
    <mergeCell ref="K13:L13"/>
    <mergeCell ref="M13:O13"/>
    <mergeCell ref="I6:J6"/>
    <mergeCell ref="O6:S6"/>
    <mergeCell ref="I7:J7"/>
    <mergeCell ref="H10:H11"/>
    <mergeCell ref="I10:I11"/>
    <mergeCell ref="K10:K11"/>
    <mergeCell ref="L10:L11"/>
    <mergeCell ref="M10:M11"/>
    <mergeCell ref="K14:L14"/>
    <mergeCell ref="M14:O14"/>
    <mergeCell ref="S14:S15"/>
    <mergeCell ref="H16:I16"/>
    <mergeCell ref="K16:L16"/>
    <mergeCell ref="M16:O16"/>
    <mergeCell ref="H17:I17"/>
    <mergeCell ref="K17:L17"/>
    <mergeCell ref="M17:O17"/>
    <mergeCell ref="H18:I18"/>
    <mergeCell ref="K18:L18"/>
    <mergeCell ref="M18:O18"/>
    <mergeCell ref="E24:S24"/>
    <mergeCell ref="H19:I19"/>
    <mergeCell ref="K19:L19"/>
    <mergeCell ref="M19:O19"/>
    <mergeCell ref="H21:I21"/>
    <mergeCell ref="K21:L21"/>
    <mergeCell ref="M21:O21"/>
  </mergeCells>
  <dataValidations count="9">
    <dataValidation type="list" allowBlank="1" showInputMessage="1" showErrorMessage="1" sqref="F7:H7" xr:uid="{54CCDDF6-5E71-487F-8505-CAF5F12F2EBA}">
      <formula1>Poste</formula1>
    </dataValidation>
    <dataValidation type="list" allowBlank="1" showInputMessage="1" showErrorMessage="1" sqref="K6:L6" xr:uid="{CCFD1457-8867-4C22-9B1E-490316E86395}">
      <formula1>entite</formula1>
    </dataValidation>
    <dataValidation type="list" allowBlank="1" showInputMessage="1" showErrorMessage="1" sqref="F6:H6" xr:uid="{72394E44-4FF7-46C7-975C-E3A582D76BB2}">
      <formula1>Fonction</formula1>
    </dataValidation>
    <dataValidation type="list" allowBlank="1" showInputMessage="1" showErrorMessage="1" sqref="O10" xr:uid="{DE15290B-A094-4D49-BB26-87058AF8239D}">
      <formula1>DGRC</formula1>
    </dataValidation>
    <dataValidation type="list" allowBlank="1" showInputMessage="1" showErrorMessage="1" sqref="Q10" xr:uid="{84922642-029E-4F35-B24F-43CCC402AB5D}">
      <formula1>vh</formula1>
    </dataValidation>
    <dataValidation type="list" allowBlank="1" showInputMessage="1" showErrorMessage="1" sqref="K10:M10 S14 R10:S10" xr:uid="{C982CFE0-E2FC-4F62-AC30-50CE3F18CC3C}">
      <formula1>GD</formula1>
    </dataValidation>
    <dataValidation type="list" allowBlank="1" showInputMessage="1" showErrorMessage="1" sqref="P10" xr:uid="{F6DEDB80-88CA-4417-970D-440640E3C056}">
      <formula1>PM</formula1>
    </dataValidation>
    <dataValidation type="list" allowBlank="1" showInputMessage="1" showErrorMessage="1" sqref="I10" xr:uid="{C5D857A4-7F26-447E-8FC8-28453C18B432}">
      <formula1>MP</formula1>
    </dataValidation>
    <dataValidation type="list" allowBlank="1" showInputMessage="1" showErrorMessage="1" sqref="F5" xr:uid="{2E75BAF8-BB29-4920-8C93-0EF4F12AC456}">
      <formula1>Liste_noms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7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5" r:id="rId5" name="Button 1">
              <controlPr locked="0" defaultSize="0" print="0" autoFill="0" autoPict="0" macro="[0]!RetourMenu">
                <anchor moveWithCells="1" sizeWithCells="1">
                  <from>
                    <xdr:col>5</xdr:col>
                    <xdr:colOff>69850</xdr:colOff>
                    <xdr:row>0</xdr:row>
                    <xdr:rowOff>57150</xdr:rowOff>
                  </from>
                  <to>
                    <xdr:col>7</xdr:col>
                    <xdr:colOff>50800</xdr:colOff>
                    <xdr:row>0</xdr:row>
                    <xdr:rowOff>260350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9</vt:i4>
      </vt:variant>
    </vt:vector>
  </HeadingPairs>
  <TitlesOfParts>
    <vt:vector size="16" baseType="lpstr">
      <vt:lpstr>REF LIST</vt:lpstr>
      <vt:lpstr>ECFC Profilages</vt:lpstr>
      <vt:lpstr>CANEVAS</vt:lpstr>
      <vt:lpstr>URSE</vt:lpstr>
      <vt:lpstr>ANTONIO</vt:lpstr>
      <vt:lpstr>DIALLO</vt:lpstr>
      <vt:lpstr>SABORIO_PEREZ</vt:lpstr>
      <vt:lpstr>DGRC</vt:lpstr>
      <vt:lpstr>entite</vt:lpstr>
      <vt:lpstr>Fonction</vt:lpstr>
      <vt:lpstr>GD</vt:lpstr>
      <vt:lpstr>MP</vt:lpstr>
      <vt:lpstr>PM</vt:lpstr>
      <vt:lpstr>Poste</vt:lpstr>
      <vt:lpstr>retour_synthese</vt:lpstr>
      <vt:lpstr>vh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Jean-Eric</cp:lastModifiedBy>
  <cp:lastPrinted>2023-08-08T19:51:43Z</cp:lastPrinted>
  <dcterms:created xsi:type="dcterms:W3CDTF">2023-08-05T13:29:43Z</dcterms:created>
  <dcterms:modified xsi:type="dcterms:W3CDTF">2023-08-11T20:43:51Z</dcterms:modified>
</cp:coreProperties>
</file>