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3793C4C-D976-4E7A-901F-BBB1BBB78716}" xr6:coauthVersionLast="47" xr6:coauthVersionMax="47" xr10:uidLastSave="{00000000-0000-0000-0000-000000000000}"/>
  <bookViews>
    <workbookView xWindow="-110" yWindow="-110" windowWidth="25820" windowHeight="16220" activeTab="1" xr2:uid="{B2BAEAB4-1AF2-4B76-B73D-15F36B89D144}"/>
  </bookViews>
  <sheets>
    <sheet name="Profilage - Consolidation" sheetId="1" r:id="rId1"/>
    <sheet name="Profil Personnel" sheetId="3" r:id="rId2"/>
    <sheet name="REF LIST" sheetId="2" r:id="rId3"/>
  </sheets>
  <definedNames>
    <definedName name="DGRC">'REF LIST'!$J$6:$J$9</definedName>
    <definedName name="GD">'REF LIST'!$L$6:$L$7</definedName>
    <definedName name="MP">'REF LIST'!$G$6:$G$15</definedName>
    <definedName name="PM">'REF LIST'!$K$6:$K$7</definedName>
    <definedName name="_xlnm.Print_Area" localSheetId="1">'Profil Personnel'!$E$2:$R$20</definedName>
    <definedName name="_xlnm.Print_Area" localSheetId="0">'Profilage - Consolidation'!$E$4:$T$44</definedName>
    <definedName name="vh">'REF LIST'!$M$6:$M$7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3" l="1"/>
  <c r="R17" i="3" s="1"/>
  <c r="C16" i="3"/>
  <c r="R16" i="3" s="1"/>
  <c r="C15" i="3"/>
  <c r="R15" i="3" s="1"/>
  <c r="C14" i="3"/>
  <c r="R14" i="3" s="1"/>
  <c r="B17" i="3"/>
  <c r="Q17" i="3" s="1"/>
  <c r="B16" i="3"/>
  <c r="Q16" i="3" s="1"/>
  <c r="B15" i="3"/>
  <c r="Q15" i="3" s="1"/>
  <c r="B14" i="3"/>
  <c r="Q14" i="3" s="1"/>
  <c r="E15" i="3"/>
  <c r="K15" i="3" s="1"/>
  <c r="E14" i="3"/>
  <c r="M11" i="3"/>
  <c r="K11" i="3"/>
  <c r="T6" i="3"/>
  <c r="O6" i="3" s="1"/>
  <c r="T5" i="3"/>
  <c r="O5" i="3" s="1"/>
  <c r="E9" i="3"/>
  <c r="F9" i="3" s="1"/>
  <c r="E2" i="3"/>
  <c r="E12" i="3" l="1"/>
  <c r="F12" i="3"/>
  <c r="I3" i="3" s="1"/>
  <c r="E3" i="3" l="1"/>
  <c r="E17" i="3"/>
  <c r="K17" i="3" s="1"/>
  <c r="E16" i="3"/>
  <c r="K16" i="3" s="1"/>
  <c r="M12" i="3"/>
  <c r="F17" i="3"/>
  <c r="M17" i="3" s="1"/>
  <c r="F14" i="3"/>
  <c r="M14" i="3" s="1"/>
  <c r="F16" i="3"/>
  <c r="M16" i="3" s="1"/>
  <c r="F15" i="3"/>
  <c r="M15" i="3" s="1"/>
  <c r="K12" i="3"/>
  <c r="K14" i="3" l="1"/>
</calcChain>
</file>

<file path=xl/sharedStrings.xml><?xml version="1.0" encoding="utf-8"?>
<sst xmlns="http://schemas.openxmlformats.org/spreadsheetml/2006/main" count="355" uniqueCount="221">
  <si>
    <t>GARDIENS</t>
  </si>
  <si>
    <t>Damien</t>
  </si>
  <si>
    <t>CHAPPOT</t>
  </si>
  <si>
    <t>Mussa</t>
  </si>
  <si>
    <t>DIALLO</t>
  </si>
  <si>
    <t>Emils</t>
  </si>
  <si>
    <t>EMULOVS</t>
  </si>
  <si>
    <t>DEFENSEURS</t>
  </si>
  <si>
    <t>Babacar</t>
  </si>
  <si>
    <t>MBAYE</t>
  </si>
  <si>
    <t xml:space="preserve">Damien </t>
  </si>
  <si>
    <t>VANZO</t>
  </si>
  <si>
    <t>Loïc</t>
  </si>
  <si>
    <t>OMBALA</t>
  </si>
  <si>
    <t>Daniel</t>
  </si>
  <si>
    <t>TITIE</t>
  </si>
  <si>
    <t>Romain</t>
  </si>
  <si>
    <t>KURSNER</t>
  </si>
  <si>
    <t>Noah</t>
  </si>
  <si>
    <t>HENCHOZ</t>
  </si>
  <si>
    <t>FAUSTINO</t>
  </si>
  <si>
    <t>Pedro</t>
  </si>
  <si>
    <t>Mathis</t>
  </si>
  <si>
    <t>MAGNIN</t>
  </si>
  <si>
    <t>Vincent</t>
  </si>
  <si>
    <t>FELDER</t>
  </si>
  <si>
    <t>MILIEUX</t>
  </si>
  <si>
    <t>Bleron</t>
  </si>
  <si>
    <t>MULLIQI</t>
  </si>
  <si>
    <t>Bruno</t>
  </si>
  <si>
    <t>CASLEI</t>
  </si>
  <si>
    <t>Maxen</t>
  </si>
  <si>
    <t>KAPO</t>
  </si>
  <si>
    <t>Samuel</t>
  </si>
  <si>
    <t>GOMIS</t>
  </si>
  <si>
    <t>Aurélien</t>
  </si>
  <si>
    <t>CHAPPUIS</t>
  </si>
  <si>
    <t>Sacha</t>
  </si>
  <si>
    <t>GUEVARA</t>
  </si>
  <si>
    <t>ATTAQUANTS</t>
  </si>
  <si>
    <t>Oscar</t>
  </si>
  <si>
    <t>CORREIA</t>
  </si>
  <si>
    <t>Matheus</t>
  </si>
  <si>
    <t>VIEIRA</t>
  </si>
  <si>
    <t>Luca</t>
  </si>
  <si>
    <t>SESTITO</t>
  </si>
  <si>
    <t xml:space="preserve">Emmanuel </t>
  </si>
  <si>
    <t>SAMBA</t>
  </si>
  <si>
    <t>Mamadou</t>
  </si>
  <si>
    <t>EQUIPE TECHNIQUE</t>
  </si>
  <si>
    <t>Présent</t>
  </si>
  <si>
    <t>Droitier /
Gaucher</t>
  </si>
  <si>
    <t>Pied Appel
D/G</t>
  </si>
  <si>
    <t>V/H</t>
  </si>
  <si>
    <t>MH/MB</t>
  </si>
  <si>
    <t>PMH/PMB</t>
  </si>
  <si>
    <t>Radar
D/G</t>
  </si>
  <si>
    <t>Entraîneur
Adjoint</t>
  </si>
  <si>
    <t>Sally</t>
  </si>
  <si>
    <t>SARR</t>
  </si>
  <si>
    <t>Remarque</t>
  </si>
  <si>
    <t>Directeur
Sportif</t>
  </si>
  <si>
    <t>Entraîneur
Gardien</t>
  </si>
  <si>
    <t>Intendant</t>
  </si>
  <si>
    <t>Concierge</t>
  </si>
  <si>
    <t>Analyste
Vidéo</t>
  </si>
  <si>
    <t>Claude</t>
  </si>
  <si>
    <t>OGGIER</t>
  </si>
  <si>
    <t>Kévin</t>
  </si>
  <si>
    <t>JERONIMO</t>
  </si>
  <si>
    <t>EQUIPE MEDICALE</t>
  </si>
  <si>
    <t>Pyhsio</t>
  </si>
  <si>
    <t>Fabrice</t>
  </si>
  <si>
    <t>SANCHEZ</t>
  </si>
  <si>
    <t>Salvatore</t>
  </si>
  <si>
    <t>PISCITELLI</t>
  </si>
  <si>
    <t>Stéphane</t>
  </si>
  <si>
    <t xml:space="preserve"> TERRETTAZ</t>
  </si>
  <si>
    <t>Walter</t>
  </si>
  <si>
    <t>PICCOLI</t>
  </si>
  <si>
    <t>Responsable
Pôle Médical</t>
  </si>
  <si>
    <t>Olivier</t>
  </si>
  <si>
    <t>TRIFIRO</t>
  </si>
  <si>
    <t>Médecin</t>
  </si>
  <si>
    <t>Jean-Luc</t>
  </si>
  <si>
    <t>ZILTENER</t>
  </si>
  <si>
    <t>German</t>
  </si>
  <si>
    <t xml:space="preserve"> GARCIA</t>
  </si>
  <si>
    <t>Yilma</t>
  </si>
  <si>
    <t>BELETE</t>
  </si>
  <si>
    <t>ETOILE-CAROUGE FOOTBALL CLUB</t>
  </si>
  <si>
    <t>Entraîneur</t>
  </si>
  <si>
    <t>Adrian</t>
  </si>
  <si>
    <t>URSEA</t>
  </si>
  <si>
    <t>Profil
Action</t>
  </si>
  <si>
    <t>MP1</t>
  </si>
  <si>
    <t>MP2</t>
  </si>
  <si>
    <t>R2</t>
  </si>
  <si>
    <t>Date :</t>
  </si>
  <si>
    <t>Ui</t>
  </si>
  <si>
    <t>MH</t>
  </si>
  <si>
    <t>PMH</t>
  </si>
  <si>
    <t>H</t>
  </si>
  <si>
    <t>G</t>
  </si>
  <si>
    <t>USMAN</t>
  </si>
  <si>
    <t>ELEOUET</t>
  </si>
  <si>
    <t>EL JAOUHARI</t>
  </si>
  <si>
    <t>Milieu
Droit</t>
  </si>
  <si>
    <t>FERNANDEZ</t>
  </si>
  <si>
    <t>R.</t>
  </si>
  <si>
    <t>M.</t>
  </si>
  <si>
    <t>MUNISHI</t>
  </si>
  <si>
    <t>H.</t>
  </si>
  <si>
    <t>A.</t>
  </si>
  <si>
    <t>PRATS
 BARBARAN</t>
  </si>
  <si>
    <t>Cameron</t>
  </si>
  <si>
    <t>Libéro</t>
  </si>
  <si>
    <t>Latéral
Gauche</t>
  </si>
  <si>
    <t>Ailier
Droit</t>
  </si>
  <si>
    <t>Nom</t>
  </si>
  <si>
    <t>Prénom</t>
  </si>
  <si>
    <t>Poste</t>
  </si>
  <si>
    <t>Numéro</t>
  </si>
  <si>
    <t>Liste Référence</t>
  </si>
  <si>
    <t>D4</t>
  </si>
  <si>
    <t>D2</t>
  </si>
  <si>
    <t>D1</t>
  </si>
  <si>
    <t>D3</t>
  </si>
  <si>
    <t>ISTJ</t>
  </si>
  <si>
    <t>ISTP</t>
  </si>
  <si>
    <t>ESTP</t>
  </si>
  <si>
    <t>ESTJ</t>
  </si>
  <si>
    <t>G4</t>
  </si>
  <si>
    <t>G2</t>
  </si>
  <si>
    <t>G1</t>
  </si>
  <si>
    <t>G3</t>
  </si>
  <si>
    <t>R4</t>
  </si>
  <si>
    <t>R1</t>
  </si>
  <si>
    <t>R3</t>
  </si>
  <si>
    <t>C4</t>
  </si>
  <si>
    <t>C2</t>
  </si>
  <si>
    <t>C1</t>
  </si>
  <si>
    <t>C3</t>
  </si>
  <si>
    <t>ISFJ</t>
  </si>
  <si>
    <t>ISFP</t>
  </si>
  <si>
    <t>ESFP</t>
  </si>
  <si>
    <t>ESFJ</t>
  </si>
  <si>
    <t>INFJ</t>
  </si>
  <si>
    <t>INFP</t>
  </si>
  <si>
    <t>ENFP</t>
  </si>
  <si>
    <t>ENFJ</t>
  </si>
  <si>
    <t>INTJ</t>
  </si>
  <si>
    <t>INTP</t>
  </si>
  <si>
    <t>ENTP</t>
  </si>
  <si>
    <t>ENTJ</t>
  </si>
  <si>
    <t>Toto</t>
  </si>
  <si>
    <t>Titi</t>
  </si>
  <si>
    <t>Profil MBTI 
Principal</t>
  </si>
  <si>
    <t>Profil d'Action 
Principal</t>
  </si>
  <si>
    <t>PIED
D/G</t>
  </si>
  <si>
    <t>MAIN
D/G</t>
  </si>
  <si>
    <t>Motricité
D/G/R/C</t>
  </si>
  <si>
    <t>Observations</t>
  </si>
  <si>
    <t>V</t>
  </si>
  <si>
    <t>D</t>
  </si>
  <si>
    <t>C</t>
  </si>
  <si>
    <t>PMB</t>
  </si>
  <si>
    <t>Ue</t>
  </si>
  <si>
    <t>Ai</t>
  </si>
  <si>
    <t>Ae</t>
  </si>
  <si>
    <t>Ri</t>
  </si>
  <si>
    <t>Re</t>
  </si>
  <si>
    <t>Ci</t>
  </si>
  <si>
    <t>Ce</t>
  </si>
  <si>
    <t>Pi</t>
  </si>
  <si>
    <t>Pe</t>
  </si>
  <si>
    <t>L1 - Type 2</t>
  </si>
  <si>
    <t>L1 - Type 1</t>
  </si>
  <si>
    <t>L5 - Type 5</t>
  </si>
  <si>
    <t>L5 - Type 6</t>
  </si>
  <si>
    <t>L3 - Type 7</t>
  </si>
  <si>
    <t>L2 - Type 4</t>
  </si>
  <si>
    <t>L2 - Type 3</t>
  </si>
  <si>
    <t>L4 - Type 10</t>
  </si>
  <si>
    <t>L4 - Type 9</t>
  </si>
  <si>
    <t>L3 - Type 8</t>
  </si>
  <si>
    <t>R</t>
  </si>
  <si>
    <t>DGRC</t>
  </si>
  <si>
    <t>MP</t>
  </si>
  <si>
    <t>PM</t>
  </si>
  <si>
    <t>GD</t>
  </si>
  <si>
    <t>VH</t>
  </si>
  <si>
    <t>Si</t>
  </si>
  <si>
    <t>Se</t>
  </si>
  <si>
    <t>Ni</t>
  </si>
  <si>
    <t>Ne</t>
  </si>
  <si>
    <t>Te</t>
  </si>
  <si>
    <t>Fi</t>
  </si>
  <si>
    <t>Ti</t>
  </si>
  <si>
    <t>Fe</t>
  </si>
  <si>
    <t>Fonctions</t>
  </si>
  <si>
    <t>VERBES</t>
  </si>
  <si>
    <t>Imaginer</t>
  </si>
  <si>
    <t>Explorer</t>
  </si>
  <si>
    <t>Valoriser</t>
  </si>
  <si>
    <t>Harmoniser</t>
  </si>
  <si>
    <t>Expérimenter</t>
  </si>
  <si>
    <t>Se Remémorer</t>
  </si>
  <si>
    <t>Analyser</t>
  </si>
  <si>
    <t>Organiser</t>
  </si>
  <si>
    <t>MOTIVATIONS PROFONDES
FEU INTÉRIEUR</t>
  </si>
  <si>
    <t>h</t>
  </si>
  <si>
    <t>PMb</t>
  </si>
  <si>
    <t>Équilibre</t>
  </si>
  <si>
    <t>Énergise</t>
  </si>
  <si>
    <t>Crée</t>
  </si>
  <si>
    <t>Dynamise</t>
  </si>
  <si>
    <t>Profil MBTI
Complémentaire</t>
  </si>
  <si>
    <t>Profil d'Action
Complémentaire</t>
  </si>
  <si>
    <t>SI(E15="";"";SI(E15='REF LIST'!U$6;'REF LIST'!V$6;SI(E15='REF LIST'!U$7;'REF LIST'!V$7;SI(E15='REF LIST'!U$8;'REF LIST'!V$8;SI(E15='REF LIST'!U$9;'REF LIST'!V$9;SI(E15='REF LIST'!U$10;'REF LIST'!V$10;SI(E15='REF LIST'!U$11;'REF LIST'!V$11;SI(E15='REF LIST'!U$12;'REF LIST'!V$12;SI(E15='REF LIST'!U$13;'REF LIST'!V$13;"Erreur")))))))))</t>
  </si>
  <si>
    <t>SI(E14="";"";SI(E14='REF LIST'!U$6;'REF LIST'!V$6;SI(E14='REF LIST'!U$7;'REF LIST'!V$7;SI(E14='REF LIST'!U$8;'REF LIST'!V$8;SI(E14='REF LIST'!U$9;'REF LIST'!V$9;SI(E14='REF LIST'!U$10;'REF LIST'!V$10;SI(E14='REF LIST'!U$11;'REF LIST'!V$11;SI(E14='REF LIST'!U$12;'REF LIST'!V$12;SI(E14='REF LIST'!U$13;'REF LIST'!V$13;"Erreur")))))))))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</si>
</sst>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8FE2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6BE9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5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rgb="FFECDFF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61FF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/>
    <xf numFmtId="0" fontId="1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0" fillId="0" borderId="26" xfId="0" applyBorder="1"/>
    <xf numFmtId="0" fontId="5" fillId="10" borderId="0" xfId="0" applyFont="1" applyFill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18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2" fillId="7" borderId="39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49" xfId="0" applyFont="1" applyBorder="1" applyAlignment="1">
      <alignment horizontal="center" vertical="center" wrapText="1"/>
    </xf>
    <xf numFmtId="0" fontId="2" fillId="12" borderId="0" xfId="0" applyFont="1" applyFill="1" applyAlignment="1">
      <alignment horizontal="center" vertical="center"/>
    </xf>
    <xf numFmtId="0" fontId="0" fillId="12" borderId="0" xfId="0" applyFill="1"/>
    <xf numFmtId="0" fontId="2" fillId="12" borderId="25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2" borderId="20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7" borderId="47" xfId="0" applyFont="1" applyFill="1" applyBorder="1" applyAlignment="1">
      <alignment horizontal="center" vertical="center"/>
    </xf>
    <xf numFmtId="0" fontId="2" fillId="7" borderId="48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7" borderId="46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2" fillId="7" borderId="37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13" borderId="41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0" fillId="0" borderId="2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10" borderId="4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0" borderId="5" xfId="0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1FFA8"/>
      <color rgb="FFFFFFC5"/>
      <color rgb="FFECDFF5"/>
      <color rgb="FFAE78D6"/>
      <color rgb="FFF6BE98"/>
      <color rgb="FF8FE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50241</xdr:colOff>
      <xdr:row>13</xdr:row>
      <xdr:rowOff>135126</xdr:rowOff>
    </xdr:from>
    <xdr:to>
      <xdr:col>8</xdr:col>
      <xdr:colOff>85416</xdr:colOff>
      <xdr:row>14</xdr:row>
      <xdr:rowOff>211160</xdr:rowOff>
    </xdr:to>
    <xdr:sp macro="" textlink="">
      <xdr:nvSpPr>
        <xdr:cNvPr id="6" name="Arc 5">
          <a:extLst>
            <a:ext uri="{FF2B5EF4-FFF2-40B4-BE49-F238E27FC236}">
              <a16:creationId xmlns:a16="http://schemas.microsoft.com/office/drawing/2014/main" id="{BE8F0493-28E4-8898-B247-83D2D76A5D97}"/>
            </a:ext>
          </a:extLst>
        </xdr:cNvPr>
        <xdr:cNvSpPr/>
      </xdr:nvSpPr>
      <xdr:spPr>
        <a:xfrm rot="13500000">
          <a:off x="5230461" y="3794106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stealth" w="lg" len="lg"/>
          <a:tailEnd type="non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50241</xdr:colOff>
      <xdr:row>14</xdr:row>
      <xdr:rowOff>173228</xdr:rowOff>
    </xdr:from>
    <xdr:to>
      <xdr:col>8</xdr:col>
      <xdr:colOff>85416</xdr:colOff>
      <xdr:row>15</xdr:row>
      <xdr:rowOff>249262</xdr:rowOff>
    </xdr:to>
    <xdr:sp macro="" textlink="">
      <xdr:nvSpPr>
        <xdr:cNvPr id="7" name="Arc 6">
          <a:extLst>
            <a:ext uri="{FF2B5EF4-FFF2-40B4-BE49-F238E27FC236}">
              <a16:creationId xmlns:a16="http://schemas.microsoft.com/office/drawing/2014/main" id="{443CC290-FFB5-4C9F-B42B-39798CD51E77}"/>
            </a:ext>
          </a:extLst>
        </xdr:cNvPr>
        <xdr:cNvSpPr/>
      </xdr:nvSpPr>
      <xdr:spPr>
        <a:xfrm rot="13500000">
          <a:off x="5230461" y="4260833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stealth" w="lg" len="lg"/>
          <a:tailEnd type="non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50241</xdr:colOff>
      <xdr:row>15</xdr:row>
      <xdr:rowOff>192276</xdr:rowOff>
    </xdr:from>
    <xdr:to>
      <xdr:col>8</xdr:col>
      <xdr:colOff>85416</xdr:colOff>
      <xdr:row>16</xdr:row>
      <xdr:rowOff>268310</xdr:rowOff>
    </xdr:to>
    <xdr:sp macro="" textlink="">
      <xdr:nvSpPr>
        <xdr:cNvPr id="8" name="Arc 7">
          <a:extLst>
            <a:ext uri="{FF2B5EF4-FFF2-40B4-BE49-F238E27FC236}">
              <a16:creationId xmlns:a16="http://schemas.microsoft.com/office/drawing/2014/main" id="{0E03606B-C5D9-424B-8484-1BE3D8455CEB}"/>
            </a:ext>
          </a:extLst>
        </xdr:cNvPr>
        <xdr:cNvSpPr/>
      </xdr:nvSpPr>
      <xdr:spPr>
        <a:xfrm rot="13500000">
          <a:off x="5230461" y="4708506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stealth" w="lg" len="lg"/>
          <a:tailEnd type="non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8</xdr:col>
      <xdr:colOff>12141</xdr:colOff>
      <xdr:row>13</xdr:row>
      <xdr:rowOff>154176</xdr:rowOff>
    </xdr:from>
    <xdr:to>
      <xdr:col>8</xdr:col>
      <xdr:colOff>552141</xdr:colOff>
      <xdr:row>14</xdr:row>
      <xdr:rowOff>230210</xdr:rowOff>
    </xdr:to>
    <xdr:sp macro="" textlink="">
      <xdr:nvSpPr>
        <xdr:cNvPr id="9" name="Arc 8">
          <a:extLst>
            <a:ext uri="{FF2B5EF4-FFF2-40B4-BE49-F238E27FC236}">
              <a16:creationId xmlns:a16="http://schemas.microsoft.com/office/drawing/2014/main" id="{3CAADA6B-A84E-45D0-99F5-50EA4A2E0BB6}"/>
            </a:ext>
          </a:extLst>
        </xdr:cNvPr>
        <xdr:cNvSpPr/>
      </xdr:nvSpPr>
      <xdr:spPr>
        <a:xfrm rot="2700000">
          <a:off x="5697186" y="3813156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none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8</xdr:col>
      <xdr:colOff>12141</xdr:colOff>
      <xdr:row>14</xdr:row>
      <xdr:rowOff>192278</xdr:rowOff>
    </xdr:from>
    <xdr:to>
      <xdr:col>8</xdr:col>
      <xdr:colOff>552141</xdr:colOff>
      <xdr:row>15</xdr:row>
      <xdr:rowOff>268312</xdr:rowOff>
    </xdr:to>
    <xdr:sp macro="" textlink="">
      <xdr:nvSpPr>
        <xdr:cNvPr id="10" name="Arc 9">
          <a:extLst>
            <a:ext uri="{FF2B5EF4-FFF2-40B4-BE49-F238E27FC236}">
              <a16:creationId xmlns:a16="http://schemas.microsoft.com/office/drawing/2014/main" id="{6B5264AC-CAA9-4DC4-8A97-4927726F5ABF}"/>
            </a:ext>
          </a:extLst>
        </xdr:cNvPr>
        <xdr:cNvSpPr/>
      </xdr:nvSpPr>
      <xdr:spPr>
        <a:xfrm rot="2700000">
          <a:off x="5697186" y="4279883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none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8</xdr:col>
      <xdr:colOff>12141</xdr:colOff>
      <xdr:row>15</xdr:row>
      <xdr:rowOff>211326</xdr:rowOff>
    </xdr:from>
    <xdr:to>
      <xdr:col>8</xdr:col>
      <xdr:colOff>552141</xdr:colOff>
      <xdr:row>16</xdr:row>
      <xdr:rowOff>287360</xdr:rowOff>
    </xdr:to>
    <xdr:sp macro="" textlink="">
      <xdr:nvSpPr>
        <xdr:cNvPr id="11" name="Arc 10">
          <a:extLst>
            <a:ext uri="{FF2B5EF4-FFF2-40B4-BE49-F238E27FC236}">
              <a16:creationId xmlns:a16="http://schemas.microsoft.com/office/drawing/2014/main" id="{63AB45E3-FD47-4376-9D32-35DC6EE87C8B}"/>
            </a:ext>
          </a:extLst>
        </xdr:cNvPr>
        <xdr:cNvSpPr/>
      </xdr:nvSpPr>
      <xdr:spPr>
        <a:xfrm rot="2700000">
          <a:off x="5697186" y="4727556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none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E802765-831C-463F-911A-67F306C6EB4A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FBD72-7A40-4B00-9CD5-1A25A01BB777}">
  <sheetPr>
    <pageSetUpPr fitToPage="1"/>
  </sheetPr>
  <dimension ref="E3:AF50"/>
  <sheetViews>
    <sheetView topLeftCell="D1" workbookViewId="0">
      <selection activeCell="G2" sqref="G2"/>
    </sheetView>
  </sheetViews>
  <sheetFormatPr defaultColWidth="10.90625" defaultRowHeight="18.5" x14ac:dyDescent="0.35"/>
  <cols>
    <col min="5" max="5" width="17.453125" customWidth="1"/>
    <col min="6" max="6" width="12.453125" style="1" customWidth="1"/>
    <col min="8" max="8" width="12.7265625" customWidth="1"/>
    <col min="10" max="10" width="37" customWidth="1"/>
  </cols>
  <sheetData>
    <row r="3" spans="5:32" ht="19" thickBot="1" x14ac:dyDescent="0.4"/>
    <row r="4" spans="5:32" ht="19" thickBot="1" x14ac:dyDescent="0.4">
      <c r="J4" s="15"/>
      <c r="K4" s="79" t="s">
        <v>98</v>
      </c>
      <c r="L4" s="80"/>
      <c r="M4" s="80"/>
      <c r="N4" s="81"/>
    </row>
    <row r="5" spans="5:32" ht="29.5" thickBot="1" x14ac:dyDescent="0.4">
      <c r="E5" s="76" t="s">
        <v>90</v>
      </c>
      <c r="F5" s="77"/>
      <c r="G5" s="77"/>
      <c r="H5" s="77"/>
      <c r="I5" s="78"/>
      <c r="J5" s="7" t="s">
        <v>60</v>
      </c>
      <c r="K5" s="16" t="s">
        <v>50</v>
      </c>
      <c r="L5" s="17" t="s">
        <v>94</v>
      </c>
      <c r="M5" s="18" t="s">
        <v>95</v>
      </c>
      <c r="N5" s="19" t="s">
        <v>96</v>
      </c>
      <c r="O5" s="12" t="s">
        <v>51</v>
      </c>
      <c r="P5" s="5" t="s">
        <v>52</v>
      </c>
      <c r="Q5" s="4" t="s">
        <v>54</v>
      </c>
      <c r="R5" s="4" t="s">
        <v>55</v>
      </c>
      <c r="S5" s="4" t="s">
        <v>53</v>
      </c>
      <c r="T5" s="10" t="s">
        <v>56</v>
      </c>
      <c r="U5" s="7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5:32" x14ac:dyDescent="0.35">
      <c r="E6" s="8" t="s">
        <v>0</v>
      </c>
      <c r="F6" s="9">
        <v>1</v>
      </c>
      <c r="G6" s="8" t="s">
        <v>1</v>
      </c>
      <c r="H6" s="8" t="s">
        <v>2</v>
      </c>
      <c r="I6" s="8"/>
      <c r="J6" s="24"/>
      <c r="K6" s="23"/>
      <c r="L6" s="13"/>
      <c r="M6" s="3"/>
      <c r="N6" s="14"/>
      <c r="O6" s="20"/>
      <c r="P6" s="2"/>
      <c r="Q6" s="2"/>
      <c r="R6" s="2"/>
      <c r="S6" s="2"/>
      <c r="T6" s="21"/>
      <c r="U6" s="20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5:32" x14ac:dyDescent="0.35">
      <c r="E7" s="2"/>
      <c r="F7" s="3">
        <v>18</v>
      </c>
      <c r="G7" s="2" t="s">
        <v>3</v>
      </c>
      <c r="H7" s="2" t="s">
        <v>4</v>
      </c>
      <c r="I7" s="2"/>
      <c r="J7" s="24"/>
      <c r="K7" s="22"/>
      <c r="L7" s="13"/>
      <c r="M7" s="3"/>
      <c r="N7" s="14"/>
      <c r="O7" s="20"/>
      <c r="P7" s="2"/>
      <c r="Q7" s="2"/>
      <c r="R7" s="2"/>
      <c r="S7" s="2"/>
      <c r="T7" s="21"/>
      <c r="U7" s="20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5:32" x14ac:dyDescent="0.35">
      <c r="E8" s="2"/>
      <c r="F8" s="3">
        <v>26</v>
      </c>
      <c r="G8" s="2" t="s">
        <v>5</v>
      </c>
      <c r="H8" s="2" t="s">
        <v>6</v>
      </c>
      <c r="I8" s="2"/>
      <c r="J8" s="24"/>
      <c r="K8" s="22"/>
      <c r="L8" s="13"/>
      <c r="M8" s="3"/>
      <c r="N8" s="14"/>
      <c r="O8" s="20"/>
      <c r="P8" s="2"/>
      <c r="Q8" s="2"/>
      <c r="R8" s="2"/>
      <c r="S8" s="2"/>
      <c r="T8" s="21"/>
      <c r="U8" s="20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5:32" x14ac:dyDescent="0.35">
      <c r="E9" s="2"/>
      <c r="F9" s="3"/>
      <c r="G9" s="2"/>
      <c r="H9" s="2"/>
      <c r="I9" s="2"/>
      <c r="J9" s="24"/>
      <c r="K9" s="22"/>
      <c r="L9" s="13"/>
      <c r="M9" s="3"/>
      <c r="N9" s="14"/>
      <c r="O9" s="20"/>
      <c r="P9" s="2"/>
      <c r="Q9" s="2"/>
      <c r="R9" s="2"/>
      <c r="S9" s="2"/>
      <c r="T9" s="21"/>
      <c r="U9" s="20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5:32" x14ac:dyDescent="0.35">
      <c r="E10" s="2" t="s">
        <v>7</v>
      </c>
      <c r="F10" s="3">
        <v>15</v>
      </c>
      <c r="G10" s="2" t="s">
        <v>8</v>
      </c>
      <c r="H10" s="2" t="s">
        <v>9</v>
      </c>
      <c r="I10" s="2"/>
      <c r="J10" s="24"/>
      <c r="K10" s="22"/>
      <c r="L10" s="13"/>
      <c r="M10" s="3"/>
      <c r="N10" s="14"/>
      <c r="O10" s="20"/>
      <c r="P10" s="2"/>
      <c r="Q10" s="2"/>
      <c r="R10" s="2"/>
      <c r="S10" s="2"/>
      <c r="T10" s="21"/>
      <c r="U10" s="20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5:32" x14ac:dyDescent="0.35">
      <c r="E11" s="2"/>
      <c r="F11" s="3">
        <v>22</v>
      </c>
      <c r="G11" s="2" t="s">
        <v>10</v>
      </c>
      <c r="H11" s="2" t="s">
        <v>11</v>
      </c>
      <c r="I11" s="2"/>
      <c r="J11" s="24"/>
      <c r="K11" s="22"/>
      <c r="L11" s="13"/>
      <c r="M11" s="3"/>
      <c r="N11" s="14"/>
      <c r="O11" s="20"/>
      <c r="P11" s="2"/>
      <c r="Q11" s="2"/>
      <c r="R11" s="2"/>
      <c r="S11" s="2"/>
      <c r="T11" s="21"/>
      <c r="U11" s="20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5:32" x14ac:dyDescent="0.35">
      <c r="E12" s="2"/>
      <c r="F12" s="3">
        <v>19</v>
      </c>
      <c r="G12" s="2" t="s">
        <v>12</v>
      </c>
      <c r="H12" s="2" t="s">
        <v>13</v>
      </c>
      <c r="I12" s="2"/>
      <c r="J12" s="24"/>
      <c r="K12" s="22"/>
      <c r="L12" s="13"/>
      <c r="M12" s="3"/>
      <c r="N12" s="14"/>
      <c r="O12" s="20"/>
      <c r="P12" s="2"/>
      <c r="Q12" s="2"/>
      <c r="R12" s="2"/>
      <c r="S12" s="2"/>
      <c r="T12" s="21"/>
      <c r="U12" s="20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5:32" x14ac:dyDescent="0.35">
      <c r="E13" s="2"/>
      <c r="F13" s="3">
        <v>23</v>
      </c>
      <c r="G13" s="2" t="s">
        <v>14</v>
      </c>
      <c r="H13" s="2" t="s">
        <v>15</v>
      </c>
      <c r="I13" s="2"/>
      <c r="J13" s="24"/>
      <c r="K13" s="22"/>
      <c r="L13" s="13"/>
      <c r="M13" s="3"/>
      <c r="N13" s="14"/>
      <c r="O13" s="20"/>
      <c r="P13" s="2"/>
      <c r="Q13" s="2"/>
      <c r="R13" s="2"/>
      <c r="S13" s="2"/>
      <c r="T13" s="21"/>
      <c r="U13" s="20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5:32" x14ac:dyDescent="0.35">
      <c r="E14" s="2"/>
      <c r="F14" s="3">
        <v>24</v>
      </c>
      <c r="G14" s="2" t="s">
        <v>16</v>
      </c>
      <c r="H14" s="2" t="s">
        <v>17</v>
      </c>
      <c r="I14" s="2"/>
      <c r="J14" s="24"/>
      <c r="K14" s="22"/>
      <c r="L14" s="13"/>
      <c r="M14" s="3"/>
      <c r="N14" s="14"/>
      <c r="O14" s="20"/>
      <c r="P14" s="2"/>
      <c r="Q14" s="2"/>
      <c r="R14" s="2"/>
      <c r="S14" s="2"/>
      <c r="T14" s="21"/>
      <c r="U14" s="20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5:32" x14ac:dyDescent="0.35">
      <c r="E15" s="2"/>
      <c r="F15" s="3">
        <v>29</v>
      </c>
      <c r="G15" s="2" t="s">
        <v>18</v>
      </c>
      <c r="H15" s="2" t="s">
        <v>19</v>
      </c>
      <c r="I15" s="2"/>
      <c r="J15" s="24"/>
      <c r="K15" s="22"/>
      <c r="L15" s="13"/>
      <c r="M15" s="3"/>
      <c r="N15" s="14"/>
      <c r="O15" s="20"/>
      <c r="P15" s="2"/>
      <c r="Q15" s="2"/>
      <c r="R15" s="2"/>
      <c r="S15" s="2"/>
      <c r="T15" s="21"/>
      <c r="U15" s="20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5:32" x14ac:dyDescent="0.35">
      <c r="E16" s="2"/>
      <c r="F16" s="3">
        <v>2</v>
      </c>
      <c r="G16" s="2" t="s">
        <v>21</v>
      </c>
      <c r="H16" s="2" t="s">
        <v>20</v>
      </c>
      <c r="I16" s="2"/>
      <c r="J16" s="24"/>
      <c r="K16" s="22"/>
      <c r="L16" s="13"/>
      <c r="M16" s="3"/>
      <c r="N16" s="14"/>
      <c r="O16" s="20"/>
      <c r="P16" s="2"/>
      <c r="Q16" s="2"/>
      <c r="R16" s="2"/>
      <c r="S16" s="2"/>
      <c r="T16" s="21"/>
      <c r="U16" s="20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5:32" ht="29" x14ac:dyDescent="0.35">
      <c r="E17" s="2"/>
      <c r="F17" s="29">
        <v>4</v>
      </c>
      <c r="G17" s="2" t="s">
        <v>22</v>
      </c>
      <c r="H17" s="2" t="s">
        <v>23</v>
      </c>
      <c r="I17" s="6" t="s">
        <v>117</v>
      </c>
      <c r="J17" s="24"/>
      <c r="K17" s="22"/>
      <c r="L17" s="13"/>
      <c r="M17" s="3"/>
      <c r="N17" s="14"/>
      <c r="O17" s="20"/>
      <c r="P17" s="2"/>
      <c r="Q17" s="2"/>
      <c r="R17" s="2"/>
      <c r="S17" s="2"/>
      <c r="T17" s="21"/>
      <c r="U17" s="20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5:32" x14ac:dyDescent="0.35">
      <c r="E18" s="2"/>
      <c r="F18" s="3">
        <v>25</v>
      </c>
      <c r="G18" s="2" t="s">
        <v>24</v>
      </c>
      <c r="H18" s="2" t="s">
        <v>25</v>
      </c>
      <c r="I18" s="2" t="s">
        <v>116</v>
      </c>
      <c r="J18" s="24"/>
      <c r="K18" s="22"/>
      <c r="L18" s="13"/>
      <c r="M18" s="3"/>
      <c r="N18" s="14"/>
      <c r="O18" s="20"/>
      <c r="P18" s="2"/>
      <c r="Q18" s="2"/>
      <c r="R18" s="2"/>
      <c r="S18" s="2"/>
      <c r="T18" s="21"/>
      <c r="U18" s="20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5:32" ht="29" x14ac:dyDescent="0.35">
      <c r="E19" s="2"/>
      <c r="F19" s="30">
        <v>29</v>
      </c>
      <c r="G19" s="2" t="s">
        <v>115</v>
      </c>
      <c r="H19" s="6" t="s">
        <v>114</v>
      </c>
      <c r="I19" s="6" t="s">
        <v>117</v>
      </c>
      <c r="J19" s="24"/>
      <c r="K19" s="22"/>
      <c r="L19" s="13"/>
      <c r="M19" s="3"/>
      <c r="N19" s="14"/>
      <c r="O19" s="20"/>
      <c r="P19" s="2"/>
      <c r="Q19" s="2"/>
      <c r="R19" s="2"/>
      <c r="S19" s="2"/>
      <c r="T19" s="21"/>
      <c r="U19" s="20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5:32" x14ac:dyDescent="0.35">
      <c r="E20" s="2"/>
      <c r="F20" s="3"/>
      <c r="G20" s="2"/>
      <c r="H20" s="2"/>
      <c r="I20" s="2"/>
      <c r="J20" s="24"/>
      <c r="K20" s="22"/>
      <c r="L20" s="13"/>
      <c r="M20" s="3"/>
      <c r="N20" s="14"/>
      <c r="O20" s="20"/>
      <c r="P20" s="2"/>
      <c r="Q20" s="2"/>
      <c r="R20" s="2"/>
      <c r="S20" s="2"/>
      <c r="T20" s="21"/>
      <c r="U20" s="20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5:32" x14ac:dyDescent="0.35">
      <c r="E21" s="2" t="s">
        <v>26</v>
      </c>
      <c r="F21" s="3">
        <v>5</v>
      </c>
      <c r="G21" s="2" t="s">
        <v>27</v>
      </c>
      <c r="H21" s="2" t="s">
        <v>28</v>
      </c>
      <c r="I21" s="2"/>
      <c r="J21" s="24"/>
      <c r="K21" s="22"/>
      <c r="L21" s="13"/>
      <c r="M21" s="3"/>
      <c r="N21" s="14"/>
      <c r="O21" s="20"/>
      <c r="P21" s="2"/>
      <c r="Q21" s="2"/>
      <c r="R21" s="2"/>
      <c r="S21" s="2"/>
      <c r="T21" s="21"/>
      <c r="U21" s="20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5:32" x14ac:dyDescent="0.35">
      <c r="E22" s="2"/>
      <c r="F22" s="3">
        <v>10</v>
      </c>
      <c r="G22" s="2" t="s">
        <v>29</v>
      </c>
      <c r="H22" s="2" t="s">
        <v>30</v>
      </c>
      <c r="I22" s="2"/>
      <c r="J22" s="24"/>
      <c r="K22" s="22"/>
      <c r="L22" s="13"/>
      <c r="M22" s="3"/>
      <c r="N22" s="14"/>
      <c r="O22" s="20"/>
      <c r="P22" s="2"/>
      <c r="Q22" s="2"/>
      <c r="R22" s="2"/>
      <c r="S22" s="2"/>
      <c r="T22" s="21"/>
      <c r="U22" s="20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5:32" x14ac:dyDescent="0.35">
      <c r="E23" s="2"/>
      <c r="F23" s="3">
        <v>17</v>
      </c>
      <c r="G23" s="2" t="s">
        <v>31</v>
      </c>
      <c r="H23" s="2" t="s">
        <v>32</v>
      </c>
      <c r="I23" s="2"/>
      <c r="J23" s="24"/>
      <c r="K23" s="22"/>
      <c r="L23" s="13"/>
      <c r="M23" s="3"/>
      <c r="N23" s="14"/>
      <c r="O23" s="20"/>
      <c r="P23" s="2"/>
      <c r="Q23" s="2"/>
      <c r="R23" s="2"/>
      <c r="S23" s="2"/>
      <c r="T23" s="21"/>
      <c r="U23" s="20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5:32" x14ac:dyDescent="0.35">
      <c r="E24" s="2"/>
      <c r="F24" s="3"/>
      <c r="G24" s="2" t="s">
        <v>33</v>
      </c>
      <c r="H24" s="2" t="s">
        <v>34</v>
      </c>
      <c r="I24" s="2"/>
      <c r="J24" s="24"/>
      <c r="K24" s="22"/>
      <c r="L24" s="13"/>
      <c r="M24" s="3"/>
      <c r="N24" s="14"/>
      <c r="O24" s="20"/>
      <c r="P24" s="2"/>
      <c r="Q24" s="2"/>
      <c r="R24" s="2"/>
      <c r="S24" s="2"/>
      <c r="T24" s="21"/>
      <c r="U24" s="20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5:32" x14ac:dyDescent="0.35">
      <c r="E25" s="2"/>
      <c r="F25" s="3">
        <v>8</v>
      </c>
      <c r="G25" s="2" t="s">
        <v>35</v>
      </c>
      <c r="H25" s="2" t="s">
        <v>36</v>
      </c>
      <c r="I25" s="2"/>
      <c r="J25" s="24"/>
      <c r="K25" s="22"/>
      <c r="L25" s="13"/>
      <c r="M25" s="3"/>
      <c r="N25" s="14"/>
      <c r="O25" s="20"/>
      <c r="P25" s="2"/>
      <c r="Q25" s="2"/>
      <c r="R25" s="2"/>
      <c r="S25" s="2"/>
      <c r="T25" s="21"/>
      <c r="U25" s="20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5:32" ht="29" x14ac:dyDescent="0.35">
      <c r="E26" s="2"/>
      <c r="F26" s="32">
        <v>14</v>
      </c>
      <c r="G26" s="2" t="s">
        <v>37</v>
      </c>
      <c r="H26" s="2" t="s">
        <v>38</v>
      </c>
      <c r="I26" s="6" t="s">
        <v>118</v>
      </c>
      <c r="J26" s="24"/>
      <c r="K26" s="22"/>
      <c r="L26" s="13"/>
      <c r="M26" s="3"/>
      <c r="N26" s="14"/>
      <c r="O26" s="20"/>
      <c r="P26" s="2"/>
      <c r="Q26" s="2"/>
      <c r="R26" s="2"/>
      <c r="S26" s="2"/>
      <c r="T26" s="21"/>
      <c r="U26" s="20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5:32" ht="29" x14ac:dyDescent="0.35">
      <c r="E27" s="2"/>
      <c r="F27" s="25">
        <v>6</v>
      </c>
      <c r="G27" s="2" t="s">
        <v>110</v>
      </c>
      <c r="H27" s="2" t="s">
        <v>106</v>
      </c>
      <c r="I27" s="6" t="s">
        <v>107</v>
      </c>
      <c r="J27" s="24"/>
      <c r="K27" s="22"/>
      <c r="L27" s="13"/>
      <c r="M27" s="3"/>
      <c r="N27" s="14"/>
      <c r="O27" s="20"/>
      <c r="P27" s="2"/>
      <c r="Q27" s="2"/>
      <c r="R27" s="2"/>
      <c r="S27" s="2"/>
      <c r="T27" s="21"/>
      <c r="U27" s="20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5:32" ht="29" x14ac:dyDescent="0.35">
      <c r="E28" s="2"/>
      <c r="F28" s="26">
        <v>21</v>
      </c>
      <c r="G28" s="2" t="s">
        <v>109</v>
      </c>
      <c r="H28" s="2" t="s">
        <v>108</v>
      </c>
      <c r="I28" s="6" t="s">
        <v>107</v>
      </c>
      <c r="J28" s="24"/>
      <c r="K28" s="22"/>
      <c r="L28" s="13"/>
      <c r="M28" s="3"/>
      <c r="N28" s="14"/>
      <c r="O28" s="20"/>
      <c r="P28" s="2"/>
      <c r="Q28" s="2"/>
      <c r="R28" s="2"/>
      <c r="S28" s="2"/>
      <c r="T28" s="21"/>
      <c r="U28" s="20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5:32" x14ac:dyDescent="0.35">
      <c r="E29" s="2"/>
      <c r="F29" s="3"/>
      <c r="G29" s="2"/>
      <c r="H29" s="2"/>
      <c r="I29" s="2"/>
      <c r="J29" s="24"/>
      <c r="K29" s="22"/>
      <c r="L29" s="13"/>
      <c r="M29" s="3"/>
      <c r="N29" s="14"/>
      <c r="O29" s="20"/>
      <c r="P29" s="2"/>
      <c r="Q29" s="2"/>
      <c r="R29" s="2"/>
      <c r="S29" s="2"/>
      <c r="T29" s="21"/>
      <c r="U29" s="20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5:32" ht="29" x14ac:dyDescent="0.35">
      <c r="E30" s="2" t="s">
        <v>39</v>
      </c>
      <c r="F30" s="31">
        <v>7</v>
      </c>
      <c r="G30" s="2" t="s">
        <v>40</v>
      </c>
      <c r="H30" s="2" t="s">
        <v>41</v>
      </c>
      <c r="I30" s="6" t="s">
        <v>118</v>
      </c>
      <c r="J30" s="24"/>
      <c r="K30" s="22"/>
      <c r="L30" s="13"/>
      <c r="M30" s="3"/>
      <c r="N30" s="14"/>
      <c r="O30" s="20"/>
      <c r="P30" s="2"/>
      <c r="Q30" s="2"/>
      <c r="R30" s="2"/>
      <c r="S30" s="2"/>
      <c r="T30" s="21"/>
      <c r="U30" s="20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5:32" x14ac:dyDescent="0.35">
      <c r="E31" s="2"/>
      <c r="F31" s="3">
        <v>11</v>
      </c>
      <c r="G31" s="2" t="s">
        <v>42</v>
      </c>
      <c r="H31" s="2" t="s">
        <v>43</v>
      </c>
      <c r="I31" s="2"/>
      <c r="J31" s="24"/>
      <c r="K31" s="22"/>
      <c r="L31" s="13"/>
      <c r="M31" s="3"/>
      <c r="N31" s="14"/>
      <c r="O31" s="20"/>
      <c r="P31" s="2"/>
      <c r="Q31" s="2"/>
      <c r="R31" s="2"/>
      <c r="S31" s="2"/>
      <c r="T31" s="21"/>
      <c r="U31" s="20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5:32" x14ac:dyDescent="0.35">
      <c r="E32" s="2"/>
      <c r="F32" s="3">
        <v>99</v>
      </c>
      <c r="G32" s="2" t="s">
        <v>44</v>
      </c>
      <c r="H32" s="2" t="s">
        <v>45</v>
      </c>
      <c r="I32" s="2"/>
      <c r="J32" s="24"/>
      <c r="K32" s="22"/>
      <c r="L32" s="13"/>
      <c r="M32" s="3"/>
      <c r="N32" s="14"/>
      <c r="O32" s="20"/>
      <c r="P32" s="2"/>
      <c r="Q32" s="2"/>
      <c r="R32" s="2"/>
      <c r="S32" s="2"/>
      <c r="T32" s="21"/>
      <c r="U32" s="20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5:32" x14ac:dyDescent="0.35">
      <c r="E33" s="2"/>
      <c r="F33" s="3">
        <v>78</v>
      </c>
      <c r="G33" s="2" t="s">
        <v>46</v>
      </c>
      <c r="H33" s="2" t="s">
        <v>47</v>
      </c>
      <c r="I33" s="2"/>
      <c r="J33" s="24"/>
      <c r="K33" s="22"/>
      <c r="L33" s="13"/>
      <c r="M33" s="3"/>
      <c r="N33" s="14"/>
      <c r="O33" s="20"/>
      <c r="P33" s="2"/>
      <c r="Q33" s="2"/>
      <c r="R33" s="2"/>
      <c r="S33" s="2"/>
      <c r="T33" s="21"/>
      <c r="U33" s="20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5:32" x14ac:dyDescent="0.35">
      <c r="E34" s="2"/>
      <c r="F34" s="3"/>
      <c r="G34" s="2" t="s">
        <v>48</v>
      </c>
      <c r="H34" s="2" t="s">
        <v>104</v>
      </c>
      <c r="I34" s="2"/>
      <c r="J34" s="24"/>
      <c r="K34" s="22"/>
      <c r="L34" s="13"/>
      <c r="M34" s="3"/>
      <c r="N34" s="14"/>
      <c r="O34" s="20"/>
      <c r="P34" s="2"/>
      <c r="Q34" s="2"/>
      <c r="R34" s="2"/>
      <c r="S34" s="2"/>
      <c r="T34" s="21"/>
      <c r="U34" s="20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5:32" x14ac:dyDescent="0.35">
      <c r="E35" s="2"/>
      <c r="F35" s="27">
        <v>27</v>
      </c>
      <c r="G35" s="2" t="s">
        <v>112</v>
      </c>
      <c r="H35" s="2" t="s">
        <v>111</v>
      </c>
      <c r="I35" s="2"/>
      <c r="J35" s="24"/>
      <c r="K35" s="22"/>
      <c r="L35" s="13"/>
      <c r="M35" s="3"/>
      <c r="N35" s="14"/>
      <c r="O35" s="20"/>
      <c r="P35" s="2"/>
      <c r="Q35" s="2"/>
      <c r="R35" s="2"/>
      <c r="S35" s="2"/>
      <c r="T35" s="21"/>
      <c r="U35" s="20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5:32" x14ac:dyDescent="0.35">
      <c r="E36" s="2"/>
      <c r="F36" s="28">
        <v>9</v>
      </c>
      <c r="G36" s="2" t="s">
        <v>113</v>
      </c>
      <c r="H36" s="2" t="s">
        <v>105</v>
      </c>
      <c r="I36" s="2"/>
      <c r="J36" s="24"/>
      <c r="K36" s="22"/>
      <c r="L36" s="13"/>
      <c r="M36" s="3"/>
      <c r="N36" s="14"/>
      <c r="O36" s="20"/>
      <c r="P36" s="2"/>
      <c r="Q36" s="2"/>
      <c r="R36" s="2"/>
      <c r="S36" s="2"/>
      <c r="T36" s="21"/>
      <c r="U36" s="20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5:32" x14ac:dyDescent="0.35">
      <c r="E37" s="2"/>
      <c r="F37" s="3"/>
      <c r="G37" s="2"/>
      <c r="H37" s="2"/>
      <c r="I37" s="2"/>
      <c r="J37" s="24"/>
      <c r="K37" s="22"/>
      <c r="L37" s="13"/>
      <c r="M37" s="3"/>
      <c r="N37" s="14"/>
      <c r="O37" s="20"/>
      <c r="P37" s="2"/>
      <c r="Q37" s="2"/>
      <c r="R37" s="2"/>
      <c r="S37" s="2"/>
      <c r="T37" s="21"/>
      <c r="U37" s="20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5:32" ht="29" x14ac:dyDescent="0.35">
      <c r="E38" s="2" t="s">
        <v>49</v>
      </c>
      <c r="F38" s="6" t="s">
        <v>57</v>
      </c>
      <c r="G38" s="2" t="s">
        <v>58</v>
      </c>
      <c r="H38" s="2" t="s">
        <v>59</v>
      </c>
      <c r="I38" s="2"/>
      <c r="J38" s="24"/>
      <c r="K38" s="22"/>
      <c r="L38" s="13"/>
      <c r="M38" s="3"/>
      <c r="N38" s="14"/>
      <c r="O38" s="20"/>
      <c r="P38" s="2"/>
      <c r="Q38" s="2"/>
      <c r="R38" s="2"/>
      <c r="S38" s="2"/>
      <c r="T38" s="21"/>
      <c r="U38" s="20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5:32" ht="29" x14ac:dyDescent="0.35">
      <c r="E39" s="2"/>
      <c r="F39" s="6" t="s">
        <v>61</v>
      </c>
      <c r="G39" s="2" t="s">
        <v>72</v>
      </c>
      <c r="H39" s="2" t="s">
        <v>73</v>
      </c>
      <c r="I39" s="2"/>
      <c r="J39" s="24"/>
      <c r="K39" s="22"/>
      <c r="L39" s="13"/>
      <c r="M39" s="3"/>
      <c r="N39" s="14"/>
      <c r="O39" s="20"/>
      <c r="P39" s="2"/>
      <c r="Q39" s="2"/>
      <c r="R39" s="2"/>
      <c r="S39" s="2"/>
      <c r="T39" s="21"/>
      <c r="U39" s="20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5:32" x14ac:dyDescent="0.35">
      <c r="E40" s="2"/>
      <c r="F40" s="6" t="s">
        <v>91</v>
      </c>
      <c r="G40" s="2" t="s">
        <v>92</v>
      </c>
      <c r="H40" s="2" t="s">
        <v>93</v>
      </c>
      <c r="I40" s="2"/>
      <c r="J40" s="24"/>
      <c r="K40" s="22"/>
      <c r="L40" s="13" t="s">
        <v>97</v>
      </c>
      <c r="M40" s="3" t="s">
        <v>99</v>
      </c>
      <c r="N40" s="14"/>
      <c r="O40" s="20"/>
      <c r="P40" s="2"/>
      <c r="Q40" s="2" t="s">
        <v>100</v>
      </c>
      <c r="R40" s="2" t="s">
        <v>101</v>
      </c>
      <c r="S40" s="2" t="s">
        <v>102</v>
      </c>
      <c r="T40" s="21" t="s">
        <v>103</v>
      </c>
      <c r="U40" s="20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5:32" ht="29" x14ac:dyDescent="0.35">
      <c r="E41" s="2"/>
      <c r="F41" s="6" t="s">
        <v>62</v>
      </c>
      <c r="G41" s="2" t="s">
        <v>74</v>
      </c>
      <c r="H41" s="2" t="s">
        <v>75</v>
      </c>
      <c r="I41" s="2"/>
      <c r="J41" s="24"/>
      <c r="K41" s="22"/>
      <c r="L41" s="13"/>
      <c r="M41" s="3"/>
      <c r="N41" s="14"/>
      <c r="O41" s="20"/>
      <c r="P41" s="2"/>
      <c r="Q41" s="2"/>
      <c r="R41" s="2"/>
      <c r="S41" s="2"/>
      <c r="T41" s="21"/>
      <c r="U41" s="20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5:32" x14ac:dyDescent="0.35">
      <c r="E42" s="2"/>
      <c r="F42" s="6" t="s">
        <v>63</v>
      </c>
      <c r="G42" s="2" t="s">
        <v>76</v>
      </c>
      <c r="H42" s="2" t="s">
        <v>77</v>
      </c>
      <c r="I42" s="2"/>
      <c r="J42" s="24"/>
      <c r="K42" s="22"/>
      <c r="L42" s="13"/>
      <c r="M42" s="3"/>
      <c r="N42" s="14"/>
      <c r="O42" s="20"/>
      <c r="P42" s="2"/>
      <c r="Q42" s="2"/>
      <c r="R42" s="2"/>
      <c r="S42" s="2"/>
      <c r="T42" s="21"/>
      <c r="U42" s="20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5:32" x14ac:dyDescent="0.35">
      <c r="E43" s="2"/>
      <c r="F43" s="6" t="s">
        <v>64</v>
      </c>
      <c r="G43" s="2" t="s">
        <v>78</v>
      </c>
      <c r="H43" s="2" t="s">
        <v>79</v>
      </c>
      <c r="I43" s="2"/>
      <c r="J43" s="24"/>
      <c r="K43" s="22"/>
      <c r="L43" s="13"/>
      <c r="M43" s="3"/>
      <c r="N43" s="14"/>
      <c r="O43" s="20"/>
      <c r="P43" s="2"/>
      <c r="Q43" s="2"/>
      <c r="R43" s="2"/>
      <c r="S43" s="2"/>
      <c r="T43" s="21"/>
      <c r="U43" s="20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5:32" ht="29" x14ac:dyDescent="0.35">
      <c r="E44" s="2"/>
      <c r="F44" s="6" t="s">
        <v>65</v>
      </c>
      <c r="G44" s="2" t="s">
        <v>66</v>
      </c>
      <c r="H44" s="2" t="s">
        <v>67</v>
      </c>
      <c r="I44" s="2"/>
      <c r="J44" s="24"/>
      <c r="K44" s="22"/>
      <c r="L44" s="13"/>
      <c r="M44" s="3"/>
      <c r="N44" s="14"/>
      <c r="O44" s="20"/>
      <c r="P44" s="2"/>
      <c r="Q44" s="2"/>
      <c r="R44" s="2"/>
      <c r="S44" s="2"/>
      <c r="T44" s="21"/>
      <c r="U44" s="20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5:32" x14ac:dyDescent="0.35">
      <c r="E45" s="2"/>
      <c r="F45" s="6"/>
      <c r="G45" s="2"/>
      <c r="H45" s="2"/>
      <c r="I45" s="2"/>
      <c r="J45" s="24"/>
      <c r="K45" s="22"/>
      <c r="L45" s="13"/>
      <c r="M45" s="3"/>
      <c r="N45" s="14"/>
      <c r="O45" s="20"/>
      <c r="P45" s="2"/>
      <c r="Q45" s="2"/>
      <c r="R45" s="2"/>
      <c r="S45" s="2"/>
      <c r="T45" s="21"/>
      <c r="U45" s="20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5:32" ht="29" x14ac:dyDescent="0.35">
      <c r="E46" s="2" t="s">
        <v>70</v>
      </c>
      <c r="F46" s="6" t="s">
        <v>80</v>
      </c>
      <c r="G46" s="2" t="s">
        <v>81</v>
      </c>
      <c r="H46" s="2" t="s">
        <v>82</v>
      </c>
      <c r="I46" s="2"/>
      <c r="J46" s="24"/>
      <c r="K46" s="22"/>
      <c r="L46" s="13"/>
      <c r="M46" s="3"/>
      <c r="N46" s="14"/>
      <c r="O46" s="20"/>
      <c r="P46" s="2"/>
      <c r="Q46" s="2"/>
      <c r="R46" s="2"/>
      <c r="S46" s="2"/>
      <c r="T46" s="21"/>
      <c r="U46" s="20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5:32" x14ac:dyDescent="0.35">
      <c r="E47" s="2"/>
      <c r="F47" s="6" t="s">
        <v>83</v>
      </c>
      <c r="G47" s="2" t="s">
        <v>84</v>
      </c>
      <c r="H47" s="2" t="s">
        <v>85</v>
      </c>
      <c r="I47" s="2"/>
      <c r="J47" s="24"/>
      <c r="K47" s="22"/>
      <c r="L47" s="13"/>
      <c r="M47" s="3"/>
      <c r="N47" s="14"/>
      <c r="O47" s="20"/>
      <c r="P47" s="2"/>
      <c r="Q47" s="2"/>
      <c r="R47" s="2"/>
      <c r="S47" s="2"/>
      <c r="T47" s="21"/>
      <c r="U47" s="20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5:32" x14ac:dyDescent="0.35">
      <c r="E48" s="2"/>
      <c r="F48" s="6" t="s">
        <v>71</v>
      </c>
      <c r="G48" s="2" t="s">
        <v>86</v>
      </c>
      <c r="H48" s="2" t="s">
        <v>87</v>
      </c>
      <c r="I48" s="2"/>
      <c r="J48" s="24"/>
      <c r="K48" s="22"/>
      <c r="L48" s="13"/>
      <c r="M48" s="3"/>
      <c r="N48" s="14"/>
      <c r="O48" s="20"/>
      <c r="P48" s="2"/>
      <c r="Q48" s="2"/>
      <c r="R48" s="2"/>
      <c r="S48" s="2"/>
      <c r="T48" s="21"/>
      <c r="U48" s="20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5:32" x14ac:dyDescent="0.35">
      <c r="E49" s="2"/>
      <c r="F49" s="6" t="s">
        <v>71</v>
      </c>
      <c r="G49" s="2" t="s">
        <v>88</v>
      </c>
      <c r="H49" s="2" t="s">
        <v>89</v>
      </c>
      <c r="I49" s="2"/>
      <c r="J49" s="24"/>
      <c r="K49" s="22"/>
      <c r="L49" s="13"/>
      <c r="M49" s="3"/>
      <c r="N49" s="14"/>
      <c r="O49" s="20"/>
      <c r="P49" s="2"/>
      <c r="Q49" s="2"/>
      <c r="R49" s="2"/>
      <c r="S49" s="2"/>
      <c r="T49" s="21"/>
      <c r="U49" s="20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5:32" x14ac:dyDescent="0.35">
      <c r="E50" s="2"/>
      <c r="F50" s="6" t="s">
        <v>71</v>
      </c>
      <c r="G50" s="2" t="s">
        <v>68</v>
      </c>
      <c r="H50" s="2" t="s">
        <v>69</v>
      </c>
      <c r="I50" s="2"/>
      <c r="J50" s="24"/>
      <c r="K50" s="11"/>
      <c r="L50" s="13"/>
      <c r="M50" s="3"/>
      <c r="N50" s="14"/>
      <c r="O50" s="20"/>
      <c r="P50" s="2"/>
      <c r="Q50" s="2"/>
      <c r="R50" s="2"/>
      <c r="S50" s="2"/>
      <c r="T50" s="21"/>
      <c r="U50" s="20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</sheetData>
  <mergeCells count="2">
    <mergeCell ref="E5:I5"/>
    <mergeCell ref="K4:N4"/>
  </mergeCells>
  <pageMargins left="0.19685039370078741" right="0.19685039370078741" top="0.19685039370078741" bottom="0.39370078740157483" header="0.31496062992125984" footer="0.31496062992125984"/>
  <pageSetup paperSize="9" scale="66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3FC2D-BBE5-4876-BEB0-EF4DA4B9F54D}">
  <sheetPr>
    <pageSetUpPr fitToPage="1"/>
  </sheetPr>
  <dimension ref="B1:T28"/>
  <sheetViews>
    <sheetView tabSelected="1" workbookViewId="0">
      <selection activeCell="B14" sqref="B14"/>
    </sheetView>
  </sheetViews>
  <sheetFormatPr defaultColWidth="10.90625" defaultRowHeight="18.5" x14ac:dyDescent="0.35"/>
  <cols>
    <col min="5" max="5" width="15" customWidth="1"/>
    <col min="6" max="6" width="17.1796875" style="1" customWidth="1"/>
    <col min="7" max="7" width="1.54296875" style="1" customWidth="1"/>
    <col min="8" max="8" width="7.54296875" customWidth="1"/>
    <col min="9" max="9" width="8.7265625" customWidth="1"/>
    <col min="10" max="10" width="1.7265625" customWidth="1"/>
    <col min="11" max="11" width="12.7265625" customWidth="1"/>
    <col min="13" max="13" width="10.7265625" customWidth="1"/>
    <col min="14" max="14" width="1.7265625" customWidth="1"/>
    <col min="15" max="15" width="12.81640625" customWidth="1"/>
    <col min="16" max="16" width="10.81640625" customWidth="1"/>
    <col min="18" max="18" width="11.453125" customWidth="1"/>
    <col min="19" max="19" width="1.81640625" customWidth="1"/>
    <col min="20" max="20" width="15.81640625" customWidth="1"/>
  </cols>
  <sheetData>
    <row r="1" spans="2:20" ht="19" thickBot="1" x14ac:dyDescent="0.4"/>
    <row r="2" spans="2:20" ht="24" thickBot="1" x14ac:dyDescent="0.4">
      <c r="E2" s="115" t="str">
        <f>CONCATENATE(F5,"  ",K5)</f>
        <v>Toto  Titi</v>
      </c>
      <c r="F2" s="116"/>
      <c r="G2" s="116"/>
      <c r="H2" s="116"/>
      <c r="I2" s="116"/>
      <c r="J2" s="116"/>
      <c r="K2" s="117"/>
    </row>
    <row r="3" spans="2:20" ht="24" thickBot="1" x14ac:dyDescent="0.55000000000000004">
      <c r="E3" s="121" t="str">
        <f>CONCATENATE(E9," - ",E12)</f>
        <v>C3 - ENTJ</v>
      </c>
      <c r="F3" s="122"/>
      <c r="G3" s="46"/>
      <c r="H3" s="33"/>
      <c r="I3" s="123" t="str">
        <f>CONCATENATE(F9," - ",F12)</f>
        <v>G2 - ISFP</v>
      </c>
      <c r="J3" s="124"/>
      <c r="K3" s="125"/>
      <c r="O3" s="109" t="s">
        <v>210</v>
      </c>
      <c r="P3" s="110"/>
      <c r="Q3" s="111"/>
    </row>
    <row r="4" spans="2:20" ht="7.5" customHeight="1" thickBot="1" x14ac:dyDescent="0.55000000000000004">
      <c r="F4"/>
      <c r="G4"/>
      <c r="M4" s="36"/>
      <c r="N4" s="36"/>
      <c r="O4" s="112"/>
      <c r="P4" s="113"/>
      <c r="Q4" s="114"/>
    </row>
    <row r="5" spans="2:20" ht="24" customHeight="1" thickBot="1" x14ac:dyDescent="0.55000000000000004">
      <c r="E5" s="2" t="s">
        <v>119</v>
      </c>
      <c r="F5" s="118" t="s">
        <v>155</v>
      </c>
      <c r="G5" s="119"/>
      <c r="H5" s="120"/>
      <c r="I5" s="2" t="s">
        <v>120</v>
      </c>
      <c r="J5" s="22"/>
      <c r="K5" s="118" t="s">
        <v>156</v>
      </c>
      <c r="L5" s="120"/>
      <c r="O5" s="106" t="str">
        <f>IF(H9="","",IF(H9="Ui",CONCATENATE("Analyser, Détails / ",T5),IF(H9="Ue",CONCATENATE("Organiser, Cadrer / ",T5),IF(H9="Ai",CONCATENATE("s'Appuyer, se Souvenir / ",T5),IF(H9="Ae",CONCATENATE("Tenter, Faire / ",T5),IF(H9="Ri",CONCATENATE("Ressentir, Valoriser / ",T5),IF(H9="Re",CONCATENATE("Concilier, Harmoniser / ",T5),IF(H9="Ci",CONCATENATE("s'Imposer, Progresser / ",T5),IF(H9="Ce",CONCATENATE("Imposer, Vaincre / ",T5),IF(H9="Pi",CONCATENATE("Imaginer, Prévoir / ",T5),IF(H9="Pe",CONCATENATE("Explorer, Improviser / ",T5),"Erreur")))))))))))</f>
        <v/>
      </c>
      <c r="P5" s="107"/>
      <c r="Q5" s="107"/>
      <c r="R5" s="108"/>
      <c r="T5" s="53" t="str">
        <f>IF(H9="","",IF(H9="Ui",'REF LIST'!H6,IF(H9="Ue",'REF LIST'!H7,IF(H9="Ai",'REF LIST'!H8,IF(H9="Ae",'REF LIST'!H9,IF(H9="Ri",'REF LIST'!H10,IF(H9="Re",'REF LIST'!H11,IF(H9="Ci",'REF LIST'!H12,IF(H9="Ce",'REF LIST'!H13,IF(H9="Pi",'REF LIST'!H14,IF(H9="Pe",'REF LIST'!H15,"Erreur")))))))))))</f>
        <v/>
      </c>
    </row>
    <row r="6" spans="2:20" ht="24.75" customHeight="1" thickBot="1" x14ac:dyDescent="0.55000000000000004">
      <c r="E6" s="2" t="s">
        <v>122</v>
      </c>
      <c r="F6" s="118"/>
      <c r="G6" s="119"/>
      <c r="H6" s="120"/>
      <c r="I6" s="2" t="s">
        <v>121</v>
      </c>
      <c r="J6" s="22"/>
      <c r="K6" s="118"/>
      <c r="L6" s="120"/>
      <c r="O6" s="106" t="str">
        <f>IF(I9="","",IF(I9="Ui",CONCATENATE("Analyser, Détails / ",T6),IF(I9="Ue",CONCATENATE("Organiser, Cadrer / ",T6),IF(I9="Ai",CONCATENATE("s'Appuyer, se Souvenir / ",T6),IF(I9="Ae",CONCATENATE("Tenter, Faire / ",T6),IF(I9="Ri",CONCATENATE("Ressentir, Valoriser / ",T6),IF(I9="Re",CONCATENATE("Concilier, Harmoniser / ",T6),IF(I9="Ci",CONCATENATE("s'Imposer, Progresser / ",T6),IF(I9="Ce",CONCATENATE("Imposer, Vaincre / ",T6),IF(I9="Pi",CONCATENATE("Imaginer, Prévoir / ",T6),IF(I9="Pe",CONCATENATE("Explorer, Improviser / ",T6),"Erreur")))))))))))</f>
        <v>Ressentir, Valoriser / L2 - Type 4</v>
      </c>
      <c r="P6" s="107"/>
      <c r="Q6" s="107"/>
      <c r="R6" s="108"/>
      <c r="T6" s="53" t="str">
        <f>IF(I9="","",IF(I9="Ui",'REF LIST'!H6,IF(I9="Ue",'REF LIST'!H7,IF(I9="Ai",'REF LIST'!H8,IF(I9="Ae",'REF LIST'!H9,IF(I9="Ri",'REF LIST'!H10,IF(I9="Re",'REF LIST'!H11,IF(I9="Ci",'REF LIST'!H12,IF(I9="Ce",'REF LIST'!H13,IF(I9="Pi",'REF LIST'!H14,IF(I9="Pe",'REF LIST'!H15,"Erreur")))))))))))</f>
        <v>L2 - Type 4</v>
      </c>
    </row>
    <row r="7" spans="2:20" ht="11.25" customHeight="1" thickBot="1" x14ac:dyDescent="0.4"/>
    <row r="8" spans="2:20" ht="29.5" thickTop="1" x14ac:dyDescent="0.35">
      <c r="E8" s="37" t="s">
        <v>158</v>
      </c>
      <c r="F8" s="34" t="s">
        <v>218</v>
      </c>
      <c r="G8" s="66"/>
      <c r="H8" s="39" t="s">
        <v>95</v>
      </c>
      <c r="I8" s="34" t="s">
        <v>96</v>
      </c>
      <c r="J8" s="45"/>
      <c r="K8" s="12" t="s">
        <v>159</v>
      </c>
      <c r="L8" s="12" t="s">
        <v>160</v>
      </c>
      <c r="M8" s="42" t="s">
        <v>52</v>
      </c>
      <c r="O8" s="44" t="s">
        <v>161</v>
      </c>
      <c r="P8" s="4" t="s">
        <v>55</v>
      </c>
      <c r="Q8" s="4" t="s">
        <v>53</v>
      </c>
      <c r="R8" s="42" t="s">
        <v>56</v>
      </c>
      <c r="S8" s="52"/>
    </row>
    <row r="9" spans="2:20" ht="36" customHeight="1" x14ac:dyDescent="0.35">
      <c r="E9" s="38" t="str">
        <f>IF(AND(O9="",P9="",Q9="",R9=""),"",IF(AND(O9="D",P9="PMH",Q9="V",R9="D"),"D4",IF(AND(O9="D",P9="PMH",Q9="H",R9="G"),"D2",IF(AND(O9="D",P9="PMH",Q9="V",R9="G"),"D1",IF(AND(O9="D",P9="PMH",Q9="H",R9="D"),"D3",IF(AND(O9="G",P9="PMB",Q9="V",R9="D"),"G4",IF(AND(O9="G",P9="PMB",Q9="H",R9="G"),"G2",IF(AND(O9="G",P9="PMB",Q9="V",R9="G"),"G1",IF(AND(O9="G",P9="PMB",Q9="H",R9="D"),"G3",IF(AND(O9="R",P9="PMH",Q9="V",R9="D"),"R4",IF(AND(O9="R",P9="PMH",Q9="H",R9="G"),"R2",IF(AND(O9="R",P9="PMH",Q9="V",R9="G"),"R1",IF(AND(O9="R",P9="PMH",Q9="H",R9="D"),"R3",IF(AND(O9="C",P9="PMB",Q9="V",R9="D"),"C4",IF(AND(O9="C",P9="PMB",Q9="H",R9="G"),"C2",IF(AND(O9="C",P9="PMB",Q9="V",R9="G"),"C1",IF(AND(O9="C",P9="PMB",Q9="H",R9="D"),"C3","Erreur")))))))))))))))))</f>
        <v>C3</v>
      </c>
      <c r="F9" s="41" t="str">
        <f>IF(E9="","",IF(E9='REF LIST'!B6,'REF LIST'!D6,IF(E9='REF LIST'!B7,'REF LIST'!D7,IF(E9='REF LIST'!B8,'REF LIST'!D8,IF(E9='REF LIST'!B9,'REF LIST'!D9,IF(E9='REF LIST'!B10,'REF LIST'!D10,IF(E9='REF LIST'!B11,'REF LIST'!D11,IF(E9='REF LIST'!B12,'REF LIST'!D12,IF(E9='REF LIST'!B13,'REF LIST'!D13,IF(E9='REF LIST'!B14,'REF LIST'!D14,IF(E9='REF LIST'!B15,'REF LIST'!D15,IF(E9='REF LIST'!B16,'REF LIST'!D16,IF(E9='REF LIST'!B17,'REF LIST'!D17,IF(E9='REF LIST'!B18,'REF LIST'!D18,IF(E9='REF LIST'!B19,'REF LIST'!D19,IF(E9='REF LIST'!B20,'REF LIST'!D20,IF(E9='REF LIST'!B21,'REF LIST'!D21,"Erreur")))))))))))))))))</f>
        <v>G2</v>
      </c>
      <c r="G9" s="84" t="s">
        <v>174</v>
      </c>
      <c r="H9" s="85"/>
      <c r="I9" s="40" t="s">
        <v>170</v>
      </c>
      <c r="J9" s="45"/>
      <c r="K9" s="43"/>
      <c r="L9" s="43"/>
      <c r="M9" s="43"/>
      <c r="O9" s="58" t="s">
        <v>165</v>
      </c>
      <c r="P9" s="59" t="s">
        <v>212</v>
      </c>
      <c r="Q9" s="59" t="s">
        <v>211</v>
      </c>
      <c r="R9" s="60" t="s">
        <v>164</v>
      </c>
      <c r="S9" s="35"/>
    </row>
    <row r="10" spans="2:20" ht="15" thickBot="1" x14ac:dyDescent="0.4">
      <c r="F10"/>
      <c r="G10"/>
    </row>
    <row r="11" spans="2:20" ht="30" thickTop="1" thickBot="1" x14ac:dyDescent="0.4">
      <c r="E11" s="54" t="s">
        <v>157</v>
      </c>
      <c r="F11" s="57" t="s">
        <v>217</v>
      </c>
      <c r="G11" s="52"/>
      <c r="K11" s="88" t="str">
        <f>E11</f>
        <v>Profil MBTI 
Principal</v>
      </c>
      <c r="L11" s="89"/>
      <c r="M11" s="90" t="str">
        <f>F11</f>
        <v>Profil MBTI
Complémentaire</v>
      </c>
      <c r="N11" s="89"/>
      <c r="O11" s="91"/>
    </row>
    <row r="12" spans="2:20" ht="33.75" customHeight="1" x14ac:dyDescent="0.35">
      <c r="E12" s="55" t="str">
        <f>IF(E9="","",IF(E9='REF LIST'!B6,'REF LIST'!C6,IF(E9='REF LIST'!B7,'REF LIST'!C7,IF(E9='REF LIST'!B8,'REF LIST'!C8,IF(E9='REF LIST'!B9,'REF LIST'!C9,IF(E9='REF LIST'!B10,'REF LIST'!C10,IF(E9='REF LIST'!B11,'REF LIST'!C11,IF(E9='REF LIST'!B12,'REF LIST'!C12,IF(E9='REF LIST'!B13,'REF LIST'!C13,IF(E9='REF LIST'!B14,'REF LIST'!C14,IF(E9='REF LIST'!B15,'REF LIST'!C15,IF(E9='REF LIST'!B16,'REF LIST'!C16,IF(E9='REF LIST'!B17,'REF LIST'!C17,IF(E9='REF LIST'!B18,'REF LIST'!C18,IF(E9='REF LIST'!B19,'REF LIST'!C19,IF(E9='REF LIST'!B20,'REF LIST'!C20,IF(E9='REF LIST'!B21,'REF LIST'!C21,"Erreur")))))))))))))))))</f>
        <v>ENTJ</v>
      </c>
      <c r="F12" s="56" t="str">
        <f>IF(E9="","",IF(E9='REF LIST'!B6,'REF LIST'!E6,IF(E9='REF LIST'!B7,'REF LIST'!E7,IF(E9='REF LIST'!B8,'REF LIST'!E8,IF(E9='REF LIST'!B9,'REF LIST'!E9,IF(E9='REF LIST'!B10,'REF LIST'!E10,IF(E9='REF LIST'!B11,'REF LIST'!E11,IF(E9='REF LIST'!B12,'REF LIST'!E12,IF(E9='REF LIST'!B13,'REF LIST'!E13,IF(E9='REF LIST'!B14,'REF LIST'!E14,IF(E9='REF LIST'!B15,'REF LIST'!E15,IF(E9='REF LIST'!B16,'REF LIST'!E16,IF(E9='REF LIST'!B17,'REF LIST'!E17,IF(E9='REF LIST'!B18,'REF LIST'!E18,IF(E9='REF LIST'!B19,'REF LIST'!E19,IF(E9='REF LIST'!B20,'REF LIST'!E20,IF(E9='REF LIST'!B21,'REF LIST'!E21,"Erreur")))))))))))))))))</f>
        <v>ISFP</v>
      </c>
      <c r="G12" s="67"/>
      <c r="K12" s="97" t="str">
        <f>E12</f>
        <v>ENTJ</v>
      </c>
      <c r="L12" s="98"/>
      <c r="M12" s="99" t="str">
        <f>F12</f>
        <v>ISFP</v>
      </c>
      <c r="N12" s="100"/>
      <c r="O12" s="101"/>
    </row>
    <row r="13" spans="2:20" ht="6.75" customHeight="1" thickBot="1" x14ac:dyDescent="0.4">
      <c r="F13"/>
      <c r="G13" s="68"/>
    </row>
    <row r="14" spans="2:20" ht="33.75" customHeight="1" x14ac:dyDescent="0.35">
      <c r="B14" s="126" t="str">
        <f>INDEX('REF LIST'!$O$5:$S$20,MATCH('Profil Personnel'!E$12,'REF LIST'!$O$5:$O$20,0),2)</f>
        <v>Te</v>
      </c>
      <c r="C14" s="126" t="str">
        <f>INDEX('REF LIST'!$O$5:$S$20,MATCH('Profil Personnel'!F$12,'REF LIST'!$O$5:$O$20,0),2)</f>
        <v>Fi</v>
      </c>
      <c r="E14" s="73" t="str">
        <f>IF(E$12="","",IF(E$12='REF LIST'!O5,'REF LIST'!P5,IF(E$12='REF LIST'!O6,'REF LIST'!P6,IF(E$12='REF LIST'!O7,'REF LIST'!P7,IF(E$12='REF LIST'!O8,'REF LIST'!P8,IF(E$12='REF LIST'!O9,'REF LIST'!P9,IF(E$12='REF LIST'!O10,'REF LIST'!P10,IF(E$12='REF LIST'!O11,'REF LIST'!P11,IF(E$12='REF LIST'!O12,'REF LIST'!P12,IF(E$12='REF LIST'!O13,'REF LIST'!P13,IF(E$12='REF LIST'!O14,'REF LIST'!P14,IF(E$12='REF LIST'!O15,'REF LIST'!P15,IF(E$12='REF LIST'!O16,'REF LIST'!P16,IF(E$12='REF LIST'!O17,'REF LIST'!P17,IF(E$12='REF LIST'!O18,'REF LIST'!P18,IF(E$12='REF LIST'!O19,'REF LIST'!P19,IF(E$12='REF LIST'!O20,'REF LIST'!P20,"Erreur")))))))))))))))))</f>
        <v>Te</v>
      </c>
      <c r="F14" s="61" t="str">
        <f>IF(F$12="","",IF(F$12='REF LIST'!O5,'REF LIST'!P5,IF(F$12='REF LIST'!O6,'REF LIST'!P6,IF(F$12='REF LIST'!O7,'REF LIST'!P7,IF(F$12='REF LIST'!O8,'REF LIST'!P8,IF(F$12='REF LIST'!O9,'REF LIST'!P9,IF(F$12='REF LIST'!O10,'REF LIST'!P10,IF(F$12='REF LIST'!O11,'REF LIST'!P11,IF(F$12='REF LIST'!O12,'REF LIST'!P12,IF(F$12='REF LIST'!O13,'REF LIST'!P13,IF(F$12='REF LIST'!O14,'REF LIST'!P14,IF(F$12='REF LIST'!O15,'REF LIST'!P15,IF(F$12='REF LIST'!O16,'REF LIST'!P16,IF(F$12='REF LIST'!O17,'REF LIST'!P17,IF(F$12='REF LIST'!O18,'REF LIST'!P18,IF(F$12='REF LIST'!O19,'REF LIST'!P19,IF(F$12='REF LIST'!O20,'REF LIST'!P20,"Erreur")))))))))))))))))</f>
        <v>Fi</v>
      </c>
      <c r="G14" s="69"/>
      <c r="H14" s="82" t="s">
        <v>214</v>
      </c>
      <c r="I14" s="83"/>
      <c r="K14" s="102" t="str">
        <f>IF(E14="","",IF(E14='REF LIST'!U$6,'REF LIST'!V$6,IF(E14='REF LIST'!U$7,'REF LIST'!V$7,IF(E14='REF LIST'!U$8,'REF LIST'!V$8,IF(E14='REF LIST'!U$9,'REF LIST'!V$9,IF(E14='REF LIST'!U$10,'REF LIST'!V$10,IF(E14='REF LIST'!U$11,'REF LIST'!V$11,IF(E14='REF LIST'!U$12,'REF LIST'!V$12,IF(E14='REF LIST'!U$13,'REF LIST'!V$13,"Erreur")))))))))</f>
        <v>Organiser</v>
      </c>
      <c r="L14" s="92"/>
      <c r="M14" s="92" t="str">
        <f>IF(F14="","",IF(F14='REF LIST'!U$6,'REF LIST'!V$6,(IF(F14='REF LIST'!U$7,'REF LIST'!V$7,IF(F14='REF LIST'!U$8,'REF LIST'!V$8,IF(F14='REF LIST'!U$9,'REF LIST'!V$9,IF(F14='REF LIST'!U$10,'REF LIST'!V$10,IF(F14='REF LIST'!U$11,'REF LIST'!V$11,IF(F14='REF LIST'!U$12,'REF LIST'!V$12,IF(F14='REF LIST'!U$13,'REF LIST'!V$13,"Erreur"))))))))))</f>
        <v>Valoriser</v>
      </c>
      <c r="N14" s="92"/>
      <c r="O14" s="93"/>
      <c r="Q14" s="126" t="str">
        <f>INDEX('REF LIST'!$U$6:$V$13,MATCH('Profil Personnel'!B14,'REF LIST'!$U$6:$U$13,0),2)</f>
        <v>Organiser</v>
      </c>
      <c r="R14" s="126" t="str">
        <f>INDEX('REF LIST'!$U$6:$V$13,MATCH('Profil Personnel'!C14,'REF LIST'!$U$6:$U$13,0),2)</f>
        <v>Valoriser</v>
      </c>
    </row>
    <row r="15" spans="2:20" ht="33.75" customHeight="1" x14ac:dyDescent="0.35">
      <c r="B15" s="126" t="str">
        <f>INDEX('REF LIST'!$O$5:$S$20,MATCH('Profil Personnel'!E$12,'REF LIST'!$O$5:$O$20,0),3)</f>
        <v>Ni</v>
      </c>
      <c r="C15" s="126" t="str">
        <f>INDEX('REF LIST'!$O$5:$S$20,MATCH('Profil Personnel'!F$12,'REF LIST'!$O$5:$O$20,0),3)</f>
        <v>Se</v>
      </c>
      <c r="E15" s="62" t="str">
        <f>IF(E$12="","",IF(E$12='REF LIST'!O5,'REF LIST'!Q5,IF(E$12='REF LIST'!O6,'REF LIST'!Q6,IF(E$12='REF LIST'!O7,'REF LIST'!Q7,IF(E$12='REF LIST'!O8,'REF LIST'!Q8,IF(E$12='REF LIST'!O9,'REF LIST'!Q9,IF(E$12='REF LIST'!O10,'REF LIST'!Q10,IF(E$12='REF LIST'!O11,'REF LIST'!Q11,IF(E$12='REF LIST'!O12,'REF LIST'!Q12,IF(E$12='REF LIST'!O13,'REF LIST'!Q13,IF(E$12='REF LIST'!O14,'REF LIST'!Q14,IF(E$12='REF LIST'!O15,'REF LIST'!Q15,IF(E$12='REF LIST'!O16,'REF LIST'!Q16,IF(E$12='REF LIST'!O17,'REF LIST'!Q17,IF(E$12='REF LIST'!O18,'REF LIST'!Q18,IF(E$12='REF LIST'!O19,'REF LIST'!Q19,IF(E$12='REF LIST'!O20,'REF LIST'!Q20,"Erreur")))))))))))))))))</f>
        <v>Ni</v>
      </c>
      <c r="F15" s="63" t="str">
        <f>IF(F$12="","",IF(F$12='REF LIST'!O5,'REF LIST'!Q5,IF(F$12='REF LIST'!O6,'REF LIST'!Q6,IF(F$12='REF LIST'!O7,'REF LIST'!Q7,IF(F$12='REF LIST'!O8,'REF LIST'!Q8,IF(F$12='REF LIST'!O9,'REF LIST'!Q9,IF(F$12='REF LIST'!O10,'REF LIST'!Q10,IF(F$12='REF LIST'!O11,'REF LIST'!Q11,IF(F$12='REF LIST'!O12,'REF LIST'!Q12,IF(F$12='REF LIST'!O13,'REF LIST'!Q13,IF(F$12='REF LIST'!O14,'REF LIST'!Q14,IF(F$12='REF LIST'!O15,'REF LIST'!Q15,IF(F$12='REF LIST'!O16,'REF LIST'!Q16,IF(F$12='REF LIST'!O17,'REF LIST'!Q17,IF(F$12='REF LIST'!O18,'REF LIST'!Q18,IF(F$12='REF LIST'!O19,'REF LIST'!Q19,IF(F$12='REF LIST'!O20,'REF LIST'!Q20,"Erreur")))))))))))))))))</f>
        <v>Se</v>
      </c>
      <c r="G15" s="70"/>
      <c r="H15" s="82" t="s">
        <v>216</v>
      </c>
      <c r="I15" s="83"/>
      <c r="K15" s="103" t="str">
        <f>IF(E15="","",IF(E15='REF LIST'!U$6,'REF LIST'!V$6,IF(E15='REF LIST'!U$7,'REF LIST'!V$7,IF(E15='REF LIST'!U$8,'REF LIST'!V$8,IF(E15='REF LIST'!U$9,'REF LIST'!V$9,IF(E15='REF LIST'!U$10,'REF LIST'!V$10,IF(E15='REF LIST'!U$11,'REF LIST'!V$11,IF(E15='REF LIST'!U$12,'REF LIST'!V$12,IF(E15='REF LIST'!U$13,'REF LIST'!V$13,"Erreur")))))))))</f>
        <v>Imaginer</v>
      </c>
      <c r="L15" s="104"/>
      <c r="M15" s="94" t="str">
        <f>IF(F15="","",IF(F15='REF LIST'!U$6,'REF LIST'!V$6,(IF(F15='REF LIST'!U$7,'REF LIST'!V$7,IF(F15='REF LIST'!U$8,'REF LIST'!V$8,IF(F15='REF LIST'!U$9,'REF LIST'!V$9,IF(F15='REF LIST'!U$10,'REF LIST'!V$10,IF(F15='REF LIST'!U$11,'REF LIST'!V$11,IF(F15='REF LIST'!U$12,'REF LIST'!V$12,IF(F15='REF LIST'!U$13,'REF LIST'!V$13,"Erreur"))))))))))</f>
        <v>Expérimenter</v>
      </c>
      <c r="N15" s="94"/>
      <c r="O15" s="95"/>
      <c r="Q15" s="126" t="str">
        <f>INDEX('REF LIST'!$U$6:$V$13,MATCH('Profil Personnel'!B15,'REF LIST'!$U$6:$U$13,0),2)</f>
        <v>Imaginer</v>
      </c>
      <c r="R15" s="126" t="str">
        <f>INDEX('REF LIST'!$U$6:$V$13,MATCH('Profil Personnel'!C15,'REF LIST'!$U$6:$U$13,0),2)</f>
        <v>Expérimenter</v>
      </c>
    </row>
    <row r="16" spans="2:20" ht="33.75" customHeight="1" x14ac:dyDescent="0.35">
      <c r="B16" s="126" t="str">
        <f>INDEX('REF LIST'!$O$5:$S$20,MATCH('Profil Personnel'!E$12,'REF LIST'!$O$5:$O$20,0),4)</f>
        <v>Se</v>
      </c>
      <c r="C16" s="126" t="str">
        <f>INDEX('REF LIST'!$O$5:$S$20,MATCH('Profil Personnel'!F$12,'REF LIST'!$O$5:$O$20,0),4)</f>
        <v>Ni</v>
      </c>
      <c r="E16" s="74" t="str">
        <f>IF(E12="","",IF(E12='REF LIST'!O5,'REF LIST'!R5,IF(E12='REF LIST'!O6,'REF LIST'!R6,IF(E12='REF LIST'!O7,'REF LIST'!R7,IF(E12='REF LIST'!O8,'REF LIST'!R8,IF(E12='REF LIST'!O9,'REF LIST'!R9,IF(E12='REF LIST'!O10,'REF LIST'!R10,IF(E12='REF LIST'!O11,'REF LIST'!R11,IF(E12='REF LIST'!O12,'REF LIST'!R12,IF(E12='REF LIST'!O13,'REF LIST'!R13,IF(E12='REF LIST'!O14,'REF LIST'!R14,IF(E12='REF LIST'!O15,'REF LIST'!R15,IF(E12='REF LIST'!O16,'REF LIST'!R16,IF(E12='REF LIST'!O17,'REF LIST'!R17,IF(E12='REF LIST'!O18,'REF LIST'!R18,IF(E12='REF LIST'!O19,'REF LIST'!R19,IF(E12='REF LIST'!O20,'REF LIST'!R20,"Erreur")))))))))))))))))</f>
        <v>Se</v>
      </c>
      <c r="F16" s="63" t="str">
        <f>IF(F$12="","",IF(F$12='REF LIST'!O5,'REF LIST'!R5,IF(F$12='REF LIST'!O6,'REF LIST'!R6,IF(F$12='REF LIST'!O7,'REF LIST'!R7,IF(F$12='REF LIST'!O8,'REF LIST'!R8,IF(F$12='REF LIST'!O9,'REF LIST'!R9,IF(F$12='REF LIST'!O10,'REF LIST'!R10,IF(F$12='REF LIST'!O11,'REF LIST'!R11,IF(F$12='REF LIST'!O12,'REF LIST'!R12,IF(F$12='REF LIST'!O13,'REF LIST'!R13,IF(F$12='REF LIST'!O14,'REF LIST'!R14,IF(F$12='REF LIST'!O15,'REF LIST'!R15,IF(F$12='REF LIST'!O16,'REF LIST'!R16,IF(F$12='REF LIST'!O17,'REF LIST'!R17,IF(F$12='REF LIST'!O18,'REF LIST'!R18,IF(F$12='REF LIST'!O19,'REF LIST'!R19,IF(F$12='REF LIST'!O20,'REF LIST'!R20,"Erreur")))))))))))))))))</f>
        <v>Ni</v>
      </c>
      <c r="G16" s="70"/>
      <c r="H16" s="82" t="s">
        <v>213</v>
      </c>
      <c r="I16" s="83"/>
      <c r="K16" s="105" t="str">
        <f>IF(E16="","",IF(E16='REF LIST'!U$6,'REF LIST'!V$6,IF(E16='REF LIST'!U$7,'REF LIST'!V$7,IF(E16='REF LIST'!U$8,'REF LIST'!V$8,IF(E16='REF LIST'!U$9,'REF LIST'!V$9,IF(E16='REF LIST'!U$10,'REF LIST'!V$10,IF(E16='REF LIST'!U$11,'REF LIST'!V$11,IF(E16='REF LIST'!U$12,'REF LIST'!V$12,IF(E16='REF LIST'!U$13,'REF LIST'!V$13,"Erreur")))))))))</f>
        <v>Expérimenter</v>
      </c>
      <c r="L16" s="94"/>
      <c r="M16" s="94" t="str">
        <f>IF(F16="","",IF(F16='REF LIST'!U$6,'REF LIST'!V$6,(IF(F16='REF LIST'!U$7,'REF LIST'!V$7,IF(F16='REF LIST'!U$8,'REF LIST'!V$8,IF(F16='REF LIST'!U$9,'REF LIST'!V$9,IF(F16='REF LIST'!U$10,'REF LIST'!V$10,IF(F16='REF LIST'!U$11,'REF LIST'!V$11,IF(F16='REF LIST'!U$12,'REF LIST'!V$12,IF(F16='REF LIST'!U$13,'REF LIST'!V$13,"Erreur"))))))))))</f>
        <v>Imaginer</v>
      </c>
      <c r="N16" s="94"/>
      <c r="O16" s="95"/>
      <c r="Q16" s="126" t="str">
        <f>INDEX('REF LIST'!$U$6:$V$13,MATCH('Profil Personnel'!B16,'REF LIST'!$U$6:$U$13,0),2)</f>
        <v>Expérimenter</v>
      </c>
      <c r="R16" s="126" t="str">
        <f>INDEX('REF LIST'!$U$6:$V$13,MATCH('Profil Personnel'!C16,'REF LIST'!$U$6:$U$13,0),2)</f>
        <v>Imaginer</v>
      </c>
    </row>
    <row r="17" spans="2:18" ht="33.75" customHeight="1" thickBot="1" x14ac:dyDescent="0.4">
      <c r="B17" s="126" t="str">
        <f>INDEX('REF LIST'!$O$5:$S$20,MATCH('Profil Personnel'!E$12,'REF LIST'!$O$5:$O$20,0),5)</f>
        <v>Fi</v>
      </c>
      <c r="C17" s="126" t="str">
        <f>INDEX('REF LIST'!$O$5:$S$20,MATCH('Profil Personnel'!F$12,'REF LIST'!$O$5:$O$20,0),5)</f>
        <v>Te</v>
      </c>
      <c r="E17" s="75" t="str">
        <f>IF(E12="","",IF(E12='REF LIST'!O5,'REF LIST'!S5,IF(E12='REF LIST'!O6,'REF LIST'!S6,IF(E12='REF LIST'!O7,'REF LIST'!S7,IF(E12='REF LIST'!O8,'REF LIST'!S8,IF(E12='REF LIST'!O9,'REF LIST'!S9,IF(E12='REF LIST'!O10,'REF LIST'!S10,IF(E12='REF LIST'!O11,'REF LIST'!S11,IF(E12='REF LIST'!O12,'REF LIST'!S12,IF(E12='REF LIST'!O13,'REF LIST'!S13,IF(E12='REF LIST'!O14,'REF LIST'!S14,IF(E12='REF LIST'!O15,'REF LIST'!S15,IF(E12='REF LIST'!O16,'REF LIST'!S16,IF(E12='REF LIST'!O17,'REF LIST'!S17,IF(E12='REF LIST'!O18,'REF LIST'!S18,IF(E12='REF LIST'!O19,'REF LIST'!S19,IF(E12='REF LIST'!O20,'REF LIST'!S20,"Erreur")))))))))))))))))</f>
        <v>Fi</v>
      </c>
      <c r="F17" s="64" t="str">
        <f>IF(F$12="","",IF(F$12='REF LIST'!O5,'REF LIST'!S5,IF(F$12='REF LIST'!O6,'REF LIST'!S6,IF(F$12='REF LIST'!O7,'REF LIST'!S7,IF(F$12='REF LIST'!O8,'REF LIST'!S8,IF(F$12='REF LIST'!O9,'REF LIST'!S9,IF(F$12='REF LIST'!O10,'REF LIST'!S10,IF(F$12='REF LIST'!O11,'REF LIST'!S11,IF(F$12='REF LIST'!O12,'REF LIST'!S12,IF(F$12='REF LIST'!O13,'REF LIST'!S13,IF(F$12='REF LIST'!O14,'REF LIST'!S14,IF(F$12='REF LIST'!O15,'REF LIST'!S15,IF(F$12='REF LIST'!O16,'REF LIST'!S16,IF(F$12='REF LIST'!O17,'REF LIST'!S17,IF(F$12='REF LIST'!O18,'REF LIST'!S18,IF(F$12='REF LIST'!O19,'REF LIST'!S19,IF(F$12='REF LIST'!O20,'REF LIST'!S20,"Erreur")))))))))))))))))</f>
        <v>Te</v>
      </c>
      <c r="G17" s="71"/>
      <c r="H17" s="82" t="s">
        <v>215</v>
      </c>
      <c r="I17" s="83"/>
      <c r="K17" s="86" t="str">
        <f>IF(E17="","",IF(E17='REF LIST'!U$6,'REF LIST'!V$6,IF(E17='REF LIST'!U$7,'REF LIST'!V$7,IF(E17='REF LIST'!U$8,'REF LIST'!V$8,IF(E17='REF LIST'!U$9,'REF LIST'!V$9,IF(E17='REF LIST'!U$10,'REF LIST'!V$10,IF(E17='REF LIST'!U$11,'REF LIST'!V$11,IF(E17='REF LIST'!U$12,'REF LIST'!V$12,IF(E17='REF LIST'!U$13,'REF LIST'!V$13,"Erreur")))))))))</f>
        <v>Valoriser</v>
      </c>
      <c r="L17" s="87"/>
      <c r="M17" s="87" t="str">
        <f>IF(F17="","",IF(F17='REF LIST'!U$6,'REF LIST'!V$6,(IF(F17='REF LIST'!U$7,'REF LIST'!V$7,IF(F17='REF LIST'!U$8,'REF LIST'!V$8,IF(F17='REF LIST'!U$9,'REF LIST'!V$9,IF(F17='REF LIST'!U$10,'REF LIST'!V$10,IF(F17='REF LIST'!U$11,'REF LIST'!V$11,IF(F17='REF LIST'!U$12,'REF LIST'!V$12,IF(F17='REF LIST'!U$13,'REF LIST'!V$13,"Erreur"))))))))))</f>
        <v>Organiser</v>
      </c>
      <c r="N17" s="87"/>
      <c r="O17" s="96"/>
      <c r="Q17" s="126" t="str">
        <f>INDEX('REF LIST'!$U$6:$V$13,MATCH('Profil Personnel'!B17,'REF LIST'!$U$6:$U$13,0),2)</f>
        <v>Valoriser</v>
      </c>
      <c r="R17" s="126" t="str">
        <f>INDEX('REF LIST'!$U$6:$V$13,MATCH('Profil Personnel'!C17,'REF LIST'!$U$6:$U$13,0),2)</f>
        <v>Organiser</v>
      </c>
    </row>
    <row r="18" spans="2:18" ht="15" thickBot="1" x14ac:dyDescent="0.4">
      <c r="F18"/>
      <c r="G18"/>
    </row>
    <row r="19" spans="2:18" ht="15" thickBot="1" x14ac:dyDescent="0.4">
      <c r="E19" s="50" t="s">
        <v>162</v>
      </c>
      <c r="F19"/>
      <c r="G19"/>
    </row>
    <row r="20" spans="2:18" ht="156.75" customHeight="1" thickBot="1" x14ac:dyDescent="0.4">
      <c r="E20" s="47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9"/>
    </row>
    <row r="21" spans="2:18" ht="14.5" x14ac:dyDescent="0.35">
      <c r="E21" t="s">
        <v>220</v>
      </c>
      <c r="F21"/>
      <c r="G21"/>
    </row>
    <row r="22" spans="2:18" ht="14.5" x14ac:dyDescent="0.35">
      <c r="E22" t="s">
        <v>219</v>
      </c>
      <c r="F22"/>
      <c r="G22"/>
    </row>
    <row r="23" spans="2:18" ht="14.5" x14ac:dyDescent="0.35">
      <c r="F23"/>
      <c r="G23"/>
    </row>
    <row r="24" spans="2:18" ht="14.5" x14ac:dyDescent="0.35">
      <c r="F24"/>
      <c r="G24"/>
    </row>
    <row r="25" spans="2:18" ht="14.5" x14ac:dyDescent="0.35">
      <c r="F25"/>
      <c r="G25"/>
    </row>
    <row r="26" spans="2:18" ht="14.5" x14ac:dyDescent="0.35">
      <c r="F26"/>
      <c r="G26"/>
    </row>
    <row r="27" spans="2:18" ht="14.5" x14ac:dyDescent="0.35">
      <c r="F27"/>
      <c r="G27"/>
    </row>
    <row r="28" spans="2:18" ht="14.5" x14ac:dyDescent="0.35">
      <c r="F28"/>
      <c r="G28"/>
    </row>
  </sheetData>
  <mergeCells count="27">
    <mergeCell ref="O5:R5"/>
    <mergeCell ref="O3:Q4"/>
    <mergeCell ref="O6:R6"/>
    <mergeCell ref="E2:K2"/>
    <mergeCell ref="F5:H5"/>
    <mergeCell ref="F6:H6"/>
    <mergeCell ref="K5:L5"/>
    <mergeCell ref="K6:L6"/>
    <mergeCell ref="E3:F3"/>
    <mergeCell ref="I3:K3"/>
    <mergeCell ref="K17:L17"/>
    <mergeCell ref="K11:L11"/>
    <mergeCell ref="M11:O11"/>
    <mergeCell ref="M14:O14"/>
    <mergeCell ref="M15:O15"/>
    <mergeCell ref="M16:O16"/>
    <mergeCell ref="M17:O17"/>
    <mergeCell ref="K12:L12"/>
    <mergeCell ref="M12:O12"/>
    <mergeCell ref="K14:L14"/>
    <mergeCell ref="K15:L15"/>
    <mergeCell ref="K16:L16"/>
    <mergeCell ref="H14:I14"/>
    <mergeCell ref="H15:I15"/>
    <mergeCell ref="H16:I16"/>
    <mergeCell ref="H17:I17"/>
    <mergeCell ref="G9:H9"/>
  </mergeCells>
  <dataValidations count="5">
    <dataValidation type="list" allowBlank="1" showInputMessage="1" showErrorMessage="1" sqref="I9" xr:uid="{2DD4361D-3A38-4DFE-A3FD-DFFD3403ED04}">
      <formula1>MP</formula1>
    </dataValidation>
    <dataValidation type="list" allowBlank="1" showInputMessage="1" showErrorMessage="1" sqref="P9" xr:uid="{DE8C9C70-0204-4D07-89A8-DD16C8C5341A}">
      <formula1>PM</formula1>
    </dataValidation>
    <dataValidation type="list" allowBlank="1" showInputMessage="1" showErrorMessage="1" sqref="R9 K9:M9" xr:uid="{460037CF-B756-4540-BF0D-69437C65CCB2}">
      <formula1>GD</formula1>
    </dataValidation>
    <dataValidation type="list" allowBlank="1" showInputMessage="1" showErrorMessage="1" sqref="Q9" xr:uid="{307D5780-A9E6-4F6F-9236-B0E46954C1D0}">
      <formula1>vh</formula1>
    </dataValidation>
    <dataValidation type="list" allowBlank="1" showInputMessage="1" showErrorMessage="1" sqref="O9" xr:uid="{B98DC0A1-9F1F-467E-85EA-B218CD29389D}">
      <formula1>DGRC</formula1>
    </dataValidation>
  </dataValidations>
  <pageMargins left="0.19685039370078741" right="0.19685039370078741" top="0.19685039370078741" bottom="0.39370078740157483" header="0.31496062992125984" footer="0.31496062992125984"/>
  <pageSetup paperSize="9" scale="93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7E3A6-D5C7-481E-A346-7090B1F30937}">
  <dimension ref="B4:V21"/>
  <sheetViews>
    <sheetView topLeftCell="G1" workbookViewId="0">
      <selection activeCell="V20" sqref="V20"/>
    </sheetView>
  </sheetViews>
  <sheetFormatPr defaultColWidth="10.90625" defaultRowHeight="14.5" x14ac:dyDescent="0.35"/>
  <cols>
    <col min="22" max="22" width="20" customWidth="1"/>
  </cols>
  <sheetData>
    <row r="4" spans="2:22" x14ac:dyDescent="0.35">
      <c r="B4" t="s">
        <v>123</v>
      </c>
    </row>
    <row r="5" spans="2:22" x14ac:dyDescent="0.35">
      <c r="G5" s="4" t="s">
        <v>188</v>
      </c>
      <c r="J5" s="4" t="s">
        <v>187</v>
      </c>
      <c r="K5" s="4" t="s">
        <v>189</v>
      </c>
      <c r="L5" s="4" t="s">
        <v>190</v>
      </c>
      <c r="M5" s="4" t="s">
        <v>191</v>
      </c>
      <c r="O5" s="2" t="s">
        <v>128</v>
      </c>
      <c r="P5" s="72" t="s">
        <v>192</v>
      </c>
      <c r="Q5" s="72" t="s">
        <v>196</v>
      </c>
      <c r="R5" s="72" t="s">
        <v>197</v>
      </c>
      <c r="S5" s="72" t="s">
        <v>195</v>
      </c>
      <c r="U5" s="4" t="s">
        <v>200</v>
      </c>
      <c r="V5" s="4" t="s">
        <v>201</v>
      </c>
    </row>
    <row r="6" spans="2:22" x14ac:dyDescent="0.35">
      <c r="B6" s="2" t="s">
        <v>124</v>
      </c>
      <c r="C6" s="2" t="s">
        <v>128</v>
      </c>
      <c r="D6" s="2" t="s">
        <v>137</v>
      </c>
      <c r="E6" s="2" t="s">
        <v>149</v>
      </c>
      <c r="G6" s="2" t="s">
        <v>99</v>
      </c>
      <c r="H6" s="2" t="s">
        <v>176</v>
      </c>
      <c r="J6" s="2" t="s">
        <v>164</v>
      </c>
      <c r="K6" s="2" t="s">
        <v>101</v>
      </c>
      <c r="L6" s="2" t="s">
        <v>103</v>
      </c>
      <c r="M6" s="2" t="s">
        <v>163</v>
      </c>
      <c r="O6" s="2" t="s">
        <v>129</v>
      </c>
      <c r="P6" s="72" t="s">
        <v>198</v>
      </c>
      <c r="Q6" s="72" t="s">
        <v>193</v>
      </c>
      <c r="R6" s="72" t="s">
        <v>194</v>
      </c>
      <c r="S6" s="72" t="s">
        <v>199</v>
      </c>
      <c r="U6" s="65" t="s">
        <v>194</v>
      </c>
      <c r="V6" s="51" t="s">
        <v>202</v>
      </c>
    </row>
    <row r="7" spans="2:22" x14ac:dyDescent="0.35">
      <c r="B7" s="2" t="s">
        <v>125</v>
      </c>
      <c r="C7" s="2" t="s">
        <v>129</v>
      </c>
      <c r="D7" s="2" t="s">
        <v>138</v>
      </c>
      <c r="E7" s="2" t="s">
        <v>150</v>
      </c>
      <c r="G7" s="2" t="s">
        <v>167</v>
      </c>
      <c r="H7" s="2" t="s">
        <v>177</v>
      </c>
      <c r="J7" s="2" t="s">
        <v>103</v>
      </c>
      <c r="K7" s="2" t="s">
        <v>166</v>
      </c>
      <c r="L7" s="2" t="s">
        <v>164</v>
      </c>
      <c r="M7" s="2" t="s">
        <v>102</v>
      </c>
      <c r="O7" s="2" t="s">
        <v>130</v>
      </c>
      <c r="P7" s="72" t="s">
        <v>193</v>
      </c>
      <c r="Q7" s="72" t="s">
        <v>198</v>
      </c>
      <c r="R7" s="72" t="s">
        <v>199</v>
      </c>
      <c r="S7" s="72" t="s">
        <v>194</v>
      </c>
      <c r="U7" s="65" t="s">
        <v>195</v>
      </c>
      <c r="V7" s="51" t="s">
        <v>203</v>
      </c>
    </row>
    <row r="8" spans="2:22" x14ac:dyDescent="0.35">
      <c r="B8" s="2" t="s">
        <v>126</v>
      </c>
      <c r="C8" s="2" t="s">
        <v>130</v>
      </c>
      <c r="D8" s="2" t="s">
        <v>136</v>
      </c>
      <c r="E8" s="2" t="s">
        <v>147</v>
      </c>
      <c r="G8" s="2" t="s">
        <v>168</v>
      </c>
      <c r="H8" s="2" t="s">
        <v>183</v>
      </c>
      <c r="J8" s="2" t="s">
        <v>186</v>
      </c>
      <c r="O8" s="2" t="s">
        <v>131</v>
      </c>
      <c r="P8" s="72" t="s">
        <v>196</v>
      </c>
      <c r="Q8" s="72" t="s">
        <v>192</v>
      </c>
      <c r="R8" s="72" t="s">
        <v>195</v>
      </c>
      <c r="S8" s="72" t="s">
        <v>197</v>
      </c>
      <c r="U8" s="65" t="s">
        <v>197</v>
      </c>
      <c r="V8" s="51" t="s">
        <v>204</v>
      </c>
    </row>
    <row r="9" spans="2:22" x14ac:dyDescent="0.35">
      <c r="B9" s="2" t="s">
        <v>127</v>
      </c>
      <c r="C9" s="2" t="s">
        <v>131</v>
      </c>
      <c r="D9" s="2" t="s">
        <v>97</v>
      </c>
      <c r="E9" s="2" t="s">
        <v>148</v>
      </c>
      <c r="G9" s="2" t="s">
        <v>169</v>
      </c>
      <c r="H9" s="2" t="s">
        <v>184</v>
      </c>
      <c r="J9" s="2" t="s">
        <v>165</v>
      </c>
      <c r="O9" s="2" t="s">
        <v>143</v>
      </c>
      <c r="P9" s="72" t="s">
        <v>192</v>
      </c>
      <c r="Q9" s="72" t="s">
        <v>199</v>
      </c>
      <c r="R9" s="72" t="s">
        <v>198</v>
      </c>
      <c r="S9" s="72" t="s">
        <v>195</v>
      </c>
      <c r="U9" s="65" t="s">
        <v>199</v>
      </c>
      <c r="V9" s="51" t="s">
        <v>205</v>
      </c>
    </row>
    <row r="10" spans="2:22" x14ac:dyDescent="0.35">
      <c r="B10" s="2" t="s">
        <v>132</v>
      </c>
      <c r="C10" s="2" t="s">
        <v>143</v>
      </c>
      <c r="D10" s="2" t="s">
        <v>141</v>
      </c>
      <c r="E10" s="2" t="s">
        <v>153</v>
      </c>
      <c r="G10" s="2" t="s">
        <v>170</v>
      </c>
      <c r="H10" s="2" t="s">
        <v>181</v>
      </c>
      <c r="O10" s="2" t="s">
        <v>144</v>
      </c>
      <c r="P10" s="72" t="s">
        <v>197</v>
      </c>
      <c r="Q10" s="72" t="s">
        <v>193</v>
      </c>
      <c r="R10" s="72" t="s">
        <v>194</v>
      </c>
      <c r="S10" s="72" t="s">
        <v>196</v>
      </c>
      <c r="U10" s="65" t="s">
        <v>192</v>
      </c>
      <c r="V10" s="51" t="s">
        <v>207</v>
      </c>
    </row>
    <row r="11" spans="2:22" x14ac:dyDescent="0.35">
      <c r="B11" s="2" t="s">
        <v>133</v>
      </c>
      <c r="C11" s="2" t="s">
        <v>144</v>
      </c>
      <c r="D11" s="2" t="s">
        <v>142</v>
      </c>
      <c r="E11" s="2" t="s">
        <v>154</v>
      </c>
      <c r="G11" s="2" t="s">
        <v>171</v>
      </c>
      <c r="H11" s="2" t="s">
        <v>182</v>
      </c>
      <c r="O11" s="2" t="s">
        <v>145</v>
      </c>
      <c r="P11" s="72" t="s">
        <v>193</v>
      </c>
      <c r="Q11" s="72" t="s">
        <v>197</v>
      </c>
      <c r="R11" s="72" t="s">
        <v>196</v>
      </c>
      <c r="S11" s="72" t="s">
        <v>194</v>
      </c>
      <c r="U11" s="65" t="s">
        <v>193</v>
      </c>
      <c r="V11" s="51" t="s">
        <v>206</v>
      </c>
    </row>
    <row r="12" spans="2:22" x14ac:dyDescent="0.35">
      <c r="B12" s="2" t="s">
        <v>134</v>
      </c>
      <c r="C12" s="2" t="s">
        <v>145</v>
      </c>
      <c r="D12" s="2" t="s">
        <v>139</v>
      </c>
      <c r="E12" s="2" t="s">
        <v>151</v>
      </c>
      <c r="G12" s="2" t="s">
        <v>172</v>
      </c>
      <c r="H12" s="2" t="s">
        <v>185</v>
      </c>
      <c r="O12" s="2" t="s">
        <v>146</v>
      </c>
      <c r="P12" s="72" t="s">
        <v>199</v>
      </c>
      <c r="Q12" s="72" t="s">
        <v>192</v>
      </c>
      <c r="R12" s="72" t="s">
        <v>195</v>
      </c>
      <c r="S12" s="72" t="s">
        <v>198</v>
      </c>
      <c r="U12" s="65" t="s">
        <v>198</v>
      </c>
      <c r="V12" s="51" t="s">
        <v>208</v>
      </c>
    </row>
    <row r="13" spans="2:22" x14ac:dyDescent="0.35">
      <c r="B13" s="2" t="s">
        <v>135</v>
      </c>
      <c r="C13" s="2" t="s">
        <v>146</v>
      </c>
      <c r="D13" s="2" t="s">
        <v>140</v>
      </c>
      <c r="E13" s="2" t="s">
        <v>152</v>
      </c>
      <c r="G13" s="2" t="s">
        <v>173</v>
      </c>
      <c r="H13" s="2" t="s">
        <v>180</v>
      </c>
      <c r="O13" s="2" t="s">
        <v>147</v>
      </c>
      <c r="P13" s="72" t="s">
        <v>194</v>
      </c>
      <c r="Q13" s="72" t="s">
        <v>199</v>
      </c>
      <c r="R13" s="72" t="s">
        <v>198</v>
      </c>
      <c r="S13" s="72" t="s">
        <v>193</v>
      </c>
      <c r="U13" s="65" t="s">
        <v>196</v>
      </c>
      <c r="V13" s="51" t="s">
        <v>209</v>
      </c>
    </row>
    <row r="14" spans="2:22" x14ac:dyDescent="0.35">
      <c r="B14" s="2" t="s">
        <v>136</v>
      </c>
      <c r="C14" s="2" t="s">
        <v>147</v>
      </c>
      <c r="D14" s="2" t="s">
        <v>126</v>
      </c>
      <c r="E14" s="2" t="s">
        <v>130</v>
      </c>
      <c r="G14" s="2" t="s">
        <v>174</v>
      </c>
      <c r="H14" s="2" t="s">
        <v>179</v>
      </c>
      <c r="O14" s="2" t="s">
        <v>148</v>
      </c>
      <c r="P14" s="72" t="s">
        <v>197</v>
      </c>
      <c r="Q14" s="72" t="s">
        <v>195</v>
      </c>
      <c r="R14" s="72" t="s">
        <v>192</v>
      </c>
      <c r="S14" s="72" t="s">
        <v>196</v>
      </c>
    </row>
    <row r="15" spans="2:22" x14ac:dyDescent="0.35">
      <c r="B15" s="2" t="s">
        <v>97</v>
      </c>
      <c r="C15" s="2" t="s">
        <v>148</v>
      </c>
      <c r="D15" s="2" t="s">
        <v>127</v>
      </c>
      <c r="E15" s="2" t="s">
        <v>131</v>
      </c>
      <c r="G15" s="2" t="s">
        <v>175</v>
      </c>
      <c r="H15" s="2" t="s">
        <v>178</v>
      </c>
      <c r="O15" s="2" t="s">
        <v>149</v>
      </c>
      <c r="P15" s="72" t="s">
        <v>195</v>
      </c>
      <c r="Q15" s="72" t="s">
        <v>197</v>
      </c>
      <c r="R15" s="72" t="s">
        <v>196</v>
      </c>
      <c r="S15" s="72" t="s">
        <v>192</v>
      </c>
    </row>
    <row r="16" spans="2:22" x14ac:dyDescent="0.35">
      <c r="B16" s="2" t="s">
        <v>137</v>
      </c>
      <c r="C16" s="2" t="s">
        <v>149</v>
      </c>
      <c r="D16" s="2" t="s">
        <v>124</v>
      </c>
      <c r="E16" s="2" t="s">
        <v>128</v>
      </c>
      <c r="O16" s="2" t="s">
        <v>150</v>
      </c>
      <c r="P16" s="72" t="s">
        <v>199</v>
      </c>
      <c r="Q16" s="72" t="s">
        <v>194</v>
      </c>
      <c r="R16" s="72" t="s">
        <v>193</v>
      </c>
      <c r="S16" s="72" t="s">
        <v>198</v>
      </c>
    </row>
    <row r="17" spans="2:19" x14ac:dyDescent="0.35">
      <c r="B17" s="2" t="s">
        <v>138</v>
      </c>
      <c r="C17" s="2" t="s">
        <v>150</v>
      </c>
      <c r="D17" s="2" t="s">
        <v>125</v>
      </c>
      <c r="E17" s="2" t="s">
        <v>129</v>
      </c>
      <c r="O17" s="2" t="s">
        <v>151</v>
      </c>
      <c r="P17" s="72" t="s">
        <v>194</v>
      </c>
      <c r="Q17" s="72" t="s">
        <v>196</v>
      </c>
      <c r="R17" s="72" t="s">
        <v>197</v>
      </c>
      <c r="S17" s="72" t="s">
        <v>193</v>
      </c>
    </row>
    <row r="18" spans="2:19" x14ac:dyDescent="0.35">
      <c r="B18" s="2" t="s">
        <v>139</v>
      </c>
      <c r="C18" s="2" t="s">
        <v>151</v>
      </c>
      <c r="D18" s="2" t="s">
        <v>134</v>
      </c>
      <c r="E18" s="2" t="s">
        <v>145</v>
      </c>
      <c r="O18" s="2" t="s">
        <v>152</v>
      </c>
      <c r="P18" s="72" t="s">
        <v>198</v>
      </c>
      <c r="Q18" s="72" t="s">
        <v>195</v>
      </c>
      <c r="R18" s="72" t="s">
        <v>192</v>
      </c>
      <c r="S18" s="72" t="s">
        <v>199</v>
      </c>
    </row>
    <row r="19" spans="2:19" x14ac:dyDescent="0.35">
      <c r="B19" s="2" t="s">
        <v>140</v>
      </c>
      <c r="C19" s="2" t="s">
        <v>152</v>
      </c>
      <c r="D19" s="2" t="s">
        <v>135</v>
      </c>
      <c r="E19" s="2" t="s">
        <v>146</v>
      </c>
      <c r="O19" s="2" t="s">
        <v>153</v>
      </c>
      <c r="P19" s="72" t="s">
        <v>195</v>
      </c>
      <c r="Q19" s="72" t="s">
        <v>198</v>
      </c>
      <c r="R19" s="72" t="s">
        <v>199</v>
      </c>
      <c r="S19" s="72" t="s">
        <v>192</v>
      </c>
    </row>
    <row r="20" spans="2:19" x14ac:dyDescent="0.35">
      <c r="B20" s="2" t="s">
        <v>141</v>
      </c>
      <c r="C20" s="2" t="s">
        <v>153</v>
      </c>
      <c r="D20" s="2" t="s">
        <v>132</v>
      </c>
      <c r="E20" s="2" t="s">
        <v>143</v>
      </c>
      <c r="O20" s="2" t="s">
        <v>154</v>
      </c>
      <c r="P20" s="72" t="s">
        <v>196</v>
      </c>
      <c r="Q20" s="72" t="s">
        <v>194</v>
      </c>
      <c r="R20" s="72" t="s">
        <v>193</v>
      </c>
      <c r="S20" s="72" t="s">
        <v>197</v>
      </c>
    </row>
    <row r="21" spans="2:19" x14ac:dyDescent="0.35">
      <c r="B21" s="2" t="s">
        <v>142</v>
      </c>
      <c r="C21" s="2" t="s">
        <v>154</v>
      </c>
      <c r="D21" s="2" t="s">
        <v>133</v>
      </c>
      <c r="E21" s="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Profilage - Consolidation</vt:lpstr>
      <vt:lpstr>Profil Personnel</vt:lpstr>
      <vt:lpstr>REF LIST</vt:lpstr>
      <vt:lpstr>DGRC</vt:lpstr>
      <vt:lpstr>GD</vt:lpstr>
      <vt:lpstr>MP</vt:lpstr>
      <vt:lpstr>PM</vt:lpstr>
      <vt:lpstr>'Profil Personnel'!Print_Area</vt:lpstr>
      <vt:lpstr>'Profilage - Consolidation'!Print_Area</vt:lpstr>
      <vt:lpstr>vh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Jean-Eric</cp:lastModifiedBy>
  <cp:lastPrinted>2023-08-05T14:03:37Z</cp:lastPrinted>
  <dcterms:created xsi:type="dcterms:W3CDTF">2023-08-05T13:29:43Z</dcterms:created>
  <dcterms:modified xsi:type="dcterms:W3CDTF">2023-08-06T20:14:53Z</dcterms:modified>
</cp:coreProperties>
</file>