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AC479F8-E57D-40D7-AF9A-4461EA6E0330}" xr6:coauthVersionLast="47" xr6:coauthVersionMax="47" xr10:uidLastSave="{00000000-0000-0000-0000-000000000000}"/>
  <bookViews>
    <workbookView xWindow="-110" yWindow="-110" windowWidth="25820" windowHeight="16220" xr2:uid="{961644A1-236A-7E4C-9C94-FB82B64E7A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J2" i="1"/>
  <c r="M2" i="1"/>
  <c r="M3" i="1"/>
  <c r="M4" i="1"/>
  <c r="M5" i="1"/>
  <c r="M6" i="1"/>
  <c r="M7" i="1"/>
  <c r="M8" i="1"/>
  <c r="M9" i="1"/>
  <c r="M10" i="1"/>
  <c r="M11" i="1"/>
  <c r="M12" i="1"/>
  <c r="M13" i="1"/>
  <c r="J3" i="1"/>
  <c r="J4" i="1"/>
  <c r="J5" i="1"/>
  <c r="J6" i="1"/>
  <c r="J7" i="1"/>
  <c r="J8" i="1"/>
  <c r="J9" i="1"/>
  <c r="J10" i="1"/>
  <c r="J11" i="1"/>
  <c r="J12" i="1"/>
  <c r="J13" i="1"/>
  <c r="F3" i="1"/>
  <c r="F4" i="1"/>
  <c r="F5" i="1"/>
  <c r="F6" i="1"/>
  <c r="F7" i="1"/>
  <c r="K7" i="1" s="1"/>
  <c r="F8" i="1"/>
  <c r="K8" i="1" s="1"/>
  <c r="F9" i="1"/>
  <c r="F10" i="1"/>
  <c r="F11" i="1"/>
  <c r="F12" i="1"/>
  <c r="F13" i="1"/>
  <c r="F2" i="1"/>
  <c r="C3" i="1"/>
  <c r="C4" i="1"/>
  <c r="C5" i="1"/>
  <c r="C6" i="1"/>
  <c r="C7" i="1"/>
  <c r="C8" i="1"/>
  <c r="C9" i="1"/>
  <c r="C10" i="1"/>
  <c r="C11" i="1"/>
  <c r="C12" i="1"/>
  <c r="C13" i="1"/>
  <c r="C2" i="1"/>
  <c r="K4" i="1" l="1"/>
  <c r="N4" i="1" s="1"/>
  <c r="P4" i="1" s="1"/>
  <c r="Q4" i="1" s="1"/>
  <c r="K10" i="1"/>
  <c r="N10" i="1" s="1"/>
  <c r="P10" i="1" s="1"/>
  <c r="Q10" i="1" s="1"/>
  <c r="J14" i="1"/>
  <c r="M14" i="1"/>
  <c r="K13" i="1"/>
  <c r="N13" i="1" s="1"/>
  <c r="P13" i="1" s="1"/>
  <c r="Q13" i="1" s="1"/>
  <c r="F14" i="1"/>
  <c r="K12" i="1"/>
  <c r="N12" i="1" s="1"/>
  <c r="P12" i="1" s="1"/>
  <c r="Q12" i="1" s="1"/>
  <c r="K11" i="1"/>
  <c r="N11" i="1" s="1"/>
  <c r="P11" i="1" s="1"/>
  <c r="Q11" i="1" s="1"/>
  <c r="K6" i="1"/>
  <c r="N6" i="1" s="1"/>
  <c r="P6" i="1" s="1"/>
  <c r="Q6" i="1" s="1"/>
  <c r="K2" i="1"/>
  <c r="K3" i="1"/>
  <c r="N3" i="1" s="1"/>
  <c r="P3" i="1" s="1"/>
  <c r="Q3" i="1" s="1"/>
  <c r="K5" i="1"/>
  <c r="N5" i="1" s="1"/>
  <c r="P5" i="1" s="1"/>
  <c r="Q5" i="1" s="1"/>
  <c r="K9" i="1"/>
  <c r="N9" i="1" s="1"/>
  <c r="P9" i="1" s="1"/>
  <c r="Q9" i="1" s="1"/>
  <c r="N8" i="1"/>
  <c r="P8" i="1" s="1"/>
  <c r="Q8" i="1" s="1"/>
  <c r="N7" i="1"/>
  <c r="P7" i="1" s="1"/>
  <c r="Q7" i="1" s="1"/>
  <c r="K14" i="1" l="1"/>
  <c r="N2" i="1"/>
  <c r="P2" i="1" l="1"/>
  <c r="N14" i="1"/>
  <c r="Q2" i="1" l="1"/>
  <c r="Q14" i="1" s="1"/>
  <c r="P14" i="1"/>
</calcChain>
</file>

<file path=xl/sharedStrings.xml><?xml version="1.0" encoding="utf-8"?>
<sst xmlns="http://schemas.openxmlformats.org/spreadsheetml/2006/main" count="30" uniqueCount="20">
  <si>
    <t>Date</t>
  </si>
  <si>
    <t>Matin Arrivée</t>
  </si>
  <si>
    <t>Midi départ</t>
  </si>
  <si>
    <t>Total Matin</t>
  </si>
  <si>
    <t>Pause</t>
  </si>
  <si>
    <t>Soir Arrivée</t>
  </si>
  <si>
    <t>Soir Départ</t>
  </si>
  <si>
    <t>Total Soir</t>
  </si>
  <si>
    <t>Pierre1</t>
  </si>
  <si>
    <t>Pierre2</t>
  </si>
  <si>
    <t>Jour</t>
  </si>
  <si>
    <t>Nuit Départ</t>
  </si>
  <si>
    <t>Total Nuit</t>
  </si>
  <si>
    <t>Total Général</t>
  </si>
  <si>
    <t>Heures légales</t>
  </si>
  <si>
    <t>Nom</t>
  </si>
  <si>
    <t>Total Jour</t>
  </si>
  <si>
    <t>Heures Sup.</t>
  </si>
  <si>
    <t>Heures Nég.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</si>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</sst>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h:mm;@"/>
    <numFmt numFmtId="168" formatCode="[hh]:mm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2" borderId="0" xfId="0" applyFill="1" applyAlignment="1"/>
    <xf numFmtId="20" fontId="0" fillId="0" borderId="0" xfId="0" applyNumberFormat="1" applyAlignment="1"/>
    <xf numFmtId="20" fontId="0" fillId="2" borderId="0" xfId="0" applyNumberFormat="1" applyFill="1" applyAlignment="1"/>
    <xf numFmtId="21" fontId="0" fillId="0" borderId="0" xfId="0" applyNumberFormat="1" applyAlignment="1"/>
    <xf numFmtId="167" fontId="0" fillId="0" borderId="0" xfId="0" applyNumberFormat="1" applyAlignment="1"/>
    <xf numFmtId="168" fontId="0" fillId="0" borderId="0" xfId="0" applyNumberFormat="1" applyFill="1" applyAlignment="1"/>
  </cellXfs>
  <cellStyles count="1">
    <cellStyle name="Normal" xfId="0" builtinId="0"/>
  </cellStyles>
  <dxfs count="37">
    <dxf>
      <numFmt numFmtId="168" formatCode="[hh]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7" formatCode="h:mm;@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6" formatCode="hh:mm:ss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68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FFA2AF-7B66-4CA2-8BAB-70388B0EC829}" name="Tableau1" displayName="Tableau1" ref="A1:Q14" totalsRowCount="1" headerRowDxfId="2" dataDxfId="0" totalsRowDxfId="1">
  <autoFilter ref="A1:Q13" xr:uid="{54FFA2AF-7B66-4CA2-8BAB-70388B0EC82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BAE101C8-53B0-45DF-A8D5-17F5DCA4F9F5}" name="Nom" totalsRowLabel="Total" dataDxfId="36" totalsRowDxfId="35"/>
    <tableColumn id="2" xr3:uid="{EDADDE14-D3AA-4DDE-B8E7-470719651821}" name="Date" dataDxfId="34" totalsRowDxfId="33"/>
    <tableColumn id="3" xr3:uid="{8CA028AE-7286-434D-A210-F058203E2239}" name="Jour" dataDxfId="32" totalsRowDxfId="31">
      <calculatedColumnFormula>TEXT(B2,"jjj.")</calculatedColumnFormula>
    </tableColumn>
    <tableColumn id="4" xr3:uid="{082A49F8-BA22-4C6E-846F-43F611D82A76}" name="Matin Arrivée" dataDxfId="30" totalsRowDxfId="29"/>
    <tableColumn id="5" xr3:uid="{6C7DE9BB-A291-4656-980D-ED2D0A9AC35E}" name="Midi départ" dataDxfId="28" totalsRowDxfId="27"/>
    <tableColumn id="6" xr3:uid="{99E691E2-BF15-4859-B8BF-E51180590A55}" name="Total Matin" totalsRowFunction="sum" dataDxfId="26" totalsRowDxfId="25">
      <calculatedColumnFormula>MOD(E2-D2,1)</calculatedColumnFormula>
    </tableColumn>
    <tableColumn id="7" xr3:uid="{C4EC6C0C-DDE1-4ABB-957C-DA95718E1D02}" name="Pause" totalsRowFunction="sum" dataDxfId="24" totalsRowDxfId="23"/>
    <tableColumn id="8" xr3:uid="{A9ED1555-0191-48C4-BEB8-51E677EA9149}" name="Soir Arrivée" dataDxfId="22" totalsRowDxfId="21"/>
    <tableColumn id="9" xr3:uid="{614963E0-18CB-4463-B7C2-81F40AF477D9}" name="Soir Départ" dataDxfId="20" totalsRowDxfId="19"/>
    <tableColumn id="10" xr3:uid="{E011410F-FB88-45BF-923E-063E0C755DD9}" name="Total Soir" totalsRowFunction="sum" dataDxfId="18" totalsRowDxfId="17">
      <calculatedColumnFormula>IF(I2="","",I2-H2)</calculatedColumnFormula>
    </tableColumn>
    <tableColumn id="11" xr3:uid="{6BCDB182-E7B8-4807-9918-AB7DEABFBA1B}" name="Total Jour" totalsRowFunction="sum" dataDxfId="16" totalsRowDxfId="15">
      <calculatedColumnFormula>SUM(F2,-G2,J2)</calculatedColumnFormula>
    </tableColumn>
    <tableColumn id="12" xr3:uid="{59FF2591-2015-42E8-A46E-F322CF1C19F9}" name="Nuit Départ" dataDxfId="14" totalsRowDxfId="13"/>
    <tableColumn id="13" xr3:uid="{0C2F40C8-968B-4884-BB92-33A11F1DC426}" name="Total Nuit" totalsRowFunction="sum" dataDxfId="12" totalsRowDxfId="11">
      <calculatedColumnFormula>IF(I2="",MOD(L2-H2,1),"")</calculatedColumnFormula>
    </tableColumn>
    <tableColumn id="14" xr3:uid="{13402E4A-F911-4C4F-BE09-3A37EB15BCB3}" name="Total Général" totalsRowFunction="sum" dataDxfId="10" totalsRowDxfId="9">
      <calculatedColumnFormula>SUM(M2,K2)</calculatedColumnFormula>
    </tableColumn>
    <tableColumn id="15" xr3:uid="{87B918F3-CE91-4B7C-A30B-7B115642D824}" name="Heures légales" dataDxfId="8" totalsRowDxfId="7"/>
    <tableColumn id="16" xr3:uid="{1598164C-C8C1-4A97-ACA0-7CF67BC9D120}" name="Heures Sup." totalsRowFunction="sum" dataDxfId="6" totalsRowDxfId="5">
      <calculatedColumnFormula>IF(N2-O2&gt;=0,N2-O2,"")</calculatedColumnFormula>
    </tableColumn>
    <tableColumn id="17" xr3:uid="{8054A9A4-C0B7-40C1-9051-7AC3059EA47A}" name="Heures Nég." totalsRowFunction="sum" dataDxfId="4" totalsRowDxfId="3">
      <calculatedColumnFormula>IF(P2="",O2-N2,"")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77DEC05-C5F6-4B52-A31C-5626B4AB0CE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AD024-6688-4E4D-BE90-43F8F139A8D6}">
  <dimension ref="A1:Q14"/>
  <sheetViews>
    <sheetView showGridLines="0" tabSelected="1" workbookViewId="0">
      <selection activeCell="I4" sqref="I4"/>
    </sheetView>
  </sheetViews>
  <sheetFormatPr baseColWidth="10" defaultRowHeight="15.5" x14ac:dyDescent="0.35"/>
  <cols>
    <col min="1" max="1" width="6.58203125" style="1" bestFit="1" customWidth="1"/>
    <col min="2" max="2" width="10.25" style="1" bestFit="1" customWidth="1"/>
    <col min="3" max="3" width="4.58203125" style="1" bestFit="1" customWidth="1"/>
    <col min="4" max="4" width="12.33203125" style="1" bestFit="1" customWidth="1"/>
    <col min="5" max="5" width="10.58203125" style="1" bestFit="1" customWidth="1"/>
    <col min="6" max="6" width="10.4140625" style="1" bestFit="1" customWidth="1"/>
    <col min="7" max="7" width="7.75" style="1" bestFit="1" customWidth="1"/>
    <col min="8" max="8" width="10.58203125" style="1" bestFit="1" customWidth="1"/>
    <col min="9" max="9" width="10.1640625" style="1" bestFit="1" customWidth="1"/>
    <col min="10" max="10" width="8.6640625" style="1" bestFit="1" customWidth="1"/>
    <col min="11" max="11" width="9" style="1" bestFit="1" customWidth="1"/>
    <col min="12" max="12" width="10.5" style="1" bestFit="1" customWidth="1"/>
    <col min="13" max="13" width="9" style="1" bestFit="1" customWidth="1"/>
    <col min="14" max="14" width="12" style="1" bestFit="1" customWidth="1"/>
    <col min="15" max="15" width="12.83203125" style="1" bestFit="1" customWidth="1"/>
    <col min="16" max="16" width="10.6640625" style="1" bestFit="1" customWidth="1"/>
    <col min="17" max="17" width="10.83203125" style="1" bestFit="1" customWidth="1"/>
    <col min="18" max="16384" width="10.6640625" style="1"/>
  </cols>
  <sheetData>
    <row r="1" spans="1:17" x14ac:dyDescent="0.35">
      <c r="A1" s="1" t="s">
        <v>15</v>
      </c>
      <c r="B1" s="1" t="s">
        <v>0</v>
      </c>
      <c r="C1" s="1" t="s">
        <v>10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16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17</v>
      </c>
      <c r="Q1" s="1" t="s">
        <v>18</v>
      </c>
    </row>
    <row r="2" spans="1:17" x14ac:dyDescent="0.35">
      <c r="A2" s="1" t="s">
        <v>8</v>
      </c>
      <c r="B2" s="2">
        <v>44562</v>
      </c>
      <c r="C2" s="3" t="str">
        <f>TEXT(B2,"jjj.")</f>
        <v>sam.</v>
      </c>
      <c r="D2" s="4">
        <v>0.375</v>
      </c>
      <c r="E2" s="4">
        <v>0.66666666666666663</v>
      </c>
      <c r="F2" s="5">
        <f>MOD(E2-D2,1)</f>
        <v>0.29166666666666663</v>
      </c>
      <c r="G2" s="6">
        <v>4.1666666666666664E-2</v>
      </c>
      <c r="H2" s="4">
        <v>0.75</v>
      </c>
      <c r="I2" s="4"/>
      <c r="J2" s="5" t="str">
        <f>IF(I2="","",I2-H2)</f>
        <v/>
      </c>
      <c r="K2" s="5">
        <f>SUM(F2,-G2,J2)</f>
        <v>0.24999999999999997</v>
      </c>
      <c r="L2" s="4">
        <v>0.125</v>
      </c>
      <c r="M2" s="5">
        <f>IF(I2="",MOD(L2-H2,1),"")</f>
        <v>0.375</v>
      </c>
      <c r="N2" s="5">
        <f>SUM(M2,K2)</f>
        <v>0.625</v>
      </c>
      <c r="O2" s="7">
        <v>0.33333333333333331</v>
      </c>
      <c r="P2" s="5">
        <f>IF($N2-$O2&gt;=0,$N2-$O2,"")</f>
        <v>0.29166666666666669</v>
      </c>
      <c r="Q2" s="5" t="str">
        <f>IF(P2="",O2-N2,"")</f>
        <v/>
      </c>
    </row>
    <row r="3" spans="1:17" x14ac:dyDescent="0.35">
      <c r="A3" s="1" t="s">
        <v>8</v>
      </c>
      <c r="B3" s="2">
        <v>44563</v>
      </c>
      <c r="C3" s="3" t="str">
        <f t="shared" ref="C3:C13" si="0">TEXT(B3,"jjj.")</f>
        <v>dim.</v>
      </c>
      <c r="D3" s="4">
        <v>0.41666666666666669</v>
      </c>
      <c r="E3" s="4">
        <v>0.75</v>
      </c>
      <c r="F3" s="5">
        <f t="shared" ref="F3:F13" si="1">MOD(E3-D3,1)</f>
        <v>0.33333333333333331</v>
      </c>
      <c r="G3" s="6">
        <v>4.1666666666666664E-2</v>
      </c>
      <c r="H3" s="4">
        <v>0.75</v>
      </c>
      <c r="I3" s="4">
        <v>0.91666666666666663</v>
      </c>
      <c r="J3" s="5">
        <f t="shared" ref="J3:J13" si="2">IF(I3="","",I3-H3)</f>
        <v>0.16666666666666663</v>
      </c>
      <c r="K3" s="5">
        <f t="shared" ref="K3:K13" si="3">SUM(F3,-G3,J3)</f>
        <v>0.45833333333333326</v>
      </c>
      <c r="M3" s="5" t="str">
        <f>IF(I3="",MOD(L3-H3,1),"")</f>
        <v/>
      </c>
      <c r="N3" s="5">
        <f t="shared" ref="N3:N13" si="4">SUM(M3,K3)</f>
        <v>0.45833333333333326</v>
      </c>
      <c r="O3" s="7">
        <v>0.33333333333333331</v>
      </c>
      <c r="P3" s="5">
        <f t="shared" ref="P3:P13" si="5">IF(N3-O3&gt;=0,N3-O3,"")</f>
        <v>0.12499999999999994</v>
      </c>
      <c r="Q3" s="5" t="str">
        <f t="shared" ref="Q3:Q13" si="6">IF(P3="",O3-N3,"")</f>
        <v/>
      </c>
    </row>
    <row r="4" spans="1:17" x14ac:dyDescent="0.35">
      <c r="A4" s="1" t="s">
        <v>8</v>
      </c>
      <c r="B4" s="2">
        <v>44564</v>
      </c>
      <c r="C4" s="3" t="str">
        <f t="shared" si="0"/>
        <v>lun.</v>
      </c>
      <c r="D4" s="4">
        <v>0.45833333333333331</v>
      </c>
      <c r="E4" s="4">
        <v>0.66666666666666663</v>
      </c>
      <c r="F4" s="5">
        <f t="shared" si="1"/>
        <v>0.20833333333333331</v>
      </c>
      <c r="G4" s="6">
        <v>4.1666666666666699E-2</v>
      </c>
      <c r="H4" s="4">
        <v>0.79166666666666663</v>
      </c>
      <c r="I4" s="4">
        <v>0.95833333333333337</v>
      </c>
      <c r="J4" s="5">
        <f t="shared" si="2"/>
        <v>0.16666666666666674</v>
      </c>
      <c r="K4" s="5">
        <f t="shared" si="3"/>
        <v>0.33333333333333337</v>
      </c>
      <c r="M4" s="5" t="str">
        <f>IF(I4="",MOD(L4-H4,1),"")</f>
        <v/>
      </c>
      <c r="N4" s="5">
        <f t="shared" si="4"/>
        <v>0.33333333333333337</v>
      </c>
      <c r="O4" s="7">
        <v>0.33333333333333331</v>
      </c>
      <c r="P4" s="5">
        <f t="shared" si="5"/>
        <v>5.5511151231257827E-17</v>
      </c>
      <c r="Q4" s="5" t="str">
        <f t="shared" si="6"/>
        <v/>
      </c>
    </row>
    <row r="5" spans="1:17" x14ac:dyDescent="0.35">
      <c r="A5" s="1" t="s">
        <v>8</v>
      </c>
      <c r="B5" s="2">
        <v>44565</v>
      </c>
      <c r="C5" s="3" t="str">
        <f t="shared" si="0"/>
        <v>mar.</v>
      </c>
      <c r="D5" s="4">
        <v>0.5</v>
      </c>
      <c r="E5" s="4">
        <v>0.66666666666666663</v>
      </c>
      <c r="F5" s="5">
        <f t="shared" si="1"/>
        <v>0.16666666666666663</v>
      </c>
      <c r="G5" s="6">
        <v>4.1666666666666699E-2</v>
      </c>
      <c r="H5" s="4">
        <v>0.83333333333333337</v>
      </c>
      <c r="I5" s="4"/>
      <c r="J5" s="5" t="str">
        <f t="shared" si="2"/>
        <v/>
      </c>
      <c r="K5" s="5">
        <f t="shared" si="3"/>
        <v>0.12499999999999993</v>
      </c>
      <c r="L5" s="4">
        <v>4.1666666666666664E-2</v>
      </c>
      <c r="M5" s="5">
        <f>IF(I5="",MOD(L5-H5,1),"")</f>
        <v>0.20833333333333326</v>
      </c>
      <c r="N5" s="5">
        <f t="shared" si="4"/>
        <v>0.3333333333333332</v>
      </c>
      <c r="O5" s="7">
        <v>0.33333333333333331</v>
      </c>
      <c r="P5" s="5" t="str">
        <f t="shared" si="5"/>
        <v/>
      </c>
      <c r="Q5" s="5">
        <f t="shared" si="6"/>
        <v>1.1102230246251565E-16</v>
      </c>
    </row>
    <row r="6" spans="1:17" x14ac:dyDescent="0.35">
      <c r="A6" s="1" t="s">
        <v>8</v>
      </c>
      <c r="B6" s="2">
        <v>44566</v>
      </c>
      <c r="C6" s="3" t="str">
        <f t="shared" si="0"/>
        <v>mer.</v>
      </c>
      <c r="D6" s="4">
        <v>0.41666666666666669</v>
      </c>
      <c r="E6" s="4">
        <v>0.625</v>
      </c>
      <c r="F6" s="5">
        <f t="shared" si="1"/>
        <v>0.20833333333333331</v>
      </c>
      <c r="G6" s="6">
        <v>4.1666666666666699E-2</v>
      </c>
      <c r="H6" s="4">
        <v>0.75</v>
      </c>
      <c r="I6" s="4">
        <v>0.98958333333333337</v>
      </c>
      <c r="J6" s="5">
        <f t="shared" si="2"/>
        <v>0.23958333333333337</v>
      </c>
      <c r="K6" s="5">
        <f t="shared" si="3"/>
        <v>0.40625</v>
      </c>
      <c r="M6" s="5" t="str">
        <f>IF(I6="",MOD(L6-H6,1),"")</f>
        <v/>
      </c>
      <c r="N6" s="5">
        <f t="shared" si="4"/>
        <v>0.40625</v>
      </c>
      <c r="O6" s="7">
        <v>0.33333333333333331</v>
      </c>
      <c r="P6" s="5">
        <f t="shared" si="5"/>
        <v>7.2916666666666685E-2</v>
      </c>
      <c r="Q6" s="5" t="str">
        <f t="shared" si="6"/>
        <v/>
      </c>
    </row>
    <row r="7" spans="1:17" x14ac:dyDescent="0.35">
      <c r="A7" s="1" t="s">
        <v>8</v>
      </c>
      <c r="B7" s="2">
        <v>44567</v>
      </c>
      <c r="C7" s="3" t="str">
        <f t="shared" si="0"/>
        <v>jeu.</v>
      </c>
      <c r="D7" s="4">
        <v>0.45833333333333298</v>
      </c>
      <c r="E7" s="4">
        <v>0.66666666666666696</v>
      </c>
      <c r="F7" s="5">
        <f t="shared" si="1"/>
        <v>0.20833333333333398</v>
      </c>
      <c r="G7" s="6">
        <v>4.1666666666666699E-2</v>
      </c>
      <c r="H7" s="4">
        <v>0.79166666666666696</v>
      </c>
      <c r="I7" s="4">
        <v>0.95833333333333337</v>
      </c>
      <c r="J7" s="5">
        <f t="shared" si="2"/>
        <v>0.16666666666666641</v>
      </c>
      <c r="K7" s="5">
        <f t="shared" si="3"/>
        <v>0.3333333333333337</v>
      </c>
      <c r="M7" s="5" t="str">
        <f>IF(I7="",MOD(L7-H7,1),"")</f>
        <v/>
      </c>
      <c r="N7" s="5">
        <f t="shared" si="4"/>
        <v>0.3333333333333337</v>
      </c>
      <c r="O7" s="7">
        <v>0.33333333333333331</v>
      </c>
      <c r="P7" s="5">
        <f t="shared" si="5"/>
        <v>3.8857805861880479E-16</v>
      </c>
      <c r="Q7" s="5" t="str">
        <f t="shared" si="6"/>
        <v/>
      </c>
    </row>
    <row r="8" spans="1:17" x14ac:dyDescent="0.35">
      <c r="A8" s="1" t="s">
        <v>8</v>
      </c>
      <c r="B8" s="2">
        <v>44568</v>
      </c>
      <c r="C8" s="3" t="str">
        <f t="shared" si="0"/>
        <v>ven.</v>
      </c>
      <c r="D8" s="4">
        <v>0.5</v>
      </c>
      <c r="E8" s="4">
        <v>0.70833333333333304</v>
      </c>
      <c r="F8" s="5">
        <f t="shared" si="1"/>
        <v>0.20833333333333304</v>
      </c>
      <c r="G8" s="6">
        <v>4.1666666666666699E-2</v>
      </c>
      <c r="H8" s="4">
        <v>0.75</v>
      </c>
      <c r="I8" s="4">
        <v>0.92708333333333304</v>
      </c>
      <c r="J8" s="5">
        <f t="shared" si="2"/>
        <v>0.17708333333333304</v>
      </c>
      <c r="K8" s="5">
        <f t="shared" si="3"/>
        <v>0.34374999999999939</v>
      </c>
      <c r="M8" s="5" t="str">
        <f>IF(I8="",MOD(L8-H8,1),"")</f>
        <v/>
      </c>
      <c r="N8" s="5">
        <f t="shared" si="4"/>
        <v>0.34374999999999939</v>
      </c>
      <c r="O8" s="7">
        <v>0.33333333333333331</v>
      </c>
      <c r="P8" s="5">
        <f t="shared" si="5"/>
        <v>1.0416666666666075E-2</v>
      </c>
      <c r="Q8" s="5" t="str">
        <f t="shared" si="6"/>
        <v/>
      </c>
    </row>
    <row r="9" spans="1:17" x14ac:dyDescent="0.35">
      <c r="A9" s="1" t="s">
        <v>8</v>
      </c>
      <c r="B9" s="2">
        <v>44569</v>
      </c>
      <c r="C9" s="3" t="str">
        <f t="shared" si="0"/>
        <v>sam.</v>
      </c>
      <c r="D9" s="4">
        <v>0.54166666666666696</v>
      </c>
      <c r="E9" s="4">
        <v>0.75</v>
      </c>
      <c r="F9" s="5">
        <f t="shared" si="1"/>
        <v>0.20833333333333304</v>
      </c>
      <c r="G9" s="6">
        <v>4.1666666666666699E-2</v>
      </c>
      <c r="H9" s="4">
        <v>0.79166666666666663</v>
      </c>
      <c r="I9" s="4"/>
      <c r="J9" s="5" t="str">
        <f t="shared" si="2"/>
        <v/>
      </c>
      <c r="K9" s="5">
        <f t="shared" si="3"/>
        <v>0.16666666666666635</v>
      </c>
      <c r="L9" s="4">
        <v>8.3333333333333329E-2</v>
      </c>
      <c r="M9" s="5">
        <f>IF(I9="",MOD(L9-H9,1),"")</f>
        <v>0.29166666666666674</v>
      </c>
      <c r="N9" s="5">
        <f t="shared" si="4"/>
        <v>0.45833333333333309</v>
      </c>
      <c r="O9" s="7">
        <v>0.33333333333333331</v>
      </c>
      <c r="P9" s="5">
        <f t="shared" si="5"/>
        <v>0.12499999999999978</v>
      </c>
      <c r="Q9" s="5" t="str">
        <f t="shared" si="6"/>
        <v/>
      </c>
    </row>
    <row r="10" spans="1:17" x14ac:dyDescent="0.35">
      <c r="A10" s="1" t="s">
        <v>8</v>
      </c>
      <c r="B10" s="2">
        <v>44570</v>
      </c>
      <c r="C10" s="3" t="str">
        <f t="shared" si="0"/>
        <v>dim.</v>
      </c>
      <c r="D10" s="4">
        <v>0.58333333333333304</v>
      </c>
      <c r="E10" s="4">
        <v>0.79166666666666696</v>
      </c>
      <c r="F10" s="5">
        <f t="shared" si="1"/>
        <v>0.20833333333333393</v>
      </c>
      <c r="G10" s="6">
        <v>4.1666666666666699E-2</v>
      </c>
      <c r="H10" s="4">
        <v>0.75</v>
      </c>
      <c r="I10" s="4">
        <v>0.98958333333333337</v>
      </c>
      <c r="J10" s="5">
        <f t="shared" si="2"/>
        <v>0.23958333333333337</v>
      </c>
      <c r="K10" s="5">
        <f t="shared" si="3"/>
        <v>0.40625000000000061</v>
      </c>
      <c r="M10" s="5" t="str">
        <f>IF(I10="",MOD(L10-H10,1),"")</f>
        <v/>
      </c>
      <c r="N10" s="5">
        <f t="shared" si="4"/>
        <v>0.40625000000000061</v>
      </c>
      <c r="O10" s="7">
        <v>0.33333333333333331</v>
      </c>
      <c r="P10" s="5">
        <f t="shared" si="5"/>
        <v>7.2916666666667296E-2</v>
      </c>
      <c r="Q10" s="5" t="str">
        <f t="shared" si="6"/>
        <v/>
      </c>
    </row>
    <row r="11" spans="1:17" x14ac:dyDescent="0.35">
      <c r="A11" s="1" t="s">
        <v>8</v>
      </c>
      <c r="B11" s="2">
        <v>44571</v>
      </c>
      <c r="C11" s="3" t="str">
        <f t="shared" si="0"/>
        <v>lun.</v>
      </c>
      <c r="D11" s="4">
        <v>0.625</v>
      </c>
      <c r="E11" s="4">
        <v>0.83333333333333304</v>
      </c>
      <c r="F11" s="5">
        <f t="shared" si="1"/>
        <v>0.20833333333333304</v>
      </c>
      <c r="G11" s="6">
        <v>4.1666666666666699E-2</v>
      </c>
      <c r="H11" s="4">
        <v>0.79166666666666696</v>
      </c>
      <c r="I11" s="4">
        <v>0.98958333333333337</v>
      </c>
      <c r="J11" s="5">
        <f t="shared" si="2"/>
        <v>0.19791666666666641</v>
      </c>
      <c r="K11" s="5">
        <f t="shared" si="3"/>
        <v>0.36458333333333276</v>
      </c>
      <c r="M11" s="5" t="str">
        <f>IF(I11="",MOD(L11-H11,1),"")</f>
        <v/>
      </c>
      <c r="N11" s="5">
        <f t="shared" si="4"/>
        <v>0.36458333333333276</v>
      </c>
      <c r="O11" s="7">
        <v>0.33333333333333331</v>
      </c>
      <c r="P11" s="5">
        <f t="shared" si="5"/>
        <v>3.1249999999999445E-2</v>
      </c>
      <c r="Q11" s="5" t="str">
        <f t="shared" si="6"/>
        <v/>
      </c>
    </row>
    <row r="12" spans="1:17" x14ac:dyDescent="0.35">
      <c r="A12" s="1" t="s">
        <v>8</v>
      </c>
      <c r="B12" s="2">
        <v>44572</v>
      </c>
      <c r="C12" s="3" t="str">
        <f t="shared" si="0"/>
        <v>mar.</v>
      </c>
      <c r="D12" s="4">
        <v>0.66666666666666696</v>
      </c>
      <c r="E12" s="4">
        <v>0.875</v>
      </c>
      <c r="F12" s="5">
        <f t="shared" si="1"/>
        <v>0.20833333333333304</v>
      </c>
      <c r="G12" s="6">
        <v>4.1666666666666699E-2</v>
      </c>
      <c r="H12" s="4">
        <v>0.75</v>
      </c>
      <c r="I12" s="4"/>
      <c r="J12" s="5" t="str">
        <f t="shared" si="2"/>
        <v/>
      </c>
      <c r="K12" s="5">
        <f t="shared" si="3"/>
        <v>0.16666666666666635</v>
      </c>
      <c r="L12" s="4">
        <v>4.1666666666666664E-2</v>
      </c>
      <c r="M12" s="5">
        <f>IF(I12="",MOD(L12-H12,1),"")</f>
        <v>0.29166666666666663</v>
      </c>
      <c r="N12" s="5">
        <f t="shared" si="4"/>
        <v>0.45833333333333298</v>
      </c>
      <c r="O12" s="7">
        <v>0.33333333333333331</v>
      </c>
      <c r="P12" s="5">
        <f t="shared" si="5"/>
        <v>0.12499999999999967</v>
      </c>
      <c r="Q12" s="5" t="str">
        <f t="shared" si="6"/>
        <v/>
      </c>
    </row>
    <row r="13" spans="1:17" x14ac:dyDescent="0.35">
      <c r="A13" s="1" t="s">
        <v>9</v>
      </c>
      <c r="B13" s="2">
        <v>44573</v>
      </c>
      <c r="C13" s="3" t="str">
        <f t="shared" si="0"/>
        <v>mer.</v>
      </c>
      <c r="D13" s="4">
        <v>0.48958333333333331</v>
      </c>
      <c r="E13" s="4">
        <v>0.58333333333333337</v>
      </c>
      <c r="F13" s="5">
        <f t="shared" si="1"/>
        <v>9.3750000000000056E-2</v>
      </c>
      <c r="G13" s="6">
        <v>4.1666666666666699E-2</v>
      </c>
      <c r="H13" s="4">
        <v>0.79166666666666663</v>
      </c>
      <c r="I13" s="4">
        <v>0.83333333333333337</v>
      </c>
      <c r="J13" s="5">
        <f t="shared" si="2"/>
        <v>4.1666666666666741E-2</v>
      </c>
      <c r="K13" s="5">
        <f t="shared" si="3"/>
        <v>9.3750000000000097E-2</v>
      </c>
      <c r="L13" s="4">
        <v>8.3333333333333329E-2</v>
      </c>
      <c r="M13" s="5" t="str">
        <f>IF(I13="",MOD(L13-H13,1),"")</f>
        <v/>
      </c>
      <c r="N13" s="5">
        <f t="shared" si="4"/>
        <v>9.3750000000000097E-2</v>
      </c>
      <c r="O13" s="7">
        <v>0.33333333333333331</v>
      </c>
      <c r="P13" s="5" t="str">
        <f t="shared" si="5"/>
        <v/>
      </c>
      <c r="Q13" s="5">
        <f t="shared" si="6"/>
        <v>0.2395833333333332</v>
      </c>
    </row>
    <row r="14" spans="1:17" x14ac:dyDescent="0.35">
      <c r="A14" s="8" t="s">
        <v>19</v>
      </c>
      <c r="B14" s="8"/>
      <c r="C14" s="8"/>
      <c r="D14" s="8"/>
      <c r="E14" s="8"/>
      <c r="F14" s="8">
        <f>SUBTOTAL(109,Tableau1[Total Matin])</f>
        <v>2.552083333333333</v>
      </c>
      <c r="G14" s="8">
        <f>SUBTOTAL(109,Tableau1[Pause])</f>
        <v>0.50000000000000022</v>
      </c>
      <c r="H14" s="8"/>
      <c r="I14" s="8"/>
      <c r="J14" s="8">
        <f>SUBTOTAL(109,Tableau1[Total Soir])</f>
        <v>1.3958333333333328</v>
      </c>
      <c r="K14" s="8">
        <f>SUBTOTAL(109,Tableau1[Total Jour])</f>
        <v>3.4479166666666656</v>
      </c>
      <c r="L14" s="8"/>
      <c r="M14" s="8">
        <f>SUBTOTAL(109,Tableau1[Total Nuit])</f>
        <v>1.1666666666666665</v>
      </c>
      <c r="N14" s="8">
        <f>SUBTOTAL(109,Tableau1[Total Général])</f>
        <v>4.614583333333333</v>
      </c>
      <c r="O14" s="8"/>
      <c r="P14" s="8">
        <f>SUBTOTAL(109,Tableau1[Heures Sup.])</f>
        <v>0.85416666666666596</v>
      </c>
      <c r="Q14" s="8">
        <f>SUBTOTAL(109,Tableau1[Heures Nég.])</f>
        <v>0.23958333333333331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Jean-Eric</cp:lastModifiedBy>
  <dcterms:created xsi:type="dcterms:W3CDTF">2023-07-13T07:04:10Z</dcterms:created>
  <dcterms:modified xsi:type="dcterms:W3CDTF">2023-07-14T09:18:03Z</dcterms:modified>
</cp:coreProperties>
</file>