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98BD67E-98BA-4F5B-A076-C938DBDADB1B}" xr6:coauthVersionLast="47" xr6:coauthVersionMax="47" xr10:uidLastSave="{00000000-0000-0000-0000-000000000000}"/>
  <bookViews>
    <workbookView xWindow="-110" yWindow="-110" windowWidth="25820" windowHeight="16220" activeTab="1" xr2:uid="{7A527CC0-DFB7-4092-B3C5-CE0AE48C7A96}"/>
  </bookViews>
  <sheets>
    <sheet name="Feuil1" sheetId="1" r:id="rId1"/>
    <sheet name="Feuil2" sheetId="2" r:id="rId2"/>
  </sheets>
  <definedNames>
    <definedName name="année_">Feuil1!$A$1</definedName>
    <definedName name="années_">Feuil2!$G$4:$G$8</definedName>
    <definedName name="DIM.PAQUES">_xlfn.LAMBDA(_xlpm.a,FLOOR(DAY(MINUTE(_xlpm.a/38)/2+56)&amp;"/5/"&amp;_xlpm.a,7)-34)</definedName>
    <definedName name="fériés_">Feuil2!$C$3:$C$17</definedName>
    <definedName name="mois_">Feuil2!$F$4:$F$15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2" l="1"/>
  <c r="C4" i="2" s="1" a="1"/>
  <c r="C4" i="2" s="1"/>
  <c r="C7" i="2" s="1"/>
  <c r="B4" i="1"/>
  <c r="G4" i="2"/>
  <c r="G5" i="2" s="1"/>
  <c r="G6" i="2" s="1"/>
  <c r="G7" i="2" s="1"/>
  <c r="G8" i="2" s="1"/>
  <c r="C5" i="2" l="1"/>
  <c r="C8" i="2"/>
  <c r="C9" i="2"/>
  <c r="C17" i="2" l="1"/>
  <c r="C12" i="2"/>
  <c r="C14" i="2"/>
  <c r="C16" i="2"/>
  <c r="C15" i="2"/>
  <c r="C13" i="2"/>
  <c r="C11" i="2"/>
  <c r="C10" i="2"/>
  <c r="C6" i="2"/>
  <c r="C3" i="2"/>
  <c r="B6" i="1" s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<sst xmlns="http://schemas.openxmlformats.org/spreadsheetml/2006/main" count="42" uniqueCount="40">
  <si>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</si>
  <si>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</si>
  <si>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</si>
  <si>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</si>
  <si>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</si>
  <si>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</si>
  <si>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</si>
  <si>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</si>
  <si>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</si>
  <si>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</si>
  <si>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</si>
  <si>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</si>
  <si>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</si>
  <si>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1er janvier</t>
  </si>
  <si>
    <t>Fête du travail</t>
  </si>
  <si>
    <t>Fête nationale</t>
  </si>
  <si>
    <t>Assomption</t>
  </si>
  <si>
    <t>Toussaint</t>
  </si>
  <si>
    <t>Armistice 1918</t>
  </si>
  <si>
    <t>Jour de Noël</t>
  </si>
  <si>
    <t>Antenne fermée</t>
  </si>
  <si>
    <t>Fête FWB</t>
  </si>
  <si>
    <t>Jour de Pâques</t>
  </si>
  <si>
    <t>Lundi de Pâques</t>
  </si>
  <si>
    <t>Ascension</t>
  </si>
  <si>
    <t>Pentecôte</t>
  </si>
  <si>
    <t>Lundi de Pentecôte</t>
  </si>
  <si>
    <t>La</t>
  </si>
  <si>
    <t>Fio</t>
  </si>
  <si>
    <t>Tan</t>
  </si>
  <si>
    <t>Dav</t>
  </si>
  <si>
    <t>Océ</t>
  </si>
  <si>
    <t>Flo-Ma</t>
  </si>
  <si>
    <t>Flo</t>
  </si>
  <si>
    <t>Aurél</t>
  </si>
  <si>
    <t>Lody</t>
  </si>
  <si>
    <t>An-So</t>
  </si>
  <si>
    <t>Mois</t>
  </si>
  <si>
    <t>Années</t>
  </si>
  <si>
    <t>Il y a peut-être une colonne en trop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</si>
</sst>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"/>
    <numFmt numFmtId="166" formatCode="\(ddd\.\)\ dd/mm/yyyy"/>
  </numFmts>
  <fonts count="6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0" fillId="0" borderId="9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16" fontId="0" fillId="0" borderId="0" xfId="0" applyNumberFormat="1"/>
    <xf numFmtId="14" fontId="0" fillId="0" borderId="0" xfId="0" applyNumberFormat="1"/>
    <xf numFmtId="0" fontId="3" fillId="0" borderId="0" xfId="0" applyFont="1"/>
    <xf numFmtId="166" fontId="0" fillId="0" borderId="0" xfId="0" applyNumberFormat="1"/>
    <xf numFmtId="0" fontId="4" fillId="0" borderId="0" xfId="0" applyFont="1"/>
    <xf numFmtId="164" fontId="0" fillId="0" borderId="0" xfId="0" applyNumberFormat="1"/>
    <xf numFmtId="166" fontId="5" fillId="0" borderId="0" xfId="0" applyNumberFormat="1" applyFont="1"/>
  </cellXfs>
  <cellStyles count="2">
    <cellStyle name="Normal" xfId="0" builtinId="0"/>
    <cellStyle name="Titre" xfId="1" builtinId="15"/>
  </cellStyles>
  <dxfs count="1">
    <dxf>
      <numFmt numFmtId="167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072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7C2F396-2A16-4348-B118-AA28F15C8652}">
  <we:reference id="wa200003696" version="1.2.0.0" store="en-US" storeType="OMEX"/>
  <we:alternateReferences>
    <we:reference id="wa200003696" version="1.2.0.0" store="" storeType="OMEX"/>
  </we:alternateReferences>
  <we:properties>
    <we:property name="projectV0_1-56c6e055-265e-4713-816e-a646dbb708de" value="{&quot;kind&quot;:&quot;AFEJSONBlobNode&quot;,&quot;id&quot;:&quot;{3E7BC135-6F9D-431D-A1B7-DB524A02346E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A236-0C4C-4079-B07D-EA2412BE0E79}">
  <dimension ref="A1:R20"/>
  <sheetViews>
    <sheetView showGridLines="0" workbookViewId="0">
      <selection activeCell="O6" sqref="O6"/>
    </sheetView>
  </sheetViews>
  <sheetFormatPr baseColWidth="10" defaultRowHeight="14.5" x14ac:dyDescent="0.35"/>
  <cols>
    <col min="1" max="1" width="12.7265625" customWidth="1"/>
    <col min="2" max="16" width="6.6328125" customWidth="1"/>
  </cols>
  <sheetData>
    <row r="1" spans="1:18" x14ac:dyDescent="0.35">
      <c r="A1">
        <v>2023</v>
      </c>
    </row>
    <row r="2" spans="1:18" x14ac:dyDescent="0.35">
      <c r="A2" t="s">
        <v>9</v>
      </c>
    </row>
    <row r="4" spans="1:18" ht="23.5" x14ac:dyDescent="0.55000000000000004">
      <c r="B4" s="1" t="str">
        <f>"Gardes du "&amp;TEXT(DATE(A1,MONTH(1&amp;A2),1),"jj mmmm aaaa")&amp;" au "&amp;TEXT(DATE(A1,MONTH(1&amp;A2)+1,1)-1,"jj mmmm aaaa")</f>
        <v>Gardes du 01 octobre 2023 au 31 octobre 2023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6" spans="1:18" ht="15" thickBot="1" x14ac:dyDescent="0.4">
      <c r="B6" s="17">
        <f>WORKDAY.INTL(DATE(A1,MONTH(1&amp;A2),0),1,"0110011",fériés_)</f>
        <v>45201</v>
      </c>
      <c r="C6" s="17">
        <f>WORKDAY.INTL(B6,1,"0110011",fériés_)</f>
        <v>45204</v>
      </c>
      <c r="D6" s="17">
        <f>WORKDAY.INTL(C6,1,"0110011",fériés_)</f>
        <v>45205</v>
      </c>
      <c r="E6" s="17">
        <f>WORKDAY.INTL(D6,1,"0110011",fériés_)</f>
        <v>45208</v>
      </c>
      <c r="F6" s="17">
        <f>WORKDAY.INTL(E6,1,"0110011",fériés_)</f>
        <v>45211</v>
      </c>
      <c r="G6" s="17">
        <f>WORKDAY.INTL(F6,1,"0110011",fériés_)</f>
        <v>45212</v>
      </c>
      <c r="H6" s="17">
        <f>WORKDAY.INTL(G6,1,"0110011",fériés_)</f>
        <v>45215</v>
      </c>
      <c r="I6" s="17">
        <f>WORKDAY.INTL(H6,1,"0110011",fériés_)</f>
        <v>45218</v>
      </c>
      <c r="J6" s="17">
        <f>WORKDAY.INTL(I6,1,"0110011",fériés_)</f>
        <v>45219</v>
      </c>
      <c r="K6" s="17">
        <f>WORKDAY.INTL(J6,1,"0110011",fériés_)</f>
        <v>45222</v>
      </c>
      <c r="L6" s="17">
        <f>WORKDAY.INTL(K6,1,"0110011",fériés_)</f>
        <v>45225</v>
      </c>
      <c r="M6" s="17">
        <f>WORKDAY.INTL(L6,1,"0110011",fériés_)</f>
        <v>45226</v>
      </c>
      <c r="N6" s="17">
        <f>WORKDAY.INTL(M6,1,"0110011",fériés_)</f>
        <v>45229</v>
      </c>
      <c r="O6" s="17">
        <f>WORKDAY.INTL(N6,1,"0110011",fériés_)</f>
        <v>45233</v>
      </c>
      <c r="P6" s="17">
        <f>WORKDAY.INTL(O6,1,"0110011",fériés_)</f>
        <v>45236</v>
      </c>
    </row>
    <row r="7" spans="1:18" x14ac:dyDescent="0.35">
      <c r="A7" t="s">
        <v>27</v>
      </c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  <c r="R7" t="s">
        <v>39</v>
      </c>
    </row>
    <row r="8" spans="1:18" x14ac:dyDescent="0.35">
      <c r="A8" t="s">
        <v>33</v>
      </c>
      <c r="B8" s="8"/>
      <c r="P8" s="4"/>
    </row>
    <row r="9" spans="1:18" x14ac:dyDescent="0.35">
      <c r="A9" t="s">
        <v>28</v>
      </c>
      <c r="B9" s="8"/>
      <c r="P9" s="4"/>
    </row>
    <row r="10" spans="1:18" x14ac:dyDescent="0.35">
      <c r="A10" t="s">
        <v>29</v>
      </c>
      <c r="B10" s="8"/>
      <c r="P10" s="4"/>
    </row>
    <row r="11" spans="1:18" x14ac:dyDescent="0.35">
      <c r="A11" t="s">
        <v>30</v>
      </c>
      <c r="B11" s="8"/>
      <c r="P11" s="4"/>
    </row>
    <row r="12" spans="1:18" x14ac:dyDescent="0.35">
      <c r="A12" t="s">
        <v>31</v>
      </c>
      <c r="B12" s="8"/>
      <c r="P12" s="4"/>
    </row>
    <row r="13" spans="1:18" x14ac:dyDescent="0.35">
      <c r="A13" t="s">
        <v>32</v>
      </c>
      <c r="B13" s="8"/>
      <c r="P13" s="4"/>
    </row>
    <row r="14" spans="1:18" x14ac:dyDescent="0.35">
      <c r="A14" t="s">
        <v>34</v>
      </c>
      <c r="B14" s="8"/>
      <c r="P14" s="4"/>
    </row>
    <row r="15" spans="1:18" x14ac:dyDescent="0.35">
      <c r="A15" t="s">
        <v>35</v>
      </c>
      <c r="B15" s="8"/>
      <c r="P15" s="4"/>
    </row>
    <row r="16" spans="1:18" ht="15" thickBot="1" x14ac:dyDescent="0.4">
      <c r="A16" t="s">
        <v>36</v>
      </c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1"/>
    </row>
    <row r="20" spans="1:1" x14ac:dyDescent="0.35">
      <c r="A20" s="17"/>
    </row>
  </sheetData>
  <phoneticPr fontId="2" type="noConversion"/>
  <conditionalFormatting sqref="B6:P16">
    <cfRule type="expression" dxfId="0" priority="1">
      <formula>MONTH(B$6)&lt;&gt;MONTH(1&amp;$A$2)</formula>
    </cfRule>
  </conditionalFormatting>
  <dataValidations count="2">
    <dataValidation type="list" allowBlank="1" showInputMessage="1" showErrorMessage="1" sqref="A1" xr:uid="{12C4F4A4-18CF-41AF-AB18-162E5A7AD806}">
      <formula1>années_</formula1>
    </dataValidation>
    <dataValidation type="list" allowBlank="1" showInputMessage="1" showErrorMessage="1" sqref="A2" xr:uid="{85533693-32DD-4CF3-B5AA-EE7140DE06FE}">
      <formula1>mois_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0D3E2-833C-4569-8BE8-8D7034CCDA96}">
  <dimension ref="A1:G20"/>
  <sheetViews>
    <sheetView showGridLines="0" tabSelected="1" workbookViewId="0">
      <selection activeCell="C28" sqref="C28"/>
    </sheetView>
  </sheetViews>
  <sheetFormatPr baseColWidth="10" defaultRowHeight="14.5" x14ac:dyDescent="0.35"/>
  <cols>
    <col min="1" max="1" width="15.7265625" customWidth="1"/>
    <col min="3" max="3" width="16.26953125" bestFit="1" customWidth="1"/>
  </cols>
  <sheetData>
    <row r="1" spans="1:7" x14ac:dyDescent="0.35">
      <c r="A1" t="s">
        <v>12</v>
      </c>
      <c r="B1">
        <f>année_</f>
        <v>2023</v>
      </c>
    </row>
    <row r="3" spans="1:7" ht="16" x14ac:dyDescent="0.5">
      <c r="A3" s="12" t="s">
        <v>13</v>
      </c>
      <c r="B3" s="13">
        <v>44927</v>
      </c>
      <c r="C3" s="15">
        <f>DATE($B$1,1,1)</f>
        <v>44927</v>
      </c>
      <c r="F3" s="16" t="s">
        <v>37</v>
      </c>
      <c r="G3" s="16" t="s">
        <v>38</v>
      </c>
    </row>
    <row r="4" spans="1:7" x14ac:dyDescent="0.35">
      <c r="A4" t="s">
        <v>22</v>
      </c>
      <c r="B4" s="13">
        <v>45025</v>
      </c>
      <c r="C4" s="18" cm="1">
        <f t="array" ref="C4">DIM.PAQUES(B1)</f>
        <v>45025</v>
      </c>
      <c r="F4" s="14" t="s">
        <v>0</v>
      </c>
      <c r="G4" s="14">
        <f ca="1">IF(ISTEXT(G3),YEAR(TODAY())-1,G3+1)</f>
        <v>2022</v>
      </c>
    </row>
    <row r="5" spans="1:7" x14ac:dyDescent="0.35">
      <c r="A5" t="s">
        <v>23</v>
      </c>
      <c r="B5" s="13">
        <v>45026</v>
      </c>
      <c r="C5" s="15">
        <f>C4+1</f>
        <v>45026</v>
      </c>
      <c r="F5" s="14" t="s">
        <v>1</v>
      </c>
      <c r="G5" s="14">
        <f t="shared" ref="G5:G8" ca="1" si="0">IF(ISTEXT(G4),YEAR(TODAY())-1,G4+1)</f>
        <v>2023</v>
      </c>
    </row>
    <row r="6" spans="1:7" x14ac:dyDescent="0.35">
      <c r="A6" t="s">
        <v>14</v>
      </c>
      <c r="B6" s="13">
        <v>45047</v>
      </c>
      <c r="C6" s="15">
        <f>DATE($B$1,5,1)</f>
        <v>45047</v>
      </c>
      <c r="F6" s="14" t="s">
        <v>2</v>
      </c>
      <c r="G6" s="14">
        <f t="shared" ca="1" si="0"/>
        <v>2024</v>
      </c>
    </row>
    <row r="7" spans="1:7" x14ac:dyDescent="0.35">
      <c r="A7" t="s">
        <v>24</v>
      </c>
      <c r="B7" s="13">
        <v>45064</v>
      </c>
      <c r="C7" s="15">
        <f>C4+39</f>
        <v>45064</v>
      </c>
      <c r="F7" s="14" t="s">
        <v>3</v>
      </c>
      <c r="G7" s="14">
        <f t="shared" ca="1" si="0"/>
        <v>2025</v>
      </c>
    </row>
    <row r="8" spans="1:7" x14ac:dyDescent="0.35">
      <c r="A8" t="s">
        <v>25</v>
      </c>
      <c r="B8" s="13">
        <v>45074</v>
      </c>
      <c r="C8" s="15">
        <f>C4+49</f>
        <v>45074</v>
      </c>
      <c r="F8" s="14" t="s">
        <v>4</v>
      </c>
      <c r="G8" s="14">
        <f t="shared" ca="1" si="0"/>
        <v>2026</v>
      </c>
    </row>
    <row r="9" spans="1:7" x14ac:dyDescent="0.35">
      <c r="A9" t="s">
        <v>26</v>
      </c>
      <c r="B9" s="13">
        <v>45075</v>
      </c>
      <c r="C9" s="15">
        <f>C4+50</f>
        <v>45075</v>
      </c>
      <c r="F9" s="14" t="s">
        <v>5</v>
      </c>
      <c r="G9" s="14"/>
    </row>
    <row r="10" spans="1:7" x14ac:dyDescent="0.35">
      <c r="A10" t="s">
        <v>15</v>
      </c>
      <c r="B10" s="13">
        <v>45128</v>
      </c>
      <c r="C10" s="15">
        <f>DATE($B$1,7,21)</f>
        <v>45128</v>
      </c>
      <c r="F10" s="14" t="s">
        <v>6</v>
      </c>
      <c r="G10" s="14"/>
    </row>
    <row r="11" spans="1:7" x14ac:dyDescent="0.35">
      <c r="A11" t="s">
        <v>16</v>
      </c>
      <c r="B11" s="13">
        <v>45153</v>
      </c>
      <c r="C11" s="15">
        <f>DATE($B$1,8,15)</f>
        <v>45153</v>
      </c>
      <c r="F11" s="14" t="s">
        <v>7</v>
      </c>
      <c r="G11" s="14"/>
    </row>
    <row r="12" spans="1:7" x14ac:dyDescent="0.35">
      <c r="A12" t="s">
        <v>21</v>
      </c>
      <c r="B12" s="13">
        <v>45196</v>
      </c>
      <c r="C12" s="15">
        <f>DATE($B$1,9,27)</f>
        <v>45196</v>
      </c>
      <c r="F12" s="14" t="s">
        <v>8</v>
      </c>
      <c r="G12" s="14"/>
    </row>
    <row r="13" spans="1:7" x14ac:dyDescent="0.35">
      <c r="A13" t="s">
        <v>17</v>
      </c>
      <c r="B13" s="13">
        <v>45231</v>
      </c>
      <c r="C13" s="15">
        <f>DATE($B$1,11,1)</f>
        <v>45231</v>
      </c>
      <c r="F13" s="14" t="s">
        <v>9</v>
      </c>
      <c r="G13" s="14"/>
    </row>
    <row r="14" spans="1:7" x14ac:dyDescent="0.35">
      <c r="A14" t="s">
        <v>20</v>
      </c>
      <c r="B14" s="13">
        <v>45232</v>
      </c>
      <c r="C14" s="15">
        <f>DATE($B$1,11,2)</f>
        <v>45232</v>
      </c>
      <c r="F14" s="14" t="s">
        <v>10</v>
      </c>
      <c r="G14" s="14"/>
    </row>
    <row r="15" spans="1:7" x14ac:dyDescent="0.35">
      <c r="A15" t="s">
        <v>18</v>
      </c>
      <c r="B15" s="13">
        <v>45241</v>
      </c>
      <c r="C15" s="15">
        <f>DATE($B$1,11,11)</f>
        <v>45241</v>
      </c>
      <c r="F15" s="14" t="s">
        <v>11</v>
      </c>
      <c r="G15" s="14"/>
    </row>
    <row r="16" spans="1:7" x14ac:dyDescent="0.35">
      <c r="A16" t="s">
        <v>19</v>
      </c>
      <c r="B16" s="13">
        <v>45285</v>
      </c>
      <c r="C16" s="15">
        <f>DATE(2023,12,25)</f>
        <v>45285</v>
      </c>
      <c r="F16" s="14"/>
      <c r="G16" s="14"/>
    </row>
    <row r="17" spans="1:7" x14ac:dyDescent="0.35">
      <c r="A17" t="s">
        <v>20</v>
      </c>
      <c r="B17" s="13">
        <v>45286</v>
      </c>
      <c r="C17" s="15">
        <f>DATE($B$1,12,26)</f>
        <v>45286</v>
      </c>
      <c r="F17" s="14"/>
      <c r="G17" s="14"/>
    </row>
    <row r="18" spans="1:7" x14ac:dyDescent="0.35">
      <c r="F18" s="14"/>
      <c r="G18" s="14"/>
    </row>
    <row r="19" spans="1:7" x14ac:dyDescent="0.35">
      <c r="F19" s="14"/>
      <c r="G19" s="14"/>
    </row>
    <row r="20" spans="1:7" x14ac:dyDescent="0.35">
      <c r="F20" s="14"/>
      <c r="G20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3E7BC135-6F9D-431D-A1B7-DB524A02346E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année_</vt:lpstr>
      <vt:lpstr>années_</vt:lpstr>
      <vt:lpstr>fériés_</vt:lpstr>
      <vt:lpstr>mois_</vt:lpstr>
    </vt:vector>
  </TitlesOfParts>
  <Company>CPAS CHARLEROI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Jadoulle Lodyline</dc:creator>
  <cp:lastModifiedBy>Jean-Eric</cp:lastModifiedBy>
  <dcterms:created xsi:type="dcterms:W3CDTF">2023-07-13T13:21:23Z</dcterms:created>
  <dcterms:modified xsi:type="dcterms:W3CDTF">2023-07-14T08:20:36Z</dcterms:modified>
</cp:coreProperties>
</file>