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CA35E92-64CF-4F0A-98DF-AC94F3F29D22}" xr6:coauthVersionLast="47" xr6:coauthVersionMax="47" xr10:uidLastSave="{00000000-0000-0000-0000-000000000000}"/>
  <bookViews>
    <workbookView xWindow="-110" yWindow="-110" windowWidth="25820" windowHeight="16220" xr2:uid="{59A0651F-41BF-4D65-AAFD-DBA682961D89}"/>
  </bookViews>
  <sheets>
    <sheet name="Performan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6" i="1" l="1" a="1"/>
  <c r="K16" i="1" s="1"/>
  <c r="L18" i="1" a="1"/>
  <c r="L18" i="1" s="1"/>
  <c r="M18" i="1" a="1"/>
  <c r="M18" i="1" s="1"/>
  <c r="N18" i="1" a="1"/>
  <c r="N18" i="1" s="1"/>
  <c r="L19" i="1" a="1"/>
  <c r="L19" i="1" s="1"/>
  <c r="M19" i="1" a="1"/>
  <c r="M19" i="1" s="1"/>
  <c r="N19" i="1" a="1"/>
  <c r="N19" i="1" s="1"/>
  <c r="O19" i="1" a="1"/>
  <c r="O19" i="1" s="1"/>
  <c r="K19" i="1" a="1"/>
  <c r="K19" i="1" s="1"/>
  <c r="K18" i="1" a="1"/>
  <c r="K18" i="1" s="1"/>
  <c r="L15" i="1" a="1"/>
  <c r="L15" i="1" s="1"/>
  <c r="M15" i="1" a="1"/>
  <c r="M15" i="1" s="1"/>
  <c r="N15" i="1" a="1"/>
  <c r="N15" i="1" s="1"/>
  <c r="L16" i="1" a="1"/>
  <c r="L16" i="1" s="1"/>
  <c r="M16" i="1" a="1"/>
  <c r="M16" i="1" s="1"/>
  <c r="N16" i="1" a="1"/>
  <c r="N16" i="1" s="1"/>
  <c r="K15" i="1" a="1"/>
  <c r="K15" i="1" s="1"/>
  <c r="O5" i="1"/>
  <c r="G55" i="1"/>
  <c r="G54" i="1"/>
  <c r="O16" i="1" s="1" a="1"/>
  <c r="O16" i="1" s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O18" i="1" s="1" a="1"/>
  <c r="O18" i="1" s="1"/>
  <c r="G2" i="1"/>
  <c r="O15" i="1" s="1" a="1"/>
  <c r="O15" i="1" s="1"/>
  <c r="K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<sst xmlns="http://schemas.openxmlformats.org/spreadsheetml/2006/main" count="25" uniqueCount="18">
  <si>
    <t>YEAR</t>
  </si>
  <si>
    <t>WEEK</t>
  </si>
  <si>
    <t>REQUESTED</t>
  </si>
  <si>
    <t>SUCCESSFUL</t>
  </si>
  <si>
    <t>FAILED</t>
  </si>
  <si>
    <t>INCOMPLETE</t>
  </si>
  <si>
    <t>RATE</t>
  </si>
  <si>
    <t>Requested</t>
  </si>
  <si>
    <t>Succesful</t>
  </si>
  <si>
    <t>Failed</t>
  </si>
  <si>
    <t>Incomplete</t>
  </si>
  <si>
    <t>Performance</t>
  </si>
  <si>
    <t>Week</t>
  </si>
  <si>
    <t>Year</t>
  </si>
  <si>
    <t>Year to date</t>
  </si>
  <si>
    <t>Criteria</t>
  </si>
  <si>
    <t>Formulas index/equiv need</t>
  </si>
  <si>
    <t xml:space="preserve">K4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</si>
</sst>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Verdana Pro Cond"/>
      <family val="2"/>
    </font>
    <font>
      <sz val="11"/>
      <name val="Calibri"/>
      <family val="2"/>
      <scheme val="minor"/>
    </font>
    <font>
      <sz val="11"/>
      <color theme="1"/>
      <name val="Verdana Pro Cond"/>
      <family val="2"/>
    </font>
    <font>
      <sz val="11"/>
      <color rgb="FF0070C0"/>
      <name val="Verdana Pro Cond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1" fillId="3" borderId="2" xfId="0" applyNumberFormat="1" applyFont="1" applyFill="1" applyBorder="1" applyAlignment="1" applyProtection="1">
      <alignment horizontal="center" vertical="center"/>
      <protection locked="0"/>
    </xf>
    <xf numFmtId="9" fontId="1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hidden="1"/>
    </xf>
    <xf numFmtId="9" fontId="1" fillId="3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3" fontId="1" fillId="2" borderId="5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0" fillId="0" borderId="2" xfId="0" applyNumberForma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hidden="1"/>
    </xf>
    <xf numFmtId="9" fontId="1" fillId="3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3" fontId="1" fillId="0" borderId="10" xfId="0" applyNumberFormat="1" applyFont="1" applyBorder="1" applyAlignment="1">
      <alignment horizontal="center" vertical="center"/>
    </xf>
    <xf numFmtId="9" fontId="1" fillId="0" borderId="9" xfId="0" applyNumberFormat="1" applyFont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/>
    </xf>
    <xf numFmtId="3" fontId="1" fillId="0" borderId="8" xfId="0" applyNumberFormat="1" applyFon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9" fontId="0" fillId="0" borderId="0" xfId="1" applyFont="1"/>
    <xf numFmtId="0" fontId="3" fillId="0" borderId="0" xfId="0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F5161B-5A3D-4C5A-8121-0BBF5171136A}" name="T_Performance" displayName="T_Performance" ref="A1:G55" totalsRowShown="0">
  <autoFilter ref="A1:G55" xr:uid="{C3F5161B-5A3D-4C5A-8121-0BBF5171136A}"/>
  <tableColumns count="7">
    <tableColumn id="1" xr3:uid="{E3FED4E9-6BBB-4C1F-91E4-B242BAFD5CB7}" name="YEAR"/>
    <tableColumn id="2" xr3:uid="{1A342D3E-499A-4DC2-9002-A5793BCC509B}" name="WEEK"/>
    <tableColumn id="3" xr3:uid="{C03AC673-B58C-45F0-B6C4-2630D5E5794B}" name="REQUESTED"/>
    <tableColumn id="4" xr3:uid="{F9B58227-B29E-4127-AFE7-C63B7A66A567}" name="SUCCESSFUL"/>
    <tableColumn id="5" xr3:uid="{75A3C04E-281C-4BD4-9FE7-560169DDE347}" name="FAILED"/>
    <tableColumn id="6" xr3:uid="{85DBA7AA-7D2D-4391-BE67-ED8F1927B1AA}" name="INCOMPLETE"/>
    <tableColumn id="7" xr3:uid="{F0D53DA6-94A8-4DD4-922F-C17E2A805AD1}" name="RATE" dataCellStyle="Percent">
      <calculatedColumnFormula>IF(C2=0,"",D2/C2)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3BE8-068F-4742-B8B8-4F0A9DE55157}">
  <dimension ref="A1:O55"/>
  <sheetViews>
    <sheetView showGridLines="0" tabSelected="1" zoomScale="90" zoomScaleNormal="90" workbookViewId="0">
      <selection activeCell="H15" sqref="H15"/>
    </sheetView>
  </sheetViews>
  <sheetFormatPr defaultColWidth="10.6640625" defaultRowHeight="14"/>
  <cols>
    <col min="3" max="3" width="13.83203125" customWidth="1"/>
    <col min="4" max="4" width="14.5" customWidth="1"/>
    <col min="6" max="6" width="14.4140625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s="14" t="s">
        <v>16</v>
      </c>
      <c r="K1" s="14"/>
    </row>
    <row r="2" spans="1:15" ht="15" thickBot="1">
      <c r="A2">
        <v>2022</v>
      </c>
      <c r="B2">
        <v>1</v>
      </c>
      <c r="C2">
        <v>143</v>
      </c>
      <c r="D2">
        <v>40</v>
      </c>
      <c r="E2">
        <v>75</v>
      </c>
      <c r="F2">
        <v>29</v>
      </c>
      <c r="G2" s="21">
        <f t="shared" ref="G2:G55" si="0">IF(C2=0,"",D2/C2)</f>
        <v>0.27972027972027974</v>
      </c>
      <c r="I2" s="8" t="s">
        <v>15</v>
      </c>
    </row>
    <row r="3" spans="1:15" ht="14.5">
      <c r="A3">
        <v>2022</v>
      </c>
      <c r="B3">
        <v>2</v>
      </c>
      <c r="C3">
        <v>206</v>
      </c>
      <c r="D3">
        <v>70</v>
      </c>
      <c r="E3">
        <v>105</v>
      </c>
      <c r="F3">
        <v>31</v>
      </c>
      <c r="G3" s="21">
        <f t="shared" si="0"/>
        <v>0.33980582524271846</v>
      </c>
      <c r="I3" s="7" t="s">
        <v>12</v>
      </c>
      <c r="J3" s="10">
        <v>1</v>
      </c>
      <c r="K3" s="2" t="s">
        <v>7</v>
      </c>
      <c r="L3" s="3" t="s">
        <v>8</v>
      </c>
      <c r="M3" s="3" t="s">
        <v>9</v>
      </c>
      <c r="N3" s="3" t="s">
        <v>10</v>
      </c>
      <c r="O3" s="4" t="s">
        <v>11</v>
      </c>
    </row>
    <row r="4" spans="1:15" ht="14.5">
      <c r="A4">
        <v>2022</v>
      </c>
      <c r="B4">
        <v>3</v>
      </c>
      <c r="C4">
        <v>209</v>
      </c>
      <c r="D4">
        <v>58</v>
      </c>
      <c r="E4">
        <v>111</v>
      </c>
      <c r="F4">
        <v>40</v>
      </c>
      <c r="G4" s="21">
        <f t="shared" si="0"/>
        <v>0.27751196172248804</v>
      </c>
      <c r="I4" s="17" t="s">
        <v>13</v>
      </c>
      <c r="J4" s="1">
        <v>2022</v>
      </c>
      <c r="K4" s="5">
        <v>206</v>
      </c>
      <c r="L4" s="5">
        <v>70</v>
      </c>
      <c r="M4" s="5">
        <v>105</v>
      </c>
      <c r="N4" s="5">
        <v>31</v>
      </c>
      <c r="O4" s="6">
        <v>0.34</v>
      </c>
    </row>
    <row r="5" spans="1:15" ht="15" thickBot="1">
      <c r="A5">
        <v>2022</v>
      </c>
      <c r="B5">
        <v>4</v>
      </c>
      <c r="C5">
        <v>224</v>
      </c>
      <c r="D5">
        <v>58</v>
      </c>
      <c r="E5">
        <v>126</v>
      </c>
      <c r="F5">
        <v>41</v>
      </c>
      <c r="G5" s="21">
        <f t="shared" si="0"/>
        <v>0.25892857142857145</v>
      </c>
      <c r="I5" s="18"/>
      <c r="J5" s="11">
        <v>2023</v>
      </c>
      <c r="K5" s="15">
        <v>213</v>
      </c>
      <c r="L5" s="15">
        <v>74</v>
      </c>
      <c r="M5" s="15">
        <v>103</v>
      </c>
      <c r="N5" s="15">
        <v>36</v>
      </c>
      <c r="O5" s="16">
        <f t="shared" ref="O5" si="1">IF(K5=0,"",L5/K5)</f>
        <v>0.34741784037558687</v>
      </c>
    </row>
    <row r="6" spans="1:15">
      <c r="A6">
        <v>2022</v>
      </c>
      <c r="B6">
        <v>5</v>
      </c>
      <c r="C6">
        <v>219</v>
      </c>
      <c r="D6">
        <v>73</v>
      </c>
      <c r="E6">
        <v>99</v>
      </c>
      <c r="F6">
        <v>47</v>
      </c>
      <c r="G6" s="21">
        <f t="shared" si="0"/>
        <v>0.33333333333333331</v>
      </c>
      <c r="J6" s="9"/>
    </row>
    <row r="7" spans="1:15" ht="15" thickBot="1">
      <c r="A7">
        <v>2022</v>
      </c>
      <c r="B7">
        <v>6</v>
      </c>
      <c r="C7">
        <v>209</v>
      </c>
      <c r="D7">
        <v>72</v>
      </c>
      <c r="E7">
        <v>90</v>
      </c>
      <c r="F7">
        <v>48</v>
      </c>
      <c r="G7" s="21">
        <f t="shared" si="0"/>
        <v>0.34449760765550241</v>
      </c>
      <c r="I7" s="8" t="s">
        <v>15</v>
      </c>
      <c r="J7" s="9"/>
    </row>
    <row r="8" spans="1:15" ht="14.5">
      <c r="A8">
        <v>2022</v>
      </c>
      <c r="B8">
        <v>7</v>
      </c>
      <c r="C8">
        <v>223</v>
      </c>
      <c r="D8">
        <v>84</v>
      </c>
      <c r="E8">
        <v>91</v>
      </c>
      <c r="F8">
        <v>48</v>
      </c>
      <c r="G8" s="21">
        <f t="shared" si="0"/>
        <v>0.37668161434977576</v>
      </c>
      <c r="I8" s="7" t="s">
        <v>12</v>
      </c>
      <c r="J8" s="10">
        <v>2</v>
      </c>
      <c r="K8" s="2" t="s">
        <v>7</v>
      </c>
      <c r="L8" s="3" t="s">
        <v>8</v>
      </c>
      <c r="M8" s="3" t="s">
        <v>9</v>
      </c>
      <c r="N8" s="3" t="s">
        <v>10</v>
      </c>
      <c r="O8" s="4" t="s">
        <v>11</v>
      </c>
    </row>
    <row r="9" spans="1:15" ht="14.5">
      <c r="A9">
        <v>2022</v>
      </c>
      <c r="B9">
        <v>8</v>
      </c>
      <c r="C9">
        <v>224</v>
      </c>
      <c r="D9">
        <v>82</v>
      </c>
      <c r="E9">
        <v>92</v>
      </c>
      <c r="F9">
        <v>51</v>
      </c>
      <c r="G9" s="21">
        <f t="shared" si="0"/>
        <v>0.36607142857142855</v>
      </c>
      <c r="I9" s="19" t="s">
        <v>14</v>
      </c>
      <c r="J9" s="1">
        <v>2022</v>
      </c>
      <c r="K9" s="5">
        <v>349</v>
      </c>
      <c r="L9" s="5">
        <v>110</v>
      </c>
      <c r="M9" s="5">
        <v>180</v>
      </c>
      <c r="N9" s="5">
        <v>60</v>
      </c>
      <c r="O9" s="6">
        <v>0.62</v>
      </c>
    </row>
    <row r="10" spans="1:15" ht="15" thickBot="1">
      <c r="A10">
        <v>2022</v>
      </c>
      <c r="B10">
        <v>9</v>
      </c>
      <c r="C10">
        <v>236</v>
      </c>
      <c r="D10">
        <v>87</v>
      </c>
      <c r="E10">
        <v>103</v>
      </c>
      <c r="F10">
        <v>48</v>
      </c>
      <c r="G10" s="21">
        <f t="shared" si="0"/>
        <v>0.36864406779661019</v>
      </c>
      <c r="I10" s="20"/>
      <c r="J10" s="11">
        <v>2023</v>
      </c>
      <c r="K10" s="12">
        <v>376</v>
      </c>
      <c r="L10" s="12">
        <v>126</v>
      </c>
      <c r="M10" s="12">
        <v>188</v>
      </c>
      <c r="N10" s="12">
        <v>63</v>
      </c>
      <c r="O10" s="13">
        <v>0.76</v>
      </c>
    </row>
    <row r="11" spans="1:15">
      <c r="A11">
        <v>2022</v>
      </c>
      <c r="B11">
        <v>10</v>
      </c>
      <c r="C11">
        <v>202</v>
      </c>
      <c r="D11">
        <v>64</v>
      </c>
      <c r="E11">
        <v>91</v>
      </c>
      <c r="F11">
        <v>50</v>
      </c>
      <c r="G11" s="21">
        <f t="shared" si="0"/>
        <v>0.31683168316831684</v>
      </c>
    </row>
    <row r="12" spans="1:15">
      <c r="A12">
        <v>2022</v>
      </c>
      <c r="B12">
        <v>11</v>
      </c>
      <c r="C12">
        <v>193</v>
      </c>
      <c r="D12">
        <v>57</v>
      </c>
      <c r="E12">
        <v>91</v>
      </c>
      <c r="F12">
        <v>45</v>
      </c>
      <c r="G12" s="21">
        <f t="shared" si="0"/>
        <v>0.29533678756476683</v>
      </c>
    </row>
    <row r="13" spans="1:15">
      <c r="A13">
        <v>2022</v>
      </c>
      <c r="B13">
        <v>12</v>
      </c>
      <c r="C13">
        <v>213</v>
      </c>
      <c r="D13">
        <v>68</v>
      </c>
      <c r="E13">
        <v>94</v>
      </c>
      <c r="F13">
        <v>51</v>
      </c>
      <c r="G13" s="21">
        <f t="shared" si="0"/>
        <v>0.31924882629107981</v>
      </c>
    </row>
    <row r="14" spans="1:15">
      <c r="A14">
        <v>2022</v>
      </c>
      <c r="B14">
        <v>13</v>
      </c>
      <c r="C14">
        <v>207</v>
      </c>
      <c r="D14">
        <v>65</v>
      </c>
      <c r="E14">
        <v>90</v>
      </c>
      <c r="F14">
        <v>52</v>
      </c>
      <c r="G14" s="21">
        <f t="shared" si="0"/>
        <v>0.3140096618357488</v>
      </c>
    </row>
    <row r="15" spans="1:15">
      <c r="A15">
        <v>2022</v>
      </c>
      <c r="B15">
        <v>14</v>
      </c>
      <c r="C15">
        <v>183</v>
      </c>
      <c r="D15">
        <v>51</v>
      </c>
      <c r="E15">
        <v>101</v>
      </c>
      <c r="F15">
        <v>32</v>
      </c>
      <c r="G15" s="21">
        <f t="shared" si="0"/>
        <v>0.27868852459016391</v>
      </c>
      <c r="K15" cm="1">
        <f t="array" ref="K15">INDEX(T_Performance[REQUESTED],MATCH($J$4&amp;$J$3,T_Performance[[YEAR]:[YEAR]]&amp;T_Performance[[WEEK]:[WEEK]],0))</f>
        <v>143</v>
      </c>
      <c r="L15" cm="1">
        <f t="array" ref="L15">INDEX(T_Performance[SUCCESSFUL],MATCH($J$4&amp;$J$3,T_Performance[[YEAR]:[YEAR]]&amp;T_Performance[[WEEK]:[WEEK]],0))</f>
        <v>40</v>
      </c>
      <c r="M15" cm="1">
        <f t="array" ref="M15">INDEX(T_Performance[FAILED],MATCH($J$4&amp;$J$3,T_Performance[[YEAR]:[YEAR]]&amp;T_Performance[[WEEK]:[WEEK]],0))</f>
        <v>75</v>
      </c>
      <c r="N15" cm="1">
        <f t="array" ref="N15">INDEX(T_Performance[INCOMPLETE],MATCH($J$4&amp;$J$3,T_Performance[[YEAR]:[YEAR]]&amp;T_Performance[[WEEK]:[WEEK]],0))</f>
        <v>29</v>
      </c>
      <c r="O15" s="21" cm="1">
        <f t="array" ref="O15">INDEX(T_Performance[RATE],MATCH($J$4&amp;$J$3,T_Performance[[YEAR]:[YEAR]]&amp;T_Performance[[WEEK]:[WEEK]],0))</f>
        <v>0.27972027972027974</v>
      </c>
    </row>
    <row r="16" spans="1:15">
      <c r="A16">
        <v>2022</v>
      </c>
      <c r="B16">
        <v>15</v>
      </c>
      <c r="C16">
        <v>177</v>
      </c>
      <c r="D16">
        <v>59</v>
      </c>
      <c r="E16">
        <v>90</v>
      </c>
      <c r="F16">
        <v>28</v>
      </c>
      <c r="G16" s="21">
        <f t="shared" si="0"/>
        <v>0.33333333333333331</v>
      </c>
      <c r="K16" cm="1">
        <f t="array" ref="K16">INDEX(T_Performance[REQUESTED],MATCH($J$5&amp;$J$3,T_Performance[[YEAR]:[YEAR]]&amp;T_Performance[[WEEK]:[WEEK]],0))</f>
        <v>163</v>
      </c>
      <c r="L16" cm="1">
        <f t="array" ref="L16">INDEX(T_Performance[SUCCESSFUL],MATCH($J$5&amp;$J$3,T_Performance[[YEAR]:[YEAR]]&amp;T_Performance[[WEEK]:[WEEK]],0))</f>
        <v>52</v>
      </c>
      <c r="M16" cm="1">
        <f t="array" ref="M16">INDEX(T_Performance[FAILED],MATCH($J$5&amp;$J$3,T_Performance[[YEAR]:[YEAR]]&amp;T_Performance[[WEEK]:[WEEK]],0))</f>
        <v>85</v>
      </c>
      <c r="N16" cm="1">
        <f t="array" ref="N16">INDEX(T_Performance[INCOMPLETE],MATCH($J$5&amp;$J$3,T_Performance[[YEAR]:[YEAR]]&amp;T_Performance[[WEEK]:[WEEK]],0))</f>
        <v>27</v>
      </c>
      <c r="O16" s="21" cm="1">
        <f t="array" ref="O16">INDEX(T_Performance[RATE],MATCH($J$5&amp;$J$3,T_Performance[[YEAR]:[YEAR]]&amp;T_Performance[[WEEK]:[WEEK]],0))</f>
        <v>0.31901840490797545</v>
      </c>
    </row>
    <row r="17" spans="1:15">
      <c r="A17">
        <v>2022</v>
      </c>
      <c r="B17">
        <v>16</v>
      </c>
      <c r="C17">
        <v>221</v>
      </c>
      <c r="D17">
        <v>77</v>
      </c>
      <c r="E17">
        <v>104</v>
      </c>
      <c r="F17">
        <v>40</v>
      </c>
      <c r="G17" s="21">
        <f t="shared" si="0"/>
        <v>0.34841628959276016</v>
      </c>
    </row>
    <row r="18" spans="1:15">
      <c r="A18">
        <v>2022</v>
      </c>
      <c r="B18">
        <v>17</v>
      </c>
      <c r="C18">
        <v>198</v>
      </c>
      <c r="D18">
        <v>71</v>
      </c>
      <c r="E18">
        <v>97</v>
      </c>
      <c r="F18">
        <v>33</v>
      </c>
      <c r="G18" s="21">
        <f t="shared" si="0"/>
        <v>0.35858585858585856</v>
      </c>
      <c r="K18" cm="1">
        <f t="array" ref="K18">INDEX(T_Performance[REQUESTED],MATCH($J$9&amp;$J$8,T_Performance[[YEAR]:[YEAR]]&amp;T_Performance[[WEEK]:[WEEK]],0))</f>
        <v>206</v>
      </c>
      <c r="L18" cm="1">
        <f t="array" ref="L18">INDEX(T_Performance[SUCCESSFUL],MATCH($J$9&amp;$J$8,T_Performance[[YEAR]:[YEAR]]&amp;T_Performance[[WEEK]:[WEEK]],0))</f>
        <v>70</v>
      </c>
      <c r="M18" cm="1">
        <f t="array" ref="M18">INDEX(T_Performance[FAILED],MATCH($J$9&amp;$J$8,T_Performance[[YEAR]:[YEAR]]&amp;T_Performance[[WEEK]:[WEEK]],0))</f>
        <v>105</v>
      </c>
      <c r="N18" cm="1">
        <f t="array" ref="N18">INDEX(T_Performance[INCOMPLETE],MATCH($J$9&amp;$J$8,T_Performance[[YEAR]:[YEAR]]&amp;T_Performance[[WEEK]:[WEEK]],0))</f>
        <v>31</v>
      </c>
      <c r="O18" s="21" cm="1">
        <f t="array" ref="O18">INDEX(T_Performance[RATE],MATCH($J$9&amp;$J$8,T_Performance[[YEAR]:[YEAR]]&amp;T_Performance[[WEEK]:[WEEK]],0))</f>
        <v>0.33980582524271846</v>
      </c>
    </row>
    <row r="19" spans="1:15">
      <c r="A19">
        <v>2022</v>
      </c>
      <c r="B19">
        <v>18</v>
      </c>
      <c r="C19">
        <v>224</v>
      </c>
      <c r="D19">
        <v>59</v>
      </c>
      <c r="E19">
        <v>104</v>
      </c>
      <c r="F19">
        <v>61</v>
      </c>
      <c r="G19" s="21">
        <f t="shared" si="0"/>
        <v>0.26339285714285715</v>
      </c>
      <c r="K19" cm="1">
        <f t="array" ref="K19">INDEX(T_Performance[REQUESTED],MATCH($J$10&amp;$J$8,T_Performance[[YEAR]:[YEAR]]&amp;T_Performance[[WEEK]:[WEEK]],0))</f>
        <v>213</v>
      </c>
      <c r="L19" cm="1">
        <f t="array" ref="L19">INDEX(T_Performance[SUCCESSFUL],MATCH($J$10&amp;$J$8,T_Performance[[YEAR]:[YEAR]]&amp;T_Performance[[WEEK]:[WEEK]],0))</f>
        <v>74</v>
      </c>
      <c r="M19" cm="1">
        <f t="array" ref="M19">INDEX(T_Performance[FAILED],MATCH($J$10&amp;$J$8,T_Performance[[YEAR]:[YEAR]]&amp;T_Performance[[WEEK]:[WEEK]],0))</f>
        <v>103</v>
      </c>
      <c r="N19" cm="1">
        <f t="array" ref="N19">INDEX(T_Performance[INCOMPLETE],MATCH($J$10&amp;$J$8,T_Performance[[YEAR]:[YEAR]]&amp;T_Performance[[WEEK]:[WEEK]],0))</f>
        <v>36</v>
      </c>
      <c r="O19" s="21" cm="1">
        <f t="array" ref="O19">INDEX(T_Performance[RATE],MATCH($J$10&amp;$J$8,T_Performance[[YEAR]:[YEAR]]&amp;T_Performance[[WEEK]:[WEEK]],0))</f>
        <v>0.34741784037558687</v>
      </c>
    </row>
    <row r="20" spans="1:15">
      <c r="A20">
        <v>2022</v>
      </c>
      <c r="B20">
        <v>19</v>
      </c>
      <c r="C20">
        <v>210</v>
      </c>
      <c r="D20">
        <v>61</v>
      </c>
      <c r="E20">
        <v>111</v>
      </c>
      <c r="F20">
        <v>38</v>
      </c>
      <c r="G20" s="21">
        <f t="shared" si="0"/>
        <v>0.2904761904761905</v>
      </c>
    </row>
    <row r="21" spans="1:15">
      <c r="A21">
        <v>2022</v>
      </c>
      <c r="B21">
        <v>20</v>
      </c>
      <c r="C21">
        <v>224</v>
      </c>
      <c r="D21">
        <v>67</v>
      </c>
      <c r="E21">
        <v>108</v>
      </c>
      <c r="F21">
        <v>50</v>
      </c>
      <c r="G21" s="21">
        <f t="shared" si="0"/>
        <v>0.29910714285714285</v>
      </c>
    </row>
    <row r="22" spans="1:15">
      <c r="A22">
        <v>2022</v>
      </c>
      <c r="B22">
        <v>21</v>
      </c>
      <c r="C22">
        <v>167</v>
      </c>
      <c r="D22">
        <v>53</v>
      </c>
      <c r="E22">
        <v>87</v>
      </c>
      <c r="F22">
        <v>28</v>
      </c>
      <c r="G22" s="21">
        <f t="shared" si="0"/>
        <v>0.31736526946107785</v>
      </c>
      <c r="J22" s="22" t="s">
        <v>17</v>
      </c>
      <c r="K22" s="22" t="str">
        <f ca="1">_xlfn.FORMULATEXT(K15)</f>
        <v>=INDEX(T_Performance[REQUESTED];MATCH($J$4&amp;$J$3;T_Performance[[YEAR]:[YEAR]]&amp;T_Performance[[WEEK]:[WEEK]];0))</v>
      </c>
    </row>
    <row r="23" spans="1:15">
      <c r="A23">
        <v>2022</v>
      </c>
      <c r="B23">
        <v>22</v>
      </c>
      <c r="C23">
        <v>223</v>
      </c>
      <c r="D23">
        <v>72</v>
      </c>
      <c r="E23">
        <v>108</v>
      </c>
      <c r="F23">
        <v>44</v>
      </c>
      <c r="G23" s="21">
        <f t="shared" si="0"/>
        <v>0.32286995515695066</v>
      </c>
    </row>
    <row r="24" spans="1:15">
      <c r="A24">
        <v>2022</v>
      </c>
      <c r="B24">
        <v>23</v>
      </c>
      <c r="C24">
        <v>197</v>
      </c>
      <c r="D24">
        <v>54</v>
      </c>
      <c r="E24">
        <v>105</v>
      </c>
      <c r="F24">
        <v>40</v>
      </c>
      <c r="G24" s="21">
        <f t="shared" si="0"/>
        <v>0.27411167512690354</v>
      </c>
    </row>
    <row r="25" spans="1:15">
      <c r="A25">
        <v>2022</v>
      </c>
      <c r="B25">
        <v>24</v>
      </c>
      <c r="C25">
        <v>207</v>
      </c>
      <c r="D25">
        <v>54</v>
      </c>
      <c r="E25">
        <v>95</v>
      </c>
      <c r="F25">
        <v>58</v>
      </c>
      <c r="G25" s="21">
        <f t="shared" si="0"/>
        <v>0.2608695652173913</v>
      </c>
    </row>
    <row r="26" spans="1:15">
      <c r="A26">
        <v>2022</v>
      </c>
      <c r="B26">
        <v>25</v>
      </c>
      <c r="C26">
        <v>172</v>
      </c>
      <c r="D26">
        <v>57</v>
      </c>
      <c r="E26">
        <v>85</v>
      </c>
      <c r="F26">
        <v>32</v>
      </c>
      <c r="G26" s="21">
        <f t="shared" si="0"/>
        <v>0.33139534883720928</v>
      </c>
    </row>
    <row r="27" spans="1:15">
      <c r="A27">
        <v>2022</v>
      </c>
      <c r="B27">
        <v>26</v>
      </c>
      <c r="C27">
        <v>186</v>
      </c>
      <c r="D27">
        <v>62</v>
      </c>
      <c r="E27">
        <v>87</v>
      </c>
      <c r="F27">
        <v>38</v>
      </c>
      <c r="G27" s="21">
        <f t="shared" si="0"/>
        <v>0.33333333333333331</v>
      </c>
    </row>
    <row r="28" spans="1:15">
      <c r="A28">
        <v>2022</v>
      </c>
      <c r="B28">
        <v>27</v>
      </c>
      <c r="C28">
        <v>235</v>
      </c>
      <c r="D28">
        <v>62</v>
      </c>
      <c r="E28">
        <v>126</v>
      </c>
      <c r="F28">
        <v>48</v>
      </c>
      <c r="G28" s="21">
        <f t="shared" si="0"/>
        <v>0.26382978723404255</v>
      </c>
    </row>
    <row r="29" spans="1:15">
      <c r="A29">
        <v>2022</v>
      </c>
      <c r="B29">
        <v>28</v>
      </c>
      <c r="C29">
        <v>196</v>
      </c>
      <c r="D29">
        <v>59</v>
      </c>
      <c r="E29">
        <v>119</v>
      </c>
      <c r="F29">
        <v>19</v>
      </c>
      <c r="G29" s="21">
        <f t="shared" si="0"/>
        <v>0.30102040816326531</v>
      </c>
    </row>
    <row r="30" spans="1:15">
      <c r="A30">
        <v>2022</v>
      </c>
      <c r="B30">
        <v>29</v>
      </c>
      <c r="C30">
        <v>217</v>
      </c>
      <c r="D30">
        <v>72</v>
      </c>
      <c r="E30">
        <v>122</v>
      </c>
      <c r="F30">
        <v>23</v>
      </c>
      <c r="G30" s="21">
        <f t="shared" si="0"/>
        <v>0.33179723502304148</v>
      </c>
    </row>
    <row r="31" spans="1:15">
      <c r="A31">
        <v>2022</v>
      </c>
      <c r="B31">
        <v>30</v>
      </c>
      <c r="C31">
        <v>191</v>
      </c>
      <c r="D31">
        <v>62</v>
      </c>
      <c r="E31">
        <v>106</v>
      </c>
      <c r="F31">
        <v>23</v>
      </c>
      <c r="G31" s="21">
        <f t="shared" si="0"/>
        <v>0.32460732984293195</v>
      </c>
    </row>
    <row r="32" spans="1:15">
      <c r="A32">
        <v>2022</v>
      </c>
      <c r="B32">
        <v>31</v>
      </c>
      <c r="C32">
        <v>171</v>
      </c>
      <c r="D32">
        <v>40</v>
      </c>
      <c r="E32">
        <v>95</v>
      </c>
      <c r="F32">
        <v>36</v>
      </c>
      <c r="G32" s="21">
        <f t="shared" si="0"/>
        <v>0.23391812865497075</v>
      </c>
    </row>
    <row r="33" spans="1:7">
      <c r="A33">
        <v>2022</v>
      </c>
      <c r="B33">
        <v>32</v>
      </c>
      <c r="C33">
        <v>200</v>
      </c>
      <c r="D33">
        <v>61</v>
      </c>
      <c r="E33">
        <v>113</v>
      </c>
      <c r="F33">
        <v>27</v>
      </c>
      <c r="G33" s="21">
        <f t="shared" si="0"/>
        <v>0.30499999999999999</v>
      </c>
    </row>
    <row r="34" spans="1:7">
      <c r="A34">
        <v>2022</v>
      </c>
      <c r="B34">
        <v>33</v>
      </c>
      <c r="C34">
        <v>199</v>
      </c>
      <c r="D34">
        <v>73</v>
      </c>
      <c r="E34">
        <v>108</v>
      </c>
      <c r="F34">
        <v>18</v>
      </c>
      <c r="G34" s="21">
        <f t="shared" si="0"/>
        <v>0.36683417085427134</v>
      </c>
    </row>
    <row r="35" spans="1:7">
      <c r="A35">
        <v>2022</v>
      </c>
      <c r="B35">
        <v>34</v>
      </c>
      <c r="C35">
        <v>202</v>
      </c>
      <c r="D35">
        <v>59</v>
      </c>
      <c r="E35">
        <v>117</v>
      </c>
      <c r="F35">
        <v>27</v>
      </c>
      <c r="G35" s="21">
        <f t="shared" si="0"/>
        <v>0.29207920792079206</v>
      </c>
    </row>
    <row r="36" spans="1:7">
      <c r="A36">
        <v>2022</v>
      </c>
      <c r="B36">
        <v>35</v>
      </c>
      <c r="C36">
        <v>210</v>
      </c>
      <c r="D36">
        <v>60</v>
      </c>
      <c r="E36">
        <v>111</v>
      </c>
      <c r="F36">
        <v>40</v>
      </c>
      <c r="G36" s="21">
        <f t="shared" si="0"/>
        <v>0.2857142857142857</v>
      </c>
    </row>
    <row r="37" spans="1:7">
      <c r="A37">
        <v>2022</v>
      </c>
      <c r="B37">
        <v>36</v>
      </c>
      <c r="C37">
        <v>191</v>
      </c>
      <c r="D37">
        <v>63</v>
      </c>
      <c r="E37">
        <v>87</v>
      </c>
      <c r="F37">
        <v>42</v>
      </c>
      <c r="G37" s="21">
        <f t="shared" si="0"/>
        <v>0.32984293193717279</v>
      </c>
    </row>
    <row r="38" spans="1:7">
      <c r="A38">
        <v>2022</v>
      </c>
      <c r="B38">
        <v>37</v>
      </c>
      <c r="C38">
        <v>214</v>
      </c>
      <c r="D38">
        <v>66</v>
      </c>
      <c r="E38">
        <v>111</v>
      </c>
      <c r="F38">
        <v>37</v>
      </c>
      <c r="G38" s="21">
        <f t="shared" si="0"/>
        <v>0.30841121495327101</v>
      </c>
    </row>
    <row r="39" spans="1:7">
      <c r="A39">
        <v>2022</v>
      </c>
      <c r="B39">
        <v>38</v>
      </c>
      <c r="C39">
        <v>212</v>
      </c>
      <c r="D39">
        <v>70</v>
      </c>
      <c r="E39">
        <v>112</v>
      </c>
      <c r="F39">
        <v>30</v>
      </c>
      <c r="G39" s="21">
        <f t="shared" si="0"/>
        <v>0.330188679245283</v>
      </c>
    </row>
    <row r="40" spans="1:7">
      <c r="A40">
        <v>2022</v>
      </c>
      <c r="B40">
        <v>39</v>
      </c>
      <c r="C40">
        <v>189</v>
      </c>
      <c r="D40">
        <v>61</v>
      </c>
      <c r="E40">
        <v>99</v>
      </c>
      <c r="F40">
        <v>30</v>
      </c>
      <c r="G40" s="21">
        <f t="shared" si="0"/>
        <v>0.32275132275132273</v>
      </c>
    </row>
    <row r="41" spans="1:7">
      <c r="A41">
        <v>2022</v>
      </c>
      <c r="B41">
        <v>40</v>
      </c>
      <c r="C41">
        <v>256</v>
      </c>
      <c r="D41">
        <v>99</v>
      </c>
      <c r="E41">
        <v>123</v>
      </c>
      <c r="F41">
        <v>35</v>
      </c>
      <c r="G41" s="21">
        <f t="shared" si="0"/>
        <v>0.38671875</v>
      </c>
    </row>
    <row r="42" spans="1:7">
      <c r="A42">
        <v>2022</v>
      </c>
      <c r="B42">
        <v>41</v>
      </c>
      <c r="C42">
        <v>185</v>
      </c>
      <c r="D42">
        <v>51</v>
      </c>
      <c r="E42">
        <v>98</v>
      </c>
      <c r="F42">
        <v>36</v>
      </c>
      <c r="G42" s="21">
        <f t="shared" si="0"/>
        <v>0.27567567567567569</v>
      </c>
    </row>
    <row r="43" spans="1:7">
      <c r="A43">
        <v>2022</v>
      </c>
      <c r="B43">
        <v>42</v>
      </c>
      <c r="C43">
        <v>238</v>
      </c>
      <c r="D43">
        <v>78</v>
      </c>
      <c r="E43">
        <v>125</v>
      </c>
      <c r="F43">
        <v>35</v>
      </c>
      <c r="G43" s="21">
        <f t="shared" si="0"/>
        <v>0.32773109243697479</v>
      </c>
    </row>
    <row r="44" spans="1:7">
      <c r="A44">
        <v>2022</v>
      </c>
      <c r="B44">
        <v>43</v>
      </c>
      <c r="C44">
        <v>206</v>
      </c>
      <c r="D44">
        <v>69</v>
      </c>
      <c r="E44">
        <v>103</v>
      </c>
      <c r="F44">
        <v>39</v>
      </c>
      <c r="G44" s="21">
        <f t="shared" si="0"/>
        <v>0.33495145631067963</v>
      </c>
    </row>
    <row r="45" spans="1:7">
      <c r="A45">
        <v>2022</v>
      </c>
      <c r="B45">
        <v>44</v>
      </c>
      <c r="C45">
        <v>209</v>
      </c>
      <c r="D45">
        <v>72</v>
      </c>
      <c r="E45">
        <v>99</v>
      </c>
      <c r="F45">
        <v>40</v>
      </c>
      <c r="G45" s="21">
        <f t="shared" si="0"/>
        <v>0.34449760765550241</v>
      </c>
    </row>
    <row r="46" spans="1:7">
      <c r="A46">
        <v>2022</v>
      </c>
      <c r="B46">
        <v>45</v>
      </c>
      <c r="C46">
        <v>173</v>
      </c>
      <c r="D46">
        <v>52</v>
      </c>
      <c r="E46">
        <v>94</v>
      </c>
      <c r="F46">
        <v>27</v>
      </c>
      <c r="G46" s="21">
        <f t="shared" si="0"/>
        <v>0.30057803468208094</v>
      </c>
    </row>
    <row r="47" spans="1:7">
      <c r="A47">
        <v>2022</v>
      </c>
      <c r="B47">
        <v>46</v>
      </c>
      <c r="C47">
        <v>227</v>
      </c>
      <c r="D47">
        <v>63</v>
      </c>
      <c r="E47">
        <v>129</v>
      </c>
      <c r="F47">
        <v>36</v>
      </c>
      <c r="G47" s="21">
        <f t="shared" si="0"/>
        <v>0.27753303964757708</v>
      </c>
    </row>
    <row r="48" spans="1:7">
      <c r="A48">
        <v>2022</v>
      </c>
      <c r="B48">
        <v>47</v>
      </c>
      <c r="C48">
        <v>226</v>
      </c>
      <c r="D48">
        <v>89</v>
      </c>
      <c r="E48">
        <v>101</v>
      </c>
      <c r="F48">
        <v>37</v>
      </c>
      <c r="G48" s="21">
        <f t="shared" si="0"/>
        <v>0.39380530973451328</v>
      </c>
    </row>
    <row r="49" spans="1:7">
      <c r="A49">
        <v>2022</v>
      </c>
      <c r="B49">
        <v>48</v>
      </c>
      <c r="C49">
        <v>196</v>
      </c>
      <c r="D49">
        <v>75</v>
      </c>
      <c r="E49">
        <v>96</v>
      </c>
      <c r="F49">
        <v>28</v>
      </c>
      <c r="G49" s="21">
        <f t="shared" si="0"/>
        <v>0.38265306122448978</v>
      </c>
    </row>
    <row r="50" spans="1:7">
      <c r="A50">
        <v>2022</v>
      </c>
      <c r="B50">
        <v>49</v>
      </c>
      <c r="C50">
        <v>197</v>
      </c>
      <c r="D50">
        <v>68</v>
      </c>
      <c r="E50">
        <v>97</v>
      </c>
      <c r="F50">
        <v>32</v>
      </c>
      <c r="G50" s="21">
        <f t="shared" si="0"/>
        <v>0.34517766497461927</v>
      </c>
    </row>
    <row r="51" spans="1:7">
      <c r="A51">
        <v>2022</v>
      </c>
      <c r="B51">
        <v>50</v>
      </c>
      <c r="C51">
        <v>222</v>
      </c>
      <c r="D51">
        <v>82</v>
      </c>
      <c r="E51">
        <v>90</v>
      </c>
      <c r="F51">
        <v>50</v>
      </c>
      <c r="G51" s="21">
        <f t="shared" si="0"/>
        <v>0.36936936936936937</v>
      </c>
    </row>
    <row r="52" spans="1:7">
      <c r="A52">
        <v>2022</v>
      </c>
      <c r="B52">
        <v>51</v>
      </c>
      <c r="C52">
        <v>221</v>
      </c>
      <c r="D52">
        <v>70</v>
      </c>
      <c r="E52">
        <v>112</v>
      </c>
      <c r="F52">
        <v>40</v>
      </c>
      <c r="G52" s="21">
        <f t="shared" si="0"/>
        <v>0.31674208144796379</v>
      </c>
    </row>
    <row r="53" spans="1:7">
      <c r="A53">
        <v>2022</v>
      </c>
      <c r="B53">
        <v>52</v>
      </c>
      <c r="C53">
        <v>98</v>
      </c>
      <c r="D53">
        <v>32</v>
      </c>
      <c r="E53">
        <v>48</v>
      </c>
      <c r="F53">
        <v>19</v>
      </c>
      <c r="G53" s="21">
        <f t="shared" si="0"/>
        <v>0.32653061224489793</v>
      </c>
    </row>
    <row r="54" spans="1:7">
      <c r="A54">
        <v>2023</v>
      </c>
      <c r="B54">
        <v>1</v>
      </c>
      <c r="C54">
        <v>163</v>
      </c>
      <c r="D54">
        <v>52</v>
      </c>
      <c r="E54">
        <v>85</v>
      </c>
      <c r="F54">
        <v>27</v>
      </c>
      <c r="G54" s="21">
        <f t="shared" si="0"/>
        <v>0.31901840490797545</v>
      </c>
    </row>
    <row r="55" spans="1:7">
      <c r="A55">
        <v>2023</v>
      </c>
      <c r="B55">
        <v>2</v>
      </c>
      <c r="C55">
        <v>213</v>
      </c>
      <c r="D55">
        <v>74</v>
      </c>
      <c r="E55">
        <v>103</v>
      </c>
      <c r="F55">
        <v>36</v>
      </c>
      <c r="G55" s="21">
        <f t="shared" si="0"/>
        <v>0.34741784037558687</v>
      </c>
    </row>
  </sheetData>
  <mergeCells count="2">
    <mergeCell ref="I4:I5"/>
    <mergeCell ref="I9:I10"/>
  </mergeCell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Performance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Jean-Eric</cp:lastModifiedBy>
  <dcterms:created xsi:type="dcterms:W3CDTF">2023-01-21T20:15:02Z</dcterms:created>
  <dcterms:modified xsi:type="dcterms:W3CDTF">2023-01-21T22:20:24Z</dcterms:modified>
</cp:coreProperties>
</file>