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19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2E4E43E8-FA8D-4BDE-A1D7-FA2F3632378D}" xr6:coauthVersionLast="47" xr6:coauthVersionMax="47" xr10:uidLastSave="{00000000-0000-0000-0000-000000000000}"/>
  <bookViews>
    <workbookView xWindow="-110" yWindow="-110" windowWidth="25820" windowHeight="16220" activeTab="1" xr2:uid="{00000000-000D-0000-FFFF-FFFF00000000}"/>
  </bookViews>
  <sheets>
    <sheet name="Données" sheetId="1" r:id="rId1"/>
    <sheet name="Fériés" sheetId="2" r:id="rId2"/>
  </sheets>
  <definedNames>
    <definedName name="_xlnm._FilterDatabase" localSheetId="0" hidden="1">Données!$A$1:$H$1</definedName>
    <definedName name="d.fériés">Fériés!$B$2:$K$12</definedName>
    <definedName name="h.début">7/24</definedName>
    <definedName name="h.fin">19/24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2" l="1"/>
  <c r="C1" i="2" s="1"/>
  <c r="D1" i="2" s="1"/>
  <c r="E1" i="2" s="1"/>
  <c r="F1" i="2" s="1"/>
  <c r="G1" i="2" s="1"/>
  <c r="G3" i="2" s="1"/>
  <c r="H1" i="2" l="1"/>
  <c r="C10" i="2"/>
  <c r="B11" i="2"/>
  <c r="G10" i="2"/>
  <c r="F10" i="2"/>
  <c r="E10" i="2"/>
  <c r="D10" i="2"/>
  <c r="B10" i="2"/>
  <c r="G12" i="2"/>
  <c r="E9" i="2"/>
  <c r="D12" i="2"/>
  <c r="C9" i="2"/>
  <c r="C12" i="2"/>
  <c r="G8" i="2"/>
  <c r="G11" i="2"/>
  <c r="F8" i="2"/>
  <c r="F11" i="2"/>
  <c r="E8" i="2"/>
  <c r="F9" i="2"/>
  <c r="D9" i="2"/>
  <c r="E11" i="2"/>
  <c r="D8" i="2"/>
  <c r="C11" i="2"/>
  <c r="G9" i="2"/>
  <c r="F12" i="2"/>
  <c r="E12" i="2"/>
  <c r="D11" i="2"/>
  <c r="C8" i="2"/>
  <c r="B12" i="2"/>
  <c r="B9" i="2"/>
  <c r="B8" i="2"/>
  <c r="D4" i="2"/>
  <c r="G5" i="2"/>
  <c r="F5" i="2"/>
  <c r="E5" i="2"/>
  <c r="D5" i="2"/>
  <c r="C5" i="2"/>
  <c r="G4" i="2"/>
  <c r="F4" i="2"/>
  <c r="E4" i="2"/>
  <c r="C4" i="2"/>
  <c r="B5" i="2"/>
  <c r="B4" i="2"/>
  <c r="E2" i="2"/>
  <c r="D2" i="2"/>
  <c r="G2" i="2"/>
  <c r="F2" i="2"/>
  <c r="C2" i="2"/>
  <c r="B2" i="2"/>
  <c r="G7" i="2"/>
  <c r="F7" i="2"/>
  <c r="D7" i="2"/>
  <c r="D6" i="2"/>
  <c r="E7" i="2"/>
  <c r="C7" i="2"/>
  <c r="G6" i="2"/>
  <c r="F6" i="2"/>
  <c r="E6" i="2"/>
  <c r="C6" i="2"/>
  <c r="E3" i="2"/>
  <c r="D3" i="2"/>
  <c r="F3" i="2"/>
  <c r="C3" i="2"/>
  <c r="B6" i="2"/>
  <c r="B7" i="2"/>
  <c r="B3" i="2"/>
  <c r="H9" i="2" l="1"/>
  <c r="H2" i="2"/>
  <c r="H11" i="2"/>
  <c r="H12" i="2"/>
  <c r="H5" i="2"/>
  <c r="H6" i="2"/>
  <c r="H7" i="2"/>
  <c r="H8" i="2"/>
  <c r="I1" i="2"/>
  <c r="J1" i="2" s="1"/>
  <c r="K1" i="2" s="1"/>
  <c r="H10" i="2"/>
  <c r="H3" i="2"/>
  <c r="H4" i="2"/>
  <c r="K2" i="2" l="1"/>
  <c r="K3" i="2"/>
  <c r="K4" i="2"/>
  <c r="K5" i="2"/>
  <c r="K6" i="2"/>
  <c r="K7" i="2"/>
  <c r="K8" i="2"/>
  <c r="K9" i="2"/>
  <c r="K10" i="2"/>
  <c r="K11" i="2"/>
  <c r="K12" i="2"/>
  <c r="J4" i="2"/>
  <c r="J6" i="2"/>
  <c r="J7" i="2"/>
  <c r="J10" i="2"/>
  <c r="J11" i="2"/>
  <c r="J2" i="2"/>
  <c r="J3" i="2"/>
  <c r="J5" i="2"/>
  <c r="J8" i="2"/>
  <c r="J9" i="2"/>
  <c r="J12" i="2"/>
  <c r="I2" i="2"/>
  <c r="I3" i="2"/>
  <c r="I5" i="2"/>
  <c r="I6" i="2"/>
  <c r="I7" i="2"/>
  <c r="I8" i="2"/>
  <c r="I9" i="2"/>
  <c r="I10" i="2"/>
  <c r="I11" i="2"/>
  <c r="I4" i="2"/>
  <c r="I12" i="2"/>
  <c r="E4" i="1" l="1"/>
  <c r="F17" i="1"/>
  <c r="F15" i="1" l="1"/>
  <c r="E5" i="1"/>
  <c r="E6" i="1"/>
  <c r="F20" i="1"/>
  <c r="F5" i="1"/>
  <c r="F12" i="1"/>
  <c r="F16" i="1"/>
  <c r="F13" i="1"/>
  <c r="E19" i="1"/>
  <c r="F19" i="1"/>
  <c r="F4" i="1"/>
  <c r="E7" i="1"/>
  <c r="E16" i="1"/>
  <c r="F18" i="1"/>
  <c r="E8" i="1"/>
  <c r="F9" i="1"/>
  <c r="F6" i="1"/>
  <c r="F14" i="1"/>
  <c r="E17" i="1"/>
  <c r="E12" i="1"/>
  <c r="F11" i="1"/>
  <c r="E20" i="1"/>
  <c r="E18" i="1"/>
  <c r="F3" i="1"/>
  <c r="E9" i="1"/>
  <c r="F8" i="1"/>
  <c r="E14" i="1"/>
  <c r="E11" i="1"/>
  <c r="E13" i="1"/>
  <c r="E3" i="1"/>
  <c r="F2" i="1"/>
  <c r="E15" i="1"/>
  <c r="E10" i="1"/>
  <c r="F10" i="1"/>
  <c r="E2" i="1"/>
  <c r="F7" i="1"/>
</calcChain>
</file>

<file path=xl/sharedStrings.xml><?xml version="1.0" encoding="utf-8"?>
<sst xmlns="http://schemas.openxmlformats.org/spreadsheetml/2006/main" count="19" uniqueCount="19">
  <si>
    <t>Date enregistrement</t>
  </si>
  <si>
    <t>Heure enregistrement</t>
  </si>
  <si>
    <t xml:space="preserve">Date action </t>
  </si>
  <si>
    <t>Heure action</t>
  </si>
  <si>
    <t>Date de fin</t>
  </si>
  <si>
    <t>Heure de fin</t>
  </si>
  <si>
    <t>Délai de prise en compte</t>
  </si>
  <si>
    <t xml:space="preserve">Délai de cloture 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</si>
  <si>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</si>
  <si>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</si>
  <si>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</si>
  <si>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</si>
  <si>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</si>
  <si>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</si>
  <si>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</si>
  <si>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</si>
  <si>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</si>
  <si>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</si>
  <si>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Jour de l'an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</si>
</sst>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ddd\.\ dd\-mmm\."/>
  </numFmts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2"/>
    </font>
    <font>
      <sz val="10"/>
      <name val="Arial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1" fillId="0" borderId="0"/>
    <xf numFmtId="0" fontId="2" fillId="0" borderId="0"/>
  </cellStyleXfs>
  <cellXfs count="10">
    <xf numFmtId="0" fontId="0" fillId="0" borderId="0" xfId="0"/>
    <xf numFmtId="0" fontId="3" fillId="0" borderId="0" xfId="2" applyFont="1"/>
    <xf numFmtId="165" fontId="3" fillId="0" borderId="0" xfId="2" applyNumberFormat="1" applyFont="1"/>
    <xf numFmtId="0" fontId="4" fillId="0" borderId="1" xfId="2" applyFont="1" applyBorder="1"/>
    <xf numFmtId="14" fontId="0" fillId="2" borderId="0" xfId="1" applyNumberFormat="1" applyFont="1" applyFill="1" applyAlignment="1">
      <alignment vertical="center"/>
    </xf>
    <xf numFmtId="21" fontId="0" fillId="2" borderId="0" xfId="1" applyNumberFormat="1" applyFont="1" applyFill="1" applyAlignment="1">
      <alignment vertical="center"/>
    </xf>
    <xf numFmtId="46" fontId="0" fillId="0" borderId="0" xfId="0" applyNumberFormat="1"/>
    <xf numFmtId="14" fontId="0" fillId="3" borderId="0" xfId="1" applyNumberFormat="1" applyFont="1" applyFill="1" applyAlignment="1">
      <alignment vertical="center"/>
    </xf>
    <xf numFmtId="0" fontId="0" fillId="0" borderId="0" xfId="0" applyAlignment="1">
      <alignment vertical="top" wrapText="1"/>
    </xf>
    <xf numFmtId="164" fontId="0" fillId="3" borderId="0" xfId="1" applyNumberFormat="1" applyFont="1" applyFill="1" applyAlignment="1">
      <alignment vertical="center"/>
    </xf>
  </cellXfs>
  <cellStyles count="4">
    <cellStyle name="Normal" xfId="0" builtinId="0"/>
    <cellStyle name="Normal 2" xfId="2" xr:uid="{00000000-0005-0000-0000-000002000000}"/>
    <cellStyle name="Normal 2 2" xfId="3" xr:uid="{00000000-0005-0000-0000-000003000000}"/>
    <cellStyle name="RowLevel_4" xfId="1" builtinId="1" iLevel="3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F400]h:mm:ss\ AM/PM"/>
      <fill>
        <patternFill patternType="solid">
          <fgColor indexed="64"/>
          <bgColor theme="5" tint="0.79998168889431442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5" tint="0.79998168889431442"/>
        </patternFill>
      </fill>
      <alignment horizontal="general" vertical="center" textRotation="0" wrapText="0" indent="0" justifyLastLine="0" shrinkToFit="0" readingOrder="0"/>
    </dxf>
    <dxf>
      <numFmt numFmtId="31" formatCode="[h]:mm:ss"/>
      <alignment horizontal="general" textRotation="0" wrapText="0" indent="0" justifyLastLine="0" shrinkToFit="0" readingOrder="0"/>
    </dxf>
    <dxf>
      <numFmt numFmtId="31" formatCode="[h]:mm:ss"/>
      <alignment horizontal="general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6" formatCode="hh:mm:ss"/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6" formatCode="hh:mm:ss"/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</dxf>
    <dxf>
      <alignment horizontal="general" textRotation="0" wrapText="0" indent="0" justifyLastLine="0" shrinkToFit="0" readingOrder="0"/>
    </dxf>
    <dxf>
      <alignment horizontal="general" vertical="top" textRotation="0" wrapText="1" indent="0" justifyLastLine="0" shrinkToFit="0" readingOrder="0"/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données" displayName="t_données" ref="A1:H20" totalsRowShown="0" headerRowDxfId="9" dataDxfId="8">
  <autoFilter ref="A1:H20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00000000-0010-0000-0000-000001000000}" name="Date enregistrement" dataDxfId="7"/>
    <tableColumn id="2" xr3:uid="{00000000-0010-0000-0000-000002000000}" name="Heure enregistrement" dataDxfId="6"/>
    <tableColumn id="3" xr3:uid="{00000000-0010-0000-0000-000003000000}" name="Date action " dataDxfId="5"/>
    <tableColumn id="4" xr3:uid="{00000000-0010-0000-0000-000004000000}" name="Heure action" dataDxfId="4"/>
    <tableColumn id="5" xr3:uid="{00000000-0010-0000-0000-000005000000}" name="Délai de prise en compte" dataDxfId="3">
      <calculatedColumnFormula>(NETWORKDAYS.INTL($A2+$B2,$C2+$D2,1,d.fériés)-1)*(h.fin-h.début)+IF(NETWORKDAYS($C2+$D2,$C2+$D2,d.fériés),MEDIAN(MOD($C2+$D2,1),h.fin,h.début),h.fin)-MEDIAN(NETWORKDAYS($A2+$B2,$A2+$B2,d.fériés)*MOD($A2+$B2,1),h.fin,h.début)</calculatedColumnFormula>
    </tableColumn>
    <tableColumn id="6" xr3:uid="{00000000-0010-0000-0000-000006000000}" name="Délai de cloture " dataDxfId="2">
      <calculatedColumnFormula>(NETWORKDAYS.INTL($A2+$B2,$G2+$H2,1,d.fériés)-1)*(h.fin-h.début)+IF(NETWORKDAYS($G2+$H2,$G2+$H2,d.fériés),MEDIAN(MOD($G2+$H2,1),h.fin,h.début),h.fin)-MEDIAN(NETWORKDAYS($A2+$B2,$A2+$B2,d.fériés)*MOD($A2+$B2,1),h.fin,h.début)</calculatedColumnFormula>
    </tableColumn>
    <tableColumn id="7" xr3:uid="{00000000-0010-0000-0000-000007000000}" name="Date de fin" dataDxfId="1"/>
    <tableColumn id="8" xr3:uid="{00000000-0010-0000-0000-000008000000}" name="Heure de fin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20"/>
  <sheetViews>
    <sheetView showGridLines="0" workbookViewId="0">
      <selection activeCell="F12" sqref="F12"/>
    </sheetView>
  </sheetViews>
  <sheetFormatPr defaultColWidth="11.453125" defaultRowHeight="14.5" x14ac:dyDescent="0.35"/>
  <cols>
    <col min="1" max="2" width="13.81640625" bestFit="1" customWidth="1"/>
    <col min="3" max="3" width="10.453125" bestFit="1" customWidth="1"/>
    <col min="4" max="4" width="11.54296875" bestFit="1" customWidth="1"/>
    <col min="5" max="5" width="14.7265625" bestFit="1" customWidth="1"/>
    <col min="6" max="6" width="8.90625" bestFit="1" customWidth="1"/>
    <col min="7" max="7" width="10.453125" bestFit="1" customWidth="1"/>
    <col min="8" max="8" width="11.08984375" bestFit="1" customWidth="1"/>
  </cols>
  <sheetData>
    <row r="1" spans="1:8" ht="29" x14ac:dyDescent="0.35">
      <c r="A1" s="8" t="s">
        <v>0</v>
      </c>
      <c r="B1" s="8" t="s">
        <v>1</v>
      </c>
      <c r="C1" s="8" t="s">
        <v>2</v>
      </c>
      <c r="D1" s="8" t="s">
        <v>3</v>
      </c>
      <c r="E1" s="8" t="s">
        <v>6</v>
      </c>
      <c r="F1" s="8" t="s">
        <v>7</v>
      </c>
      <c r="G1" s="8" t="s">
        <v>4</v>
      </c>
      <c r="H1" s="8" t="s">
        <v>5</v>
      </c>
    </row>
    <row r="2" spans="1:8" x14ac:dyDescent="0.35">
      <c r="A2" s="4">
        <v>44712</v>
      </c>
      <c r="B2" s="5">
        <v>0.35277777777777775</v>
      </c>
      <c r="C2" s="4">
        <v>44712</v>
      </c>
      <c r="D2" s="5">
        <v>0.36736111111111108</v>
      </c>
      <c r="E2" s="6">
        <f t="shared" ref="E2:E20" ca="1" si="0">(NETWORKDAYS.INTL($A2+$B2,$C2+$D2,1,d.fériés)-1)*(h.fin-h.début)+IF(NETWORKDAYS($C2+$D2,$C2+$D2,d.fériés),MEDIAN(MOD($C2+$D2,1),h.fin,h.début),h.fin)-MEDIAN(NETWORKDAYS($A2+$B2,$A2+$B2,d.fériés)*MOD($A2+$B2,1),h.fin,h.début)</f>
        <v>1.4583333329937886E-2</v>
      </c>
      <c r="F2" s="6">
        <f t="shared" ref="F2:F20" ca="1" si="1">(NETWORKDAYS.INTL($A2+$B2,$G2+$H2,1,d.fériés)-1)*(h.fin-h.début)+IF(NETWORKDAYS($G2+$H2,$G2+$H2,d.fériés),MEDIAN(MOD($G2+$H2,1),h.fin,h.début),h.fin)-MEDIAN(NETWORKDAYS($A2+$B2,$A2+$B2,d.fériés)*MOD($A2+$B2,1),h.fin,h.début)</f>
        <v>0.14722222222189885</v>
      </c>
      <c r="G2" s="7">
        <v>44712</v>
      </c>
      <c r="H2" s="9">
        <v>0.5</v>
      </c>
    </row>
    <row r="3" spans="1:8" x14ac:dyDescent="0.35">
      <c r="A3" s="4">
        <v>44712</v>
      </c>
      <c r="B3" s="5">
        <v>0.38750000000000001</v>
      </c>
      <c r="C3" s="4">
        <v>44713</v>
      </c>
      <c r="D3" s="5">
        <v>0.3208333333333333</v>
      </c>
      <c r="E3" s="6">
        <f t="shared" ca="1" si="0"/>
        <v>0.43333333333430346</v>
      </c>
      <c r="F3" s="6">
        <f t="shared" ca="1" si="1"/>
        <v>0.42500000000291038</v>
      </c>
      <c r="G3" s="7">
        <v>44713</v>
      </c>
      <c r="H3" s="9">
        <v>0.3125</v>
      </c>
    </row>
    <row r="4" spans="1:8" x14ac:dyDescent="0.35">
      <c r="A4" s="4">
        <v>44711</v>
      </c>
      <c r="B4" s="5">
        <v>0.33124999999999993</v>
      </c>
      <c r="C4" s="4">
        <v>44711</v>
      </c>
      <c r="D4" s="5">
        <v>0.33263888888888887</v>
      </c>
      <c r="E4" s="6">
        <f t="shared" ca="1" si="0"/>
        <v>1.3888888861401938E-3</v>
      </c>
      <c r="F4" s="6">
        <f t="shared" ca="1" si="1"/>
        <v>0.48124999999708962</v>
      </c>
      <c r="G4" s="7">
        <v>44712</v>
      </c>
      <c r="H4" s="9">
        <v>0.3125</v>
      </c>
    </row>
    <row r="5" spans="1:8" x14ac:dyDescent="0.35">
      <c r="A5" s="4">
        <v>44711</v>
      </c>
      <c r="B5" s="5">
        <v>0.33124999999999993</v>
      </c>
      <c r="C5" s="4">
        <v>44711</v>
      </c>
      <c r="D5" s="5">
        <v>0.33263888888888887</v>
      </c>
      <c r="E5" s="6">
        <f t="shared" ca="1" si="0"/>
        <v>1.3888888861401938E-3</v>
      </c>
      <c r="F5" s="6">
        <f t="shared" ca="1" si="1"/>
        <v>0.98124999999708962</v>
      </c>
      <c r="G5" s="7">
        <v>44713</v>
      </c>
      <c r="H5" s="9">
        <v>0.3125</v>
      </c>
    </row>
    <row r="6" spans="1:8" x14ac:dyDescent="0.35">
      <c r="A6" s="4">
        <v>44708</v>
      </c>
      <c r="B6" s="5">
        <v>0.2944444444444444</v>
      </c>
      <c r="C6" s="4">
        <v>44708</v>
      </c>
      <c r="D6" s="5">
        <v>0.39930555555555558</v>
      </c>
      <c r="E6" s="6">
        <f t="shared" ca="1" si="0"/>
        <v>0.10486111111094942</v>
      </c>
      <c r="F6" s="6">
        <f t="shared" ca="1" si="1"/>
        <v>1.5284722222204434</v>
      </c>
      <c r="G6" s="7">
        <v>44713</v>
      </c>
      <c r="H6" s="9">
        <v>0.32291666666666669</v>
      </c>
    </row>
    <row r="7" spans="1:8" x14ac:dyDescent="0.35">
      <c r="A7" s="4">
        <v>44708</v>
      </c>
      <c r="B7" s="5">
        <v>0.29374999999999996</v>
      </c>
      <c r="C7" s="4">
        <v>44708</v>
      </c>
      <c r="D7" s="5">
        <v>0.39861111111111114</v>
      </c>
      <c r="E7" s="6">
        <f t="shared" ca="1" si="0"/>
        <v>0.10486111111094942</v>
      </c>
      <c r="F7" s="6">
        <f t="shared" ca="1" si="1"/>
        <v>-1.4187499999970894</v>
      </c>
      <c r="G7" s="7">
        <v>44706</v>
      </c>
      <c r="H7" s="9">
        <v>0.375</v>
      </c>
    </row>
    <row r="8" spans="1:8" x14ac:dyDescent="0.35">
      <c r="A8" s="4">
        <v>44685</v>
      </c>
      <c r="B8" s="5">
        <v>0.35624999999999996</v>
      </c>
      <c r="C8" s="4">
        <v>44685</v>
      </c>
      <c r="D8" s="5">
        <v>0.3611111111111111</v>
      </c>
      <c r="E8" s="6">
        <f t="shared" ca="1" si="0"/>
        <v>4.8611111124046147E-3</v>
      </c>
      <c r="F8" s="6">
        <f t="shared" ca="1" si="1"/>
        <v>9.5187500000029086</v>
      </c>
      <c r="G8" s="7">
        <v>44713</v>
      </c>
      <c r="H8" s="9">
        <v>0.375</v>
      </c>
    </row>
    <row r="9" spans="1:8" x14ac:dyDescent="0.35">
      <c r="A9" s="4">
        <v>44653</v>
      </c>
      <c r="B9" s="5">
        <v>0.46597222222222223</v>
      </c>
      <c r="C9" s="4">
        <v>44655</v>
      </c>
      <c r="D9" s="5">
        <v>0.43263888888888885</v>
      </c>
      <c r="E9" s="6">
        <f t="shared" ca="1" si="0"/>
        <v>0.1409722222209287</v>
      </c>
      <c r="F9" s="6">
        <f t="shared" ca="1" si="1"/>
        <v>20.045138888888076</v>
      </c>
      <c r="G9" s="7">
        <v>44713</v>
      </c>
      <c r="H9" s="9">
        <v>0.33680555555555558</v>
      </c>
    </row>
    <row r="10" spans="1:8" x14ac:dyDescent="0.35">
      <c r="A10" s="4">
        <v>44702</v>
      </c>
      <c r="B10" s="5">
        <v>0.88055555555555554</v>
      </c>
      <c r="C10" s="4">
        <v>44704</v>
      </c>
      <c r="D10" s="5">
        <v>0.38124999999999998</v>
      </c>
      <c r="E10" s="6">
        <f t="shared" ca="1" si="0"/>
        <v>8.9583333331878123E-2</v>
      </c>
      <c r="F10" s="6">
        <f t="shared" ca="1" si="1"/>
        <v>1.4999999999999998</v>
      </c>
      <c r="G10" s="7">
        <v>44707</v>
      </c>
      <c r="H10" s="9">
        <v>0.60069444444444442</v>
      </c>
    </row>
    <row r="11" spans="1:8" x14ac:dyDescent="0.35">
      <c r="A11" s="4">
        <v>44698</v>
      </c>
      <c r="B11" s="5">
        <v>0.65208333333333335</v>
      </c>
      <c r="C11" s="4">
        <v>44698</v>
      </c>
      <c r="D11" s="5">
        <v>0.65277777777777779</v>
      </c>
      <c r="E11" s="6">
        <f t="shared" ca="1" si="0"/>
        <v>6.944444467080757E-4</v>
      </c>
      <c r="F11" s="6">
        <f t="shared" ca="1" si="1"/>
        <v>4.670833333329937</v>
      </c>
      <c r="G11" s="7">
        <v>44713</v>
      </c>
      <c r="H11" s="9">
        <v>0.32291666666666669</v>
      </c>
    </row>
    <row r="12" spans="1:8" x14ac:dyDescent="0.35">
      <c r="A12" s="4">
        <v>44702</v>
      </c>
      <c r="B12" s="5">
        <v>0.87430555555555545</v>
      </c>
      <c r="C12" s="4">
        <v>44704</v>
      </c>
      <c r="D12" s="5">
        <v>0.38055555555555554</v>
      </c>
      <c r="E12" s="6">
        <f t="shared" ca="1" si="0"/>
        <v>8.8888888892446005E-2</v>
      </c>
      <c r="F12" s="6">
        <f t="shared" ca="1" si="1"/>
        <v>3.0458333333347882</v>
      </c>
      <c r="G12" s="7">
        <v>44713</v>
      </c>
      <c r="H12" s="9">
        <v>0.33749999999999997</v>
      </c>
    </row>
    <row r="13" spans="1:8" x14ac:dyDescent="0.35">
      <c r="A13" s="4">
        <v>44708</v>
      </c>
      <c r="B13" s="5">
        <v>0.29374999999999996</v>
      </c>
      <c r="C13" s="4">
        <v>44708</v>
      </c>
      <c r="D13" s="5">
        <v>0.3979166666666667</v>
      </c>
      <c r="E13" s="6">
        <f t="shared" ca="1" si="0"/>
        <v>0.10416666667151731</v>
      </c>
      <c r="F13" s="6">
        <f t="shared" ca="1" si="1"/>
        <v>1.5395833333386688</v>
      </c>
      <c r="G13" s="7">
        <v>44713</v>
      </c>
      <c r="H13" s="9">
        <v>0.33333333333333331</v>
      </c>
    </row>
    <row r="14" spans="1:8" x14ac:dyDescent="0.35">
      <c r="A14" s="4">
        <v>44708</v>
      </c>
      <c r="B14" s="5">
        <v>0.29374999999999996</v>
      </c>
      <c r="C14" s="4">
        <v>44708</v>
      </c>
      <c r="D14" s="5">
        <v>0.3979166666666667</v>
      </c>
      <c r="E14" s="6">
        <f t="shared" ca="1" si="0"/>
        <v>0.10416666667151731</v>
      </c>
      <c r="F14" s="6">
        <f t="shared" ca="1" si="1"/>
        <v>1.5395833333386688</v>
      </c>
      <c r="G14" s="7">
        <v>44713</v>
      </c>
      <c r="H14" s="9">
        <v>0.33333333333333331</v>
      </c>
    </row>
    <row r="15" spans="1:8" x14ac:dyDescent="0.35">
      <c r="A15" s="4">
        <v>44653</v>
      </c>
      <c r="B15" s="5">
        <v>0.46180555555555552</v>
      </c>
      <c r="C15" s="4">
        <v>44655</v>
      </c>
      <c r="D15" s="5">
        <v>0.35</v>
      </c>
      <c r="E15" s="6">
        <f t="shared" ca="1" si="0"/>
        <v>5.8333333331878123E-2</v>
      </c>
      <c r="F15" s="6">
        <f t="shared" ca="1" si="1"/>
        <v>20.041666666669087</v>
      </c>
      <c r="G15" s="7">
        <v>44713</v>
      </c>
      <c r="H15" s="9">
        <v>0.33333333333333331</v>
      </c>
    </row>
    <row r="16" spans="1:8" x14ac:dyDescent="0.35">
      <c r="A16" s="4">
        <v>44712</v>
      </c>
      <c r="B16" s="5">
        <v>0.71944444444444433</v>
      </c>
      <c r="C16" s="4">
        <v>44713</v>
      </c>
      <c r="D16" s="5">
        <v>0.34930555555555554</v>
      </c>
      <c r="E16" s="6">
        <f t="shared" ca="1" si="0"/>
        <v>0.12986111111240461</v>
      </c>
      <c r="F16" s="6">
        <f t="shared" ca="1" si="1"/>
        <v>-7.1152777777824658</v>
      </c>
      <c r="G16" s="7">
        <v>44693</v>
      </c>
      <c r="H16" s="9">
        <v>0.60416666666666663</v>
      </c>
    </row>
    <row r="17" spans="1:8" x14ac:dyDescent="0.35">
      <c r="A17" s="4">
        <v>44710</v>
      </c>
      <c r="B17" s="5">
        <v>0.66597222222222219</v>
      </c>
      <c r="C17" s="4">
        <v>44711</v>
      </c>
      <c r="D17" s="5">
        <v>0.34236111111111112</v>
      </c>
      <c r="E17" s="6">
        <f t="shared" ca="1" si="0"/>
        <v>5.0694444447193121E-2</v>
      </c>
      <c r="F17" s="6">
        <f t="shared" ca="1" si="1"/>
        <v>1.0520833333333333</v>
      </c>
      <c r="G17" s="7">
        <v>44713</v>
      </c>
      <c r="H17" s="9">
        <v>0.34375</v>
      </c>
    </row>
    <row r="18" spans="1:8" x14ac:dyDescent="0.35">
      <c r="A18" s="4">
        <v>44709</v>
      </c>
      <c r="B18" s="5">
        <v>0.69027777777777777</v>
      </c>
      <c r="C18" s="4">
        <v>44711</v>
      </c>
      <c r="D18" s="5">
        <v>0.34027777777777773</v>
      </c>
      <c r="E18" s="6">
        <f t="shared" ca="1" si="0"/>
        <v>4.8611111114344852E-2</v>
      </c>
      <c r="F18" s="6">
        <f t="shared" ca="1" si="1"/>
        <v>1.0645833333304229</v>
      </c>
      <c r="G18" s="7">
        <v>44713</v>
      </c>
      <c r="H18" s="9">
        <v>0.35625000000000001</v>
      </c>
    </row>
    <row r="19" spans="1:8" x14ac:dyDescent="0.35">
      <c r="A19" s="4">
        <v>44711</v>
      </c>
      <c r="B19" s="5">
        <v>0.37083333333333329</v>
      </c>
      <c r="C19" s="4">
        <v>44711</v>
      </c>
      <c r="D19" s="5">
        <v>0.37222222222222223</v>
      </c>
      <c r="E19" s="6">
        <f t="shared" ca="1" si="0"/>
        <v>1.3888888861401938E-3</v>
      </c>
      <c r="F19" s="6">
        <f t="shared" ca="1" si="1"/>
        <v>0.99722222222044365</v>
      </c>
      <c r="G19" s="7">
        <v>44713</v>
      </c>
      <c r="H19" s="9">
        <v>0.36805555555555558</v>
      </c>
    </row>
    <row r="20" spans="1:8" x14ac:dyDescent="0.35">
      <c r="A20" s="4">
        <v>44678</v>
      </c>
      <c r="B20" s="5">
        <v>0.15902777777777777</v>
      </c>
      <c r="C20" s="4">
        <v>44678</v>
      </c>
      <c r="D20" s="5">
        <v>0.34791666666666665</v>
      </c>
      <c r="E20" s="6">
        <f t="shared" ca="1" si="0"/>
        <v>5.6249999999029854E-2</v>
      </c>
      <c r="F20" s="6">
        <f t="shared" ca="1" si="1"/>
        <v>12.077777777774219</v>
      </c>
      <c r="G20" s="7">
        <v>44713</v>
      </c>
      <c r="H20" s="9">
        <v>0.36944444444444446</v>
      </c>
    </row>
  </sheetData>
  <conditionalFormatting sqref="A2:H20">
    <cfRule type="expression" dxfId="10" priority="1">
      <formula>$F2&lt;0</formula>
    </cfRule>
  </conditionalFormatting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12"/>
  <sheetViews>
    <sheetView showGridLines="0" tabSelected="1" workbookViewId="0">
      <selection activeCell="B6" sqref="B6"/>
    </sheetView>
  </sheetViews>
  <sheetFormatPr defaultColWidth="11.54296875" defaultRowHeight="14.5" x14ac:dyDescent="0.35"/>
  <cols>
    <col min="1" max="1" width="15.54296875" style="1" bestFit="1" customWidth="1"/>
    <col min="2" max="2" width="12.90625" style="1" bestFit="1" customWidth="1"/>
    <col min="3" max="3" width="12.6328125" style="1" bestFit="1" customWidth="1"/>
    <col min="4" max="4" width="13" style="1" bestFit="1" customWidth="1"/>
    <col min="5" max="5" width="12.1796875" style="1" bestFit="1" customWidth="1"/>
    <col min="6" max="6" width="12.6328125" style="1" bestFit="1" customWidth="1"/>
    <col min="7" max="7" width="13.08984375" style="1" bestFit="1" customWidth="1"/>
    <col min="8" max="8" width="12.90625" style="1" bestFit="1" customWidth="1"/>
    <col min="9" max="10" width="13" style="1" bestFit="1" customWidth="1"/>
    <col min="11" max="11" width="12.54296875" style="1" bestFit="1" customWidth="1"/>
    <col min="12" max="16384" width="11.54296875" style="1"/>
  </cols>
  <sheetData>
    <row r="1" spans="1:11" x14ac:dyDescent="0.35">
      <c r="A1" s="3"/>
      <c r="B1" s="3">
        <f ca="1">YEAR(TODAY())-1</f>
        <v>2021</v>
      </c>
      <c r="C1" s="3">
        <f ca="1">B1+1</f>
        <v>2022</v>
      </c>
      <c r="D1" s="3">
        <f t="shared" ref="D1:G1" ca="1" si="0">C1+1</f>
        <v>2023</v>
      </c>
      <c r="E1" s="3">
        <f t="shared" ca="1" si="0"/>
        <v>2024</v>
      </c>
      <c r="F1" s="3">
        <f t="shared" ca="1" si="0"/>
        <v>2025</v>
      </c>
      <c r="G1" s="3">
        <f t="shared" ca="1" si="0"/>
        <v>2026</v>
      </c>
      <c r="H1" s="3">
        <f t="shared" ref="H1:I1" ca="1" si="1">G1+1</f>
        <v>2027</v>
      </c>
      <c r="I1" s="3">
        <f t="shared" ca="1" si="1"/>
        <v>2028</v>
      </c>
      <c r="J1" s="3">
        <f t="shared" ref="J1:K1" ca="1" si="2">I1+1</f>
        <v>2029</v>
      </c>
      <c r="K1" s="3">
        <f t="shared" ca="1" si="2"/>
        <v>2030</v>
      </c>
    </row>
    <row r="2" spans="1:11" x14ac:dyDescent="0.35">
      <c r="A2" s="1" t="s">
        <v>18</v>
      </c>
      <c r="B2" s="2">
        <f ca="1">DATE(B1,1,1)</f>
        <v>44197</v>
      </c>
      <c r="C2" s="2">
        <f t="shared" ref="C2:G2" ca="1" si="3">DATE(C1,1,1)</f>
        <v>44562</v>
      </c>
      <c r="D2" s="2">
        <f t="shared" ca="1" si="3"/>
        <v>44927</v>
      </c>
      <c r="E2" s="2">
        <f t="shared" ca="1" si="3"/>
        <v>45292</v>
      </c>
      <c r="F2" s="2">
        <f t="shared" ca="1" si="3"/>
        <v>45658</v>
      </c>
      <c r="G2" s="2">
        <f t="shared" ca="1" si="3"/>
        <v>46023</v>
      </c>
      <c r="H2" s="2">
        <f t="shared" ref="H2" ca="1" si="4">DATE(H1,1,1)</f>
        <v>46388</v>
      </c>
      <c r="I2" s="2">
        <f t="shared" ref="I2:K2" ca="1" si="5">DATE(I1,1,1)</f>
        <v>46753</v>
      </c>
      <c r="J2" s="2">
        <f t="shared" ca="1" si="5"/>
        <v>47119</v>
      </c>
      <c r="K2" s="2">
        <f t="shared" ca="1" si="5"/>
        <v>47484</v>
      </c>
    </row>
    <row r="3" spans="1:11" x14ac:dyDescent="0.35">
      <c r="A3" s="1" t="s">
        <v>8</v>
      </c>
      <c r="B3" s="2">
        <f ca="1">(ROUND(DATE(B1,4,MOD(234-11*MOD(B1,19),30))/7,0)*7-6)+1</f>
        <v>44291</v>
      </c>
      <c r="C3" s="2">
        <f t="shared" ref="C3:G3" ca="1" si="6">(ROUND(DATE(C1,4,MOD(234-11*MOD(C1,19),30))/7,0)*7-6)+1</f>
        <v>44669</v>
      </c>
      <c r="D3" s="2">
        <f t="shared" ca="1" si="6"/>
        <v>45026</v>
      </c>
      <c r="E3" s="2">
        <f t="shared" ca="1" si="6"/>
        <v>45383</v>
      </c>
      <c r="F3" s="2">
        <f t="shared" ca="1" si="6"/>
        <v>45768</v>
      </c>
      <c r="G3" s="2">
        <f t="shared" ca="1" si="6"/>
        <v>46118</v>
      </c>
      <c r="H3" s="2">
        <f t="shared" ref="H3:I3" ca="1" si="7">(ROUND(DATE(H1,4,MOD(234-11*MOD(H1,19),30))/7,0)*7-6)+1</f>
        <v>46475</v>
      </c>
      <c r="I3" s="2">
        <f t="shared" ca="1" si="7"/>
        <v>46860</v>
      </c>
      <c r="J3" s="2">
        <f t="shared" ref="J3:K3" ca="1" si="8">(ROUND(DATE(J1,4,MOD(234-11*MOD(J1,19),30))/7,0)*7-6)+1</f>
        <v>47210</v>
      </c>
      <c r="K3" s="2">
        <f t="shared" ca="1" si="8"/>
        <v>47595</v>
      </c>
    </row>
    <row r="4" spans="1:11" x14ac:dyDescent="0.35">
      <c r="A4" s="1" t="s">
        <v>9</v>
      </c>
      <c r="B4" s="2">
        <f ca="1">DATE(B1,5,1)</f>
        <v>44317</v>
      </c>
      <c r="C4" s="2">
        <f t="shared" ref="C4:G4" ca="1" si="9">DATE(C1,5,1)</f>
        <v>44682</v>
      </c>
      <c r="D4" s="2">
        <f t="shared" ca="1" si="9"/>
        <v>45047</v>
      </c>
      <c r="E4" s="2">
        <f t="shared" ca="1" si="9"/>
        <v>45413</v>
      </c>
      <c r="F4" s="2">
        <f t="shared" ca="1" si="9"/>
        <v>45778</v>
      </c>
      <c r="G4" s="2">
        <f t="shared" ca="1" si="9"/>
        <v>46143</v>
      </c>
      <c r="H4" s="2">
        <f t="shared" ref="H4:I4" ca="1" si="10">DATE(H1,5,1)</f>
        <v>46508</v>
      </c>
      <c r="I4" s="2">
        <f t="shared" ca="1" si="10"/>
        <v>46874</v>
      </c>
      <c r="J4" s="2">
        <f t="shared" ref="J4:K4" ca="1" si="11">DATE(J1,5,1)</f>
        <v>47239</v>
      </c>
      <c r="K4" s="2">
        <f t="shared" ca="1" si="11"/>
        <v>47604</v>
      </c>
    </row>
    <row r="5" spans="1:11" x14ac:dyDescent="0.35">
      <c r="A5" s="1" t="s">
        <v>10</v>
      </c>
      <c r="B5" s="2">
        <f ca="1">DATE(B1,5,8)</f>
        <v>44324</v>
      </c>
      <c r="C5" s="2">
        <f t="shared" ref="C5:G5" ca="1" si="12">DATE(C1,5,8)</f>
        <v>44689</v>
      </c>
      <c r="D5" s="2">
        <f t="shared" ca="1" si="12"/>
        <v>45054</v>
      </c>
      <c r="E5" s="2">
        <f t="shared" ca="1" si="12"/>
        <v>45420</v>
      </c>
      <c r="F5" s="2">
        <f t="shared" ca="1" si="12"/>
        <v>45785</v>
      </c>
      <c r="G5" s="2">
        <f t="shared" ca="1" si="12"/>
        <v>46150</v>
      </c>
      <c r="H5" s="2">
        <f t="shared" ref="H5:I5" ca="1" si="13">DATE(H1,5,8)</f>
        <v>46515</v>
      </c>
      <c r="I5" s="2">
        <f t="shared" ca="1" si="13"/>
        <v>46881</v>
      </c>
      <c r="J5" s="2">
        <f t="shared" ref="J5:K5" ca="1" si="14">DATE(J1,5,8)</f>
        <v>47246</v>
      </c>
      <c r="K5" s="2">
        <f t="shared" ca="1" si="14"/>
        <v>47611</v>
      </c>
    </row>
    <row r="6" spans="1:11" x14ac:dyDescent="0.35">
      <c r="A6" s="1" t="s">
        <v>11</v>
      </c>
      <c r="B6" s="2">
        <f ca="1">(ROUND(DATE(B1,4,MOD(234-11*MOD(B1,19),30))/7,0)*7-6)+39</f>
        <v>44329</v>
      </c>
      <c r="C6" s="2">
        <f t="shared" ref="C6:G6" ca="1" si="15">(ROUND(DATE(C1,4,MOD(234-11*MOD(C1,19),30))/7,0)*7-6)+39</f>
        <v>44707</v>
      </c>
      <c r="D6" s="2">
        <f t="shared" ca="1" si="15"/>
        <v>45064</v>
      </c>
      <c r="E6" s="2">
        <f t="shared" ca="1" si="15"/>
        <v>45421</v>
      </c>
      <c r="F6" s="2">
        <f t="shared" ca="1" si="15"/>
        <v>45806</v>
      </c>
      <c r="G6" s="2">
        <f t="shared" ca="1" si="15"/>
        <v>46156</v>
      </c>
      <c r="H6" s="2">
        <f t="shared" ref="H6:I6" ca="1" si="16">(ROUND(DATE(H1,4,MOD(234-11*MOD(H1,19),30))/7,0)*7-6)+39</f>
        <v>46513</v>
      </c>
      <c r="I6" s="2">
        <f t="shared" ca="1" si="16"/>
        <v>46898</v>
      </c>
      <c r="J6" s="2">
        <f t="shared" ref="J6:K6" ca="1" si="17">(ROUND(DATE(J1,4,MOD(234-11*MOD(J1,19),30))/7,0)*7-6)+39</f>
        <v>47248</v>
      </c>
      <c r="K6" s="2">
        <f t="shared" ca="1" si="17"/>
        <v>47633</v>
      </c>
    </row>
    <row r="7" spans="1:11" x14ac:dyDescent="0.35">
      <c r="A7" s="1" t="s">
        <v>12</v>
      </c>
      <c r="B7" s="2">
        <f ca="1">(ROUND(DATE(B1,4,MOD(234-11*MOD(B1,19),30))/7,0)*7-6)+50</f>
        <v>44340</v>
      </c>
      <c r="C7" s="2">
        <f t="shared" ref="C7:G7" ca="1" si="18">(ROUND(DATE(C1,4,MOD(234-11*MOD(C1,19),30))/7,0)*7-6)+50</f>
        <v>44718</v>
      </c>
      <c r="D7" s="2">
        <f t="shared" ca="1" si="18"/>
        <v>45075</v>
      </c>
      <c r="E7" s="2">
        <f t="shared" ca="1" si="18"/>
        <v>45432</v>
      </c>
      <c r="F7" s="2">
        <f t="shared" ca="1" si="18"/>
        <v>45817</v>
      </c>
      <c r="G7" s="2">
        <f t="shared" ca="1" si="18"/>
        <v>46167</v>
      </c>
      <c r="H7" s="2">
        <f t="shared" ref="H7:I7" ca="1" si="19">(ROUND(DATE(H1,4,MOD(234-11*MOD(H1,19),30))/7,0)*7-6)+50</f>
        <v>46524</v>
      </c>
      <c r="I7" s="2">
        <f t="shared" ca="1" si="19"/>
        <v>46909</v>
      </c>
      <c r="J7" s="2">
        <f t="shared" ref="J7:K7" ca="1" si="20">(ROUND(DATE(J1,4,MOD(234-11*MOD(J1,19),30))/7,0)*7-6)+50</f>
        <v>47259</v>
      </c>
      <c r="K7" s="2">
        <f t="shared" ca="1" si="20"/>
        <v>47644</v>
      </c>
    </row>
    <row r="8" spans="1:11" x14ac:dyDescent="0.35">
      <c r="A8" s="1" t="s">
        <v>13</v>
      </c>
      <c r="B8" s="2">
        <f ca="1">DATE(B1,7,14)</f>
        <v>44391</v>
      </c>
      <c r="C8" s="2">
        <f t="shared" ref="C8:G8" ca="1" si="21">DATE(C1,7,14)</f>
        <v>44756</v>
      </c>
      <c r="D8" s="2">
        <f t="shared" ca="1" si="21"/>
        <v>45121</v>
      </c>
      <c r="E8" s="2">
        <f t="shared" ca="1" si="21"/>
        <v>45487</v>
      </c>
      <c r="F8" s="2">
        <f t="shared" ca="1" si="21"/>
        <v>45852</v>
      </c>
      <c r="G8" s="2">
        <f t="shared" ca="1" si="21"/>
        <v>46217</v>
      </c>
      <c r="H8" s="2">
        <f t="shared" ref="H8:I8" ca="1" si="22">DATE(H1,7,14)</f>
        <v>46582</v>
      </c>
      <c r="I8" s="2">
        <f t="shared" ca="1" si="22"/>
        <v>46948</v>
      </c>
      <c r="J8" s="2">
        <f t="shared" ref="J8:K8" ca="1" si="23">DATE(J1,7,14)</f>
        <v>47313</v>
      </c>
      <c r="K8" s="2">
        <f t="shared" ca="1" si="23"/>
        <v>47678</v>
      </c>
    </row>
    <row r="9" spans="1:11" x14ac:dyDescent="0.35">
      <c r="A9" s="1" t="s">
        <v>14</v>
      </c>
      <c r="B9" s="2">
        <f ca="1">DATE(B1,8,15)</f>
        <v>44423</v>
      </c>
      <c r="C9" s="2">
        <f t="shared" ref="C9:G9" ca="1" si="24">DATE(C1,8,15)</f>
        <v>44788</v>
      </c>
      <c r="D9" s="2">
        <f t="shared" ca="1" si="24"/>
        <v>45153</v>
      </c>
      <c r="E9" s="2">
        <f t="shared" ca="1" si="24"/>
        <v>45519</v>
      </c>
      <c r="F9" s="2">
        <f t="shared" ca="1" si="24"/>
        <v>45884</v>
      </c>
      <c r="G9" s="2">
        <f t="shared" ca="1" si="24"/>
        <v>46249</v>
      </c>
      <c r="H9" s="2">
        <f t="shared" ref="H9:I9" ca="1" si="25">DATE(H1,8,15)</f>
        <v>46614</v>
      </c>
      <c r="I9" s="2">
        <f t="shared" ca="1" si="25"/>
        <v>46980</v>
      </c>
      <c r="J9" s="2">
        <f t="shared" ref="J9:K9" ca="1" si="26">DATE(J1,8,15)</f>
        <v>47345</v>
      </c>
      <c r="K9" s="2">
        <f t="shared" ca="1" si="26"/>
        <v>47710</v>
      </c>
    </row>
    <row r="10" spans="1:11" x14ac:dyDescent="0.35">
      <c r="A10" s="1" t="s">
        <v>15</v>
      </c>
      <c r="B10" s="2">
        <f ca="1">DATE(B1,11,1)</f>
        <v>44501</v>
      </c>
      <c r="C10" s="2">
        <f t="shared" ref="C10:G10" ca="1" si="27">DATE(C1,11,1)</f>
        <v>44866</v>
      </c>
      <c r="D10" s="2">
        <f t="shared" ca="1" si="27"/>
        <v>45231</v>
      </c>
      <c r="E10" s="2">
        <f t="shared" ca="1" si="27"/>
        <v>45597</v>
      </c>
      <c r="F10" s="2">
        <f t="shared" ca="1" si="27"/>
        <v>45962</v>
      </c>
      <c r="G10" s="2">
        <f t="shared" ca="1" si="27"/>
        <v>46327</v>
      </c>
      <c r="H10" s="2">
        <f t="shared" ref="H10:I10" ca="1" si="28">DATE(H1,11,1)</f>
        <v>46692</v>
      </c>
      <c r="I10" s="2">
        <f t="shared" ca="1" si="28"/>
        <v>47058</v>
      </c>
      <c r="J10" s="2">
        <f t="shared" ref="J10:K10" ca="1" si="29">DATE(J1,11,1)</f>
        <v>47423</v>
      </c>
      <c r="K10" s="2">
        <f t="shared" ca="1" si="29"/>
        <v>47788</v>
      </c>
    </row>
    <row r="11" spans="1:11" x14ac:dyDescent="0.35">
      <c r="A11" s="1" t="s">
        <v>16</v>
      </c>
      <c r="B11" s="2">
        <f ca="1">DATE(B1,11,11)</f>
        <v>44511</v>
      </c>
      <c r="C11" s="2">
        <f t="shared" ref="C11:G11" ca="1" si="30">DATE(C1,11,11)</f>
        <v>44876</v>
      </c>
      <c r="D11" s="2">
        <f t="shared" ca="1" si="30"/>
        <v>45241</v>
      </c>
      <c r="E11" s="2">
        <f t="shared" ca="1" si="30"/>
        <v>45607</v>
      </c>
      <c r="F11" s="2">
        <f t="shared" ca="1" si="30"/>
        <v>45972</v>
      </c>
      <c r="G11" s="2">
        <f t="shared" ca="1" si="30"/>
        <v>46337</v>
      </c>
      <c r="H11" s="2">
        <f t="shared" ref="H11:I11" ca="1" si="31">DATE(H1,11,11)</f>
        <v>46702</v>
      </c>
      <c r="I11" s="2">
        <f t="shared" ca="1" si="31"/>
        <v>47068</v>
      </c>
      <c r="J11" s="2">
        <f t="shared" ref="J11:K11" ca="1" si="32">DATE(J1,11,11)</f>
        <v>47433</v>
      </c>
      <c r="K11" s="2">
        <f t="shared" ca="1" si="32"/>
        <v>47798</v>
      </c>
    </row>
    <row r="12" spans="1:11" x14ac:dyDescent="0.35">
      <c r="A12" s="1" t="s">
        <v>17</v>
      </c>
      <c r="B12" s="2">
        <f ca="1">DATE(B1,12,25)</f>
        <v>44555</v>
      </c>
      <c r="C12" s="2">
        <f t="shared" ref="C12:G12" ca="1" si="33">DATE(C1,12,25)</f>
        <v>44920</v>
      </c>
      <c r="D12" s="2">
        <f t="shared" ca="1" si="33"/>
        <v>45285</v>
      </c>
      <c r="E12" s="2">
        <f t="shared" ca="1" si="33"/>
        <v>45651</v>
      </c>
      <c r="F12" s="2">
        <f t="shared" ca="1" si="33"/>
        <v>46016</v>
      </c>
      <c r="G12" s="2">
        <f t="shared" ca="1" si="33"/>
        <v>46381</v>
      </c>
      <c r="H12" s="2">
        <f t="shared" ref="H12:I12" ca="1" si="34">DATE(H1,12,25)</f>
        <v>46746</v>
      </c>
      <c r="I12" s="2">
        <f t="shared" ca="1" si="34"/>
        <v>47112</v>
      </c>
      <c r="J12" s="2">
        <f t="shared" ref="J12:K12" ca="1" si="35">DATE(J1,12,25)</f>
        <v>47477</v>
      </c>
      <c r="K12" s="2">
        <f t="shared" ca="1" si="35"/>
        <v>47842</v>
      </c>
    </row>
  </sheetData>
  <pageMargins left="0.7" right="0.7" top="0.75" bottom="0.75" header="0.3" footer="0.3"/>
  <pageSetup paperSize="9" orientation="portrait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7674f5eb-1802-4e83-bea0-ded627e22426"/>
    <Localisationinformatique xmlns="2abdeee6-ec36-4b56-a996-c374fbe1f503">
      <Url xsi:nil="true"/>
      <Description xsi:nil="true"/>
    </Localisationinformatique>
    <lcf76f155ced4ddcb4097134ff3c332f xmlns="2abdeee6-ec36-4b56-a996-c374fbe1f503">
      <Terms xmlns="http://schemas.microsoft.com/office/infopath/2007/PartnerControls"/>
    </lcf76f155ced4ddcb4097134ff3c332f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E6FC3EDD97CE14FA281EB04C338F6F9" ma:contentTypeVersion="19" ma:contentTypeDescription="Crée un document." ma:contentTypeScope="" ma:versionID="060220d6d751c0cd72c47284011069e9">
  <xsd:schema xmlns:xsd="http://www.w3.org/2001/XMLSchema" xmlns:xs="http://www.w3.org/2001/XMLSchema" xmlns:p="http://schemas.microsoft.com/office/2006/metadata/properties" xmlns:ns2="2abdeee6-ec36-4b56-a996-c374fbe1f503" xmlns:ns3="7674f5eb-1802-4e83-bea0-ded627e22426" targetNamespace="http://schemas.microsoft.com/office/2006/metadata/properties" ma:root="true" ma:fieldsID="6d3ccb4e228298a8eb84906d6feb1efe" ns2:_="" ns3:_="">
    <xsd:import namespace="2abdeee6-ec36-4b56-a996-c374fbe1f503"/>
    <xsd:import namespace="7674f5eb-1802-4e83-bea0-ded627e22426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MediaServiceDateTaken" minOccurs="0"/>
                <xsd:element ref="ns2:MediaServiceLocation" minOccurs="0"/>
                <xsd:element ref="ns2:Localisationinformatique" minOccurs="0"/>
                <xsd:element ref="ns2:MediaServiceAutoKeyPoints" minOccurs="0"/>
                <xsd:element ref="ns2:MediaServiceKeyPoints" minOccurs="0"/>
                <xsd:element ref="ns2:MediaLengthInSeconds" minOccurs="0"/>
                <xsd:element ref="ns3:TaxCatchAll" minOccurs="0"/>
                <xsd:element ref="ns2:lcf76f155ced4ddcb4097134ff3c332f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abdeee6-ec36-4b56-a996-c374fbe1f50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6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  <xsd:element name="Localisationinformatique" ma:index="18" nillable="true" ma:displayName="Localisation informatique" ma:format="Hyperlink" ma:internalName="Localisationinformatiq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21" nillable="true" ma:displayName="Length (seconds)" ma:internalName="MediaLengthInSeconds" ma:readOnly="true">
      <xsd:simpleType>
        <xsd:restriction base="dms:Unknown"/>
      </xsd:simpleType>
    </xsd:element>
    <xsd:element name="lcf76f155ced4ddcb4097134ff3c332f" ma:index="24" nillable="true" ma:taxonomy="true" ma:internalName="lcf76f155ced4ddcb4097134ff3c332f" ma:taxonomyFieldName="MediaServiceImageTags" ma:displayName="Balises d’images" ma:readOnly="false" ma:fieldId="{5cf76f15-5ced-4ddc-b409-7134ff3c332f}" ma:taxonomyMulti="true" ma:sspId="a63a5a08-bdb1-493c-bc0f-6a02678610b3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674f5eb-1802-4e83-bea0-ded627e22426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2" nillable="true" ma:displayName="Taxonomy Catch All Column" ma:hidden="true" ma:list="{7644dd66-1728-428e-80a8-d9a2ce545d02}" ma:internalName="TaxCatchAll" ma:showField="CatchAllData" ma:web="7674f5eb-1802-4e83-bea0-ded627e22426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5F474404-9992-4839-810C-CD0D8F318D29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5B624C23-108E-4BC7-96B9-43B2430D5F13}">
  <ds:schemaRefs>
    <ds:schemaRef ds:uri="http://schemas.microsoft.com/office/infopath/2007/PartnerControls"/>
    <ds:schemaRef ds:uri="http://schemas.microsoft.com/office/2006/metadata/properties"/>
    <ds:schemaRef ds:uri="http://purl.org/dc/terms/"/>
    <ds:schemaRef ds:uri="2abdeee6-ec36-4b56-a996-c374fbe1f503"/>
    <ds:schemaRef ds:uri="http://schemas.microsoft.com/office/2006/documentManagement/types"/>
    <ds:schemaRef ds:uri="http://schemas.openxmlformats.org/package/2006/metadata/core-properties"/>
    <ds:schemaRef ds:uri="http://purl.org/dc/elements/1.1/"/>
    <ds:schemaRef ds:uri="7674f5eb-1802-4e83-bea0-ded627e22426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4CD74490-20B6-4D10-90B4-424999F5E81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abdeee6-ec36-4b56-a996-c374fbe1f503"/>
    <ds:schemaRef ds:uri="7674f5eb-1802-4e83-bea0-ded627e2242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Données</vt:lpstr>
      <vt:lpstr>Fériés</vt:lpstr>
      <vt:lpstr>d.fériés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MARZOUK Qassim</dc:creator>
  <cp:lastModifiedBy>Jean-Eric</cp:lastModifiedBy>
  <dcterms:created xsi:type="dcterms:W3CDTF">2022-09-01T10:14:30Z</dcterms:created>
  <dcterms:modified xsi:type="dcterms:W3CDTF">2022-09-05T20:18:50Z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0x0101009E6FC3EDD97CE14FA281EB04C338F6F9</vt:lpwstr>
  </property>
</Properties>
</file>