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3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2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E63BF7D-6777-4FE1-8DE2-8101030486E9}" xr6:coauthVersionLast="48" xr6:coauthVersionMax="48" xr10:uidLastSave="{00000000-0000-0000-0000-000000000000}"/>
  <bookViews>
    <workbookView xWindow="-120" yWindow="-120" windowWidth="24240" windowHeight="13740" activeTab="3" xr2:uid="{556CE6FF-8437-43DD-865F-BD10DAEE2773}"/>
  </bookViews>
  <sheets>
    <sheet name="Parametres" sheetId="1" r:id="rId1"/>
    <sheet name="Calcul glucides" sheetId="2" r:id="rId2"/>
    <sheet name="Carnet de suivi" sheetId="3" r:id="rId3"/>
    <sheet name="Valeur Glucides" sheetId="6" r:id="rId4"/>
    <sheet name="calcul glucides recette" sheetId="4" r:id="rId5"/>
  </sheets>
  <externalReferences>
    <externalReference r:id="rId6"/>
  </externalReferences>
  <definedNames>
    <definedName name="d.aliments">Tableau1[Aliments]</definedName>
    <definedName name="Ratio">Parametres!$B$4:$E$4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" i="4" l="1"/>
  <c r="D13" i="4"/>
  <c r="D12" i="4"/>
  <c r="D11" i="4"/>
  <c r="D10" i="4"/>
  <c r="D9" i="4"/>
  <c r="D8" i="4"/>
  <c r="D7" i="4"/>
  <c r="D6" i="4"/>
  <c r="D5" i="4"/>
  <c r="D4" i="4"/>
  <c r="D15" i="4" l="1"/>
  <c r="D17" i="4" s="1"/>
  <c r="D19" i="4" l="1"/>
  <c r="C35" i="2" l="1"/>
  <c r="C17" i="2"/>
  <c r="C15" i="2"/>
  <c r="G23" i="2"/>
  <c r="G24" i="2"/>
  <c r="G25" i="2"/>
  <c r="G26" i="2"/>
  <c r="G27" i="2"/>
  <c r="G28" i="2"/>
  <c r="G29" i="2"/>
  <c r="G30" i="2"/>
  <c r="G22" i="2"/>
  <c r="B39" i="2"/>
  <c r="B3" i="2"/>
  <c r="A39" i="2" s="1"/>
  <c r="F22" i="2"/>
  <c r="F30" i="2"/>
  <c r="F29" i="2"/>
  <c r="F28" i="2"/>
  <c r="F27" i="2"/>
  <c r="F26" i="2"/>
  <c r="F25" i="2"/>
  <c r="F24" i="2"/>
  <c r="F23" i="2"/>
  <c r="C13" i="2"/>
  <c r="C39" i="2" s="1"/>
  <c r="C10" i="2"/>
  <c r="C8" i="2"/>
  <c r="C6" i="2"/>
  <c r="F31" i="2" l="1"/>
  <c r="B35" i="2" l="1"/>
  <c r="D39" i="2"/>
  <c r="G31" i="2"/>
  <c r="E39" i="2" s="1"/>
  <c r="G34" i="2" l="1"/>
  <c r="F3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tc={18C764F6-519E-43CC-9118-5D7D9EDA2CBB}</author>
  </authors>
  <commentList>
    <comment ref="E20" authorId="0" shapeId="0" xr:uid="{18C764F6-519E-43CC-9118-5D7D9EDA2CBB}">
      <text>
        <t>[Threaded comment]
Your version of Excel allows you to read this threaded comment; however, any edits to it will get removed if the file is opened in a newer version of Excel. Learn more: https://go.microsoft.com/fwlink/?linkid=870924
Comment:
    voir Gluci-check ou étiquette produit pour 100 gr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gomez jean~christophe</author>
  </authors>
  <commentList>
    <comment ref="A29" authorId="0" shapeId="0" xr:uid="{1A571A59-DAFA-4FC5-B13D-442B2B9DE17B}">
      <text>
        <r>
          <rPr>
            <b/>
            <sz val="9"/>
            <color indexed="81"/>
            <rFont val="Tahoma"/>
            <family val="2"/>
          </rPr>
          <t>gomez jean~christophe: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tc={56B415B3-C63D-4AC9-B1EF-1BD5B31BF613}</author>
    <author>tc={70047E4B-8997-4A53-9DB2-2BFAB09353ED}</author>
  </authors>
  <commentList>
    <comment ref="C17" authorId="0" shapeId="0" xr:uid="{56B415B3-C63D-4AC9-B1EF-1BD5B31BF613}">
      <text>
        <t>[Threaded comment]
Your version of Excel allows you to read this threaded comment; however, any edits to it will get removed if the file is opened in a newer version of Excel. Learn more: https://go.microsoft.com/fwlink/?linkid=870924
Comment:
    A reporter dans l'onglet "bolus repas"</t>
      </text>
    </comment>
    <comment ref="A19" authorId="1" shapeId="0" xr:uid="{70047E4B-8997-4A53-9DB2-2BFAB09353ED}">
      <text>
        <t>[Threaded comment]
Your version of Excel allows you to read this threaded comment; however, any edits to it will get removed if the file is opened in a newer version of Excel. Learn more: https://go.microsoft.com/fwlink/?linkid=870924
Comment:
    A reporter dans l'onglet "bolus repas"</t>
      </text>
    </comment>
  </commentList>
</comments>
</file>

<file path=xl/sharedStrings.xml><?xml version="1.0" encoding="utf-8"?>
<sst xmlns="http://schemas.openxmlformats.org/spreadsheetml/2006/main" count="100" uniqueCount="89">
  <si>
    <t>Calcul des glucides</t>
  </si>
  <si>
    <t>Date:</t>
  </si>
  <si>
    <t>Ratio:</t>
  </si>
  <si>
    <t>Déjeuner</t>
  </si>
  <si>
    <t>Gouter</t>
  </si>
  <si>
    <t>Diner</t>
  </si>
  <si>
    <t>Petit-déjeuner</t>
  </si>
  <si>
    <t>Insulino-sensibilité :</t>
  </si>
  <si>
    <t>Jour</t>
  </si>
  <si>
    <t>Nuit</t>
  </si>
  <si>
    <t>Mesure Glycemie :</t>
  </si>
  <si>
    <t>Ratio :</t>
  </si>
  <si>
    <t>Correction :</t>
  </si>
  <si>
    <t>Bolus Avant Repas :</t>
  </si>
  <si>
    <t>Bolus + Correction :</t>
  </si>
  <si>
    <t>ALIMENTS</t>
  </si>
  <si>
    <t>Quantités (en gr)</t>
  </si>
  <si>
    <t>Valeur pour 100 g d'aliments</t>
  </si>
  <si>
    <t>GLUCIDES</t>
  </si>
  <si>
    <t>Avant</t>
  </si>
  <si>
    <t>Après</t>
  </si>
  <si>
    <t>Consommées</t>
  </si>
  <si>
    <t>Insuline</t>
  </si>
  <si>
    <t>Total glucides du repas :</t>
  </si>
  <si>
    <t>Reste à administrer :</t>
  </si>
  <si>
    <t>Date</t>
  </si>
  <si>
    <t>Correction</t>
  </si>
  <si>
    <t>Total UI repas</t>
  </si>
  <si>
    <t>Glucides</t>
  </si>
  <si>
    <t>UI</t>
  </si>
  <si>
    <t>Total UI du repas 
(correction + bolus) :</t>
  </si>
  <si>
    <t>Glycemie mesurée</t>
  </si>
  <si>
    <t>Bolus repas en Glucides</t>
  </si>
  <si>
    <t>Bolus repas en UI</t>
  </si>
  <si>
    <t>Parametres</t>
  </si>
  <si>
    <t>Calcul de glucides pour recette</t>
  </si>
  <si>
    <t>Ingredients</t>
  </si>
  <si>
    <t>Poids de la recette (en gr)</t>
  </si>
  <si>
    <t>Valeur glucides pour 100 gr/ml (voir Gluci-check ou étiquettes produits)</t>
  </si>
  <si>
    <t>Total glucides</t>
  </si>
  <si>
    <t>Total Glucides de la recette :</t>
  </si>
  <si>
    <t>Poids final de la recette (en gr) :</t>
  </si>
  <si>
    <t>Valeur Glucides pour 100 gr :</t>
  </si>
  <si>
    <t xml:space="preserve">Poids de la portion (en gr) : </t>
  </si>
  <si>
    <t>Nbre de glucides de la portion :</t>
  </si>
  <si>
    <t>Carotte</t>
  </si>
  <si>
    <t>Compte Pommes Abricotes</t>
  </si>
  <si>
    <t>Compte Pommes Poire Charles et Alice</t>
  </si>
  <si>
    <t>Compote Pommes Mangue</t>
  </si>
  <si>
    <t>Compote Pommes Charles et Alice</t>
  </si>
  <si>
    <t>Nestlé Banane</t>
  </si>
  <si>
    <t>Nestlé Vanille</t>
  </si>
  <si>
    <t>pot de 90 gr</t>
  </si>
  <si>
    <t>Nestlé Cacao Bio</t>
  </si>
  <si>
    <t>Nestlé Fraise</t>
  </si>
  <si>
    <t>39 gr</t>
  </si>
  <si>
    <t>glace mini extreme</t>
  </si>
  <si>
    <t>yaourt vanille</t>
  </si>
  <si>
    <t>tarte aux pomme</t>
  </si>
  <si>
    <t>Sucre</t>
  </si>
  <si>
    <t>pomme de terre rissolée</t>
  </si>
  <si>
    <t>pomme de terre</t>
  </si>
  <si>
    <t>pomme</t>
  </si>
  <si>
    <t>peches</t>
  </si>
  <si>
    <t xml:space="preserve">pates cuites </t>
  </si>
  <si>
    <t xml:space="preserve">pancake </t>
  </si>
  <si>
    <t>Pain blanc</t>
  </si>
  <si>
    <t>Oignon</t>
  </si>
  <si>
    <t>noix</t>
  </si>
  <si>
    <t>melon</t>
  </si>
  <si>
    <t>Lait demi-écrémé</t>
  </si>
  <si>
    <t>Lait croissance 3 vanille</t>
  </si>
  <si>
    <t>Lait croissance</t>
  </si>
  <si>
    <t>21 gr</t>
  </si>
  <si>
    <t>kinder</t>
  </si>
  <si>
    <t>haricots verts</t>
  </si>
  <si>
    <t>6 et 11</t>
  </si>
  <si>
    <t xml:space="preserve">fraise </t>
  </si>
  <si>
    <t xml:space="preserve">Farine </t>
  </si>
  <si>
    <t>danino</t>
  </si>
  <si>
    <t>Courgette</t>
  </si>
  <si>
    <t>Compte andros sans sucre</t>
  </si>
  <si>
    <t xml:space="preserve">Chocolat noir nestle </t>
  </si>
  <si>
    <t xml:space="preserve">cassoulet </t>
  </si>
  <si>
    <t>biscotte</t>
  </si>
  <si>
    <t>Betterave</t>
  </si>
  <si>
    <t>Valeur glucides pour 100 gr</t>
  </si>
  <si>
    <t>Aliments</t>
  </si>
  <si>
    <t>Infos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</si>
</sst>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/m/yy\ h:mm;@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FF0000"/>
      <name val="Calibri"/>
      <family val="2"/>
    </font>
    <font>
      <b/>
      <sz val="12"/>
      <color rgb="FF0000FF"/>
      <name val="Calibri"/>
      <family val="2"/>
    </font>
    <font>
      <b/>
      <sz val="18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3366FF"/>
      <name val="Calibri"/>
      <family val="2"/>
    </font>
    <font>
      <b/>
      <sz val="11"/>
      <color rgb="FFFF66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7" fillId="0" borderId="0" xfId="0" applyFont="1"/>
    <xf numFmtId="0" fontId="2" fillId="0" borderId="0" xfId="0" applyFont="1"/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/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2" fillId="3" borderId="0" xfId="0" applyFont="1" applyFill="1"/>
    <xf numFmtId="0" fontId="0" fillId="3" borderId="0" xfId="0" applyFill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2" fontId="2" fillId="0" borderId="0" xfId="0" applyNumberFormat="1" applyFont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2" fontId="4" fillId="5" borderId="0" xfId="0" applyNumberFormat="1" applyFont="1" applyFill="1" applyAlignment="1">
      <alignment horizontal="center" vertical="center" wrapText="1"/>
    </xf>
    <xf numFmtId="2" fontId="4" fillId="0" borderId="0" xfId="0" applyNumberFormat="1" applyFont="1" applyAlignment="1">
      <alignment vertical="center" wrapText="1"/>
    </xf>
    <xf numFmtId="0" fontId="2" fillId="5" borderId="0" xfId="0" applyFont="1" applyFill="1" applyAlignment="1">
      <alignment horizontal="center" vertical="center"/>
    </xf>
    <xf numFmtId="0" fontId="0" fillId="2" borderId="0" xfId="0" applyFill="1" applyProtection="1">
      <protection locked="0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3" fillId="4" borderId="1" xfId="0" applyNumberFormat="1" applyFont="1" applyFill="1" applyBorder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2" fillId="7" borderId="0" xfId="0" applyFont="1" applyFill="1"/>
    <xf numFmtId="0" fontId="2" fillId="7" borderId="1" xfId="0" applyFont="1" applyFill="1" applyBorder="1" applyAlignment="1">
      <alignment horizont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2" fontId="2" fillId="0" borderId="18" xfId="0" applyNumberFormat="1" applyFont="1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1" fontId="2" fillId="0" borderId="5" xfId="0" applyNumberFormat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right" vertical="center"/>
    </xf>
    <xf numFmtId="0" fontId="2" fillId="10" borderId="1" xfId="0" applyFont="1" applyFill="1" applyBorder="1" applyAlignment="1">
      <alignment horizontal="right" vertical="center"/>
    </xf>
    <xf numFmtId="0" fontId="2" fillId="11" borderId="1" xfId="0" applyFont="1" applyFill="1" applyBorder="1" applyAlignment="1">
      <alignment horizontal="center" vertical="center" wrapText="1"/>
    </xf>
    <xf numFmtId="2" fontId="11" fillId="9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12" borderId="0" xfId="0" applyFill="1"/>
    <xf numFmtId="0" fontId="6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0" fillId="5" borderId="0" xfId="0" applyFill="1" applyAlignment="1">
      <alignment horizontal="center" vertical="center" wrapText="1"/>
    </xf>
    <xf numFmtId="2" fontId="5" fillId="8" borderId="19" xfId="0" applyNumberFormat="1" applyFont="1" applyFill="1" applyBorder="1" applyAlignment="1">
      <alignment horizontal="center" vertical="center"/>
    </xf>
    <xf numFmtId="2" fontId="5" fillId="8" borderId="2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9" borderId="9" xfId="0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/>
    </xf>
    <xf numFmtId="0" fontId="2" fillId="9" borderId="2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right" vertical="center"/>
    </xf>
  </cellXfs>
  <cellStyles count="1">
    <cellStyle name="Normal" xfId="0" builtinId="0"/>
  </cellStyles>
  <dxfs count="4"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314325</xdr:colOff>
          <xdr:row>6</xdr:row>
          <xdr:rowOff>47625</xdr:rowOff>
        </xdr:from>
        <xdr:to>
          <xdr:col>6</xdr:col>
          <xdr:colOff>552450</xdr:colOff>
          <xdr:row>8</xdr:row>
          <xdr:rowOff>76200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Enregistrer Carnet de suvi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10</xdr:row>
          <xdr:rowOff>152400</xdr:rowOff>
        </xdr:from>
        <xdr:to>
          <xdr:col>6</xdr:col>
          <xdr:colOff>590550</xdr:colOff>
          <xdr:row>13</xdr:row>
          <xdr:rowOff>0</xdr:rowOff>
        </xdr:to>
        <xdr:sp macro="" textlink="">
          <xdr:nvSpPr>
            <xdr:cNvPr id="1033" name="Button 9" descr="Effacer données&#10;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Effacer les données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</xdr:row>
          <xdr:rowOff>142875</xdr:rowOff>
        </xdr:from>
        <xdr:to>
          <xdr:col>0</xdr:col>
          <xdr:colOff>2247900</xdr:colOff>
          <xdr:row>1</xdr:row>
          <xdr:rowOff>523875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ingrédients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695325</xdr:colOff>
          <xdr:row>1</xdr:row>
          <xdr:rowOff>85725</xdr:rowOff>
        </xdr:from>
        <xdr:to>
          <xdr:col>3</xdr:col>
          <xdr:colOff>981075</xdr:colOff>
          <xdr:row>1</xdr:row>
          <xdr:rowOff>523875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4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la recette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b131d2ad21058a5/11_gabriel/Diabete/calcul%20glucides_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bolus repas"/>
      <sheetName val="Calcul bolus repas test"/>
      <sheetName val="carnet de suivi"/>
      <sheetName val="calcul glucides recette"/>
      <sheetName val="soupe laure"/>
      <sheetName val="gateau lignac"/>
      <sheetName val="genoise choco"/>
      <sheetName val="gratin chou fleur pdt"/>
      <sheetName val="tartiflette"/>
      <sheetName val="creme patissiere"/>
      <sheetName val="tarte aux pommes"/>
      <sheetName val="pancake"/>
      <sheetName val="purée pdt courgette"/>
      <sheetName val="filet mignon tomate"/>
      <sheetName val="gratin pdt courgettes"/>
      <sheetName val="lasagnes"/>
      <sheetName val="bechamel"/>
      <sheetName val="mousse au chocolat"/>
      <sheetName val="sauce tomate"/>
      <sheetName val="quiche lorraine"/>
      <sheetName val="soupe"/>
      <sheetName val="lentilles saucisse"/>
      <sheetName val="blanquette"/>
      <sheetName val="cookies"/>
      <sheetName val="gateau au chocolat"/>
      <sheetName val="calcul glucides_v4"/>
    </sheetNames>
    <definedNames>
      <definedName name="clear_recette"/>
      <definedName name="copie_recett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C" id="{683AD95A-FFB0-43A1-8D66-207010E55350}" userId="JC" providerId="Non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B956F6-BD29-4C06-80D6-EDEA7BB73781}" name="Tableau1" displayName="Tableau1" ref="A1:C38" totalsRowShown="0" headerRowDxfId="3" headerRowBorderDxfId="2" tableBorderDxfId="1" totalsRowBorderDxfId="0" headerRowCellStyle="Normal" dataCellStyle="Normal">
  <autoFilter ref="A1:C38" xr:uid="{7EB956F6-BD29-4C06-80D6-EDEA7BB73781}"/>
  <tableColumns count="3">
    <tableColumn id="1" xr3:uid="{869592B4-0218-4586-9A8F-53D056521928}" name="Aliments" dataCellStyle="Normal"/>
    <tableColumn id="2" xr3:uid="{754056C6-D89B-47C6-9666-78C6FA408669}" name="Valeur glucides pour 100 gr" dataCellStyle="Normal"/>
    <tableColumn id="3" xr3:uid="{274B3C8C-1FC3-42B4-8C92-3B4131D16727}" name="Infos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0" dT="2020-10-24T13:13:26.31" personId="{683AD95A-FFB0-43A1-8D66-207010E55350}" id="{18C764F6-519E-43CC-9118-5D7D9EDA2CBB}">
    <text>voir Gluci-check ou étiquette produit pour 100 gr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7" dT="2020-10-26T07:08:54.36" personId="{683AD95A-FFB0-43A1-8D66-207010E55350}" id="{56B415B3-C63D-4AC9-B1EF-1BD5B31BF613}">
    <text>A reporter dans l'onglet "bolus repas"</text>
  </threadedComment>
  <threadedComment ref="A19" dT="2020-10-26T07:09:20.95" personId="{683AD95A-FFB0-43A1-8D66-207010E55350}" id="{70047E4B-8997-4A53-9DB2-2BFAB09353ED}">
    <text>A reporter dans l'onglet "bolus repas"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microsoft.com/office/2017/10/relationships/threadedComment" Target="../threadedComments/threadedComment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3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597AB-372B-437B-8009-48E2195190EB}">
  <sheetPr codeName="Feuil2">
    <tabColor rgb="FFFF0000"/>
  </sheetPr>
  <dimension ref="A1:E7"/>
  <sheetViews>
    <sheetView workbookViewId="0">
      <selection activeCell="C7" sqref="C7"/>
    </sheetView>
  </sheetViews>
  <sheetFormatPr defaultColWidth="11.42578125" defaultRowHeight="15" x14ac:dyDescent="0.25"/>
  <cols>
    <col min="1" max="1" width="20.7109375" style="1" customWidth="1"/>
    <col min="2" max="5" width="15.7109375" style="1" customWidth="1"/>
  </cols>
  <sheetData>
    <row r="1" spans="1:5" s="7" customFormat="1" ht="18.75" x14ac:dyDescent="0.25">
      <c r="A1" s="76" t="s">
        <v>34</v>
      </c>
      <c r="B1" s="76"/>
      <c r="C1" s="76"/>
      <c r="D1" s="76"/>
      <c r="E1" s="76"/>
    </row>
    <row r="3" spans="1:5" x14ac:dyDescent="0.25">
      <c r="A3" s="5"/>
      <c r="B3" s="47" t="s">
        <v>6</v>
      </c>
      <c r="C3" s="47" t="s">
        <v>3</v>
      </c>
      <c r="D3" s="47" t="s">
        <v>4</v>
      </c>
      <c r="E3" s="47" t="s">
        <v>5</v>
      </c>
    </row>
    <row r="4" spans="1:5" s="1" customFormat="1" x14ac:dyDescent="0.25">
      <c r="A4" s="46" t="s">
        <v>2</v>
      </c>
      <c r="B4" s="68">
        <v>18</v>
      </c>
      <c r="C4" s="68">
        <v>20</v>
      </c>
      <c r="D4" s="68">
        <v>20</v>
      </c>
      <c r="E4" s="68">
        <v>25</v>
      </c>
    </row>
    <row r="5" spans="1:5" x14ac:dyDescent="0.25">
      <c r="A5" s="3"/>
    </row>
    <row r="6" spans="1:5" x14ac:dyDescent="0.25">
      <c r="A6" s="27"/>
      <c r="B6" s="48" t="s">
        <v>8</v>
      </c>
      <c r="C6" s="48" t="s">
        <v>9</v>
      </c>
      <c r="E6"/>
    </row>
    <row r="7" spans="1:5" x14ac:dyDescent="0.25">
      <c r="A7" s="27" t="s">
        <v>7</v>
      </c>
      <c r="B7" s="69">
        <v>2</v>
      </c>
      <c r="C7" s="69">
        <v>2.5</v>
      </c>
      <c r="E7"/>
    </row>
  </sheetData>
  <sheetProtection algorithmName="SHA-512" hashValue="23kpOkzfih/CAJPWnvhSLtXVfONWYVBF9/ufWE9n8eHEKgbpPSXX/8rM6oNl6HEJS59DMdJfV2matRH0GKSjoA==" saltValue="23uHXFGBsCty050B2+G4Og==" spinCount="100000" sheet="1" objects="1" scenarios="1" selectLockedCells="1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25337-0CC8-4442-83E5-36D9D6ECE91B}">
  <sheetPr codeName="Feuil1">
    <tabColor theme="4" tint="-0.249977111117893"/>
  </sheetPr>
  <dimension ref="A1:I39"/>
  <sheetViews>
    <sheetView showGridLines="0" topLeftCell="A6" workbookViewId="0">
      <selection activeCell="C26" sqref="C26"/>
    </sheetView>
  </sheetViews>
  <sheetFormatPr defaultColWidth="11.5703125" defaultRowHeight="15" x14ac:dyDescent="0.25"/>
  <cols>
    <col min="1" max="1" width="22.7109375" customWidth="1"/>
    <col min="2" max="2" width="15.7109375" style="1" customWidth="1"/>
    <col min="3" max="3" width="15.7109375" style="9" customWidth="1"/>
    <col min="4" max="4" width="15.7109375" customWidth="1"/>
    <col min="5" max="5" width="17.28515625" customWidth="1"/>
  </cols>
  <sheetData>
    <row r="1" spans="1:7" s="6" customFormat="1" ht="18.75" x14ac:dyDescent="0.3">
      <c r="A1" s="83" t="s">
        <v>0</v>
      </c>
      <c r="B1" s="83"/>
      <c r="C1" s="83"/>
      <c r="D1" s="83"/>
      <c r="E1" s="83"/>
      <c r="F1" s="83"/>
      <c r="G1" s="83"/>
    </row>
    <row r="3" spans="1:7" x14ac:dyDescent="0.25">
      <c r="A3" s="7" t="s">
        <v>1</v>
      </c>
      <c r="B3" s="8">
        <f ca="1">NOW()</f>
        <v>44706.830797453702</v>
      </c>
    </row>
    <row r="4" spans="1:7" x14ac:dyDescent="0.25">
      <c r="A4" s="7"/>
      <c r="B4" s="8"/>
    </row>
    <row r="5" spans="1:7" x14ac:dyDescent="0.25">
      <c r="A5" s="10"/>
      <c r="B5" s="5"/>
      <c r="C5" s="11"/>
      <c r="D5" s="10"/>
    </row>
    <row r="6" spans="1:7" x14ac:dyDescent="0.25">
      <c r="A6" s="12" t="s">
        <v>10</v>
      </c>
      <c r="B6" s="2"/>
      <c r="C6" s="14" t="str">
        <f>IF(OR(B6=0,ISBLANK(B6)),"attention saisir glycémie!!","")</f>
        <v>attention saisir glycémie!!</v>
      </c>
      <c r="D6" s="10"/>
    </row>
    <row r="7" spans="1:7" x14ac:dyDescent="0.25">
      <c r="A7" s="12"/>
      <c r="B7" s="5"/>
      <c r="C7" s="15"/>
      <c r="D7" s="10"/>
    </row>
    <row r="8" spans="1:7" x14ac:dyDescent="0.25">
      <c r="A8" s="12" t="s">
        <v>7</v>
      </c>
      <c r="B8" s="2"/>
      <c r="C8" s="14" t="str">
        <f>IF(OR(B8=0,ISBLANK(B8)),"attention saisir IS!!","")</f>
        <v>attention saisir IS!!</v>
      </c>
      <c r="D8" s="10"/>
    </row>
    <row r="9" spans="1:7" x14ac:dyDescent="0.25">
      <c r="A9" s="12"/>
      <c r="B9" s="5"/>
      <c r="C9" s="15"/>
      <c r="D9" s="10"/>
    </row>
    <row r="10" spans="1:7" x14ac:dyDescent="0.25">
      <c r="A10" s="12" t="s">
        <v>11</v>
      </c>
      <c r="B10" s="2"/>
      <c r="C10" s="14" t="str">
        <f>IF(OR(B10=0,ISBLANK(B10)),"attention saisir ratio!!","")</f>
        <v>attention saisir ratio!!</v>
      </c>
      <c r="D10" s="28"/>
    </row>
    <row r="11" spans="1:7" x14ac:dyDescent="0.25">
      <c r="A11" s="10"/>
      <c r="B11" s="5"/>
      <c r="C11" s="11"/>
      <c r="D11" s="10"/>
    </row>
    <row r="12" spans="1:7" x14ac:dyDescent="0.25">
      <c r="A12" s="16"/>
      <c r="B12" s="17" t="s">
        <v>28</v>
      </c>
      <c r="C12" s="17" t="s">
        <v>29</v>
      </c>
      <c r="D12" s="16"/>
    </row>
    <row r="13" spans="1:7" x14ac:dyDescent="0.25">
      <c r="A13" s="18" t="s">
        <v>12</v>
      </c>
      <c r="B13" s="17"/>
      <c r="C13" s="29">
        <f>ROUNDDOWN((IF(B6&lt;0.7,"0",IF(B6="","",IF(AND(B6&gt;=0.7,B6&lt;=1.5),"0",((B6-1.2)/B8)))))/0.05,0)*0.05</f>
        <v>0</v>
      </c>
      <c r="D13" s="16"/>
    </row>
    <row r="14" spans="1:7" x14ac:dyDescent="0.25">
      <c r="A14" s="18"/>
      <c r="B14" s="17"/>
      <c r="C14" s="19"/>
      <c r="D14" s="16"/>
    </row>
    <row r="15" spans="1:7" x14ac:dyDescent="0.25">
      <c r="A15" s="18" t="s">
        <v>13</v>
      </c>
      <c r="B15" s="4"/>
      <c r="C15" s="30" t="str">
        <f>IFERROR(B15/$B$10,"")</f>
        <v/>
      </c>
      <c r="D15" s="16"/>
    </row>
    <row r="16" spans="1:7" x14ac:dyDescent="0.25">
      <c r="A16" s="18"/>
      <c r="B16" s="17"/>
      <c r="C16" s="19"/>
      <c r="D16" s="16"/>
    </row>
    <row r="17" spans="1:9" x14ac:dyDescent="0.25">
      <c r="A17" s="18" t="s">
        <v>14</v>
      </c>
      <c r="B17" s="17"/>
      <c r="C17" s="29" t="str">
        <f>IFERROR(C13+C15,"")</f>
        <v/>
      </c>
      <c r="D17" s="16"/>
    </row>
    <row r="18" spans="1:9" x14ac:dyDescent="0.25">
      <c r="A18" s="16"/>
      <c r="B18" s="17"/>
      <c r="C18" s="19"/>
      <c r="D18" s="16"/>
    </row>
    <row r="19" spans="1:9" ht="15.75" thickBot="1" x14ac:dyDescent="0.3">
      <c r="I19" s="20"/>
    </row>
    <row r="20" spans="1:9" s="53" customFormat="1" x14ac:dyDescent="0.25">
      <c r="A20" s="86" t="s">
        <v>15</v>
      </c>
      <c r="B20" s="88" t="s">
        <v>16</v>
      </c>
      <c r="C20" s="88"/>
      <c r="D20" s="88"/>
      <c r="E20" s="89" t="s">
        <v>17</v>
      </c>
      <c r="F20" s="91" t="s">
        <v>18</v>
      </c>
      <c r="G20" s="84" t="s">
        <v>22</v>
      </c>
      <c r="I20" s="20"/>
    </row>
    <row r="21" spans="1:9" s="53" customFormat="1" ht="15.75" thickBot="1" x14ac:dyDescent="0.3">
      <c r="A21" s="87"/>
      <c r="B21" s="49" t="s">
        <v>19</v>
      </c>
      <c r="C21" s="49" t="s">
        <v>20</v>
      </c>
      <c r="D21" s="49" t="s">
        <v>21</v>
      </c>
      <c r="E21" s="90"/>
      <c r="F21" s="92"/>
      <c r="G21" s="85"/>
    </row>
    <row r="22" spans="1:9" x14ac:dyDescent="0.25">
      <c r="A22" s="42"/>
      <c r="B22" s="43"/>
      <c r="C22" s="43"/>
      <c r="D22" s="44"/>
      <c r="E22" s="43"/>
      <c r="F22" s="50">
        <f>D22*E22/100</f>
        <v>0</v>
      </c>
      <c r="G22" s="45" t="str">
        <f>IFERROR(F22/$B$10,"")</f>
        <v/>
      </c>
    </row>
    <row r="23" spans="1:9" x14ac:dyDescent="0.25">
      <c r="A23" s="37"/>
      <c r="B23" s="2"/>
      <c r="C23" s="2"/>
      <c r="D23" s="13"/>
      <c r="E23" s="2"/>
      <c r="F23" s="51">
        <f t="shared" ref="F23:F30" si="0">D23*E23/100</f>
        <v>0</v>
      </c>
      <c r="G23" s="45" t="str">
        <f t="shared" ref="G23:G30" si="1">IFERROR(F23/$B$10,"")</f>
        <v/>
      </c>
    </row>
    <row r="24" spans="1:9" x14ac:dyDescent="0.25">
      <c r="A24" s="37"/>
      <c r="B24" s="2"/>
      <c r="C24" s="2"/>
      <c r="D24" s="13"/>
      <c r="E24" s="2"/>
      <c r="F24" s="51">
        <f t="shared" si="0"/>
        <v>0</v>
      </c>
      <c r="G24" s="45" t="str">
        <f t="shared" si="1"/>
        <v/>
      </c>
    </row>
    <row r="25" spans="1:9" x14ac:dyDescent="0.25">
      <c r="A25" s="37"/>
      <c r="B25" s="2"/>
      <c r="C25" s="2"/>
      <c r="D25" s="13"/>
      <c r="E25" s="2"/>
      <c r="F25" s="51">
        <f t="shared" si="0"/>
        <v>0</v>
      </c>
      <c r="G25" s="45" t="str">
        <f t="shared" si="1"/>
        <v/>
      </c>
    </row>
    <row r="26" spans="1:9" x14ac:dyDescent="0.25">
      <c r="A26" s="37"/>
      <c r="B26" s="2"/>
      <c r="C26" s="2"/>
      <c r="D26" s="13"/>
      <c r="E26" s="2"/>
      <c r="F26" s="51">
        <f t="shared" si="0"/>
        <v>0</v>
      </c>
      <c r="G26" s="45" t="str">
        <f t="shared" si="1"/>
        <v/>
      </c>
    </row>
    <row r="27" spans="1:9" x14ac:dyDescent="0.25">
      <c r="A27" s="37"/>
      <c r="B27" s="2"/>
      <c r="C27" s="2"/>
      <c r="D27" s="13"/>
      <c r="E27" s="2"/>
      <c r="F27" s="51">
        <f t="shared" si="0"/>
        <v>0</v>
      </c>
      <c r="G27" s="45" t="str">
        <f t="shared" si="1"/>
        <v/>
      </c>
    </row>
    <row r="28" spans="1:9" x14ac:dyDescent="0.25">
      <c r="A28" s="37"/>
      <c r="B28" s="2"/>
      <c r="C28" s="2"/>
      <c r="D28" s="13"/>
      <c r="E28" s="2"/>
      <c r="F28" s="51">
        <f t="shared" si="0"/>
        <v>0</v>
      </c>
      <c r="G28" s="45" t="str">
        <f t="shared" si="1"/>
        <v/>
      </c>
    </row>
    <row r="29" spans="1:9" x14ac:dyDescent="0.25">
      <c r="A29" s="37"/>
      <c r="B29" s="2"/>
      <c r="C29" s="2"/>
      <c r="D29" s="13"/>
      <c r="E29" s="2"/>
      <c r="F29" s="51">
        <f t="shared" si="0"/>
        <v>0</v>
      </c>
      <c r="G29" s="45" t="str">
        <f t="shared" si="1"/>
        <v/>
      </c>
    </row>
    <row r="30" spans="1:9" ht="15.75" thickBot="1" x14ac:dyDescent="0.3">
      <c r="A30" s="38"/>
      <c r="B30" s="39"/>
      <c r="C30" s="39"/>
      <c r="D30" s="40"/>
      <c r="E30" s="39"/>
      <c r="F30" s="52">
        <f t="shared" si="0"/>
        <v>0</v>
      </c>
      <c r="G30" s="45" t="str">
        <f t="shared" si="1"/>
        <v/>
      </c>
    </row>
    <row r="31" spans="1:9" ht="15.75" thickBot="1" x14ac:dyDescent="0.3">
      <c r="A31" s="77" t="s">
        <v>23</v>
      </c>
      <c r="B31" s="78"/>
      <c r="C31" s="78"/>
      <c r="D31" s="78"/>
      <c r="E31" s="79"/>
      <c r="F31" s="55">
        <f>SUM(F22:F30)</f>
        <v>0</v>
      </c>
      <c r="G31" s="41">
        <f>SUM(G22:G30)</f>
        <v>0</v>
      </c>
    </row>
    <row r="32" spans="1:9" x14ac:dyDescent="0.25">
      <c r="A32" s="21"/>
      <c r="B32" s="21"/>
      <c r="C32" s="21"/>
      <c r="D32" s="21"/>
      <c r="E32" s="21"/>
      <c r="F32" s="22"/>
      <c r="G32" s="22"/>
    </row>
    <row r="33" spans="1:8" ht="14.45" customHeight="1" thickBot="1" x14ac:dyDescent="0.3">
      <c r="A33" s="33"/>
      <c r="B33" s="34"/>
      <c r="C33" s="34"/>
      <c r="D33" s="33"/>
      <c r="E33" s="23"/>
      <c r="F33" s="24"/>
      <c r="G33" s="25"/>
      <c r="H33" s="26"/>
    </row>
    <row r="34" spans="1:8" ht="14.45" customHeight="1" x14ac:dyDescent="0.25">
      <c r="A34" s="35" t="s">
        <v>24</v>
      </c>
      <c r="B34" s="36" t="s">
        <v>28</v>
      </c>
      <c r="C34" s="36" t="s">
        <v>29</v>
      </c>
      <c r="D34" s="33"/>
      <c r="E34" s="80" t="s">
        <v>30</v>
      </c>
      <c r="F34" s="80"/>
      <c r="G34" s="81">
        <f>G31+C13</f>
        <v>0</v>
      </c>
      <c r="H34" s="26"/>
    </row>
    <row r="35" spans="1:8" ht="14.45" customHeight="1" thickBot="1" x14ac:dyDescent="0.3">
      <c r="A35" s="33"/>
      <c r="B35" s="31">
        <f>F31-B15</f>
        <v>0</v>
      </c>
      <c r="C35" s="32" t="str">
        <f>IFERROR(G31-C15,"")</f>
        <v/>
      </c>
      <c r="D35" s="33"/>
      <c r="E35" s="80"/>
      <c r="F35" s="80"/>
      <c r="G35" s="82"/>
      <c r="H35" s="26"/>
    </row>
    <row r="36" spans="1:8" x14ac:dyDescent="0.25">
      <c r="A36" s="35"/>
      <c r="B36" s="34"/>
      <c r="C36" s="34"/>
      <c r="D36" s="33"/>
      <c r="E36" s="23"/>
      <c r="F36" s="24"/>
      <c r="G36" s="27"/>
      <c r="H36" s="22"/>
    </row>
    <row r="37" spans="1:8" ht="14.45" customHeight="1" x14ac:dyDescent="0.25">
      <c r="G37" s="26"/>
      <c r="H37" s="26"/>
    </row>
    <row r="38" spans="1:8" hidden="1" x14ac:dyDescent="0.25">
      <c r="A38" s="54" t="s">
        <v>25</v>
      </c>
      <c r="B38" s="54" t="s">
        <v>31</v>
      </c>
      <c r="C38" s="54" t="s">
        <v>26</v>
      </c>
      <c r="D38" s="54" t="s">
        <v>32</v>
      </c>
      <c r="E38" s="54" t="s">
        <v>33</v>
      </c>
      <c r="F38" s="54" t="s">
        <v>27</v>
      </c>
    </row>
    <row r="39" spans="1:8" hidden="1" x14ac:dyDescent="0.25">
      <c r="A39" s="56">
        <f ca="1">B3</f>
        <v>44706.830797453702</v>
      </c>
      <c r="B39" s="57">
        <f>B6</f>
        <v>0</v>
      </c>
      <c r="C39" s="57">
        <f>C13</f>
        <v>0</v>
      </c>
      <c r="D39" s="63">
        <f>F31</f>
        <v>0</v>
      </c>
      <c r="E39" s="58">
        <f>G31</f>
        <v>0</v>
      </c>
      <c r="F39" s="58">
        <f>G34</f>
        <v>0</v>
      </c>
    </row>
  </sheetData>
  <sheetProtection algorithmName="SHA-512" hashValue="SxghhmpgLHnAWvdOU37K3wxNTVUm1xNEiedhlOEuR/fDILMvON3EHBlMb9l6ftXvJTu94jNQxQFSt7Ngn4zjXQ==" saltValue="RkHqVS04zKWLtp4fJlqw+Q==" spinCount="100000" sheet="1" selectLockedCells="1"/>
  <mergeCells count="9">
    <mergeCell ref="A31:E31"/>
    <mergeCell ref="E34:F35"/>
    <mergeCell ref="G34:G35"/>
    <mergeCell ref="A1:G1"/>
    <mergeCell ref="G20:G21"/>
    <mergeCell ref="A20:A21"/>
    <mergeCell ref="B20:D20"/>
    <mergeCell ref="E20:E21"/>
    <mergeCell ref="F20:F2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autoFill="0" autoPict="0" macro="[0]!Carnet_de_suivi">
                <anchor moveWithCells="1" sizeWithCells="1">
                  <from>
                    <xdr:col>4</xdr:col>
                    <xdr:colOff>314325</xdr:colOff>
                    <xdr:row>6</xdr:row>
                    <xdr:rowOff>47625</xdr:rowOff>
                  </from>
                  <to>
                    <xdr:col>6</xdr:col>
                    <xdr:colOff>552450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autoFill="0" autoPict="0" macro="[0]!Effacement" altText="Effacer données_x000a_">
                <anchor moveWithCells="1" sizeWithCells="1">
                  <from>
                    <xdr:col>4</xdr:col>
                    <xdr:colOff>323850</xdr:colOff>
                    <xdr:row>10</xdr:row>
                    <xdr:rowOff>152400</xdr:rowOff>
                  </from>
                  <to>
                    <xdr:col>6</xdr:col>
                    <xdr:colOff>590550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37F1095C-C12C-4B65-83B7-AA764576B7DD}">
          <x14:formula1>
            <xm:f>Parametres!$B$4:$E$4</xm:f>
          </x14:formula1>
          <xm:sqref>B10</xm:sqref>
        </x14:dataValidation>
        <x14:dataValidation type="list" allowBlank="1" showInputMessage="1" showErrorMessage="1" xr:uid="{B16E2A7B-C461-457C-A252-692B927C1C57}">
          <x14:formula1>
            <xm:f>Parametres!$B$7:$C$7</xm:f>
          </x14:formula1>
          <xm:sqref>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CE18C-B6D0-4F6C-AFF7-91CD1BBE48F7}">
  <sheetPr codeName="Feuil3">
    <tabColor theme="7" tint="0.39997558519241921"/>
  </sheetPr>
  <dimension ref="A1:F10"/>
  <sheetViews>
    <sheetView workbookViewId="0">
      <selection activeCell="C19" sqref="C19"/>
    </sheetView>
  </sheetViews>
  <sheetFormatPr defaultColWidth="11.42578125" defaultRowHeight="15" x14ac:dyDescent="0.25"/>
  <cols>
    <col min="1" max="1" width="20.7109375" style="66" customWidth="1"/>
    <col min="2" max="6" width="20.7109375" style="1" customWidth="1"/>
  </cols>
  <sheetData>
    <row r="1" spans="1:6" s="62" customFormat="1" ht="31.15" customHeight="1" x14ac:dyDescent="0.25">
      <c r="A1" s="64" t="s">
        <v>25</v>
      </c>
      <c r="B1" s="61" t="s">
        <v>31</v>
      </c>
      <c r="C1" s="61" t="s">
        <v>26</v>
      </c>
      <c r="D1" s="61" t="s">
        <v>32</v>
      </c>
      <c r="E1" s="61" t="s">
        <v>33</v>
      </c>
      <c r="F1" s="61" t="s">
        <v>27</v>
      </c>
    </row>
    <row r="2" spans="1:6" x14ac:dyDescent="0.25">
      <c r="A2" s="65"/>
      <c r="B2" s="13"/>
      <c r="C2" s="13"/>
      <c r="D2" s="60"/>
      <c r="E2" s="59"/>
      <c r="F2" s="13"/>
    </row>
    <row r="3" spans="1:6" x14ac:dyDescent="0.25">
      <c r="A3" s="65"/>
      <c r="B3" s="13"/>
      <c r="C3" s="13"/>
      <c r="D3" s="13"/>
      <c r="E3" s="13"/>
      <c r="F3" s="13"/>
    </row>
    <row r="4" spans="1:6" x14ac:dyDescent="0.25">
      <c r="A4" s="65"/>
      <c r="B4" s="13"/>
      <c r="C4" s="13"/>
      <c r="D4" s="13"/>
      <c r="E4" s="13"/>
      <c r="F4" s="13"/>
    </row>
    <row r="5" spans="1:6" x14ac:dyDescent="0.25">
      <c r="A5" s="65"/>
      <c r="B5" s="13"/>
      <c r="C5" s="13"/>
      <c r="D5" s="13"/>
      <c r="E5" s="13"/>
      <c r="F5" s="13"/>
    </row>
    <row r="6" spans="1:6" x14ac:dyDescent="0.25">
      <c r="A6" s="65"/>
      <c r="B6" s="13"/>
      <c r="C6" s="13"/>
      <c r="D6" s="13"/>
      <c r="E6" s="13"/>
      <c r="F6" s="13"/>
    </row>
    <row r="7" spans="1:6" x14ac:dyDescent="0.25">
      <c r="A7" s="65"/>
      <c r="B7" s="13"/>
      <c r="C7" s="13"/>
      <c r="D7" s="13"/>
      <c r="E7" s="13"/>
      <c r="F7" s="13"/>
    </row>
    <row r="8" spans="1:6" x14ac:dyDescent="0.25">
      <c r="A8" s="65"/>
      <c r="B8" s="13"/>
      <c r="C8" s="13"/>
      <c r="D8" s="13"/>
      <c r="E8" s="13"/>
      <c r="F8" s="13"/>
    </row>
    <row r="9" spans="1:6" x14ac:dyDescent="0.25">
      <c r="A9" s="65"/>
      <c r="B9" s="13"/>
      <c r="C9" s="13"/>
      <c r="D9" s="13"/>
      <c r="E9" s="13"/>
      <c r="F9" s="13"/>
    </row>
    <row r="10" spans="1:6" x14ac:dyDescent="0.25">
      <c r="A10" s="65"/>
      <c r="B10" s="13"/>
      <c r="C10" s="13"/>
      <c r="D10" s="13"/>
      <c r="E10" s="13"/>
      <c r="F10" s="1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AECA5-6BF5-4F64-BC40-E56BDACE1898}">
  <sheetPr codeName="Feuil21">
    <tabColor theme="4" tint="0.39997558519241921"/>
  </sheetPr>
  <dimension ref="A1:F38"/>
  <sheetViews>
    <sheetView tabSelected="1" workbookViewId="0">
      <selection activeCell="F2" sqref="F2"/>
    </sheetView>
  </sheetViews>
  <sheetFormatPr defaultColWidth="11.42578125" defaultRowHeight="15" x14ac:dyDescent="0.25"/>
  <cols>
    <col min="1" max="1" width="36.28515625" bestFit="1" customWidth="1"/>
    <col min="2" max="2" width="17.42578125" customWidth="1"/>
    <col min="3" max="3" width="11.28515625" bestFit="1" customWidth="1"/>
  </cols>
  <sheetData>
    <row r="1" spans="1:6" ht="30" x14ac:dyDescent="0.25">
      <c r="A1" s="74" t="s">
        <v>87</v>
      </c>
      <c r="B1" s="74" t="s">
        <v>86</v>
      </c>
      <c r="C1" s="74" t="s">
        <v>88</v>
      </c>
    </row>
    <row r="2" spans="1:6" x14ac:dyDescent="0.25">
      <c r="A2" t="s">
        <v>85</v>
      </c>
      <c r="B2">
        <v>9</v>
      </c>
      <c r="F2" s="75"/>
    </row>
    <row r="3" spans="1:6" x14ac:dyDescent="0.25">
      <c r="A3" t="s">
        <v>84</v>
      </c>
      <c r="B3">
        <v>70</v>
      </c>
    </row>
    <row r="4" spans="1:6" x14ac:dyDescent="0.25">
      <c r="A4" t="s">
        <v>45</v>
      </c>
      <c r="B4">
        <v>3</v>
      </c>
    </row>
    <row r="5" spans="1:6" x14ac:dyDescent="0.25">
      <c r="A5" t="s">
        <v>83</v>
      </c>
      <c r="B5">
        <v>6.7</v>
      </c>
    </row>
    <row r="6" spans="1:6" x14ac:dyDescent="0.25">
      <c r="A6" t="s">
        <v>82</v>
      </c>
      <c r="B6">
        <v>50</v>
      </c>
    </row>
    <row r="7" spans="1:6" x14ac:dyDescent="0.25">
      <c r="A7" t="s">
        <v>81</v>
      </c>
      <c r="B7">
        <v>10</v>
      </c>
    </row>
    <row r="8" spans="1:6" x14ac:dyDescent="0.25">
      <c r="A8" t="s">
        <v>80</v>
      </c>
      <c r="B8">
        <v>1</v>
      </c>
    </row>
    <row r="9" spans="1:6" x14ac:dyDescent="0.25">
      <c r="A9" t="s">
        <v>79</v>
      </c>
      <c r="B9">
        <v>12.7</v>
      </c>
    </row>
    <row r="10" spans="1:6" x14ac:dyDescent="0.25">
      <c r="A10" t="s">
        <v>78</v>
      </c>
      <c r="B10">
        <v>74</v>
      </c>
    </row>
    <row r="11" spans="1:6" x14ac:dyDescent="0.25">
      <c r="A11" t="s">
        <v>77</v>
      </c>
      <c r="B11" t="s">
        <v>76</v>
      </c>
    </row>
    <row r="12" spans="1:6" x14ac:dyDescent="0.25">
      <c r="A12" t="s">
        <v>75</v>
      </c>
      <c r="B12">
        <v>3</v>
      </c>
    </row>
    <row r="13" spans="1:6" x14ac:dyDescent="0.25">
      <c r="A13" t="s">
        <v>74</v>
      </c>
      <c r="B13">
        <v>53.5</v>
      </c>
      <c r="C13" t="s">
        <v>73</v>
      </c>
    </row>
    <row r="14" spans="1:6" x14ac:dyDescent="0.25">
      <c r="A14" t="s">
        <v>72</v>
      </c>
      <c r="B14">
        <v>7.3</v>
      </c>
    </row>
    <row r="15" spans="1:6" x14ac:dyDescent="0.25">
      <c r="A15" t="s">
        <v>71</v>
      </c>
      <c r="B15">
        <v>7.1</v>
      </c>
    </row>
    <row r="16" spans="1:6" x14ac:dyDescent="0.25">
      <c r="A16" t="s">
        <v>70</v>
      </c>
      <c r="B16">
        <v>5</v>
      </c>
    </row>
    <row r="17" spans="1:3" x14ac:dyDescent="0.25">
      <c r="A17" t="s">
        <v>69</v>
      </c>
      <c r="B17">
        <v>8</v>
      </c>
    </row>
    <row r="18" spans="1:3" x14ac:dyDescent="0.25">
      <c r="A18" t="s">
        <v>68</v>
      </c>
      <c r="B18">
        <v>11.3</v>
      </c>
    </row>
    <row r="19" spans="1:3" x14ac:dyDescent="0.25">
      <c r="A19" t="s">
        <v>67</v>
      </c>
      <c r="B19">
        <v>8</v>
      </c>
    </row>
    <row r="20" spans="1:3" x14ac:dyDescent="0.25">
      <c r="A20" t="s">
        <v>66</v>
      </c>
      <c r="B20">
        <v>54</v>
      </c>
    </row>
    <row r="21" spans="1:3" x14ac:dyDescent="0.25">
      <c r="A21" t="s">
        <v>65</v>
      </c>
      <c r="B21">
        <v>40</v>
      </c>
    </row>
    <row r="22" spans="1:3" x14ac:dyDescent="0.25">
      <c r="A22" t="s">
        <v>64</v>
      </c>
      <c r="B22">
        <v>25</v>
      </c>
    </row>
    <row r="23" spans="1:3" x14ac:dyDescent="0.25">
      <c r="A23" t="s">
        <v>63</v>
      </c>
      <c r="B23">
        <v>10</v>
      </c>
    </row>
    <row r="24" spans="1:3" x14ac:dyDescent="0.25">
      <c r="A24" t="s">
        <v>62</v>
      </c>
      <c r="B24">
        <v>12</v>
      </c>
    </row>
    <row r="25" spans="1:3" x14ac:dyDescent="0.25">
      <c r="A25" t="s">
        <v>61</v>
      </c>
      <c r="B25">
        <v>17</v>
      </c>
    </row>
    <row r="26" spans="1:3" x14ac:dyDescent="0.25">
      <c r="A26" t="s">
        <v>60</v>
      </c>
      <c r="B26">
        <v>35</v>
      </c>
    </row>
    <row r="27" spans="1:3" x14ac:dyDescent="0.25">
      <c r="A27" t="s">
        <v>59</v>
      </c>
      <c r="B27">
        <v>100</v>
      </c>
    </row>
    <row r="28" spans="1:3" x14ac:dyDescent="0.25">
      <c r="A28" t="s">
        <v>58</v>
      </c>
      <c r="B28">
        <v>28</v>
      </c>
    </row>
    <row r="29" spans="1:3" x14ac:dyDescent="0.25">
      <c r="A29" t="s">
        <v>57</v>
      </c>
      <c r="B29">
        <v>13</v>
      </c>
    </row>
    <row r="30" spans="1:3" x14ac:dyDescent="0.25">
      <c r="A30" t="s">
        <v>56</v>
      </c>
      <c r="B30">
        <v>40</v>
      </c>
      <c r="C30" t="s">
        <v>55</v>
      </c>
    </row>
    <row r="31" spans="1:3" x14ac:dyDescent="0.25">
      <c r="A31" t="s">
        <v>54</v>
      </c>
      <c r="B31">
        <v>12.3</v>
      </c>
    </row>
    <row r="32" spans="1:3" x14ac:dyDescent="0.25">
      <c r="A32" t="s">
        <v>53</v>
      </c>
      <c r="B32">
        <v>10.3</v>
      </c>
      <c r="C32" t="s">
        <v>52</v>
      </c>
    </row>
    <row r="33" spans="1:2" x14ac:dyDescent="0.25">
      <c r="A33" t="s">
        <v>51</v>
      </c>
      <c r="B33">
        <v>13</v>
      </c>
    </row>
    <row r="34" spans="1:2" x14ac:dyDescent="0.25">
      <c r="A34" t="s">
        <v>50</v>
      </c>
      <c r="B34">
        <v>12.5</v>
      </c>
    </row>
    <row r="35" spans="1:2" x14ac:dyDescent="0.25">
      <c r="A35" t="s">
        <v>49</v>
      </c>
      <c r="B35">
        <v>13</v>
      </c>
    </row>
    <row r="36" spans="1:2" x14ac:dyDescent="0.25">
      <c r="A36" t="s">
        <v>48</v>
      </c>
      <c r="B36">
        <v>14</v>
      </c>
    </row>
    <row r="37" spans="1:2" x14ac:dyDescent="0.25">
      <c r="A37" t="s">
        <v>47</v>
      </c>
      <c r="B37">
        <v>13</v>
      </c>
    </row>
    <row r="38" spans="1:2" x14ac:dyDescent="0.25">
      <c r="A38" t="s">
        <v>46</v>
      </c>
      <c r="B38">
        <v>13</v>
      </c>
    </row>
  </sheetData>
  <dataValidations count="1">
    <dataValidation type="list" allowBlank="1" showInputMessage="1" showErrorMessage="1" sqref="F2" xr:uid="{EF53F516-35E2-4D03-92B6-539730775BE4}">
      <formula1>d.aliments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45874-0661-4967-ACD4-83AA2D757CD8}">
  <sheetPr codeName="Feuil4">
    <tabColor theme="9" tint="-0.249977111117893"/>
    <pageSetUpPr fitToPage="1"/>
  </sheetPr>
  <dimension ref="A1:D30"/>
  <sheetViews>
    <sheetView showZeros="0" zoomScale="90" zoomScaleNormal="90" workbookViewId="0">
      <selection activeCell="C14" sqref="C14"/>
    </sheetView>
  </sheetViews>
  <sheetFormatPr defaultColWidth="11.42578125" defaultRowHeight="15" x14ac:dyDescent="0.25"/>
  <cols>
    <col min="1" max="1" width="35.7109375" style="1" customWidth="1"/>
    <col min="2" max="4" width="15.7109375" style="1" customWidth="1"/>
    <col min="5" max="16384" width="11.42578125" style="1"/>
  </cols>
  <sheetData>
    <row r="1" spans="1:4" ht="45" customHeight="1" x14ac:dyDescent="0.25">
      <c r="A1" s="93" t="s">
        <v>35</v>
      </c>
      <c r="B1" s="93"/>
      <c r="C1" s="93"/>
      <c r="D1" s="93"/>
    </row>
    <row r="2" spans="1:4" ht="54" customHeight="1" x14ac:dyDescent="0.25"/>
    <row r="3" spans="1:4" ht="83.25" customHeight="1" x14ac:dyDescent="0.25">
      <c r="A3" s="47" t="s">
        <v>36</v>
      </c>
      <c r="B3" s="61" t="s">
        <v>37</v>
      </c>
      <c r="C3" s="61" t="s">
        <v>38</v>
      </c>
      <c r="D3" s="47" t="s">
        <v>39</v>
      </c>
    </row>
    <row r="4" spans="1:4" ht="24.95" customHeight="1" x14ac:dyDescent="0.25">
      <c r="A4" s="2" t="s">
        <v>45</v>
      </c>
      <c r="B4" s="2">
        <v>150</v>
      </c>
      <c r="C4" s="2">
        <v>3</v>
      </c>
      <c r="D4" s="13">
        <f>B4*C4/100</f>
        <v>4.5</v>
      </c>
    </row>
    <row r="5" spans="1:4" ht="24.95" customHeight="1" x14ac:dyDescent="0.25">
      <c r="A5" s="2" t="s">
        <v>61</v>
      </c>
      <c r="B5" s="2">
        <v>150</v>
      </c>
      <c r="C5" s="2">
        <v>17</v>
      </c>
      <c r="D5" s="13">
        <f t="shared" ref="D5:D14" si="0">B5*C5/100</f>
        <v>25.5</v>
      </c>
    </row>
    <row r="6" spans="1:4" ht="24.95" customHeight="1" x14ac:dyDescent="0.25">
      <c r="A6" s="2"/>
      <c r="B6" s="2"/>
      <c r="C6" s="2"/>
      <c r="D6" s="13">
        <f t="shared" si="0"/>
        <v>0</v>
      </c>
    </row>
    <row r="7" spans="1:4" ht="24.95" customHeight="1" x14ac:dyDescent="0.25">
      <c r="A7" s="2"/>
      <c r="B7" s="2"/>
      <c r="C7" s="2"/>
      <c r="D7" s="13">
        <f t="shared" si="0"/>
        <v>0</v>
      </c>
    </row>
    <row r="8" spans="1:4" ht="24.95" customHeight="1" x14ac:dyDescent="0.25">
      <c r="A8" s="2"/>
      <c r="B8" s="2"/>
      <c r="C8" s="2"/>
      <c r="D8" s="13">
        <f t="shared" si="0"/>
        <v>0</v>
      </c>
    </row>
    <row r="9" spans="1:4" ht="24.95" customHeight="1" x14ac:dyDescent="0.25">
      <c r="A9" s="2"/>
      <c r="B9" s="2"/>
      <c r="C9" s="2"/>
      <c r="D9" s="13">
        <f t="shared" si="0"/>
        <v>0</v>
      </c>
    </row>
    <row r="10" spans="1:4" ht="24.95" customHeight="1" x14ac:dyDescent="0.25">
      <c r="A10" s="2"/>
      <c r="B10" s="2"/>
      <c r="C10" s="2"/>
      <c r="D10" s="13">
        <f t="shared" si="0"/>
        <v>0</v>
      </c>
    </row>
    <row r="11" spans="1:4" ht="24.95" customHeight="1" x14ac:dyDescent="0.25">
      <c r="A11" s="2"/>
      <c r="B11" s="2"/>
      <c r="C11" s="2"/>
      <c r="D11" s="13">
        <f t="shared" si="0"/>
        <v>0</v>
      </c>
    </row>
    <row r="12" spans="1:4" ht="24.95" customHeight="1" x14ac:dyDescent="0.25">
      <c r="A12" s="2"/>
      <c r="B12" s="2"/>
      <c r="C12" s="2"/>
      <c r="D12" s="13">
        <f t="shared" si="0"/>
        <v>0</v>
      </c>
    </row>
    <row r="13" spans="1:4" ht="24.95" customHeight="1" x14ac:dyDescent="0.25">
      <c r="A13" s="2"/>
      <c r="B13" s="2"/>
      <c r="C13" s="2"/>
      <c r="D13" s="13">
        <f t="shared" si="0"/>
        <v>0</v>
      </c>
    </row>
    <row r="14" spans="1:4" ht="24.95" customHeight="1" x14ac:dyDescent="0.25">
      <c r="A14" s="2"/>
      <c r="B14" s="2"/>
      <c r="C14" s="2"/>
      <c r="D14" s="13">
        <f t="shared" si="0"/>
        <v>0</v>
      </c>
    </row>
    <row r="15" spans="1:4" ht="24.95" customHeight="1" x14ac:dyDescent="0.25">
      <c r="A15" s="94" t="s">
        <v>40</v>
      </c>
      <c r="B15" s="94"/>
      <c r="C15" s="94"/>
      <c r="D15" s="13">
        <f>SUM(D4:D14)</f>
        <v>30</v>
      </c>
    </row>
    <row r="16" spans="1:4" ht="24.95" customHeight="1" x14ac:dyDescent="0.25"/>
    <row r="17" spans="1:4" ht="39.950000000000003" customHeight="1" x14ac:dyDescent="0.25">
      <c r="A17" s="70" t="s">
        <v>41</v>
      </c>
      <c r="B17" s="2">
        <v>300</v>
      </c>
      <c r="C17" s="61" t="s">
        <v>42</v>
      </c>
      <c r="D17" s="59">
        <f>IFERROR((D15/B17*100),"")</f>
        <v>10</v>
      </c>
    </row>
    <row r="18" spans="1:4" ht="20.100000000000001" customHeight="1" x14ac:dyDescent="0.25"/>
    <row r="19" spans="1:4" ht="39.950000000000003" customHeight="1" x14ac:dyDescent="0.25">
      <c r="A19" s="71" t="s">
        <v>43</v>
      </c>
      <c r="B19" s="67"/>
      <c r="C19" s="72" t="s">
        <v>44</v>
      </c>
      <c r="D19" s="73">
        <f>IFERROR((D15/B17*B19),"")</f>
        <v>0</v>
      </c>
    </row>
    <row r="20" spans="1:4" ht="20.100000000000001" customHeight="1" x14ac:dyDescent="0.25"/>
    <row r="21" spans="1:4" ht="20.100000000000001" customHeight="1" x14ac:dyDescent="0.25"/>
    <row r="22" spans="1:4" ht="20.100000000000001" customHeight="1" x14ac:dyDescent="0.25"/>
    <row r="23" spans="1:4" ht="20.100000000000001" customHeight="1" x14ac:dyDescent="0.25"/>
    <row r="24" spans="1:4" ht="20.100000000000001" customHeight="1" x14ac:dyDescent="0.25"/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</sheetData>
  <sheetProtection algorithmName="SHA-512" hashValue="QXRpH1NzHGr7ANowUc6Krz24Hpm1WsyoakY/XGnGNWEMVwzkD9jlsTliVK3u+8Mu0yCB/h8tjjIRRwvZs98MVw==" saltValue="Q70ZUgOFQfR8ZX2beqyoOA==" spinCount="100000" sheet="1" objects="1" scenarios="1" selectLockedCells="1"/>
  <mergeCells count="2">
    <mergeCell ref="A1:D1"/>
    <mergeCell ref="A15:C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clear_recette">
                <anchor moveWithCells="1" sizeWithCells="1">
                  <from>
                    <xdr:col>0</xdr:col>
                    <xdr:colOff>228600</xdr:colOff>
                    <xdr:row>1</xdr:row>
                    <xdr:rowOff>142875</xdr:rowOff>
                  </from>
                  <to>
                    <xdr:col>0</xdr:col>
                    <xdr:colOff>2247900</xdr:colOff>
                    <xdr:row>1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1]!copie_recette">
                <anchor moveWithCells="1" sizeWithCells="1">
                  <from>
                    <xdr:col>1</xdr:col>
                    <xdr:colOff>695325</xdr:colOff>
                    <xdr:row>1</xdr:row>
                    <xdr:rowOff>85725</xdr:rowOff>
                  </from>
                  <to>
                    <xdr:col>3</xdr:col>
                    <xdr:colOff>981075</xdr:colOff>
                    <xdr:row>1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Parametres</vt:lpstr>
      <vt:lpstr>Calcul glucides</vt:lpstr>
      <vt:lpstr>Carnet de suivi</vt:lpstr>
      <vt:lpstr>Valeur Glucides</vt:lpstr>
      <vt:lpstr>calcul glucides recette</vt:lpstr>
      <vt:lpstr>d.aliments</vt:lpstr>
      <vt:lpstr>Ratio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Diabete</dc:title>
  <dc:creator>GOMEZ Jean-Christophe</dc:creator>
  <cp:keywords>Diabete; Glucide</cp:keywords>
  <cp:lastModifiedBy>Jean-Eric</cp:lastModifiedBy>
  <dcterms:created xsi:type="dcterms:W3CDTF">2022-04-13T13:14:01Z</dcterms:created>
  <dcterms:modified xsi:type="dcterms:W3CDTF">2022-05-25T17:56:35Z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b89ab8-ab31-44a2-8038-e65de334cd5b_Enabled">
    <vt:lpwstr>true</vt:lpwstr>
  </property>
  <property fmtid="{D5CDD505-2E9C-101B-9397-08002B2CF9AE}" pid="3" name="MSIP_Label_82b89ab8-ab31-44a2-8038-e65de334cd5b_SetDate">
    <vt:lpwstr>2022-04-14T14:33:16Z</vt:lpwstr>
  </property>
  <property fmtid="{D5CDD505-2E9C-101B-9397-08002B2CF9AE}" pid="4" name="MSIP_Label_82b89ab8-ab31-44a2-8038-e65de334cd5b_Method">
    <vt:lpwstr>Privileged</vt:lpwstr>
  </property>
  <property fmtid="{D5CDD505-2E9C-101B-9397-08002B2CF9AE}" pid="5" name="MSIP_Label_82b89ab8-ab31-44a2-8038-e65de334cd5b_Name">
    <vt:lpwstr>Public</vt:lpwstr>
  </property>
  <property fmtid="{D5CDD505-2E9C-101B-9397-08002B2CF9AE}" pid="6" name="MSIP_Label_82b89ab8-ab31-44a2-8038-e65de334cd5b_SiteId">
    <vt:lpwstr>5380ee8c-455f-4118-b431-e979f9bf642c</vt:lpwstr>
  </property>
  <property fmtid="{D5CDD505-2E9C-101B-9397-08002B2CF9AE}" pid="7" name="MSIP_Label_82b89ab8-ab31-44a2-8038-e65de334cd5b_ActionId">
    <vt:lpwstr>bdd8e609-e3c0-4172-a221-772788a9e51f</vt:lpwstr>
  </property>
  <property fmtid="{D5CDD505-2E9C-101B-9397-08002B2CF9AE}" pid="8" name="MSIP_Label_82b89ab8-ab31-44a2-8038-e65de334cd5b_ContentBits">
    <vt:lpwstr>0</vt:lpwstr>
  </property>
</Properties>
</file>