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2BE31AE-4121-447D-86A1-1CF8D3CF099E}" xr6:coauthVersionLast="47" xr6:coauthVersionMax="47" xr10:uidLastSave="{00000000-0000-0000-0000-000000000000}"/>
  <bookViews>
    <workbookView xWindow="-120" yWindow="-120" windowWidth="24240" windowHeight="13740" activeTab="1" xr2:uid="{B8B92ED1-B3DD-4218-9CBF-E9C1F3CA9BF4}"/>
  </bookViews>
  <sheets>
    <sheet name="PQ -Table" sheetId="1" r:id="rId1"/>
    <sheet name="Calculs" sheetId="2" r:id="rId2"/>
  </sheets>
  <definedNames>
    <definedName name="ExternalData_1" localSheetId="0" hidden="1">'PQ -Table'!$A$6:$G$371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2" i="2" l="1"/>
  <c r="C8" i="2"/>
  <c r="G5" i="1"/>
  <c r="C7" i="2"/>
  <c r="F5" i="1"/>
  <c r="C5" i="1"/>
  <c r="B5" i="1" s="1"/>
  <c r="D5" i="1"/>
  <c r="E5" i="1"/>
  <c r="C10" i="2"/>
  <c r="C9" i="2"/>
  <c r="K5" i="2"/>
  <c r="K4" i="2"/>
  <c r="K3" i="2"/>
  <c r="G3" i="2"/>
  <c r="G4" i="2"/>
  <c r="G5" i="2"/>
  <c r="G6" i="2"/>
  <c r="G7" i="2"/>
  <c r="G8" i="2"/>
  <c r="G9" i="2"/>
  <c r="G10" i="2"/>
  <c r="G11" i="2"/>
  <c r="G12" i="2"/>
  <c r="G13" i="2"/>
  <c r="K24" i="2"/>
  <c r="K23" i="2"/>
  <c r="J7" i="2"/>
  <c r="J10" i="2" s="1"/>
  <c r="L29" i="2"/>
  <c r="D9" i="2"/>
  <c r="L12" i="2"/>
  <c r="L6" i="2"/>
  <c r="L18" i="2"/>
  <c r="L16" i="2"/>
  <c r="L25" i="2"/>
  <c r="D11" i="2"/>
  <c r="D8" i="2"/>
  <c r="L10" i="2"/>
  <c r="L5" i="2"/>
  <c r="L24" i="2"/>
  <c r="L27" i="2"/>
  <c r="L3" i="2"/>
  <c r="D13" i="2"/>
  <c r="D7" i="2"/>
  <c r="L7" i="2"/>
  <c r="L4" i="2"/>
  <c r="L23" i="2"/>
  <c r="D10" i="2"/>
  <c r="L14" i="2"/>
  <c r="L22" i="2"/>
  <c r="C11" i="2" l="1"/>
  <c r="K6" i="2"/>
  <c r="K7" i="2" s="1"/>
  <c r="K10" i="2" s="1"/>
  <c r="K14" i="2"/>
  <c r="J14" i="2"/>
  <c r="C13" i="2" l="1"/>
  <c r="J16" i="2"/>
  <c r="J18" i="2" s="1"/>
  <c r="K16" i="2" l="1"/>
  <c r="K18" i="2" s="1"/>
  <c r="K22" i="2" s="1"/>
  <c r="K25" i="2" s="1"/>
  <c r="K27" i="2" l="1"/>
  <c r="K29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F0DDB06-E6A6-4F1A-B0DC-BC1674BE8AFB}" keepAlive="1" name="Query - t_fériés" description="Connection to the 't_fériés' query in the workbook." type="5" refreshedVersion="0" background="1">
    <dbPr connection="Provider=Microsoft.Mashup.OleDb.1;Data Source=$Workbook$;Location=t_fériés;Extended Properties=&quot;&quot;" command="SELECT * FROM [t_fériés]"/>
  </connection>
  <connection id="2" xr16:uid="{D36DC08E-1FE3-4118-890D-50F275DE6907}" keepAlive="1" name="Query - t_import" description="Connection to the 't_import' query in the workbook." type="5" refreshedVersion="0" background="1">
    <dbPr connection="Provider=Microsoft.Mashup.OleDb.1;Data Source=$Workbook$;Location=t_import;Extended Properties=&quot;&quot;" command="SELECT * FROM [t_import]"/>
  </connection>
  <connection id="3" xr16:uid="{64345EC5-63F3-496C-9EFB-72C92263F9C1}" keepAlive="1" name="Query - t_jours" description="Connection to the 't_jours' query in the workbook." type="5" refreshedVersion="7" background="1" saveData="1">
    <dbPr connection="Provider=Microsoft.Mashup.OleDb.1;Data Source=$Workbook$;Location=t_jours;Extended Properties=&quot;&quot;" command="SELECT * FROM [t_jours]"/>
  </connection>
  <connection id="4" xr16:uid="{BB774DC4-845A-4706-97C2-6A9CB9F011D1}" keepAlive="1" name="Query - t_vacances" description="Connection to the 't_vacances' query in the workbook." type="5" refreshedVersion="0" background="1">
    <dbPr connection="Provider=Microsoft.Mashup.OleDb.1;Data Source=$Workbook$;Location=t_vacances;Extended Properties=&quot;&quot;" command="SELECT * FROM [t_vacances]"/>
  </connection>
</connections>
</file>

<file path=xl/sharedStrings.xml><?xml version="1.0" encoding="utf-8"?>
<sst xmlns="http://schemas.openxmlformats.org/spreadsheetml/2006/main" count="421" uniqueCount="59">
  <si>
    <t>https://data.education.gouv.fr/explore/dataset/fr-en-calendrier-scolaire/download/?format=csv&amp;timezone=Europe/Paris&amp;lang=fr&amp;use_labels_for_header=true&amp;csv_separator=%3B</t>
  </si>
  <si>
    <t>https://data.education.gouv.fr/explore/dataset/fr-en-calendrier-scolaire/information/?disjunctive.description&amp;disjunctive.location&amp;disjunctive.zones&amp;disjunctive.annee_scolaire&amp;disjunctive.population&amp;calendarview=month</t>
  </si>
  <si>
    <t xml:space="preserve">fichier : </t>
  </si>
  <si>
    <t xml:space="preserve">lien : </t>
  </si>
  <si>
    <t>Date</t>
  </si>
  <si>
    <t>Jour férié</t>
  </si>
  <si>
    <t>1er janvier</t>
  </si>
  <si>
    <t>Lundi de Pâques</t>
  </si>
  <si>
    <t>1er mai</t>
  </si>
  <si>
    <t>8 mai</t>
  </si>
  <si>
    <t>Ascension</t>
  </si>
  <si>
    <t>Lundi de Pentecôte</t>
  </si>
  <si>
    <t>14 juillet</t>
  </si>
  <si>
    <t>Assomption</t>
  </si>
  <si>
    <t>Toussaint</t>
  </si>
  <si>
    <t>11 novembre</t>
  </si>
  <si>
    <t>Jour de Noël</t>
  </si>
  <si>
    <t>Jour</t>
  </si>
  <si>
    <t>lun</t>
  </si>
  <si>
    <t>mar</t>
  </si>
  <si>
    <t>jeu</t>
  </si>
  <si>
    <t>ven</t>
  </si>
  <si>
    <t>weekends</t>
  </si>
  <si>
    <t>total jours</t>
  </si>
  <si>
    <t>fériés</t>
  </si>
  <si>
    <t>jours ouvrés</t>
  </si>
  <si>
    <t>congés</t>
  </si>
  <si>
    <t>jours travaillés</t>
  </si>
  <si>
    <t>jours scolaires</t>
  </si>
  <si>
    <t>Total heures</t>
  </si>
  <si>
    <t>Réel 2022</t>
  </si>
  <si>
    <t>mercredis</t>
  </si>
  <si>
    <t>Solidarité</t>
  </si>
  <si>
    <t>Jours fractionnement</t>
  </si>
  <si>
    <t>Pénibilité</t>
  </si>
  <si>
    <t>Base calcul</t>
  </si>
  <si>
    <t>heures / heures scolaires</t>
  </si>
  <si>
    <t>heures à réaliser</t>
  </si>
  <si>
    <t>A programmer</t>
  </si>
  <si>
    <t>sam-dim</t>
  </si>
  <si>
    <t>mer</t>
  </si>
  <si>
    <t>jours vacances</t>
  </si>
  <si>
    <t>total</t>
  </si>
  <si>
    <t>lundi de Pentecôte</t>
  </si>
  <si>
    <t>Num jour</t>
  </si>
  <si>
    <t>nb. jours</t>
  </si>
  <si>
    <t>Mercredi</t>
  </si>
  <si>
    <t>sam</t>
  </si>
  <si>
    <t>dim</t>
  </si>
  <si>
    <t>début</t>
  </si>
  <si>
    <t>fin</t>
  </si>
  <si>
    <t>Weekends</t>
  </si>
  <si>
    <t>Fériés</t>
  </si>
  <si>
    <t>Jours scolaires</t>
  </si>
  <si>
    <t>Equivalent jours</t>
  </si>
  <si>
    <t>Total jours travaillés</t>
  </si>
  <si>
    <t>Jours vacances</t>
  </si>
  <si>
    <t>* Vérifier le calcul pour le lundi de Pentecôte</t>
  </si>
  <si>
    <t>* Attention au pont de l'Ascension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</si>
</sst>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Consolas"/>
      <family val="2"/>
    </font>
    <font>
      <sz val="10"/>
      <color rgb="FF0070C0"/>
      <name val="Consolas"/>
      <family val="2"/>
    </font>
    <font>
      <sz val="8"/>
      <name val="Consolas"/>
      <family val="2"/>
    </font>
    <font>
      <sz val="10"/>
      <color rgb="FFFF0000"/>
      <name val="Consolas"/>
      <family val="2"/>
    </font>
    <font>
      <b/>
      <sz val="10"/>
      <color rgb="FFFF0000"/>
      <name val="Consolas"/>
      <family val="3"/>
    </font>
    <font>
      <b/>
      <sz val="10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1" xfId="0" applyBorder="1"/>
    <xf numFmtId="0" fontId="1" fillId="0" borderId="0" xfId="0" applyFont="1" applyAlignment="1">
      <alignment horizontal="left" indent="1"/>
    </xf>
    <xf numFmtId="0" fontId="0" fillId="0" borderId="2" xfId="0" applyBorder="1"/>
    <xf numFmtId="0" fontId="0" fillId="0" borderId="0" xfId="0" applyAlignment="1">
      <alignment vertical="top" wrapText="1"/>
    </xf>
    <xf numFmtId="0" fontId="3" fillId="0" borderId="0" xfId="0" applyFont="1"/>
    <xf numFmtId="0" fontId="4" fillId="0" borderId="0" xfId="0" applyFont="1"/>
    <xf numFmtId="0" fontId="5" fillId="0" borderId="0" xfId="0" applyFont="1"/>
    <xf numFmtId="14" fontId="5" fillId="0" borderId="0" xfId="0" applyNumberFormat="1" applyFont="1"/>
    <xf numFmtId="1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5C865125-E969-4D70-8DDE-F001BF6DB220}" autoFormatId="16" applyNumberFormats="0" applyBorderFormats="0" applyFontFormats="0" applyPatternFormats="0" applyAlignmentFormats="0" applyWidthHeightFormats="0">
  <queryTableRefresh nextId="28">
    <queryTableFields count="7">
      <queryTableField id="1" name="Date" tableColumnId="1"/>
      <queryTableField id="2" name="Jour" tableColumnId="2"/>
      <queryTableField id="8" name="Mercredi" tableColumnId="5"/>
      <queryTableField id="18" name="Weekends" tableColumnId="6"/>
      <queryTableField id="21" name="Fériés" tableColumnId="9"/>
      <queryTableField id="23" name="Jours scolaires" tableColumnId="11"/>
      <queryTableField id="27" name="Jours vacances" tableColumnId="1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59FAB68-4AC3-4C8B-9EB1-2A6991B95EE6}" name="t_jours" displayName="t_jours" ref="A6:G371" tableType="queryTable" totalsRowShown="0" headerRowDxfId="4">
  <autoFilter ref="A6:G371" xr:uid="{159FAB68-4AC3-4C8B-9EB1-2A6991B95EE6}"/>
  <tableColumns count="7">
    <tableColumn id="1" xr3:uid="{E7DE142A-2990-44C3-A85E-54613E4D251A}" uniqueName="1" name="Date" queryTableFieldId="1" dataDxfId="3"/>
    <tableColumn id="2" xr3:uid="{0E1F05B8-35B2-4BEB-9B55-35D170B8FBEA}" uniqueName="2" name="Jour" queryTableFieldId="2" dataDxfId="2"/>
    <tableColumn id="5" xr3:uid="{3155EA94-7C25-4839-B5D5-4F0CBD25B578}" uniqueName="5" name="Mercredi" queryTableFieldId="8"/>
    <tableColumn id="6" xr3:uid="{5442145D-5690-45C7-AFEB-3E360BEECF73}" uniqueName="6" name="Weekends" queryTableFieldId="18"/>
    <tableColumn id="9" xr3:uid="{DB75852B-F5A6-4339-AE9D-443A4FB97863}" uniqueName="9" name="Fériés" queryTableFieldId="21"/>
    <tableColumn id="11" xr3:uid="{2CFE45D1-9AE4-4D28-B3F7-F63026239702}" uniqueName="11" name="Jours scolaires" queryTableFieldId="23"/>
    <tableColumn id="15" xr3:uid="{02D4E825-C913-4722-B620-486D1BE00844}" uniqueName="15" name="Jours vacances" queryTableFieldId="27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985DE4F-0640-4569-8704-B4A732B7FB40}" name="t_fériés" displayName="t_fériés" ref="E2:G13" totalsRowShown="0">
  <autoFilter ref="E2:G13" xr:uid="{B985DE4F-0640-4569-8704-B4A732B7FB40}">
    <filterColumn colId="0" hiddenButton="1"/>
    <filterColumn colId="1" hiddenButton="1"/>
    <filterColumn colId="2" hiddenButton="1"/>
  </autoFilter>
  <tableColumns count="3">
    <tableColumn id="1" xr3:uid="{CB41523A-D8A2-49E6-89D3-AF495218FD67}" name="Date" dataDxfId="1"/>
    <tableColumn id="2" xr3:uid="{BAC1EEB0-6926-45EC-AFEA-728E144FCEB0}" name="Jour férié"/>
    <tableColumn id="3" xr3:uid="{87485991-21D0-40D2-A900-644A811D8FCD}" name="Num jour" dataDxfId="0">
      <calculatedColumnFormula>WEEKDAY(t_fériés[[#This Row],[Date]],2)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CBCDF-A4E3-466E-AA6A-E269359022A9}">
  <dimension ref="A1:G371"/>
  <sheetViews>
    <sheetView showGridLines="0" topLeftCell="A356" workbookViewId="0">
      <selection activeCell="I11" sqref="I11"/>
    </sheetView>
  </sheetViews>
  <sheetFormatPr defaultRowHeight="12.75" x14ac:dyDescent="0.2"/>
  <cols>
    <col min="1" max="1" width="11" bestFit="1" customWidth="1"/>
    <col min="2" max="2" width="7.28515625" bestFit="1" customWidth="1"/>
    <col min="3" max="4" width="11.28515625" bestFit="1" customWidth="1"/>
    <col min="5" max="5" width="9.28515625" bestFit="1" customWidth="1"/>
    <col min="6" max="6" width="13.5703125" customWidth="1"/>
    <col min="7" max="7" width="11.28515625" bestFit="1" customWidth="1"/>
    <col min="8" max="8" width="13.28515625" bestFit="1" customWidth="1"/>
    <col min="9" max="9" width="18.5703125" customWidth="1"/>
    <col min="10" max="10" width="18.42578125" bestFit="1" customWidth="1"/>
  </cols>
  <sheetData>
    <row r="1" spans="1:7" x14ac:dyDescent="0.2">
      <c r="A1" t="s">
        <v>2</v>
      </c>
      <c r="B1" t="s">
        <v>0</v>
      </c>
    </row>
    <row r="2" spans="1:7" x14ac:dyDescent="0.2">
      <c r="A2" t="s">
        <v>3</v>
      </c>
      <c r="B2" t="s">
        <v>1</v>
      </c>
    </row>
    <row r="5" spans="1:7" x14ac:dyDescent="0.2">
      <c r="B5" s="7">
        <f>SUM(C5:G5)</f>
        <v>365</v>
      </c>
      <c r="C5" s="7">
        <f>SUM(t_jours[Mercredi])</f>
        <v>52</v>
      </c>
      <c r="D5" s="7">
        <f>SUM(t_jours[Weekends])</f>
        <v>105</v>
      </c>
      <c r="E5" s="7">
        <f>SUM(t_jours[Fériés])</f>
        <v>7</v>
      </c>
      <c r="F5" s="7">
        <f>SUM(t_jours[Jours scolaires])</f>
        <v>139</v>
      </c>
      <c r="G5" s="7">
        <f>SUM(t_jours[Jours vacances])</f>
        <v>62</v>
      </c>
    </row>
    <row r="6" spans="1:7" ht="25.5" x14ac:dyDescent="0.2">
      <c r="A6" s="5" t="s">
        <v>4</v>
      </c>
      <c r="B6" s="5" t="s">
        <v>17</v>
      </c>
      <c r="C6" s="5" t="s">
        <v>46</v>
      </c>
      <c r="D6" s="5" t="s">
        <v>51</v>
      </c>
      <c r="E6" s="5" t="s">
        <v>52</v>
      </c>
      <c r="F6" s="5" t="s">
        <v>53</v>
      </c>
      <c r="G6" s="5" t="s">
        <v>56</v>
      </c>
    </row>
    <row r="7" spans="1:7" x14ac:dyDescent="0.2">
      <c r="A7" s="1">
        <v>44562</v>
      </c>
      <c r="B7" t="s">
        <v>47</v>
      </c>
      <c r="D7">
        <v>1</v>
      </c>
    </row>
    <row r="8" spans="1:7" x14ac:dyDescent="0.2">
      <c r="A8" s="1">
        <v>44563</v>
      </c>
      <c r="B8" t="s">
        <v>48</v>
      </c>
      <c r="D8">
        <v>1</v>
      </c>
    </row>
    <row r="9" spans="1:7" x14ac:dyDescent="0.2">
      <c r="A9" s="1">
        <v>44564</v>
      </c>
      <c r="B9" t="s">
        <v>18</v>
      </c>
      <c r="F9">
        <v>1</v>
      </c>
    </row>
    <row r="10" spans="1:7" x14ac:dyDescent="0.2">
      <c r="A10" s="1">
        <v>44565</v>
      </c>
      <c r="B10" t="s">
        <v>19</v>
      </c>
      <c r="F10">
        <v>1</v>
      </c>
    </row>
    <row r="11" spans="1:7" x14ac:dyDescent="0.2">
      <c r="A11" s="1">
        <v>44566</v>
      </c>
      <c r="B11" t="s">
        <v>40</v>
      </c>
      <c r="C11">
        <v>1</v>
      </c>
    </row>
    <row r="12" spans="1:7" x14ac:dyDescent="0.2">
      <c r="A12" s="1">
        <v>44567</v>
      </c>
      <c r="B12" t="s">
        <v>20</v>
      </c>
      <c r="F12">
        <v>1</v>
      </c>
    </row>
    <row r="13" spans="1:7" x14ac:dyDescent="0.2">
      <c r="A13" s="1">
        <v>44568</v>
      </c>
      <c r="B13" t="s">
        <v>21</v>
      </c>
      <c r="F13">
        <v>1</v>
      </c>
    </row>
    <row r="14" spans="1:7" x14ac:dyDescent="0.2">
      <c r="A14" s="1">
        <v>44569</v>
      </c>
      <c r="B14" t="s">
        <v>47</v>
      </c>
      <c r="D14">
        <v>1</v>
      </c>
    </row>
    <row r="15" spans="1:7" x14ac:dyDescent="0.2">
      <c r="A15" s="1">
        <v>44570</v>
      </c>
      <c r="B15" t="s">
        <v>48</v>
      </c>
      <c r="D15">
        <v>1</v>
      </c>
    </row>
    <row r="16" spans="1:7" x14ac:dyDescent="0.2">
      <c r="A16" s="1">
        <v>44571</v>
      </c>
      <c r="B16" t="s">
        <v>18</v>
      </c>
      <c r="F16">
        <v>1</v>
      </c>
    </row>
    <row r="17" spans="1:6" x14ac:dyDescent="0.2">
      <c r="A17" s="1">
        <v>44572</v>
      </c>
      <c r="B17" t="s">
        <v>19</v>
      </c>
      <c r="F17">
        <v>1</v>
      </c>
    </row>
    <row r="18" spans="1:6" x14ac:dyDescent="0.2">
      <c r="A18" s="1">
        <v>44573</v>
      </c>
      <c r="B18" t="s">
        <v>40</v>
      </c>
      <c r="C18">
        <v>1</v>
      </c>
    </row>
    <row r="19" spans="1:6" x14ac:dyDescent="0.2">
      <c r="A19" s="1">
        <v>44574</v>
      </c>
      <c r="B19" t="s">
        <v>20</v>
      </c>
      <c r="F19">
        <v>1</v>
      </c>
    </row>
    <row r="20" spans="1:6" x14ac:dyDescent="0.2">
      <c r="A20" s="1">
        <v>44575</v>
      </c>
      <c r="B20" t="s">
        <v>21</v>
      </c>
      <c r="F20">
        <v>1</v>
      </c>
    </row>
    <row r="21" spans="1:6" x14ac:dyDescent="0.2">
      <c r="A21" s="1">
        <v>44576</v>
      </c>
      <c r="B21" t="s">
        <v>47</v>
      </c>
      <c r="D21">
        <v>1</v>
      </c>
    </row>
    <row r="22" spans="1:6" x14ac:dyDescent="0.2">
      <c r="A22" s="1">
        <v>44577</v>
      </c>
      <c r="B22" t="s">
        <v>48</v>
      </c>
      <c r="D22">
        <v>1</v>
      </c>
    </row>
    <row r="23" spans="1:6" x14ac:dyDescent="0.2">
      <c r="A23" s="1">
        <v>44578</v>
      </c>
      <c r="B23" t="s">
        <v>18</v>
      </c>
      <c r="F23">
        <v>1</v>
      </c>
    </row>
    <row r="24" spans="1:6" x14ac:dyDescent="0.2">
      <c r="A24" s="1">
        <v>44579</v>
      </c>
      <c r="B24" t="s">
        <v>19</v>
      </c>
      <c r="F24">
        <v>1</v>
      </c>
    </row>
    <row r="25" spans="1:6" x14ac:dyDescent="0.2">
      <c r="A25" s="1">
        <v>44580</v>
      </c>
      <c r="B25" t="s">
        <v>40</v>
      </c>
      <c r="C25">
        <v>1</v>
      </c>
    </row>
    <row r="26" spans="1:6" x14ac:dyDescent="0.2">
      <c r="A26" s="1">
        <v>44581</v>
      </c>
      <c r="B26" t="s">
        <v>20</v>
      </c>
      <c r="F26">
        <v>1</v>
      </c>
    </row>
    <row r="27" spans="1:6" x14ac:dyDescent="0.2">
      <c r="A27" s="1">
        <v>44582</v>
      </c>
      <c r="B27" t="s">
        <v>21</v>
      </c>
      <c r="F27">
        <v>1</v>
      </c>
    </row>
    <row r="28" spans="1:6" x14ac:dyDescent="0.2">
      <c r="A28" s="1">
        <v>44583</v>
      </c>
      <c r="B28" t="s">
        <v>47</v>
      </c>
      <c r="D28">
        <v>1</v>
      </c>
    </row>
    <row r="29" spans="1:6" x14ac:dyDescent="0.2">
      <c r="A29" s="1">
        <v>44584</v>
      </c>
      <c r="B29" t="s">
        <v>48</v>
      </c>
      <c r="D29">
        <v>1</v>
      </c>
    </row>
    <row r="30" spans="1:6" x14ac:dyDescent="0.2">
      <c r="A30" s="1">
        <v>44585</v>
      </c>
      <c r="B30" t="s">
        <v>18</v>
      </c>
      <c r="F30">
        <v>1</v>
      </c>
    </row>
    <row r="31" spans="1:6" x14ac:dyDescent="0.2">
      <c r="A31" s="1">
        <v>44586</v>
      </c>
      <c r="B31" t="s">
        <v>19</v>
      </c>
      <c r="F31">
        <v>1</v>
      </c>
    </row>
    <row r="32" spans="1:6" x14ac:dyDescent="0.2">
      <c r="A32" s="1">
        <v>44587</v>
      </c>
      <c r="B32" t="s">
        <v>40</v>
      </c>
      <c r="C32">
        <v>1</v>
      </c>
    </row>
    <row r="33" spans="1:6" x14ac:dyDescent="0.2">
      <c r="A33" s="1">
        <v>44588</v>
      </c>
      <c r="B33" t="s">
        <v>20</v>
      </c>
      <c r="F33">
        <v>1</v>
      </c>
    </row>
    <row r="34" spans="1:6" x14ac:dyDescent="0.2">
      <c r="A34" s="1">
        <v>44589</v>
      </c>
      <c r="B34" t="s">
        <v>21</v>
      </c>
      <c r="F34">
        <v>1</v>
      </c>
    </row>
    <row r="35" spans="1:6" x14ac:dyDescent="0.2">
      <c r="A35" s="1">
        <v>44590</v>
      </c>
      <c r="B35" t="s">
        <v>47</v>
      </c>
      <c r="D35">
        <v>1</v>
      </c>
    </row>
    <row r="36" spans="1:6" x14ac:dyDescent="0.2">
      <c r="A36" s="1">
        <v>44591</v>
      </c>
      <c r="B36" t="s">
        <v>48</v>
      </c>
      <c r="D36">
        <v>1</v>
      </c>
    </row>
    <row r="37" spans="1:6" x14ac:dyDescent="0.2">
      <c r="A37" s="1">
        <v>44592</v>
      </c>
      <c r="B37" t="s">
        <v>18</v>
      </c>
      <c r="F37">
        <v>1</v>
      </c>
    </row>
    <row r="38" spans="1:6" x14ac:dyDescent="0.2">
      <c r="A38" s="1">
        <v>44593</v>
      </c>
      <c r="B38" t="s">
        <v>19</v>
      </c>
      <c r="F38">
        <v>1</v>
      </c>
    </row>
    <row r="39" spans="1:6" x14ac:dyDescent="0.2">
      <c r="A39" s="1">
        <v>44594</v>
      </c>
      <c r="B39" t="s">
        <v>40</v>
      </c>
      <c r="C39">
        <v>1</v>
      </c>
    </row>
    <row r="40" spans="1:6" x14ac:dyDescent="0.2">
      <c r="A40" s="1">
        <v>44595</v>
      </c>
      <c r="B40" t="s">
        <v>20</v>
      </c>
      <c r="F40">
        <v>1</v>
      </c>
    </row>
    <row r="41" spans="1:6" x14ac:dyDescent="0.2">
      <c r="A41" s="1">
        <v>44596</v>
      </c>
      <c r="B41" t="s">
        <v>21</v>
      </c>
      <c r="F41">
        <v>1</v>
      </c>
    </row>
    <row r="42" spans="1:6" x14ac:dyDescent="0.2">
      <c r="A42" s="1">
        <v>44597</v>
      </c>
      <c r="B42" t="s">
        <v>47</v>
      </c>
      <c r="D42">
        <v>1</v>
      </c>
    </row>
    <row r="43" spans="1:6" x14ac:dyDescent="0.2">
      <c r="A43" s="1">
        <v>44598</v>
      </c>
      <c r="B43" t="s">
        <v>48</v>
      </c>
      <c r="D43">
        <v>1</v>
      </c>
    </row>
    <row r="44" spans="1:6" x14ac:dyDescent="0.2">
      <c r="A44" s="1">
        <v>44599</v>
      </c>
      <c r="B44" t="s">
        <v>18</v>
      </c>
      <c r="F44">
        <v>1</v>
      </c>
    </row>
    <row r="45" spans="1:6" x14ac:dyDescent="0.2">
      <c r="A45" s="1">
        <v>44600</v>
      </c>
      <c r="B45" t="s">
        <v>19</v>
      </c>
      <c r="F45">
        <v>1</v>
      </c>
    </row>
    <row r="46" spans="1:6" x14ac:dyDescent="0.2">
      <c r="A46" s="1">
        <v>44601</v>
      </c>
      <c r="B46" t="s">
        <v>40</v>
      </c>
      <c r="C46">
        <v>1</v>
      </c>
    </row>
    <row r="47" spans="1:6" x14ac:dyDescent="0.2">
      <c r="A47" s="1">
        <v>44602</v>
      </c>
      <c r="B47" t="s">
        <v>20</v>
      </c>
      <c r="F47">
        <v>1</v>
      </c>
    </row>
    <row r="48" spans="1:6" x14ac:dyDescent="0.2">
      <c r="A48" s="1">
        <v>44603</v>
      </c>
      <c r="B48" t="s">
        <v>21</v>
      </c>
      <c r="F48">
        <v>1</v>
      </c>
    </row>
    <row r="49" spans="1:7" x14ac:dyDescent="0.2">
      <c r="A49" s="1">
        <v>44604</v>
      </c>
      <c r="B49" t="s">
        <v>47</v>
      </c>
      <c r="D49">
        <v>1</v>
      </c>
    </row>
    <row r="50" spans="1:7" x14ac:dyDescent="0.2">
      <c r="A50" s="1">
        <v>44605</v>
      </c>
      <c r="B50" t="s">
        <v>48</v>
      </c>
      <c r="D50">
        <v>1</v>
      </c>
    </row>
    <row r="51" spans="1:7" x14ac:dyDescent="0.2">
      <c r="A51" s="1">
        <v>44606</v>
      </c>
      <c r="B51" t="s">
        <v>18</v>
      </c>
      <c r="F51">
        <v>1</v>
      </c>
    </row>
    <row r="52" spans="1:7" x14ac:dyDescent="0.2">
      <c r="A52" s="1">
        <v>44607</v>
      </c>
      <c r="B52" t="s">
        <v>19</v>
      </c>
      <c r="F52">
        <v>1</v>
      </c>
    </row>
    <row r="53" spans="1:7" x14ac:dyDescent="0.2">
      <c r="A53" s="1">
        <v>44608</v>
      </c>
      <c r="B53" t="s">
        <v>40</v>
      </c>
      <c r="C53">
        <v>1</v>
      </c>
    </row>
    <row r="54" spans="1:7" x14ac:dyDescent="0.2">
      <c r="A54" s="1">
        <v>44609</v>
      </c>
      <c r="B54" t="s">
        <v>20</v>
      </c>
      <c r="F54">
        <v>1</v>
      </c>
    </row>
    <row r="55" spans="1:7" x14ac:dyDescent="0.2">
      <c r="A55" s="1">
        <v>44610</v>
      </c>
      <c r="B55" t="s">
        <v>21</v>
      </c>
      <c r="F55">
        <v>1</v>
      </c>
    </row>
    <row r="56" spans="1:7" x14ac:dyDescent="0.2">
      <c r="A56" s="1">
        <v>44611</v>
      </c>
      <c r="B56" t="s">
        <v>47</v>
      </c>
      <c r="D56">
        <v>1</v>
      </c>
    </row>
    <row r="57" spans="1:7" x14ac:dyDescent="0.2">
      <c r="A57" s="1">
        <v>44612</v>
      </c>
      <c r="B57" t="s">
        <v>48</v>
      </c>
      <c r="D57">
        <v>1</v>
      </c>
    </row>
    <row r="58" spans="1:7" x14ac:dyDescent="0.2">
      <c r="A58" s="1">
        <v>44613</v>
      </c>
      <c r="B58" t="s">
        <v>18</v>
      </c>
      <c r="G58">
        <v>1</v>
      </c>
    </row>
    <row r="59" spans="1:7" x14ac:dyDescent="0.2">
      <c r="A59" s="1">
        <v>44614</v>
      </c>
      <c r="B59" t="s">
        <v>19</v>
      </c>
      <c r="G59">
        <v>1</v>
      </c>
    </row>
    <row r="60" spans="1:7" x14ac:dyDescent="0.2">
      <c r="A60" s="1">
        <v>44615</v>
      </c>
      <c r="B60" t="s">
        <v>40</v>
      </c>
      <c r="C60">
        <v>1</v>
      </c>
    </row>
    <row r="61" spans="1:7" x14ac:dyDescent="0.2">
      <c r="A61" s="1">
        <v>44616</v>
      </c>
      <c r="B61" t="s">
        <v>20</v>
      </c>
      <c r="G61">
        <v>1</v>
      </c>
    </row>
    <row r="62" spans="1:7" x14ac:dyDescent="0.2">
      <c r="A62" s="1">
        <v>44617</v>
      </c>
      <c r="B62" t="s">
        <v>21</v>
      </c>
      <c r="G62">
        <v>1</v>
      </c>
    </row>
    <row r="63" spans="1:7" x14ac:dyDescent="0.2">
      <c r="A63" s="1">
        <v>44618</v>
      </c>
      <c r="B63" t="s">
        <v>47</v>
      </c>
      <c r="D63">
        <v>1</v>
      </c>
    </row>
    <row r="64" spans="1:7" x14ac:dyDescent="0.2">
      <c r="A64" s="1">
        <v>44619</v>
      </c>
      <c r="B64" t="s">
        <v>48</v>
      </c>
      <c r="D64">
        <v>1</v>
      </c>
    </row>
    <row r="65" spans="1:7" x14ac:dyDescent="0.2">
      <c r="A65" s="1">
        <v>44620</v>
      </c>
      <c r="B65" t="s">
        <v>18</v>
      </c>
      <c r="G65">
        <v>1</v>
      </c>
    </row>
    <row r="66" spans="1:7" x14ac:dyDescent="0.2">
      <c r="A66" s="1">
        <v>44621</v>
      </c>
      <c r="B66" t="s">
        <v>19</v>
      </c>
      <c r="G66">
        <v>1</v>
      </c>
    </row>
    <row r="67" spans="1:7" x14ac:dyDescent="0.2">
      <c r="A67" s="1">
        <v>44622</v>
      </c>
      <c r="B67" t="s">
        <v>40</v>
      </c>
      <c r="C67">
        <v>1</v>
      </c>
    </row>
    <row r="68" spans="1:7" x14ac:dyDescent="0.2">
      <c r="A68" s="1">
        <v>44623</v>
      </c>
      <c r="B68" t="s">
        <v>20</v>
      </c>
      <c r="G68">
        <v>1</v>
      </c>
    </row>
    <row r="69" spans="1:7" x14ac:dyDescent="0.2">
      <c r="A69" s="1">
        <v>44624</v>
      </c>
      <c r="B69" t="s">
        <v>21</v>
      </c>
      <c r="G69">
        <v>1</v>
      </c>
    </row>
    <row r="70" spans="1:7" x14ac:dyDescent="0.2">
      <c r="A70" s="1">
        <v>44625</v>
      </c>
      <c r="B70" t="s">
        <v>47</v>
      </c>
      <c r="D70">
        <v>1</v>
      </c>
    </row>
    <row r="71" spans="1:7" x14ac:dyDescent="0.2">
      <c r="A71" s="1">
        <v>44626</v>
      </c>
      <c r="B71" t="s">
        <v>48</v>
      </c>
      <c r="D71">
        <v>1</v>
      </c>
    </row>
    <row r="72" spans="1:7" x14ac:dyDescent="0.2">
      <c r="A72" s="1">
        <v>44627</v>
      </c>
      <c r="B72" t="s">
        <v>18</v>
      </c>
      <c r="F72">
        <v>1</v>
      </c>
    </row>
    <row r="73" spans="1:7" x14ac:dyDescent="0.2">
      <c r="A73" s="1">
        <v>44628</v>
      </c>
      <c r="B73" t="s">
        <v>19</v>
      </c>
      <c r="F73">
        <v>1</v>
      </c>
    </row>
    <row r="74" spans="1:7" x14ac:dyDescent="0.2">
      <c r="A74" s="1">
        <v>44629</v>
      </c>
      <c r="B74" t="s">
        <v>40</v>
      </c>
      <c r="C74">
        <v>1</v>
      </c>
    </row>
    <row r="75" spans="1:7" x14ac:dyDescent="0.2">
      <c r="A75" s="1">
        <v>44630</v>
      </c>
      <c r="B75" t="s">
        <v>20</v>
      </c>
      <c r="F75">
        <v>1</v>
      </c>
    </row>
    <row r="76" spans="1:7" x14ac:dyDescent="0.2">
      <c r="A76" s="1">
        <v>44631</v>
      </c>
      <c r="B76" t="s">
        <v>21</v>
      </c>
      <c r="F76">
        <v>1</v>
      </c>
    </row>
    <row r="77" spans="1:7" x14ac:dyDescent="0.2">
      <c r="A77" s="1">
        <v>44632</v>
      </c>
      <c r="B77" t="s">
        <v>47</v>
      </c>
      <c r="D77">
        <v>1</v>
      </c>
    </row>
    <row r="78" spans="1:7" x14ac:dyDescent="0.2">
      <c r="A78" s="1">
        <v>44633</v>
      </c>
      <c r="B78" t="s">
        <v>48</v>
      </c>
      <c r="D78">
        <v>1</v>
      </c>
    </row>
    <row r="79" spans="1:7" x14ac:dyDescent="0.2">
      <c r="A79" s="1">
        <v>44634</v>
      </c>
      <c r="B79" t="s">
        <v>18</v>
      </c>
      <c r="F79">
        <v>1</v>
      </c>
    </row>
    <row r="80" spans="1:7" x14ac:dyDescent="0.2">
      <c r="A80" s="1">
        <v>44635</v>
      </c>
      <c r="B80" t="s">
        <v>19</v>
      </c>
      <c r="F80">
        <v>1</v>
      </c>
    </row>
    <row r="81" spans="1:6" x14ac:dyDescent="0.2">
      <c r="A81" s="1">
        <v>44636</v>
      </c>
      <c r="B81" t="s">
        <v>40</v>
      </c>
      <c r="C81">
        <v>1</v>
      </c>
    </row>
    <row r="82" spans="1:6" x14ac:dyDescent="0.2">
      <c r="A82" s="1">
        <v>44637</v>
      </c>
      <c r="B82" t="s">
        <v>20</v>
      </c>
      <c r="F82">
        <v>1</v>
      </c>
    </row>
    <row r="83" spans="1:6" x14ac:dyDescent="0.2">
      <c r="A83" s="1">
        <v>44638</v>
      </c>
      <c r="B83" t="s">
        <v>21</v>
      </c>
      <c r="F83">
        <v>1</v>
      </c>
    </row>
    <row r="84" spans="1:6" x14ac:dyDescent="0.2">
      <c r="A84" s="1">
        <v>44639</v>
      </c>
      <c r="B84" t="s">
        <v>47</v>
      </c>
      <c r="D84">
        <v>1</v>
      </c>
    </row>
    <row r="85" spans="1:6" x14ac:dyDescent="0.2">
      <c r="A85" s="1">
        <v>44640</v>
      </c>
      <c r="B85" t="s">
        <v>48</v>
      </c>
      <c r="D85">
        <v>1</v>
      </c>
    </row>
    <row r="86" spans="1:6" x14ac:dyDescent="0.2">
      <c r="A86" s="1">
        <v>44641</v>
      </c>
      <c r="B86" t="s">
        <v>18</v>
      </c>
      <c r="F86">
        <v>1</v>
      </c>
    </row>
    <row r="87" spans="1:6" x14ac:dyDescent="0.2">
      <c r="A87" s="1">
        <v>44642</v>
      </c>
      <c r="B87" t="s">
        <v>19</v>
      </c>
      <c r="F87">
        <v>1</v>
      </c>
    </row>
    <row r="88" spans="1:6" x14ac:dyDescent="0.2">
      <c r="A88" s="1">
        <v>44643</v>
      </c>
      <c r="B88" t="s">
        <v>40</v>
      </c>
      <c r="C88">
        <v>1</v>
      </c>
    </row>
    <row r="89" spans="1:6" x14ac:dyDescent="0.2">
      <c r="A89" s="1">
        <v>44644</v>
      </c>
      <c r="B89" t="s">
        <v>20</v>
      </c>
      <c r="F89">
        <v>1</v>
      </c>
    </row>
    <row r="90" spans="1:6" x14ac:dyDescent="0.2">
      <c r="A90" s="1">
        <v>44645</v>
      </c>
      <c r="B90" t="s">
        <v>21</v>
      </c>
      <c r="F90">
        <v>1</v>
      </c>
    </row>
    <row r="91" spans="1:6" x14ac:dyDescent="0.2">
      <c r="A91" s="1">
        <v>44646</v>
      </c>
      <c r="B91" t="s">
        <v>47</v>
      </c>
      <c r="D91">
        <v>1</v>
      </c>
    </row>
    <row r="92" spans="1:6" x14ac:dyDescent="0.2">
      <c r="A92" s="1">
        <v>44647</v>
      </c>
      <c r="B92" t="s">
        <v>48</v>
      </c>
      <c r="D92">
        <v>1</v>
      </c>
    </row>
    <row r="93" spans="1:6" x14ac:dyDescent="0.2">
      <c r="A93" s="1">
        <v>44648</v>
      </c>
      <c r="B93" t="s">
        <v>18</v>
      </c>
      <c r="F93">
        <v>1</v>
      </c>
    </row>
    <row r="94" spans="1:6" x14ac:dyDescent="0.2">
      <c r="A94" s="1">
        <v>44649</v>
      </c>
      <c r="B94" t="s">
        <v>19</v>
      </c>
      <c r="F94">
        <v>1</v>
      </c>
    </row>
    <row r="95" spans="1:6" x14ac:dyDescent="0.2">
      <c r="A95" s="1">
        <v>44650</v>
      </c>
      <c r="B95" t="s">
        <v>40</v>
      </c>
      <c r="C95">
        <v>1</v>
      </c>
    </row>
    <row r="96" spans="1:6" x14ac:dyDescent="0.2">
      <c r="A96" s="1">
        <v>44651</v>
      </c>
      <c r="B96" t="s">
        <v>20</v>
      </c>
      <c r="F96">
        <v>1</v>
      </c>
    </row>
    <row r="97" spans="1:6" x14ac:dyDescent="0.2">
      <c r="A97" s="1">
        <v>44652</v>
      </c>
      <c r="B97" t="s">
        <v>21</v>
      </c>
      <c r="F97">
        <v>1</v>
      </c>
    </row>
    <row r="98" spans="1:6" x14ac:dyDescent="0.2">
      <c r="A98" s="1">
        <v>44653</v>
      </c>
      <c r="B98" t="s">
        <v>47</v>
      </c>
      <c r="D98">
        <v>1</v>
      </c>
    </row>
    <row r="99" spans="1:6" x14ac:dyDescent="0.2">
      <c r="A99" s="1">
        <v>44654</v>
      </c>
      <c r="B99" t="s">
        <v>48</v>
      </c>
      <c r="D99">
        <v>1</v>
      </c>
    </row>
    <row r="100" spans="1:6" x14ac:dyDescent="0.2">
      <c r="A100" s="1">
        <v>44655</v>
      </c>
      <c r="B100" t="s">
        <v>18</v>
      </c>
      <c r="F100">
        <v>1</v>
      </c>
    </row>
    <row r="101" spans="1:6" x14ac:dyDescent="0.2">
      <c r="A101" s="1">
        <v>44656</v>
      </c>
      <c r="B101" t="s">
        <v>19</v>
      </c>
      <c r="F101">
        <v>1</v>
      </c>
    </row>
    <row r="102" spans="1:6" x14ac:dyDescent="0.2">
      <c r="A102" s="1">
        <v>44657</v>
      </c>
      <c r="B102" t="s">
        <v>40</v>
      </c>
      <c r="C102">
        <v>1</v>
      </c>
    </row>
    <row r="103" spans="1:6" x14ac:dyDescent="0.2">
      <c r="A103" s="1">
        <v>44658</v>
      </c>
      <c r="B103" t="s">
        <v>20</v>
      </c>
      <c r="F103">
        <v>1</v>
      </c>
    </row>
    <row r="104" spans="1:6" x14ac:dyDescent="0.2">
      <c r="A104" s="1">
        <v>44659</v>
      </c>
      <c r="B104" t="s">
        <v>21</v>
      </c>
      <c r="F104">
        <v>1</v>
      </c>
    </row>
    <row r="105" spans="1:6" x14ac:dyDescent="0.2">
      <c r="A105" s="1">
        <v>44660</v>
      </c>
      <c r="B105" t="s">
        <v>47</v>
      </c>
      <c r="D105">
        <v>1</v>
      </c>
    </row>
    <row r="106" spans="1:6" x14ac:dyDescent="0.2">
      <c r="A106" s="1">
        <v>44661</v>
      </c>
      <c r="B106" t="s">
        <v>48</v>
      </c>
      <c r="D106">
        <v>1</v>
      </c>
    </row>
    <row r="107" spans="1:6" x14ac:dyDescent="0.2">
      <c r="A107" s="1">
        <v>44662</v>
      </c>
      <c r="B107" t="s">
        <v>18</v>
      </c>
      <c r="F107">
        <v>1</v>
      </c>
    </row>
    <row r="108" spans="1:6" x14ac:dyDescent="0.2">
      <c r="A108" s="1">
        <v>44663</v>
      </c>
      <c r="B108" t="s">
        <v>19</v>
      </c>
      <c r="F108">
        <v>1</v>
      </c>
    </row>
    <row r="109" spans="1:6" x14ac:dyDescent="0.2">
      <c r="A109" s="1">
        <v>44664</v>
      </c>
      <c r="B109" t="s">
        <v>40</v>
      </c>
      <c r="C109">
        <v>1</v>
      </c>
    </row>
    <row r="110" spans="1:6" x14ac:dyDescent="0.2">
      <c r="A110" s="1">
        <v>44665</v>
      </c>
      <c r="B110" t="s">
        <v>20</v>
      </c>
      <c r="F110">
        <v>1</v>
      </c>
    </row>
    <row r="111" spans="1:6" x14ac:dyDescent="0.2">
      <c r="A111" s="1">
        <v>44666</v>
      </c>
      <c r="B111" t="s">
        <v>21</v>
      </c>
      <c r="F111">
        <v>1</v>
      </c>
    </row>
    <row r="112" spans="1:6" x14ac:dyDescent="0.2">
      <c r="A112" s="1">
        <v>44667</v>
      </c>
      <c r="B112" t="s">
        <v>47</v>
      </c>
      <c r="D112">
        <v>1</v>
      </c>
    </row>
    <row r="113" spans="1:7" x14ac:dyDescent="0.2">
      <c r="A113" s="1">
        <v>44668</v>
      </c>
      <c r="B113" t="s">
        <v>48</v>
      </c>
      <c r="D113">
        <v>1</v>
      </c>
    </row>
    <row r="114" spans="1:7" x14ac:dyDescent="0.2">
      <c r="A114" s="1">
        <v>44669</v>
      </c>
      <c r="B114" t="s">
        <v>18</v>
      </c>
      <c r="E114">
        <v>1</v>
      </c>
    </row>
    <row r="115" spans="1:7" x14ac:dyDescent="0.2">
      <c r="A115" s="1">
        <v>44670</v>
      </c>
      <c r="B115" t="s">
        <v>19</v>
      </c>
      <c r="F115">
        <v>1</v>
      </c>
    </row>
    <row r="116" spans="1:7" x14ac:dyDescent="0.2">
      <c r="A116" s="1">
        <v>44671</v>
      </c>
      <c r="B116" t="s">
        <v>40</v>
      </c>
      <c r="C116">
        <v>1</v>
      </c>
    </row>
    <row r="117" spans="1:7" x14ac:dyDescent="0.2">
      <c r="A117" s="1">
        <v>44672</v>
      </c>
      <c r="B117" t="s">
        <v>20</v>
      </c>
      <c r="F117">
        <v>1</v>
      </c>
    </row>
    <row r="118" spans="1:7" x14ac:dyDescent="0.2">
      <c r="A118" s="1">
        <v>44673</v>
      </c>
      <c r="B118" t="s">
        <v>21</v>
      </c>
      <c r="F118">
        <v>1</v>
      </c>
    </row>
    <row r="119" spans="1:7" x14ac:dyDescent="0.2">
      <c r="A119" s="1">
        <v>44674</v>
      </c>
      <c r="B119" t="s">
        <v>47</v>
      </c>
      <c r="D119">
        <v>1</v>
      </c>
    </row>
    <row r="120" spans="1:7" x14ac:dyDescent="0.2">
      <c r="A120" s="1">
        <v>44675</v>
      </c>
      <c r="B120" t="s">
        <v>48</v>
      </c>
      <c r="D120">
        <v>1</v>
      </c>
    </row>
    <row r="121" spans="1:7" x14ac:dyDescent="0.2">
      <c r="A121" s="1">
        <v>44676</v>
      </c>
      <c r="B121" t="s">
        <v>18</v>
      </c>
      <c r="G121">
        <v>1</v>
      </c>
    </row>
    <row r="122" spans="1:7" x14ac:dyDescent="0.2">
      <c r="A122" s="1">
        <v>44677</v>
      </c>
      <c r="B122" t="s">
        <v>19</v>
      </c>
      <c r="G122">
        <v>1</v>
      </c>
    </row>
    <row r="123" spans="1:7" x14ac:dyDescent="0.2">
      <c r="A123" s="1">
        <v>44678</v>
      </c>
      <c r="B123" t="s">
        <v>40</v>
      </c>
      <c r="C123">
        <v>1</v>
      </c>
    </row>
    <row r="124" spans="1:7" x14ac:dyDescent="0.2">
      <c r="A124" s="1">
        <v>44679</v>
      </c>
      <c r="B124" t="s">
        <v>20</v>
      </c>
      <c r="G124">
        <v>1</v>
      </c>
    </row>
    <row r="125" spans="1:7" x14ac:dyDescent="0.2">
      <c r="A125" s="1">
        <v>44680</v>
      </c>
      <c r="B125" t="s">
        <v>21</v>
      </c>
      <c r="G125">
        <v>1</v>
      </c>
    </row>
    <row r="126" spans="1:7" x14ac:dyDescent="0.2">
      <c r="A126" s="1">
        <v>44681</v>
      </c>
      <c r="B126" t="s">
        <v>47</v>
      </c>
      <c r="D126">
        <v>1</v>
      </c>
    </row>
    <row r="127" spans="1:7" x14ac:dyDescent="0.2">
      <c r="A127" s="1">
        <v>44682</v>
      </c>
      <c r="B127" t="s">
        <v>48</v>
      </c>
      <c r="D127">
        <v>1</v>
      </c>
    </row>
    <row r="128" spans="1:7" x14ac:dyDescent="0.2">
      <c r="A128" s="1">
        <v>44683</v>
      </c>
      <c r="B128" t="s">
        <v>18</v>
      </c>
      <c r="G128">
        <v>1</v>
      </c>
    </row>
    <row r="129" spans="1:7" x14ac:dyDescent="0.2">
      <c r="A129" s="1">
        <v>44684</v>
      </c>
      <c r="B129" t="s">
        <v>19</v>
      </c>
      <c r="G129">
        <v>1</v>
      </c>
    </row>
    <row r="130" spans="1:7" x14ac:dyDescent="0.2">
      <c r="A130" s="1">
        <v>44685</v>
      </c>
      <c r="B130" t="s">
        <v>40</v>
      </c>
      <c r="C130">
        <v>1</v>
      </c>
    </row>
    <row r="131" spans="1:7" x14ac:dyDescent="0.2">
      <c r="A131" s="1">
        <v>44686</v>
      </c>
      <c r="B131" t="s">
        <v>20</v>
      </c>
      <c r="G131">
        <v>1</v>
      </c>
    </row>
    <row r="132" spans="1:7" x14ac:dyDescent="0.2">
      <c r="A132" s="1">
        <v>44687</v>
      </c>
      <c r="B132" t="s">
        <v>21</v>
      </c>
      <c r="G132">
        <v>1</v>
      </c>
    </row>
    <row r="133" spans="1:7" x14ac:dyDescent="0.2">
      <c r="A133" s="1">
        <v>44688</v>
      </c>
      <c r="B133" t="s">
        <v>47</v>
      </c>
      <c r="D133">
        <v>1</v>
      </c>
    </row>
    <row r="134" spans="1:7" x14ac:dyDescent="0.2">
      <c r="A134" s="1">
        <v>44689</v>
      </c>
      <c r="B134" t="s">
        <v>48</v>
      </c>
      <c r="D134">
        <v>1</v>
      </c>
    </row>
    <row r="135" spans="1:7" x14ac:dyDescent="0.2">
      <c r="A135" s="1">
        <v>44690</v>
      </c>
      <c r="B135" t="s">
        <v>18</v>
      </c>
      <c r="F135">
        <v>1</v>
      </c>
    </row>
    <row r="136" spans="1:7" x14ac:dyDescent="0.2">
      <c r="A136" s="1">
        <v>44691</v>
      </c>
      <c r="B136" t="s">
        <v>19</v>
      </c>
      <c r="F136">
        <v>1</v>
      </c>
    </row>
    <row r="137" spans="1:7" x14ac:dyDescent="0.2">
      <c r="A137" s="1">
        <v>44692</v>
      </c>
      <c r="B137" t="s">
        <v>40</v>
      </c>
      <c r="C137">
        <v>1</v>
      </c>
    </row>
    <row r="138" spans="1:7" x14ac:dyDescent="0.2">
      <c r="A138" s="1">
        <v>44693</v>
      </c>
      <c r="B138" t="s">
        <v>20</v>
      </c>
      <c r="F138">
        <v>1</v>
      </c>
    </row>
    <row r="139" spans="1:7" x14ac:dyDescent="0.2">
      <c r="A139" s="1">
        <v>44694</v>
      </c>
      <c r="B139" t="s">
        <v>21</v>
      </c>
      <c r="F139">
        <v>1</v>
      </c>
    </row>
    <row r="140" spans="1:7" x14ac:dyDescent="0.2">
      <c r="A140" s="1">
        <v>44695</v>
      </c>
      <c r="B140" t="s">
        <v>47</v>
      </c>
      <c r="D140">
        <v>1</v>
      </c>
    </row>
    <row r="141" spans="1:7" x14ac:dyDescent="0.2">
      <c r="A141" s="1">
        <v>44696</v>
      </c>
      <c r="B141" t="s">
        <v>48</v>
      </c>
      <c r="D141">
        <v>1</v>
      </c>
    </row>
    <row r="142" spans="1:7" x14ac:dyDescent="0.2">
      <c r="A142" s="1">
        <v>44697</v>
      </c>
      <c r="B142" t="s">
        <v>18</v>
      </c>
      <c r="F142">
        <v>1</v>
      </c>
    </row>
    <row r="143" spans="1:7" x14ac:dyDescent="0.2">
      <c r="A143" s="1">
        <v>44698</v>
      </c>
      <c r="B143" t="s">
        <v>19</v>
      </c>
      <c r="F143">
        <v>1</v>
      </c>
    </row>
    <row r="144" spans="1:7" x14ac:dyDescent="0.2">
      <c r="A144" s="1">
        <v>44699</v>
      </c>
      <c r="B144" t="s">
        <v>40</v>
      </c>
      <c r="C144">
        <v>1</v>
      </c>
    </row>
    <row r="145" spans="1:7" x14ac:dyDescent="0.2">
      <c r="A145" s="1">
        <v>44700</v>
      </c>
      <c r="B145" t="s">
        <v>20</v>
      </c>
      <c r="F145">
        <v>1</v>
      </c>
    </row>
    <row r="146" spans="1:7" x14ac:dyDescent="0.2">
      <c r="A146" s="1">
        <v>44701</v>
      </c>
      <c r="B146" t="s">
        <v>21</v>
      </c>
      <c r="F146">
        <v>1</v>
      </c>
    </row>
    <row r="147" spans="1:7" x14ac:dyDescent="0.2">
      <c r="A147" s="1">
        <v>44702</v>
      </c>
      <c r="B147" t="s">
        <v>47</v>
      </c>
      <c r="D147">
        <v>1</v>
      </c>
    </row>
    <row r="148" spans="1:7" x14ac:dyDescent="0.2">
      <c r="A148" s="1">
        <v>44703</v>
      </c>
      <c r="B148" t="s">
        <v>48</v>
      </c>
      <c r="D148">
        <v>1</v>
      </c>
    </row>
    <row r="149" spans="1:7" x14ac:dyDescent="0.2">
      <c r="A149" s="1">
        <v>44704</v>
      </c>
      <c r="B149" t="s">
        <v>18</v>
      </c>
      <c r="F149">
        <v>1</v>
      </c>
    </row>
    <row r="150" spans="1:7" x14ac:dyDescent="0.2">
      <c r="A150" s="1">
        <v>44705</v>
      </c>
      <c r="B150" t="s">
        <v>19</v>
      </c>
      <c r="F150">
        <v>1</v>
      </c>
    </row>
    <row r="151" spans="1:7" x14ac:dyDescent="0.2">
      <c r="A151" s="1">
        <v>44706</v>
      </c>
      <c r="B151" t="s">
        <v>40</v>
      </c>
      <c r="C151">
        <v>1</v>
      </c>
    </row>
    <row r="152" spans="1:7" x14ac:dyDescent="0.2">
      <c r="A152" s="1">
        <v>44707</v>
      </c>
      <c r="B152" t="s">
        <v>20</v>
      </c>
      <c r="E152">
        <v>1</v>
      </c>
    </row>
    <row r="153" spans="1:7" x14ac:dyDescent="0.2">
      <c r="A153" s="1">
        <v>44708</v>
      </c>
      <c r="B153" t="s">
        <v>21</v>
      </c>
      <c r="G153">
        <v>1</v>
      </c>
    </row>
    <row r="154" spans="1:7" x14ac:dyDescent="0.2">
      <c r="A154" s="1">
        <v>44709</v>
      </c>
      <c r="B154" t="s">
        <v>47</v>
      </c>
      <c r="D154">
        <v>1</v>
      </c>
    </row>
    <row r="155" spans="1:7" x14ac:dyDescent="0.2">
      <c r="A155" s="1">
        <v>44710</v>
      </c>
      <c r="B155" t="s">
        <v>48</v>
      </c>
      <c r="D155">
        <v>1</v>
      </c>
    </row>
    <row r="156" spans="1:7" x14ac:dyDescent="0.2">
      <c r="A156" s="1">
        <v>44711</v>
      </c>
      <c r="B156" t="s">
        <v>18</v>
      </c>
      <c r="F156">
        <v>1</v>
      </c>
    </row>
    <row r="157" spans="1:7" x14ac:dyDescent="0.2">
      <c r="A157" s="1">
        <v>44712</v>
      </c>
      <c r="B157" t="s">
        <v>19</v>
      </c>
      <c r="F157">
        <v>1</v>
      </c>
    </row>
    <row r="158" spans="1:7" x14ac:dyDescent="0.2">
      <c r="A158" s="1">
        <v>44713</v>
      </c>
      <c r="B158" t="s">
        <v>40</v>
      </c>
      <c r="C158">
        <v>1</v>
      </c>
    </row>
    <row r="159" spans="1:7" x14ac:dyDescent="0.2">
      <c r="A159" s="1">
        <v>44714</v>
      </c>
      <c r="B159" t="s">
        <v>20</v>
      </c>
      <c r="F159">
        <v>1</v>
      </c>
    </row>
    <row r="160" spans="1:7" x14ac:dyDescent="0.2">
      <c r="A160" s="1">
        <v>44715</v>
      </c>
      <c r="B160" t="s">
        <v>21</v>
      </c>
      <c r="F160">
        <v>1</v>
      </c>
    </row>
    <row r="161" spans="1:6" x14ac:dyDescent="0.2">
      <c r="A161" s="1">
        <v>44716</v>
      </c>
      <c r="B161" t="s">
        <v>47</v>
      </c>
      <c r="D161">
        <v>1</v>
      </c>
    </row>
    <row r="162" spans="1:6" x14ac:dyDescent="0.2">
      <c r="A162" s="1">
        <v>44717</v>
      </c>
      <c r="B162" t="s">
        <v>48</v>
      </c>
      <c r="D162">
        <v>1</v>
      </c>
    </row>
    <row r="163" spans="1:6" x14ac:dyDescent="0.2">
      <c r="A163" s="1">
        <v>44718</v>
      </c>
      <c r="B163" t="s">
        <v>18</v>
      </c>
      <c r="E163">
        <v>1</v>
      </c>
    </row>
    <row r="164" spans="1:6" x14ac:dyDescent="0.2">
      <c r="A164" s="1">
        <v>44719</v>
      </c>
      <c r="B164" t="s">
        <v>19</v>
      </c>
      <c r="F164">
        <v>1</v>
      </c>
    </row>
    <row r="165" spans="1:6" x14ac:dyDescent="0.2">
      <c r="A165" s="1">
        <v>44720</v>
      </c>
      <c r="B165" t="s">
        <v>40</v>
      </c>
      <c r="C165">
        <v>1</v>
      </c>
    </row>
    <row r="166" spans="1:6" x14ac:dyDescent="0.2">
      <c r="A166" s="1">
        <v>44721</v>
      </c>
      <c r="B166" t="s">
        <v>20</v>
      </c>
      <c r="F166">
        <v>1</v>
      </c>
    </row>
    <row r="167" spans="1:6" x14ac:dyDescent="0.2">
      <c r="A167" s="1">
        <v>44722</v>
      </c>
      <c r="B167" t="s">
        <v>21</v>
      </c>
      <c r="F167">
        <v>1</v>
      </c>
    </row>
    <row r="168" spans="1:6" x14ac:dyDescent="0.2">
      <c r="A168" s="1">
        <v>44723</v>
      </c>
      <c r="B168" t="s">
        <v>47</v>
      </c>
      <c r="D168">
        <v>1</v>
      </c>
    </row>
    <row r="169" spans="1:6" x14ac:dyDescent="0.2">
      <c r="A169" s="1">
        <v>44724</v>
      </c>
      <c r="B169" t="s">
        <v>48</v>
      </c>
      <c r="D169">
        <v>1</v>
      </c>
    </row>
    <row r="170" spans="1:6" x14ac:dyDescent="0.2">
      <c r="A170" s="1">
        <v>44725</v>
      </c>
      <c r="B170" t="s">
        <v>18</v>
      </c>
      <c r="F170">
        <v>1</v>
      </c>
    </row>
    <row r="171" spans="1:6" x14ac:dyDescent="0.2">
      <c r="A171" s="1">
        <v>44726</v>
      </c>
      <c r="B171" t="s">
        <v>19</v>
      </c>
      <c r="F171">
        <v>1</v>
      </c>
    </row>
    <row r="172" spans="1:6" x14ac:dyDescent="0.2">
      <c r="A172" s="1">
        <v>44727</v>
      </c>
      <c r="B172" t="s">
        <v>40</v>
      </c>
      <c r="C172">
        <v>1</v>
      </c>
    </row>
    <row r="173" spans="1:6" x14ac:dyDescent="0.2">
      <c r="A173" s="1">
        <v>44728</v>
      </c>
      <c r="B173" t="s">
        <v>20</v>
      </c>
      <c r="F173">
        <v>1</v>
      </c>
    </row>
    <row r="174" spans="1:6" x14ac:dyDescent="0.2">
      <c r="A174" s="1">
        <v>44729</v>
      </c>
      <c r="B174" t="s">
        <v>21</v>
      </c>
      <c r="F174">
        <v>1</v>
      </c>
    </row>
    <row r="175" spans="1:6" x14ac:dyDescent="0.2">
      <c r="A175" s="1">
        <v>44730</v>
      </c>
      <c r="B175" t="s">
        <v>47</v>
      </c>
      <c r="D175">
        <v>1</v>
      </c>
    </row>
    <row r="176" spans="1:6" x14ac:dyDescent="0.2">
      <c r="A176" s="1">
        <v>44731</v>
      </c>
      <c r="B176" t="s">
        <v>48</v>
      </c>
      <c r="D176">
        <v>1</v>
      </c>
    </row>
    <row r="177" spans="1:6" x14ac:dyDescent="0.2">
      <c r="A177" s="1">
        <v>44732</v>
      </c>
      <c r="B177" t="s">
        <v>18</v>
      </c>
      <c r="F177">
        <v>1</v>
      </c>
    </row>
    <row r="178" spans="1:6" x14ac:dyDescent="0.2">
      <c r="A178" s="1">
        <v>44733</v>
      </c>
      <c r="B178" t="s">
        <v>19</v>
      </c>
      <c r="F178">
        <v>1</v>
      </c>
    </row>
    <row r="179" spans="1:6" x14ac:dyDescent="0.2">
      <c r="A179" s="1">
        <v>44734</v>
      </c>
      <c r="B179" t="s">
        <v>40</v>
      </c>
      <c r="C179">
        <v>1</v>
      </c>
    </row>
    <row r="180" spans="1:6" x14ac:dyDescent="0.2">
      <c r="A180" s="1">
        <v>44735</v>
      </c>
      <c r="B180" t="s">
        <v>20</v>
      </c>
      <c r="F180">
        <v>1</v>
      </c>
    </row>
    <row r="181" spans="1:6" x14ac:dyDescent="0.2">
      <c r="A181" s="1">
        <v>44736</v>
      </c>
      <c r="B181" t="s">
        <v>21</v>
      </c>
      <c r="F181">
        <v>1</v>
      </c>
    </row>
    <row r="182" spans="1:6" x14ac:dyDescent="0.2">
      <c r="A182" s="1">
        <v>44737</v>
      </c>
      <c r="B182" t="s">
        <v>47</v>
      </c>
      <c r="D182">
        <v>1</v>
      </c>
    </row>
    <row r="183" spans="1:6" x14ac:dyDescent="0.2">
      <c r="A183" s="1">
        <v>44738</v>
      </c>
      <c r="B183" t="s">
        <v>48</v>
      </c>
      <c r="D183">
        <v>1</v>
      </c>
    </row>
    <row r="184" spans="1:6" x14ac:dyDescent="0.2">
      <c r="A184" s="1">
        <v>44739</v>
      </c>
      <c r="B184" t="s">
        <v>18</v>
      </c>
      <c r="F184">
        <v>1</v>
      </c>
    </row>
    <row r="185" spans="1:6" x14ac:dyDescent="0.2">
      <c r="A185" s="1">
        <v>44740</v>
      </c>
      <c r="B185" t="s">
        <v>19</v>
      </c>
      <c r="F185">
        <v>1</v>
      </c>
    </row>
    <row r="186" spans="1:6" x14ac:dyDescent="0.2">
      <c r="A186" s="1">
        <v>44741</v>
      </c>
      <c r="B186" t="s">
        <v>40</v>
      </c>
      <c r="C186">
        <v>1</v>
      </c>
    </row>
    <row r="187" spans="1:6" x14ac:dyDescent="0.2">
      <c r="A187" s="1">
        <v>44742</v>
      </c>
      <c r="B187" t="s">
        <v>20</v>
      </c>
      <c r="F187">
        <v>1</v>
      </c>
    </row>
    <row r="188" spans="1:6" x14ac:dyDescent="0.2">
      <c r="A188" s="1">
        <v>44743</v>
      </c>
      <c r="B188" t="s">
        <v>21</v>
      </c>
      <c r="F188">
        <v>1</v>
      </c>
    </row>
    <row r="189" spans="1:6" x14ac:dyDescent="0.2">
      <c r="A189" s="1">
        <v>44744</v>
      </c>
      <c r="B189" t="s">
        <v>47</v>
      </c>
      <c r="D189">
        <v>1</v>
      </c>
    </row>
    <row r="190" spans="1:6" x14ac:dyDescent="0.2">
      <c r="A190" s="1">
        <v>44745</v>
      </c>
      <c r="B190" t="s">
        <v>48</v>
      </c>
      <c r="D190">
        <v>1</v>
      </c>
    </row>
    <row r="191" spans="1:6" x14ac:dyDescent="0.2">
      <c r="A191" s="1">
        <v>44746</v>
      </c>
      <c r="B191" t="s">
        <v>18</v>
      </c>
      <c r="F191">
        <v>1</v>
      </c>
    </row>
    <row r="192" spans="1:6" x14ac:dyDescent="0.2">
      <c r="A192" s="1">
        <v>44747</v>
      </c>
      <c r="B192" t="s">
        <v>19</v>
      </c>
      <c r="F192">
        <v>1</v>
      </c>
    </row>
    <row r="193" spans="1:7" x14ac:dyDescent="0.2">
      <c r="A193" s="1">
        <v>44748</v>
      </c>
      <c r="B193" t="s">
        <v>40</v>
      </c>
      <c r="C193">
        <v>1</v>
      </c>
    </row>
    <row r="194" spans="1:7" x14ac:dyDescent="0.2">
      <c r="A194" s="1">
        <v>44749</v>
      </c>
      <c r="B194" t="s">
        <v>20</v>
      </c>
      <c r="G194">
        <v>1</v>
      </c>
    </row>
    <row r="195" spans="1:7" x14ac:dyDescent="0.2">
      <c r="A195" s="1">
        <v>44750</v>
      </c>
      <c r="B195" t="s">
        <v>21</v>
      </c>
      <c r="G195">
        <v>1</v>
      </c>
    </row>
    <row r="196" spans="1:7" x14ac:dyDescent="0.2">
      <c r="A196" s="1">
        <v>44751</v>
      </c>
      <c r="B196" t="s">
        <v>47</v>
      </c>
      <c r="D196">
        <v>1</v>
      </c>
    </row>
    <row r="197" spans="1:7" x14ac:dyDescent="0.2">
      <c r="A197" s="1">
        <v>44752</v>
      </c>
      <c r="B197" t="s">
        <v>48</v>
      </c>
      <c r="D197">
        <v>1</v>
      </c>
    </row>
    <row r="198" spans="1:7" x14ac:dyDescent="0.2">
      <c r="A198" s="1">
        <v>44753</v>
      </c>
      <c r="B198" t="s">
        <v>18</v>
      </c>
      <c r="G198">
        <v>1</v>
      </c>
    </row>
    <row r="199" spans="1:7" x14ac:dyDescent="0.2">
      <c r="A199" s="1">
        <v>44754</v>
      </c>
      <c r="B199" t="s">
        <v>19</v>
      </c>
      <c r="G199">
        <v>1</v>
      </c>
    </row>
    <row r="200" spans="1:7" x14ac:dyDescent="0.2">
      <c r="A200" s="1">
        <v>44755</v>
      </c>
      <c r="B200" t="s">
        <v>40</v>
      </c>
      <c r="C200">
        <v>1</v>
      </c>
    </row>
    <row r="201" spans="1:7" x14ac:dyDescent="0.2">
      <c r="A201" s="1">
        <v>44756</v>
      </c>
      <c r="B201" t="s">
        <v>20</v>
      </c>
      <c r="E201">
        <v>1</v>
      </c>
    </row>
    <row r="202" spans="1:7" x14ac:dyDescent="0.2">
      <c r="A202" s="1">
        <v>44757</v>
      </c>
      <c r="B202" t="s">
        <v>21</v>
      </c>
      <c r="G202">
        <v>1</v>
      </c>
    </row>
    <row r="203" spans="1:7" x14ac:dyDescent="0.2">
      <c r="A203" s="1">
        <v>44758</v>
      </c>
      <c r="B203" t="s">
        <v>47</v>
      </c>
      <c r="D203">
        <v>1</v>
      </c>
    </row>
    <row r="204" spans="1:7" x14ac:dyDescent="0.2">
      <c r="A204" s="1">
        <v>44759</v>
      </c>
      <c r="B204" t="s">
        <v>48</v>
      </c>
      <c r="D204">
        <v>1</v>
      </c>
    </row>
    <row r="205" spans="1:7" x14ac:dyDescent="0.2">
      <c r="A205" s="1">
        <v>44760</v>
      </c>
      <c r="B205" t="s">
        <v>18</v>
      </c>
      <c r="G205">
        <v>1</v>
      </c>
    </row>
    <row r="206" spans="1:7" x14ac:dyDescent="0.2">
      <c r="A206" s="1">
        <v>44761</v>
      </c>
      <c r="B206" t="s">
        <v>19</v>
      </c>
      <c r="G206">
        <v>1</v>
      </c>
    </row>
    <row r="207" spans="1:7" x14ac:dyDescent="0.2">
      <c r="A207" s="1">
        <v>44762</v>
      </c>
      <c r="B207" t="s">
        <v>40</v>
      </c>
      <c r="C207">
        <v>1</v>
      </c>
    </row>
    <row r="208" spans="1:7" x14ac:dyDescent="0.2">
      <c r="A208" s="1">
        <v>44763</v>
      </c>
      <c r="B208" t="s">
        <v>20</v>
      </c>
      <c r="G208">
        <v>1</v>
      </c>
    </row>
    <row r="209" spans="1:7" x14ac:dyDescent="0.2">
      <c r="A209" s="1">
        <v>44764</v>
      </c>
      <c r="B209" t="s">
        <v>21</v>
      </c>
      <c r="G209">
        <v>1</v>
      </c>
    </row>
    <row r="210" spans="1:7" x14ac:dyDescent="0.2">
      <c r="A210" s="1">
        <v>44765</v>
      </c>
      <c r="B210" t="s">
        <v>47</v>
      </c>
      <c r="D210">
        <v>1</v>
      </c>
    </row>
    <row r="211" spans="1:7" x14ac:dyDescent="0.2">
      <c r="A211" s="1">
        <v>44766</v>
      </c>
      <c r="B211" t="s">
        <v>48</v>
      </c>
      <c r="D211">
        <v>1</v>
      </c>
    </row>
    <row r="212" spans="1:7" x14ac:dyDescent="0.2">
      <c r="A212" s="1">
        <v>44767</v>
      </c>
      <c r="B212" t="s">
        <v>18</v>
      </c>
      <c r="G212">
        <v>1</v>
      </c>
    </row>
    <row r="213" spans="1:7" x14ac:dyDescent="0.2">
      <c r="A213" s="1">
        <v>44768</v>
      </c>
      <c r="B213" t="s">
        <v>19</v>
      </c>
      <c r="G213">
        <v>1</v>
      </c>
    </row>
    <row r="214" spans="1:7" x14ac:dyDescent="0.2">
      <c r="A214" s="1">
        <v>44769</v>
      </c>
      <c r="B214" t="s">
        <v>40</v>
      </c>
      <c r="C214">
        <v>1</v>
      </c>
    </row>
    <row r="215" spans="1:7" x14ac:dyDescent="0.2">
      <c r="A215" s="1">
        <v>44770</v>
      </c>
      <c r="B215" t="s">
        <v>20</v>
      </c>
      <c r="G215">
        <v>1</v>
      </c>
    </row>
    <row r="216" spans="1:7" x14ac:dyDescent="0.2">
      <c r="A216" s="1">
        <v>44771</v>
      </c>
      <c r="B216" t="s">
        <v>21</v>
      </c>
      <c r="G216">
        <v>1</v>
      </c>
    </row>
    <row r="217" spans="1:7" x14ac:dyDescent="0.2">
      <c r="A217" s="1">
        <v>44772</v>
      </c>
      <c r="B217" t="s">
        <v>47</v>
      </c>
      <c r="D217">
        <v>1</v>
      </c>
    </row>
    <row r="218" spans="1:7" x14ac:dyDescent="0.2">
      <c r="A218" s="1">
        <v>44773</v>
      </c>
      <c r="B218" t="s">
        <v>48</v>
      </c>
      <c r="D218">
        <v>1</v>
      </c>
    </row>
    <row r="219" spans="1:7" x14ac:dyDescent="0.2">
      <c r="A219" s="1">
        <v>44774</v>
      </c>
      <c r="B219" t="s">
        <v>18</v>
      </c>
      <c r="G219">
        <v>1</v>
      </c>
    </row>
    <row r="220" spans="1:7" x14ac:dyDescent="0.2">
      <c r="A220" s="1">
        <v>44775</v>
      </c>
      <c r="B220" t="s">
        <v>19</v>
      </c>
      <c r="G220">
        <v>1</v>
      </c>
    </row>
    <row r="221" spans="1:7" x14ac:dyDescent="0.2">
      <c r="A221" s="1">
        <v>44776</v>
      </c>
      <c r="B221" t="s">
        <v>40</v>
      </c>
      <c r="C221">
        <v>1</v>
      </c>
    </row>
    <row r="222" spans="1:7" x14ac:dyDescent="0.2">
      <c r="A222" s="1">
        <v>44777</v>
      </c>
      <c r="B222" t="s">
        <v>20</v>
      </c>
      <c r="G222">
        <v>1</v>
      </c>
    </row>
    <row r="223" spans="1:7" x14ac:dyDescent="0.2">
      <c r="A223" s="1">
        <v>44778</v>
      </c>
      <c r="B223" t="s">
        <v>21</v>
      </c>
      <c r="G223">
        <v>1</v>
      </c>
    </row>
    <row r="224" spans="1:7" x14ac:dyDescent="0.2">
      <c r="A224" s="1">
        <v>44779</v>
      </c>
      <c r="B224" t="s">
        <v>47</v>
      </c>
      <c r="D224">
        <v>1</v>
      </c>
    </row>
    <row r="225" spans="1:7" x14ac:dyDescent="0.2">
      <c r="A225" s="1">
        <v>44780</v>
      </c>
      <c r="B225" t="s">
        <v>48</v>
      </c>
      <c r="D225">
        <v>1</v>
      </c>
    </row>
    <row r="226" spans="1:7" x14ac:dyDescent="0.2">
      <c r="A226" s="1">
        <v>44781</v>
      </c>
      <c r="B226" t="s">
        <v>18</v>
      </c>
      <c r="G226">
        <v>1</v>
      </c>
    </row>
    <row r="227" spans="1:7" x14ac:dyDescent="0.2">
      <c r="A227" s="1">
        <v>44782</v>
      </c>
      <c r="B227" t="s">
        <v>19</v>
      </c>
      <c r="G227">
        <v>1</v>
      </c>
    </row>
    <row r="228" spans="1:7" x14ac:dyDescent="0.2">
      <c r="A228" s="1">
        <v>44783</v>
      </c>
      <c r="B228" t="s">
        <v>40</v>
      </c>
      <c r="C228">
        <v>1</v>
      </c>
    </row>
    <row r="229" spans="1:7" x14ac:dyDescent="0.2">
      <c r="A229" s="1">
        <v>44784</v>
      </c>
      <c r="B229" t="s">
        <v>20</v>
      </c>
      <c r="G229">
        <v>1</v>
      </c>
    </row>
    <row r="230" spans="1:7" x14ac:dyDescent="0.2">
      <c r="A230" s="1">
        <v>44785</v>
      </c>
      <c r="B230" t="s">
        <v>21</v>
      </c>
      <c r="G230">
        <v>1</v>
      </c>
    </row>
    <row r="231" spans="1:7" x14ac:dyDescent="0.2">
      <c r="A231" s="1">
        <v>44786</v>
      </c>
      <c r="B231" t="s">
        <v>47</v>
      </c>
      <c r="D231">
        <v>1</v>
      </c>
    </row>
    <row r="232" spans="1:7" x14ac:dyDescent="0.2">
      <c r="A232" s="1">
        <v>44787</v>
      </c>
      <c r="B232" t="s">
        <v>48</v>
      </c>
      <c r="D232">
        <v>1</v>
      </c>
    </row>
    <row r="233" spans="1:7" x14ac:dyDescent="0.2">
      <c r="A233" s="1">
        <v>44788</v>
      </c>
      <c r="B233" t="s">
        <v>18</v>
      </c>
      <c r="E233">
        <v>1</v>
      </c>
    </row>
    <row r="234" spans="1:7" x14ac:dyDescent="0.2">
      <c r="A234" s="1">
        <v>44789</v>
      </c>
      <c r="B234" t="s">
        <v>19</v>
      </c>
      <c r="G234">
        <v>1</v>
      </c>
    </row>
    <row r="235" spans="1:7" x14ac:dyDescent="0.2">
      <c r="A235" s="1">
        <v>44790</v>
      </c>
      <c r="B235" t="s">
        <v>40</v>
      </c>
      <c r="C235">
        <v>1</v>
      </c>
    </row>
    <row r="236" spans="1:7" x14ac:dyDescent="0.2">
      <c r="A236" s="1">
        <v>44791</v>
      </c>
      <c r="B236" t="s">
        <v>20</v>
      </c>
      <c r="G236">
        <v>1</v>
      </c>
    </row>
    <row r="237" spans="1:7" x14ac:dyDescent="0.2">
      <c r="A237" s="1">
        <v>44792</v>
      </c>
      <c r="B237" t="s">
        <v>21</v>
      </c>
      <c r="G237">
        <v>1</v>
      </c>
    </row>
    <row r="238" spans="1:7" x14ac:dyDescent="0.2">
      <c r="A238" s="1">
        <v>44793</v>
      </c>
      <c r="B238" t="s">
        <v>47</v>
      </c>
      <c r="D238">
        <v>1</v>
      </c>
    </row>
    <row r="239" spans="1:7" x14ac:dyDescent="0.2">
      <c r="A239" s="1">
        <v>44794</v>
      </c>
      <c r="B239" t="s">
        <v>48</v>
      </c>
      <c r="D239">
        <v>1</v>
      </c>
    </row>
    <row r="240" spans="1:7" x14ac:dyDescent="0.2">
      <c r="A240" s="1">
        <v>44795</v>
      </c>
      <c r="B240" t="s">
        <v>18</v>
      </c>
      <c r="G240">
        <v>1</v>
      </c>
    </row>
    <row r="241" spans="1:7" x14ac:dyDescent="0.2">
      <c r="A241" s="1">
        <v>44796</v>
      </c>
      <c r="B241" t="s">
        <v>19</v>
      </c>
      <c r="G241">
        <v>1</v>
      </c>
    </row>
    <row r="242" spans="1:7" x14ac:dyDescent="0.2">
      <c r="A242" s="1">
        <v>44797</v>
      </c>
      <c r="B242" t="s">
        <v>40</v>
      </c>
      <c r="C242">
        <v>1</v>
      </c>
    </row>
    <row r="243" spans="1:7" x14ac:dyDescent="0.2">
      <c r="A243" s="1">
        <v>44798</v>
      </c>
      <c r="B243" t="s">
        <v>20</v>
      </c>
      <c r="G243">
        <v>1</v>
      </c>
    </row>
    <row r="244" spans="1:7" x14ac:dyDescent="0.2">
      <c r="A244" s="1">
        <v>44799</v>
      </c>
      <c r="B244" t="s">
        <v>21</v>
      </c>
      <c r="G244">
        <v>1</v>
      </c>
    </row>
    <row r="245" spans="1:7" x14ac:dyDescent="0.2">
      <c r="A245" s="1">
        <v>44800</v>
      </c>
      <c r="B245" t="s">
        <v>47</v>
      </c>
      <c r="D245">
        <v>1</v>
      </c>
    </row>
    <row r="246" spans="1:7" x14ac:dyDescent="0.2">
      <c r="A246" s="1">
        <v>44801</v>
      </c>
      <c r="B246" t="s">
        <v>48</v>
      </c>
      <c r="D246">
        <v>1</v>
      </c>
    </row>
    <row r="247" spans="1:7" x14ac:dyDescent="0.2">
      <c r="A247" s="1">
        <v>44802</v>
      </c>
      <c r="B247" t="s">
        <v>18</v>
      </c>
      <c r="G247">
        <v>1</v>
      </c>
    </row>
    <row r="248" spans="1:7" x14ac:dyDescent="0.2">
      <c r="A248" s="1">
        <v>44803</v>
      </c>
      <c r="B248" t="s">
        <v>19</v>
      </c>
      <c r="G248">
        <v>1</v>
      </c>
    </row>
    <row r="249" spans="1:7" x14ac:dyDescent="0.2">
      <c r="A249" s="1">
        <v>44804</v>
      </c>
      <c r="B249" t="s">
        <v>40</v>
      </c>
      <c r="C249">
        <v>1</v>
      </c>
    </row>
    <row r="250" spans="1:7" x14ac:dyDescent="0.2">
      <c r="A250" s="1">
        <v>44805</v>
      </c>
      <c r="B250" t="s">
        <v>20</v>
      </c>
      <c r="F250">
        <v>1</v>
      </c>
    </row>
    <row r="251" spans="1:7" x14ac:dyDescent="0.2">
      <c r="A251" s="1">
        <v>44806</v>
      </c>
      <c r="B251" t="s">
        <v>21</v>
      </c>
      <c r="F251">
        <v>1</v>
      </c>
    </row>
    <row r="252" spans="1:7" x14ac:dyDescent="0.2">
      <c r="A252" s="1">
        <v>44807</v>
      </c>
      <c r="B252" t="s">
        <v>47</v>
      </c>
      <c r="D252">
        <v>1</v>
      </c>
    </row>
    <row r="253" spans="1:7" x14ac:dyDescent="0.2">
      <c r="A253" s="1">
        <v>44808</v>
      </c>
      <c r="B253" t="s">
        <v>48</v>
      </c>
      <c r="D253">
        <v>1</v>
      </c>
    </row>
    <row r="254" spans="1:7" x14ac:dyDescent="0.2">
      <c r="A254" s="1">
        <v>44809</v>
      </c>
      <c r="B254" t="s">
        <v>18</v>
      </c>
      <c r="F254">
        <v>1</v>
      </c>
    </row>
    <row r="255" spans="1:7" x14ac:dyDescent="0.2">
      <c r="A255" s="1">
        <v>44810</v>
      </c>
      <c r="B255" t="s">
        <v>19</v>
      </c>
      <c r="F255">
        <v>1</v>
      </c>
    </row>
    <row r="256" spans="1:7" x14ac:dyDescent="0.2">
      <c r="A256" s="1">
        <v>44811</v>
      </c>
      <c r="B256" t="s">
        <v>40</v>
      </c>
      <c r="C256">
        <v>1</v>
      </c>
    </row>
    <row r="257" spans="1:6" x14ac:dyDescent="0.2">
      <c r="A257" s="1">
        <v>44812</v>
      </c>
      <c r="B257" t="s">
        <v>20</v>
      </c>
      <c r="F257">
        <v>1</v>
      </c>
    </row>
    <row r="258" spans="1:6" x14ac:dyDescent="0.2">
      <c r="A258" s="1">
        <v>44813</v>
      </c>
      <c r="B258" t="s">
        <v>21</v>
      </c>
      <c r="F258">
        <v>1</v>
      </c>
    </row>
    <row r="259" spans="1:6" x14ac:dyDescent="0.2">
      <c r="A259" s="1">
        <v>44814</v>
      </c>
      <c r="B259" t="s">
        <v>47</v>
      </c>
      <c r="D259">
        <v>1</v>
      </c>
    </row>
    <row r="260" spans="1:6" x14ac:dyDescent="0.2">
      <c r="A260" s="1">
        <v>44815</v>
      </c>
      <c r="B260" t="s">
        <v>48</v>
      </c>
      <c r="D260">
        <v>1</v>
      </c>
    </row>
    <row r="261" spans="1:6" x14ac:dyDescent="0.2">
      <c r="A261" s="1">
        <v>44816</v>
      </c>
      <c r="B261" t="s">
        <v>18</v>
      </c>
      <c r="F261">
        <v>1</v>
      </c>
    </row>
    <row r="262" spans="1:6" x14ac:dyDescent="0.2">
      <c r="A262" s="1">
        <v>44817</v>
      </c>
      <c r="B262" t="s">
        <v>19</v>
      </c>
      <c r="F262">
        <v>1</v>
      </c>
    </row>
    <row r="263" spans="1:6" x14ac:dyDescent="0.2">
      <c r="A263" s="1">
        <v>44818</v>
      </c>
      <c r="B263" t="s">
        <v>40</v>
      </c>
      <c r="C263">
        <v>1</v>
      </c>
    </row>
    <row r="264" spans="1:6" x14ac:dyDescent="0.2">
      <c r="A264" s="1">
        <v>44819</v>
      </c>
      <c r="B264" t="s">
        <v>20</v>
      </c>
      <c r="F264">
        <v>1</v>
      </c>
    </row>
    <row r="265" spans="1:6" x14ac:dyDescent="0.2">
      <c r="A265" s="1">
        <v>44820</v>
      </c>
      <c r="B265" t="s">
        <v>21</v>
      </c>
      <c r="F265">
        <v>1</v>
      </c>
    </row>
    <row r="266" spans="1:6" x14ac:dyDescent="0.2">
      <c r="A266" s="1">
        <v>44821</v>
      </c>
      <c r="B266" t="s">
        <v>47</v>
      </c>
      <c r="D266">
        <v>1</v>
      </c>
    </row>
    <row r="267" spans="1:6" x14ac:dyDescent="0.2">
      <c r="A267" s="1">
        <v>44822</v>
      </c>
      <c r="B267" t="s">
        <v>48</v>
      </c>
      <c r="D267">
        <v>1</v>
      </c>
    </row>
    <row r="268" spans="1:6" x14ac:dyDescent="0.2">
      <c r="A268" s="1">
        <v>44823</v>
      </c>
      <c r="B268" t="s">
        <v>18</v>
      </c>
      <c r="F268">
        <v>1</v>
      </c>
    </row>
    <row r="269" spans="1:6" x14ac:dyDescent="0.2">
      <c r="A269" s="1">
        <v>44824</v>
      </c>
      <c r="B269" t="s">
        <v>19</v>
      </c>
      <c r="F269">
        <v>1</v>
      </c>
    </row>
    <row r="270" spans="1:6" x14ac:dyDescent="0.2">
      <c r="A270" s="1">
        <v>44825</v>
      </c>
      <c r="B270" t="s">
        <v>40</v>
      </c>
      <c r="C270">
        <v>1</v>
      </c>
    </row>
    <row r="271" spans="1:6" x14ac:dyDescent="0.2">
      <c r="A271" s="1">
        <v>44826</v>
      </c>
      <c r="B271" t="s">
        <v>20</v>
      </c>
      <c r="F271">
        <v>1</v>
      </c>
    </row>
    <row r="272" spans="1:6" x14ac:dyDescent="0.2">
      <c r="A272" s="1">
        <v>44827</v>
      </c>
      <c r="B272" t="s">
        <v>21</v>
      </c>
      <c r="F272">
        <v>1</v>
      </c>
    </row>
    <row r="273" spans="1:6" x14ac:dyDescent="0.2">
      <c r="A273" s="1">
        <v>44828</v>
      </c>
      <c r="B273" t="s">
        <v>47</v>
      </c>
      <c r="D273">
        <v>1</v>
      </c>
    </row>
    <row r="274" spans="1:6" x14ac:dyDescent="0.2">
      <c r="A274" s="1">
        <v>44829</v>
      </c>
      <c r="B274" t="s">
        <v>48</v>
      </c>
      <c r="D274">
        <v>1</v>
      </c>
    </row>
    <row r="275" spans="1:6" x14ac:dyDescent="0.2">
      <c r="A275" s="1">
        <v>44830</v>
      </c>
      <c r="B275" t="s">
        <v>18</v>
      </c>
      <c r="F275">
        <v>1</v>
      </c>
    </row>
    <row r="276" spans="1:6" x14ac:dyDescent="0.2">
      <c r="A276" s="1">
        <v>44831</v>
      </c>
      <c r="B276" t="s">
        <v>19</v>
      </c>
      <c r="F276">
        <v>1</v>
      </c>
    </row>
    <row r="277" spans="1:6" x14ac:dyDescent="0.2">
      <c r="A277" s="1">
        <v>44832</v>
      </c>
      <c r="B277" t="s">
        <v>40</v>
      </c>
      <c r="C277">
        <v>1</v>
      </c>
    </row>
    <row r="278" spans="1:6" x14ac:dyDescent="0.2">
      <c r="A278" s="1">
        <v>44833</v>
      </c>
      <c r="B278" t="s">
        <v>20</v>
      </c>
      <c r="F278">
        <v>1</v>
      </c>
    </row>
    <row r="279" spans="1:6" x14ac:dyDescent="0.2">
      <c r="A279" s="1">
        <v>44834</v>
      </c>
      <c r="B279" t="s">
        <v>21</v>
      </c>
      <c r="F279">
        <v>1</v>
      </c>
    </row>
    <row r="280" spans="1:6" x14ac:dyDescent="0.2">
      <c r="A280" s="1">
        <v>44835</v>
      </c>
      <c r="B280" t="s">
        <v>47</v>
      </c>
      <c r="D280">
        <v>1</v>
      </c>
    </row>
    <row r="281" spans="1:6" x14ac:dyDescent="0.2">
      <c r="A281" s="1">
        <v>44836</v>
      </c>
      <c r="B281" t="s">
        <v>48</v>
      </c>
      <c r="D281">
        <v>1</v>
      </c>
    </row>
    <row r="282" spans="1:6" x14ac:dyDescent="0.2">
      <c r="A282" s="1">
        <v>44837</v>
      </c>
      <c r="B282" t="s">
        <v>18</v>
      </c>
      <c r="F282">
        <v>1</v>
      </c>
    </row>
    <row r="283" spans="1:6" x14ac:dyDescent="0.2">
      <c r="A283" s="1">
        <v>44838</v>
      </c>
      <c r="B283" t="s">
        <v>19</v>
      </c>
      <c r="F283">
        <v>1</v>
      </c>
    </row>
    <row r="284" spans="1:6" x14ac:dyDescent="0.2">
      <c r="A284" s="1">
        <v>44839</v>
      </c>
      <c r="B284" t="s">
        <v>40</v>
      </c>
      <c r="C284">
        <v>1</v>
      </c>
    </row>
    <row r="285" spans="1:6" x14ac:dyDescent="0.2">
      <c r="A285" s="1">
        <v>44840</v>
      </c>
      <c r="B285" t="s">
        <v>20</v>
      </c>
      <c r="F285">
        <v>1</v>
      </c>
    </row>
    <row r="286" spans="1:6" x14ac:dyDescent="0.2">
      <c r="A286" s="1">
        <v>44841</v>
      </c>
      <c r="B286" t="s">
        <v>21</v>
      </c>
      <c r="F286">
        <v>1</v>
      </c>
    </row>
    <row r="287" spans="1:6" x14ac:dyDescent="0.2">
      <c r="A287" s="1">
        <v>44842</v>
      </c>
      <c r="B287" t="s">
        <v>47</v>
      </c>
      <c r="D287">
        <v>1</v>
      </c>
    </row>
    <row r="288" spans="1:6" x14ac:dyDescent="0.2">
      <c r="A288" s="1">
        <v>44843</v>
      </c>
      <c r="B288" t="s">
        <v>48</v>
      </c>
      <c r="D288">
        <v>1</v>
      </c>
    </row>
    <row r="289" spans="1:7" x14ac:dyDescent="0.2">
      <c r="A289" s="1">
        <v>44844</v>
      </c>
      <c r="B289" t="s">
        <v>18</v>
      </c>
      <c r="F289">
        <v>1</v>
      </c>
    </row>
    <row r="290" spans="1:7" x14ac:dyDescent="0.2">
      <c r="A290" s="1">
        <v>44845</v>
      </c>
      <c r="B290" t="s">
        <v>19</v>
      </c>
      <c r="F290">
        <v>1</v>
      </c>
    </row>
    <row r="291" spans="1:7" x14ac:dyDescent="0.2">
      <c r="A291" s="1">
        <v>44846</v>
      </c>
      <c r="B291" t="s">
        <v>40</v>
      </c>
      <c r="C291">
        <v>1</v>
      </c>
    </row>
    <row r="292" spans="1:7" x14ac:dyDescent="0.2">
      <c r="A292" s="1">
        <v>44847</v>
      </c>
      <c r="B292" t="s">
        <v>20</v>
      </c>
      <c r="F292">
        <v>1</v>
      </c>
    </row>
    <row r="293" spans="1:7" x14ac:dyDescent="0.2">
      <c r="A293" s="1">
        <v>44848</v>
      </c>
      <c r="B293" t="s">
        <v>21</v>
      </c>
      <c r="F293">
        <v>1</v>
      </c>
    </row>
    <row r="294" spans="1:7" x14ac:dyDescent="0.2">
      <c r="A294" s="1">
        <v>44849</v>
      </c>
      <c r="B294" t="s">
        <v>47</v>
      </c>
      <c r="D294">
        <v>1</v>
      </c>
    </row>
    <row r="295" spans="1:7" x14ac:dyDescent="0.2">
      <c r="A295" s="1">
        <v>44850</v>
      </c>
      <c r="B295" t="s">
        <v>48</v>
      </c>
      <c r="D295">
        <v>1</v>
      </c>
    </row>
    <row r="296" spans="1:7" x14ac:dyDescent="0.2">
      <c r="A296" s="1">
        <v>44851</v>
      </c>
      <c r="B296" t="s">
        <v>18</v>
      </c>
      <c r="F296">
        <v>1</v>
      </c>
    </row>
    <row r="297" spans="1:7" x14ac:dyDescent="0.2">
      <c r="A297" s="1">
        <v>44852</v>
      </c>
      <c r="B297" t="s">
        <v>19</v>
      </c>
      <c r="F297">
        <v>1</v>
      </c>
    </row>
    <row r="298" spans="1:7" x14ac:dyDescent="0.2">
      <c r="A298" s="1">
        <v>44853</v>
      </c>
      <c r="B298" t="s">
        <v>40</v>
      </c>
      <c r="C298">
        <v>1</v>
      </c>
    </row>
    <row r="299" spans="1:7" x14ac:dyDescent="0.2">
      <c r="A299" s="1">
        <v>44854</v>
      </c>
      <c r="B299" t="s">
        <v>20</v>
      </c>
      <c r="F299">
        <v>1</v>
      </c>
    </row>
    <row r="300" spans="1:7" x14ac:dyDescent="0.2">
      <c r="A300" s="1">
        <v>44855</v>
      </c>
      <c r="B300" t="s">
        <v>21</v>
      </c>
      <c r="F300">
        <v>1</v>
      </c>
    </row>
    <row r="301" spans="1:7" x14ac:dyDescent="0.2">
      <c r="A301" s="1">
        <v>44856</v>
      </c>
      <c r="B301" t="s">
        <v>47</v>
      </c>
      <c r="D301">
        <v>1</v>
      </c>
    </row>
    <row r="302" spans="1:7" x14ac:dyDescent="0.2">
      <c r="A302" s="1">
        <v>44857</v>
      </c>
      <c r="B302" t="s">
        <v>48</v>
      </c>
      <c r="D302">
        <v>1</v>
      </c>
    </row>
    <row r="303" spans="1:7" x14ac:dyDescent="0.2">
      <c r="A303" s="1">
        <v>44858</v>
      </c>
      <c r="B303" t="s">
        <v>18</v>
      </c>
      <c r="G303">
        <v>1</v>
      </c>
    </row>
    <row r="304" spans="1:7" x14ac:dyDescent="0.2">
      <c r="A304" s="1">
        <v>44859</v>
      </c>
      <c r="B304" t="s">
        <v>19</v>
      </c>
      <c r="G304">
        <v>1</v>
      </c>
    </row>
    <row r="305" spans="1:7" x14ac:dyDescent="0.2">
      <c r="A305" s="1">
        <v>44860</v>
      </c>
      <c r="B305" t="s">
        <v>40</v>
      </c>
      <c r="C305">
        <v>1</v>
      </c>
    </row>
    <row r="306" spans="1:7" x14ac:dyDescent="0.2">
      <c r="A306" s="1">
        <v>44861</v>
      </c>
      <c r="B306" t="s">
        <v>20</v>
      </c>
      <c r="G306">
        <v>1</v>
      </c>
    </row>
    <row r="307" spans="1:7" x14ac:dyDescent="0.2">
      <c r="A307" s="1">
        <v>44862</v>
      </c>
      <c r="B307" t="s">
        <v>21</v>
      </c>
      <c r="G307">
        <v>1</v>
      </c>
    </row>
    <row r="308" spans="1:7" x14ac:dyDescent="0.2">
      <c r="A308" s="1">
        <v>44863</v>
      </c>
      <c r="B308" t="s">
        <v>47</v>
      </c>
      <c r="D308">
        <v>1</v>
      </c>
    </row>
    <row r="309" spans="1:7" x14ac:dyDescent="0.2">
      <c r="A309" s="1">
        <v>44864</v>
      </c>
      <c r="B309" t="s">
        <v>48</v>
      </c>
      <c r="D309">
        <v>1</v>
      </c>
    </row>
    <row r="310" spans="1:7" x14ac:dyDescent="0.2">
      <c r="A310" s="1">
        <v>44865</v>
      </c>
      <c r="B310" t="s">
        <v>18</v>
      </c>
      <c r="G310">
        <v>1</v>
      </c>
    </row>
    <row r="311" spans="1:7" x14ac:dyDescent="0.2">
      <c r="A311" s="1">
        <v>44866</v>
      </c>
      <c r="B311" t="s">
        <v>19</v>
      </c>
      <c r="E311">
        <v>1</v>
      </c>
    </row>
    <row r="312" spans="1:7" x14ac:dyDescent="0.2">
      <c r="A312" s="1">
        <v>44867</v>
      </c>
      <c r="B312" t="s">
        <v>40</v>
      </c>
      <c r="C312">
        <v>1</v>
      </c>
    </row>
    <row r="313" spans="1:7" x14ac:dyDescent="0.2">
      <c r="A313" s="1">
        <v>44868</v>
      </c>
      <c r="B313" t="s">
        <v>20</v>
      </c>
      <c r="G313">
        <v>1</v>
      </c>
    </row>
    <row r="314" spans="1:7" x14ac:dyDescent="0.2">
      <c r="A314" s="1">
        <v>44869</v>
      </c>
      <c r="B314" t="s">
        <v>21</v>
      </c>
      <c r="G314">
        <v>1</v>
      </c>
    </row>
    <row r="315" spans="1:7" x14ac:dyDescent="0.2">
      <c r="A315" s="1">
        <v>44870</v>
      </c>
      <c r="B315" t="s">
        <v>47</v>
      </c>
      <c r="D315">
        <v>1</v>
      </c>
    </row>
    <row r="316" spans="1:7" x14ac:dyDescent="0.2">
      <c r="A316" s="1">
        <v>44871</v>
      </c>
      <c r="B316" t="s">
        <v>48</v>
      </c>
      <c r="D316">
        <v>1</v>
      </c>
    </row>
    <row r="317" spans="1:7" x14ac:dyDescent="0.2">
      <c r="A317" s="1">
        <v>44872</v>
      </c>
      <c r="B317" t="s">
        <v>18</v>
      </c>
      <c r="F317">
        <v>1</v>
      </c>
    </row>
    <row r="318" spans="1:7" x14ac:dyDescent="0.2">
      <c r="A318" s="1">
        <v>44873</v>
      </c>
      <c r="B318" t="s">
        <v>19</v>
      </c>
      <c r="F318">
        <v>1</v>
      </c>
    </row>
    <row r="319" spans="1:7" x14ac:dyDescent="0.2">
      <c r="A319" s="1">
        <v>44874</v>
      </c>
      <c r="B319" t="s">
        <v>40</v>
      </c>
      <c r="C319">
        <v>1</v>
      </c>
    </row>
    <row r="320" spans="1:7" x14ac:dyDescent="0.2">
      <c r="A320" s="1">
        <v>44875</v>
      </c>
      <c r="B320" t="s">
        <v>20</v>
      </c>
      <c r="F320">
        <v>1</v>
      </c>
    </row>
    <row r="321" spans="1:6" x14ac:dyDescent="0.2">
      <c r="A321" s="1">
        <v>44876</v>
      </c>
      <c r="B321" t="s">
        <v>21</v>
      </c>
      <c r="E321">
        <v>1</v>
      </c>
    </row>
    <row r="322" spans="1:6" x14ac:dyDescent="0.2">
      <c r="A322" s="1">
        <v>44877</v>
      </c>
      <c r="B322" t="s">
        <v>47</v>
      </c>
      <c r="D322">
        <v>1</v>
      </c>
    </row>
    <row r="323" spans="1:6" x14ac:dyDescent="0.2">
      <c r="A323" s="1">
        <v>44878</v>
      </c>
      <c r="B323" t="s">
        <v>48</v>
      </c>
      <c r="D323">
        <v>1</v>
      </c>
    </row>
    <row r="324" spans="1:6" x14ac:dyDescent="0.2">
      <c r="A324" s="1">
        <v>44879</v>
      </c>
      <c r="B324" t="s">
        <v>18</v>
      </c>
      <c r="F324">
        <v>1</v>
      </c>
    </row>
    <row r="325" spans="1:6" x14ac:dyDescent="0.2">
      <c r="A325" s="1">
        <v>44880</v>
      </c>
      <c r="B325" t="s">
        <v>19</v>
      </c>
      <c r="F325">
        <v>1</v>
      </c>
    </row>
    <row r="326" spans="1:6" x14ac:dyDescent="0.2">
      <c r="A326" s="1">
        <v>44881</v>
      </c>
      <c r="B326" t="s">
        <v>40</v>
      </c>
      <c r="C326">
        <v>1</v>
      </c>
    </row>
    <row r="327" spans="1:6" x14ac:dyDescent="0.2">
      <c r="A327" s="1">
        <v>44882</v>
      </c>
      <c r="B327" t="s">
        <v>20</v>
      </c>
      <c r="F327">
        <v>1</v>
      </c>
    </row>
    <row r="328" spans="1:6" x14ac:dyDescent="0.2">
      <c r="A328" s="1">
        <v>44883</v>
      </c>
      <c r="B328" t="s">
        <v>21</v>
      </c>
      <c r="F328">
        <v>1</v>
      </c>
    </row>
    <row r="329" spans="1:6" x14ac:dyDescent="0.2">
      <c r="A329" s="1">
        <v>44884</v>
      </c>
      <c r="B329" t="s">
        <v>47</v>
      </c>
      <c r="D329">
        <v>1</v>
      </c>
    </row>
    <row r="330" spans="1:6" x14ac:dyDescent="0.2">
      <c r="A330" s="1">
        <v>44885</v>
      </c>
      <c r="B330" t="s">
        <v>48</v>
      </c>
      <c r="D330">
        <v>1</v>
      </c>
    </row>
    <row r="331" spans="1:6" x14ac:dyDescent="0.2">
      <c r="A331" s="1">
        <v>44886</v>
      </c>
      <c r="B331" t="s">
        <v>18</v>
      </c>
      <c r="F331">
        <v>1</v>
      </c>
    </row>
    <row r="332" spans="1:6" x14ac:dyDescent="0.2">
      <c r="A332" s="1">
        <v>44887</v>
      </c>
      <c r="B332" t="s">
        <v>19</v>
      </c>
      <c r="F332">
        <v>1</v>
      </c>
    </row>
    <row r="333" spans="1:6" x14ac:dyDescent="0.2">
      <c r="A333" s="1">
        <v>44888</v>
      </c>
      <c r="B333" t="s">
        <v>40</v>
      </c>
      <c r="C333">
        <v>1</v>
      </c>
    </row>
    <row r="334" spans="1:6" x14ac:dyDescent="0.2">
      <c r="A334" s="1">
        <v>44889</v>
      </c>
      <c r="B334" t="s">
        <v>20</v>
      </c>
      <c r="F334">
        <v>1</v>
      </c>
    </row>
    <row r="335" spans="1:6" x14ac:dyDescent="0.2">
      <c r="A335" s="1">
        <v>44890</v>
      </c>
      <c r="B335" t="s">
        <v>21</v>
      </c>
      <c r="F335">
        <v>1</v>
      </c>
    </row>
    <row r="336" spans="1:6" x14ac:dyDescent="0.2">
      <c r="A336" s="1">
        <v>44891</v>
      </c>
      <c r="B336" t="s">
        <v>47</v>
      </c>
      <c r="D336">
        <v>1</v>
      </c>
    </row>
    <row r="337" spans="1:6" x14ac:dyDescent="0.2">
      <c r="A337" s="1">
        <v>44892</v>
      </c>
      <c r="B337" t="s">
        <v>48</v>
      </c>
      <c r="D337">
        <v>1</v>
      </c>
    </row>
    <row r="338" spans="1:6" x14ac:dyDescent="0.2">
      <c r="A338" s="1">
        <v>44893</v>
      </c>
      <c r="B338" t="s">
        <v>18</v>
      </c>
      <c r="F338">
        <v>1</v>
      </c>
    </row>
    <row r="339" spans="1:6" x14ac:dyDescent="0.2">
      <c r="A339" s="1">
        <v>44894</v>
      </c>
      <c r="B339" t="s">
        <v>19</v>
      </c>
      <c r="F339">
        <v>1</v>
      </c>
    </row>
    <row r="340" spans="1:6" x14ac:dyDescent="0.2">
      <c r="A340" s="1">
        <v>44895</v>
      </c>
      <c r="B340" t="s">
        <v>40</v>
      </c>
      <c r="C340">
        <v>1</v>
      </c>
    </row>
    <row r="341" spans="1:6" x14ac:dyDescent="0.2">
      <c r="A341" s="1">
        <v>44896</v>
      </c>
      <c r="B341" t="s">
        <v>20</v>
      </c>
      <c r="F341">
        <v>1</v>
      </c>
    </row>
    <row r="342" spans="1:6" x14ac:dyDescent="0.2">
      <c r="A342" s="1">
        <v>44897</v>
      </c>
      <c r="B342" t="s">
        <v>21</v>
      </c>
      <c r="F342">
        <v>1</v>
      </c>
    </row>
    <row r="343" spans="1:6" x14ac:dyDescent="0.2">
      <c r="A343" s="1">
        <v>44898</v>
      </c>
      <c r="B343" t="s">
        <v>47</v>
      </c>
      <c r="D343">
        <v>1</v>
      </c>
    </row>
    <row r="344" spans="1:6" x14ac:dyDescent="0.2">
      <c r="A344" s="1">
        <v>44899</v>
      </c>
      <c r="B344" t="s">
        <v>48</v>
      </c>
      <c r="D344">
        <v>1</v>
      </c>
    </row>
    <row r="345" spans="1:6" x14ac:dyDescent="0.2">
      <c r="A345" s="1">
        <v>44900</v>
      </c>
      <c r="B345" t="s">
        <v>18</v>
      </c>
      <c r="F345">
        <v>1</v>
      </c>
    </row>
    <row r="346" spans="1:6" x14ac:dyDescent="0.2">
      <c r="A346" s="1">
        <v>44901</v>
      </c>
      <c r="B346" t="s">
        <v>19</v>
      </c>
      <c r="F346">
        <v>1</v>
      </c>
    </row>
    <row r="347" spans="1:6" x14ac:dyDescent="0.2">
      <c r="A347" s="1">
        <v>44902</v>
      </c>
      <c r="B347" t="s">
        <v>40</v>
      </c>
      <c r="C347">
        <v>1</v>
      </c>
    </row>
    <row r="348" spans="1:6" x14ac:dyDescent="0.2">
      <c r="A348" s="1">
        <v>44903</v>
      </c>
      <c r="B348" t="s">
        <v>20</v>
      </c>
      <c r="F348">
        <v>1</v>
      </c>
    </row>
    <row r="349" spans="1:6" x14ac:dyDescent="0.2">
      <c r="A349" s="1">
        <v>44904</v>
      </c>
      <c r="B349" t="s">
        <v>21</v>
      </c>
      <c r="F349">
        <v>1</v>
      </c>
    </row>
    <row r="350" spans="1:6" x14ac:dyDescent="0.2">
      <c r="A350" s="1">
        <v>44905</v>
      </c>
      <c r="B350" t="s">
        <v>47</v>
      </c>
      <c r="D350">
        <v>1</v>
      </c>
    </row>
    <row r="351" spans="1:6" x14ac:dyDescent="0.2">
      <c r="A351" s="1">
        <v>44906</v>
      </c>
      <c r="B351" t="s">
        <v>48</v>
      </c>
      <c r="D351">
        <v>1</v>
      </c>
    </row>
    <row r="352" spans="1:6" x14ac:dyDescent="0.2">
      <c r="A352" s="1">
        <v>44907</v>
      </c>
      <c r="B352" t="s">
        <v>18</v>
      </c>
      <c r="F352">
        <v>1</v>
      </c>
    </row>
    <row r="353" spans="1:7" x14ac:dyDescent="0.2">
      <c r="A353" s="1">
        <v>44908</v>
      </c>
      <c r="B353" t="s">
        <v>19</v>
      </c>
      <c r="F353">
        <v>1</v>
      </c>
    </row>
    <row r="354" spans="1:7" x14ac:dyDescent="0.2">
      <c r="A354" s="1">
        <v>44909</v>
      </c>
      <c r="B354" t="s">
        <v>40</v>
      </c>
      <c r="C354">
        <v>1</v>
      </c>
    </row>
    <row r="355" spans="1:7" x14ac:dyDescent="0.2">
      <c r="A355" s="1">
        <v>44910</v>
      </c>
      <c r="B355" t="s">
        <v>20</v>
      </c>
      <c r="F355">
        <v>1</v>
      </c>
    </row>
    <row r="356" spans="1:7" x14ac:dyDescent="0.2">
      <c r="A356" s="1">
        <v>44911</v>
      </c>
      <c r="B356" t="s">
        <v>21</v>
      </c>
      <c r="F356">
        <v>1</v>
      </c>
    </row>
    <row r="357" spans="1:7" x14ac:dyDescent="0.2">
      <c r="A357" s="1">
        <v>44912</v>
      </c>
      <c r="B357" t="s">
        <v>47</v>
      </c>
      <c r="D357">
        <v>1</v>
      </c>
    </row>
    <row r="358" spans="1:7" x14ac:dyDescent="0.2">
      <c r="A358" s="1">
        <v>44913</v>
      </c>
      <c r="B358" t="s">
        <v>48</v>
      </c>
      <c r="D358">
        <v>1</v>
      </c>
    </row>
    <row r="359" spans="1:7" x14ac:dyDescent="0.2">
      <c r="A359" s="1">
        <v>44914</v>
      </c>
      <c r="B359" t="s">
        <v>18</v>
      </c>
      <c r="G359">
        <v>1</v>
      </c>
    </row>
    <row r="360" spans="1:7" x14ac:dyDescent="0.2">
      <c r="A360" s="1">
        <v>44915</v>
      </c>
      <c r="B360" t="s">
        <v>19</v>
      </c>
      <c r="G360">
        <v>1</v>
      </c>
    </row>
    <row r="361" spans="1:7" x14ac:dyDescent="0.2">
      <c r="A361" s="1">
        <v>44916</v>
      </c>
      <c r="B361" t="s">
        <v>40</v>
      </c>
      <c r="C361">
        <v>1</v>
      </c>
    </row>
    <row r="362" spans="1:7" x14ac:dyDescent="0.2">
      <c r="A362" s="1">
        <v>44917</v>
      </c>
      <c r="B362" t="s">
        <v>20</v>
      </c>
      <c r="G362">
        <v>1</v>
      </c>
    </row>
    <row r="363" spans="1:7" x14ac:dyDescent="0.2">
      <c r="A363" s="1">
        <v>44918</v>
      </c>
      <c r="B363" t="s">
        <v>21</v>
      </c>
      <c r="G363">
        <v>1</v>
      </c>
    </row>
    <row r="364" spans="1:7" x14ac:dyDescent="0.2">
      <c r="A364" s="1">
        <v>44919</v>
      </c>
      <c r="B364" t="s">
        <v>47</v>
      </c>
      <c r="D364">
        <v>1</v>
      </c>
    </row>
    <row r="365" spans="1:7" x14ac:dyDescent="0.2">
      <c r="A365" s="1">
        <v>44920</v>
      </c>
      <c r="B365" t="s">
        <v>48</v>
      </c>
      <c r="D365">
        <v>1</v>
      </c>
    </row>
    <row r="366" spans="1:7" x14ac:dyDescent="0.2">
      <c r="A366" s="1">
        <v>44921</v>
      </c>
      <c r="B366" t="s">
        <v>18</v>
      </c>
      <c r="G366">
        <v>1</v>
      </c>
    </row>
    <row r="367" spans="1:7" x14ac:dyDescent="0.2">
      <c r="A367" s="1">
        <v>44922</v>
      </c>
      <c r="B367" t="s">
        <v>19</v>
      </c>
      <c r="G367">
        <v>1</v>
      </c>
    </row>
    <row r="368" spans="1:7" x14ac:dyDescent="0.2">
      <c r="A368" s="1">
        <v>44923</v>
      </c>
      <c r="B368" t="s">
        <v>40</v>
      </c>
      <c r="C368">
        <v>1</v>
      </c>
    </row>
    <row r="369" spans="1:7" x14ac:dyDescent="0.2">
      <c r="A369" s="1">
        <v>44924</v>
      </c>
      <c r="B369" t="s">
        <v>20</v>
      </c>
      <c r="G369">
        <v>1</v>
      </c>
    </row>
    <row r="370" spans="1:7" x14ac:dyDescent="0.2">
      <c r="A370" s="1">
        <v>44925</v>
      </c>
      <c r="B370" t="s">
        <v>21</v>
      </c>
      <c r="G370">
        <v>1</v>
      </c>
    </row>
    <row r="371" spans="1:7" x14ac:dyDescent="0.2">
      <c r="A371" s="1">
        <v>44926</v>
      </c>
      <c r="B371" t="s">
        <v>47</v>
      </c>
      <c r="D371">
        <v>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9BF4A-0E26-4C9A-A46E-9A14D559017E}">
  <dimension ref="B2:L29"/>
  <sheetViews>
    <sheetView showGridLines="0" tabSelected="1" topLeftCell="G1" workbookViewId="0">
      <selection activeCell="K27" sqref="K27"/>
    </sheetView>
  </sheetViews>
  <sheetFormatPr defaultRowHeight="12.75" x14ac:dyDescent="0.2"/>
  <cols>
    <col min="1" max="1" width="1.7109375" customWidth="1"/>
    <col min="2" max="3" width="19.28515625" bestFit="1" customWidth="1"/>
    <col min="4" max="4" width="64.85546875" bestFit="1" customWidth="1"/>
    <col min="5" max="5" width="11" bestFit="1" customWidth="1"/>
    <col min="6" max="6" width="19.28515625" bestFit="1" customWidth="1"/>
    <col min="7" max="7" width="9" bestFit="1" customWidth="1"/>
    <col min="9" max="9" width="26.5703125" bestFit="1" customWidth="1"/>
    <col min="10" max="10" width="12" bestFit="1" customWidth="1"/>
    <col min="11" max="11" width="10" bestFit="1" customWidth="1"/>
    <col min="12" max="12" width="19.28515625" bestFit="1" customWidth="1"/>
    <col min="15" max="15" width="19.28515625" bestFit="1" customWidth="1"/>
    <col min="16" max="16" width="11" bestFit="1" customWidth="1"/>
    <col min="20" max="20" width="26.5703125" bestFit="1" customWidth="1"/>
    <col min="21" max="21" width="12" bestFit="1" customWidth="1"/>
    <col min="22" max="22" width="10" bestFit="1" customWidth="1"/>
  </cols>
  <sheetData>
    <row r="2" spans="2:12" x14ac:dyDescent="0.2">
      <c r="B2" t="s">
        <v>49</v>
      </c>
      <c r="C2" s="9">
        <v>44562</v>
      </c>
      <c r="E2" t="s">
        <v>4</v>
      </c>
      <c r="F2" t="s">
        <v>5</v>
      </c>
      <c r="G2" t="s">
        <v>44</v>
      </c>
      <c r="I2" s="2"/>
      <c r="J2" s="2" t="s">
        <v>35</v>
      </c>
      <c r="K2" s="2" t="s">
        <v>30</v>
      </c>
      <c r="L2" s="3"/>
    </row>
    <row r="3" spans="2:12" x14ac:dyDescent="0.2">
      <c r="B3" t="s">
        <v>50</v>
      </c>
      <c r="C3" s="9">
        <v>44926</v>
      </c>
      <c r="E3" s="1">
        <v>44562</v>
      </c>
      <c r="F3" t="s">
        <v>6</v>
      </c>
      <c r="G3">
        <f>WEEKDAY(t_fériés[[#This Row],[Date]],2)</f>
        <v>6</v>
      </c>
      <c r="I3" t="s">
        <v>23</v>
      </c>
      <c r="J3">
        <v>365</v>
      </c>
      <c r="K3">
        <f>NETWORKDAYS.INTL($C$2,$C$3,"0000000")</f>
        <v>365</v>
      </c>
      <c r="L3" s="3" t="str">
        <f ca="1">_xlfn.FORMULATEXT(K3)</f>
        <v>=NETWORKDAYS.INTL($C$2;$C$3;"0000000")</v>
      </c>
    </row>
    <row r="4" spans="2:12" x14ac:dyDescent="0.2">
      <c r="E4" s="1">
        <v>44669</v>
      </c>
      <c r="F4" t="s">
        <v>7</v>
      </c>
      <c r="G4">
        <f>WEEKDAY(t_fériés[[#This Row],[Date]],2)</f>
        <v>1</v>
      </c>
      <c r="I4" t="s">
        <v>22</v>
      </c>
      <c r="J4">
        <v>104</v>
      </c>
      <c r="K4">
        <f>NETWORKDAYS.INTL($C$2,$C$3,"1111100")</f>
        <v>105</v>
      </c>
      <c r="L4" s="3" t="str">
        <f ca="1">_xlfn.FORMULATEXT(K4)</f>
        <v>=NETWORKDAYS.INTL($C$2;$C$3;"1111100")</v>
      </c>
    </row>
    <row r="5" spans="2:12" x14ac:dyDescent="0.2">
      <c r="E5" s="1">
        <v>44682</v>
      </c>
      <c r="F5" t="s">
        <v>8</v>
      </c>
      <c r="G5">
        <f>WEEKDAY(t_fériés[[#This Row],[Date]],2)</f>
        <v>7</v>
      </c>
      <c r="I5" t="s">
        <v>31</v>
      </c>
      <c r="K5">
        <f>NETWORKDAYS.INTL($C$2,$C$3,"1101111")</f>
        <v>52</v>
      </c>
      <c r="L5" s="3" t="str">
        <f ca="1">_xlfn.FORMULATEXT(K5)</f>
        <v>=NETWORKDAYS.INTL($C$2;$C$3;"1101111")</v>
      </c>
    </row>
    <row r="6" spans="2:12" x14ac:dyDescent="0.2">
      <c r="B6" s="2"/>
      <c r="C6" s="2" t="s">
        <v>45</v>
      </c>
      <c r="E6" s="1">
        <v>44689</v>
      </c>
      <c r="F6" t="s">
        <v>9</v>
      </c>
      <c r="G6">
        <f>WEEKDAY(t_fériés[[#This Row],[Date]],2)</f>
        <v>7</v>
      </c>
      <c r="I6" s="2" t="s">
        <v>24</v>
      </c>
      <c r="J6" s="2">
        <v>8</v>
      </c>
      <c r="K6" s="2">
        <f>COUNTIF(t_fériés[Num jour],"&lt;6")-1+N("lundi de Pentecôte")</f>
        <v>6</v>
      </c>
      <c r="L6" s="3" t="str">
        <f ca="1">_xlfn.FORMULATEXT(K6)</f>
        <v>=COUNTIF(t_fériés[Num jour];"&lt;6")-1+N("lundi de Pentecôte")</v>
      </c>
    </row>
    <row r="7" spans="2:12" x14ac:dyDescent="0.2">
      <c r="B7" t="s">
        <v>28</v>
      </c>
      <c r="C7" s="7">
        <f>SUM(t_jours[Jours scolaires])</f>
        <v>139</v>
      </c>
      <c r="D7" s="3" t="str">
        <f ca="1">_xlfn.FORMULATEXT(C7)</f>
        <v>=SUM(t_jours[Jours scolaires])</v>
      </c>
      <c r="E7" s="1">
        <v>44707</v>
      </c>
      <c r="F7" t="s">
        <v>10</v>
      </c>
      <c r="G7">
        <f>WEEKDAY(t_fériés[[#This Row],[Date]],2)</f>
        <v>4</v>
      </c>
      <c r="I7" t="s">
        <v>25</v>
      </c>
      <c r="J7">
        <f>J3-J4-J6</f>
        <v>253</v>
      </c>
      <c r="K7">
        <f>K3-K4-K5-K6</f>
        <v>202</v>
      </c>
      <c r="L7" s="3" t="str">
        <f ca="1">_xlfn.FORMULATEXT(K7)</f>
        <v>=K3-K4-K5-K6</v>
      </c>
    </row>
    <row r="8" spans="2:12" x14ac:dyDescent="0.2">
      <c r="B8" t="s">
        <v>41</v>
      </c>
      <c r="C8" s="7">
        <f>SUM(t_jours[Jours vacances])</f>
        <v>62</v>
      </c>
      <c r="D8" s="3" t="str">
        <f ca="1">_xlfn.FORMULATEXT(C8)</f>
        <v>=SUM(t_jours[Jours vacances])</v>
      </c>
      <c r="E8" s="1">
        <v>44718</v>
      </c>
      <c r="F8" t="s">
        <v>11</v>
      </c>
      <c r="G8">
        <f>WEEKDAY(t_fériés[[#This Row],[Date]],2)</f>
        <v>1</v>
      </c>
      <c r="L8" s="3"/>
    </row>
    <row r="9" spans="2:12" x14ac:dyDescent="0.2">
      <c r="B9" t="s">
        <v>39</v>
      </c>
      <c r="C9">
        <f>NETWORKDAYS.INTL($C$2,$C$3,"1111100")</f>
        <v>105</v>
      </c>
      <c r="D9" s="3" t="str">
        <f ca="1">_xlfn.FORMULATEXT(C9)</f>
        <v>=NETWORKDAYS.INTL($C$2;$C$3;"1111100")</v>
      </c>
      <c r="E9" s="1">
        <v>44756</v>
      </c>
      <c r="F9" t="s">
        <v>12</v>
      </c>
      <c r="G9">
        <f>WEEKDAY(t_fériés[[#This Row],[Date]],2)</f>
        <v>4</v>
      </c>
      <c r="I9" s="2" t="s">
        <v>26</v>
      </c>
      <c r="J9" s="2">
        <v>25</v>
      </c>
      <c r="K9" s="2">
        <v>25</v>
      </c>
      <c r="L9" s="3"/>
    </row>
    <row r="10" spans="2:12" x14ac:dyDescent="0.2">
      <c r="B10" t="s">
        <v>40</v>
      </c>
      <c r="C10">
        <f>NETWORKDAYS.INTL($C$2,$C$3,"1101111")</f>
        <v>52</v>
      </c>
      <c r="D10" s="3" t="str">
        <f ca="1">_xlfn.FORMULATEXT(C10)</f>
        <v>=NETWORKDAYS.INTL($C$2;$C$3;"1101111")</v>
      </c>
      <c r="E10" s="1">
        <v>44788</v>
      </c>
      <c r="F10" t="s">
        <v>13</v>
      </c>
      <c r="G10">
        <f>WEEKDAY(t_fériés[[#This Row],[Date]],2)</f>
        <v>1</v>
      </c>
      <c r="I10" t="s">
        <v>27</v>
      </c>
      <c r="J10">
        <f>J7-J9</f>
        <v>228</v>
      </c>
      <c r="K10">
        <f>K7-K9</f>
        <v>177</v>
      </c>
      <c r="L10" s="3" t="str">
        <f ca="1">_xlfn.FORMULATEXT(K10)</f>
        <v>=K7-K9</v>
      </c>
    </row>
    <row r="11" spans="2:12" x14ac:dyDescent="0.2">
      <c r="B11" t="s">
        <v>24</v>
      </c>
      <c r="C11">
        <f>COUNTIF(t_fériés[Num jour],"&lt;6")-1+N("lundi de Pentecôte")</f>
        <v>6</v>
      </c>
      <c r="D11" s="3" t="str">
        <f ca="1">_xlfn.FORMULATEXT(C11)</f>
        <v>=COUNTIF(t_fériés[Num jour];"&lt;6")-1+N("lundi de Pentecôte")</v>
      </c>
      <c r="E11" s="1">
        <v>44866</v>
      </c>
      <c r="F11" t="s">
        <v>14</v>
      </c>
      <c r="G11">
        <f>WEEKDAY(t_fériés[[#This Row],[Date]],2)</f>
        <v>2</v>
      </c>
      <c r="L11" s="3"/>
    </row>
    <row r="12" spans="2:12" x14ac:dyDescent="0.2">
      <c r="B12" s="2" t="s">
        <v>43</v>
      </c>
      <c r="C12" s="2">
        <v>1</v>
      </c>
      <c r="D12" s="3"/>
      <c r="E12" s="1">
        <v>44876</v>
      </c>
      <c r="F12" t="s">
        <v>15</v>
      </c>
      <c r="G12">
        <f>WEEKDAY(t_fériés[[#This Row],[Date]],2)</f>
        <v>5</v>
      </c>
      <c r="I12" t="s">
        <v>28</v>
      </c>
      <c r="K12" s="7">
        <f>SUM(t_jours[Jours scolaires])</f>
        <v>139</v>
      </c>
      <c r="L12" s="3" t="str">
        <f ca="1">_xlfn.FORMULATEXT(K12)</f>
        <v>=SUM(t_jours[Jours scolaires])</v>
      </c>
    </row>
    <row r="13" spans="2:12" x14ac:dyDescent="0.2">
      <c r="B13" s="8" t="s">
        <v>42</v>
      </c>
      <c r="C13" s="8">
        <f>SUM(C7:C12)</f>
        <v>365</v>
      </c>
      <c r="D13" s="3" t="str">
        <f ca="1">_xlfn.FORMULATEXT(C13)</f>
        <v>=SUM(C7:C12)</v>
      </c>
      <c r="E13" s="1">
        <v>44920</v>
      </c>
      <c r="F13" t="s">
        <v>16</v>
      </c>
      <c r="G13">
        <f>WEEKDAY(t_fériés[[#This Row],[Date]],2)</f>
        <v>7</v>
      </c>
      <c r="L13" s="3"/>
    </row>
    <row r="14" spans="2:12" x14ac:dyDescent="0.2">
      <c r="I14" t="s">
        <v>36</v>
      </c>
      <c r="J14">
        <f>J10/5*35</f>
        <v>1596</v>
      </c>
      <c r="K14">
        <f>K12*10+N("10 heures jour période scolaire")</f>
        <v>1390</v>
      </c>
      <c r="L14" s="3" t="str">
        <f ca="1">_xlfn.FORMULATEXT(K14)</f>
        <v>=K12*10+N("10 heures jour période scolaire")</v>
      </c>
    </row>
    <row r="15" spans="2:12" x14ac:dyDescent="0.2">
      <c r="L15" s="3"/>
    </row>
    <row r="16" spans="2:12" x14ac:dyDescent="0.2">
      <c r="J16">
        <f>MROUND(J14,10)</f>
        <v>1600</v>
      </c>
      <c r="K16">
        <f>MROUND(K14,10)</f>
        <v>1390</v>
      </c>
      <c r="L16" s="3" t="str">
        <f ca="1">_xlfn.FORMULATEXT(K16)</f>
        <v>=MROUND(K14;10)</v>
      </c>
    </row>
    <row r="17" spans="4:12" x14ac:dyDescent="0.2">
      <c r="D17" s="6" t="s">
        <v>58</v>
      </c>
      <c r="I17" s="2" t="s">
        <v>32</v>
      </c>
      <c r="J17" s="2">
        <v>7</v>
      </c>
      <c r="K17" s="2">
        <v>7</v>
      </c>
      <c r="L17" s="3"/>
    </row>
    <row r="18" spans="4:12" x14ac:dyDescent="0.2">
      <c r="D18" s="6" t="s">
        <v>57</v>
      </c>
      <c r="I18" t="s">
        <v>29</v>
      </c>
      <c r="J18">
        <f>SUM(J16:J17)</f>
        <v>1607</v>
      </c>
      <c r="K18">
        <f>SUM(K16:K17)</f>
        <v>1397</v>
      </c>
      <c r="L18" s="3" t="str">
        <f ca="1">_xlfn.FORMULATEXT(K18)</f>
        <v>=SUM(K16:K17)</v>
      </c>
    </row>
    <row r="19" spans="4:12" x14ac:dyDescent="0.2">
      <c r="L19" s="3"/>
    </row>
    <row r="20" spans="4:12" x14ac:dyDescent="0.2">
      <c r="L20" s="3"/>
    </row>
    <row r="21" spans="4:12" x14ac:dyDescent="0.2">
      <c r="L21" s="3"/>
    </row>
    <row r="22" spans="4:12" x14ac:dyDescent="0.2">
      <c r="I22" s="4" t="s">
        <v>38</v>
      </c>
      <c r="J22" s="4"/>
      <c r="K22" s="4">
        <f>J18-K18</f>
        <v>210</v>
      </c>
      <c r="L22" s="3" t="str">
        <f t="shared" ref="L22:L29" ca="1" si="0">_xlfn.FORMULATEXT(K22)</f>
        <v>=J18-K18</v>
      </c>
    </row>
    <row r="23" spans="4:12" x14ac:dyDescent="0.2">
      <c r="I23" t="s">
        <v>33</v>
      </c>
      <c r="K23">
        <f>2*7</f>
        <v>14</v>
      </c>
      <c r="L23" s="3" t="str">
        <f t="shared" ca="1" si="0"/>
        <v>=2*7</v>
      </c>
    </row>
    <row r="24" spans="4:12" x14ac:dyDescent="0.2">
      <c r="I24" s="2" t="s">
        <v>34</v>
      </c>
      <c r="J24" s="2"/>
      <c r="K24" s="2">
        <f>5.5*7</f>
        <v>38.5</v>
      </c>
      <c r="L24" s="3" t="str">
        <f t="shared" ca="1" si="0"/>
        <v>=5,5*7</v>
      </c>
    </row>
    <row r="25" spans="4:12" x14ac:dyDescent="0.2">
      <c r="I25" t="s">
        <v>37</v>
      </c>
      <c r="K25">
        <f>K22-K23-K24</f>
        <v>157.5</v>
      </c>
      <c r="L25" s="3" t="str">
        <f t="shared" ca="1" si="0"/>
        <v>=K22-K23-K24</v>
      </c>
    </row>
    <row r="27" spans="4:12" x14ac:dyDescent="0.2">
      <c r="I27" t="s">
        <v>54</v>
      </c>
      <c r="K27" s="10">
        <f>K25/8+N("8 heures jour hors période scolaire")</f>
        <v>19.6875</v>
      </c>
      <c r="L27" s="3" t="str">
        <f t="shared" ca="1" si="0"/>
        <v>=K25/8+N("8 heures jour hors période scolaire")</v>
      </c>
    </row>
    <row r="29" spans="4:12" x14ac:dyDescent="0.2">
      <c r="I29" t="s">
        <v>55</v>
      </c>
      <c r="K29" s="10">
        <f>K12+K27</f>
        <v>158.6875</v>
      </c>
      <c r="L29" s="3" t="str">
        <f t="shared" ca="1" si="0"/>
        <v>=K12+K27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3B13CE7-A7BC-4C43-A0B7-53BAD132EF2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PQ -Table</vt:lpstr>
      <vt:lpstr>Calculs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2022-04-17T22:09:34Z</dcterms:created>
  <dcterms:modified xsi:type="dcterms:W3CDTF">2022-04-18T10:54:03Z</dcterms:modified>
</cp:coreProperties>
</file>