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956CFDA-FCBB-450C-AC5F-D50FBF1FABCD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essai" sheetId="2" r:id="rId1"/>
    <sheet name="résultat PQ" sheetId="3" r:id="rId2"/>
  </sheets>
  <definedNames>
    <definedName name="ExternalData_1" localSheetId="1" hidden="1">'résultat PQ'!$A$1:$X$20</definedName>
    <definedName name="_xlnm.Print_Area" localSheetId="0">essai!#REF!</definedName>
    <definedName name="_xlnm.Print_Titles" localSheetId="0">essai!#REF!</definedName>
    <definedName name="Z_58C51F3B_D5A5_41EB_8088_A925E450366E_.wvu.Cols" localSheetId="0" hidden="1">essai!#REF!,essai!#REF!,essai!#REF!,essai!#REF!</definedName>
    <definedName name="Z_58C51F3B_D5A5_41EB_8088_A925E450366E_.wvu.PrintArea" localSheetId="0" hidden="1">essai!#REF!</definedName>
    <definedName name="Z_58C51F3B_D5A5_41EB_8088_A925E450366E_.wvu.Rows" localSheetId="0" hidden="1">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,essai!#REF!</definedName>
    <definedName name="Z_66E65532_C5D2_4E89_BE2E_CCEC2E9E0C76_.wvu.PrintArea" localSheetId="0" hidden="1">essai!#REF!</definedName>
    <definedName name="Z_66E65532_C5D2_4E89_BE2E_CCEC2E9E0C76_.wvu.PrintTitles" localSheetId="0" hidden="1">essai!#REF!</definedName>
    <definedName name="Z_FAEA88EB_451A_43B5_8B78_6DCD47C43007_.wvu.PrintArea" localSheetId="0" hidden="1">essai!#REF!</definedName>
    <definedName name="Z_FAEA88EB_451A_43B5_8B78_6DCD47C43007_.wvu.PrintTitles" localSheetId="0" hidden="1">essai!#REF!</definedName>
  </definedName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1" i="3" l="1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27DCE8-FB5B-41B3-964F-CAD3C547B340}" keepAlive="1" name="Query - l_données" description="Connection to the 'l_données' query in the workbook." type="5" refreshedVersion="0" background="1">
    <dbPr connection="Provider=Microsoft.Mashup.OleDb.1;Data Source=$Workbook$;Location=l_données;Extended Properties=&quot;&quot;" command="SELECT * FROM [l_données]"/>
  </connection>
  <connection id="2" xr16:uid="{B333AB33-7269-49B7-958B-6900331727EE}" keepAlive="1" name="Query - l_imputations" description="Connection to the 'l_imputations' query in the workbook." type="5" refreshedVersion="0" background="1">
    <dbPr connection="Provider=Microsoft.Mashup.OleDb.1;Data Source=$Workbook$;Location=l_imputations;Extended Properties=&quot;&quot;" command="SELECT * FROM [l_imputations]"/>
  </connection>
  <connection id="3" xr16:uid="{B7670C40-77C9-4D7B-AE3A-0C0AB022D7C8}" keepAlive="1" name="Query - t_données" description="Connection to the 't_données' query in the workbook." type="5" refreshedVersion="0" background="1">
    <dbPr connection="Provider=Microsoft.Mashup.OleDb.1;Data Source=$Workbook$;Location=t_données;Extended Properties=&quot;&quot;" command="SELECT * FROM [t_données]"/>
  </connection>
  <connection id="4" xr16:uid="{959C1B2A-D8F3-4285-BDB7-BD466FE573CC}" keepAlive="1" name="Query - t_résultat" description="Connection to the 't_résultat' query in the workbook." type="5" refreshedVersion="7" background="1" saveData="1">
    <dbPr connection="Provider=Microsoft.Mashup.OleDb.1;Data Source=$Workbook$;Location=t_résultat;Extended Properties=&quot;&quot;" command="SELECT * FROM [t_résultat]"/>
  </connection>
  <connection id="5" xr16:uid="{AF257DB3-4C89-4DBB-AE6B-5164EA18300E}" keepAlive="1" name="Query - t_totaux_entités" description="Connection to the 't_totaux_entités' query in the workbook." type="5" refreshedVersion="0" background="1">
    <dbPr connection="Provider=Microsoft.Mashup.OleDb.1;Data Source=$Workbook$;Location=t_totaux_entités;Extended Properties=&quot;&quot;" command="SELECT * FROM [t_totaux_entités]"/>
  </connection>
  <connection id="6" xr16:uid="{B5794804-2295-4905-B0ED-6113DED3D0C5}" keepAlive="1" name="Query - t_totaux_imputations" description="Connection to the 't_totaux_imputations' query in the workbook." type="5" refreshedVersion="0" background="1">
    <dbPr connection="Provider=Microsoft.Mashup.OleDb.1;Data Source=$Workbook$;Location=t_totaux_imputations;Extended Properties=&quot;&quot;" command="SELECT * FROM [t_totaux_imputations]"/>
  </connection>
</connections>
</file>

<file path=xl/sharedStrings.xml><?xml version="1.0" encoding="utf-8"?>
<sst xmlns="http://schemas.openxmlformats.org/spreadsheetml/2006/main" count="82" uniqueCount="44">
  <si>
    <t>A</t>
  </si>
  <si>
    <t>B</t>
  </si>
  <si>
    <t>C</t>
  </si>
  <si>
    <t>D</t>
  </si>
  <si>
    <t>Entité  1</t>
  </si>
  <si>
    <t>Entité  2</t>
  </si>
  <si>
    <t>Entité  3</t>
  </si>
  <si>
    <t>Entité  4</t>
  </si>
  <si>
    <t>Entité  5</t>
  </si>
  <si>
    <t>Entité  6</t>
  </si>
  <si>
    <t>Entité  7</t>
  </si>
  <si>
    <t>Entité  8</t>
  </si>
  <si>
    <t>Entité  9</t>
  </si>
  <si>
    <t>Entité  10</t>
  </si>
  <si>
    <t>Entité  11</t>
  </si>
  <si>
    <t>Entité  12</t>
  </si>
  <si>
    <t>Entité  13</t>
  </si>
  <si>
    <t>Entité  14</t>
  </si>
  <si>
    <t>Entité  15</t>
  </si>
  <si>
    <t>Entité  16</t>
  </si>
  <si>
    <t>Entité  17</t>
  </si>
  <si>
    <t>Entité  18</t>
  </si>
  <si>
    <t>Entité  19</t>
  </si>
  <si>
    <t>Entité</t>
  </si>
  <si>
    <t>A2</t>
  </si>
  <si>
    <t>B3</t>
  </si>
  <si>
    <t>B4</t>
  </si>
  <si>
    <t>C5</t>
  </si>
  <si>
    <t>C6</t>
  </si>
  <si>
    <t>B7</t>
  </si>
  <si>
    <t>C8</t>
  </si>
  <si>
    <t>C9</t>
  </si>
  <si>
    <t>C10</t>
  </si>
  <si>
    <t>C11</t>
  </si>
  <si>
    <t>C12</t>
  </si>
  <si>
    <t>C13</t>
  </si>
  <si>
    <t>A14</t>
  </si>
  <si>
    <t>A15</t>
  </si>
  <si>
    <t>Montant total</t>
  </si>
  <si>
    <t>A.1</t>
  </si>
  <si>
    <t>B.1</t>
  </si>
  <si>
    <t>C.1</t>
  </si>
  <si>
    <t>D.1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</si>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</sst>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;"/>
    <numFmt numFmtId="165" formatCode="#,##0.00_ ;[Red]\(#,##0.00\)\ ;"/>
    <numFmt numFmtId="166" formatCode="#,##0.00;[Red]#,##0.00"/>
  </numFmts>
  <fonts count="2" x14ac:knownFonts="1">
    <font>
      <sz val="10"/>
      <color theme="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64"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5" formatCode="#,##0.00_ ;[Red]\(#,##0.00\)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F7DECE5E-CCF5-4AE9-AD58-330B633DF027}" autoFormatId="16" applyNumberFormats="0" applyBorderFormats="0" applyFontFormats="0" applyPatternFormats="0" applyAlignmentFormats="0" applyWidthHeightFormats="0">
  <queryTableRefresh nextId="31">
    <queryTableFields count="24">
      <queryTableField id="1" name="Entité" tableColumnId="1"/>
      <queryTableField id="2" name="A" tableColumnId="2"/>
      <queryTableField id="3" name="A2" tableColumnId="3"/>
      <queryTableField id="4" name="B" tableColumnId="4"/>
      <queryTableField id="5" name="B3" tableColumnId="5"/>
      <queryTableField id="6" name="B4" tableColumnId="6"/>
      <queryTableField id="7" name="C" tableColumnId="7"/>
      <queryTableField id="8" name="C5" tableColumnId="8"/>
      <queryTableField id="9" name="C6" tableColumnId="9"/>
      <queryTableField id="10" name="B7" tableColumnId="10"/>
      <queryTableField id="11" name="C8" tableColumnId="11"/>
      <queryTableField id="12" name="C9" tableColumnId="12"/>
      <queryTableField id="13" name="D" tableColumnId="13"/>
      <queryTableField id="14" name="C10" tableColumnId="14"/>
      <queryTableField id="15" name="C11" tableColumnId="15"/>
      <queryTableField id="16" name="C12" tableColumnId="16"/>
      <queryTableField id="17" name="C13" tableColumnId="17"/>
      <queryTableField id="18" name="A14" tableColumnId="18"/>
      <queryTableField id="19" name="A15" tableColumnId="19"/>
      <queryTableField id="20" name="Montant total" tableColumnId="20"/>
      <queryTableField id="21" name="A.1" tableColumnId="21"/>
      <queryTableField id="22" name="B.1" tableColumnId="22"/>
      <queryTableField id="23" name="C.1" tableColumnId="23"/>
      <queryTableField id="24" name="D.1" tableColumnId="2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6FECE6-DB58-444C-B169-E104E105E2D6}" name="t_données" displayName="t_données" ref="A1:S20" totalsRowShown="0">
  <autoFilter ref="A1:S20" xr:uid="{836FECE6-DB58-444C-B169-E104E105E2D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B2323EB3-35B3-4AD4-92D2-891FD4823727}" name="Entité"/>
    <tableColumn id="2" xr3:uid="{9C282081-74A6-45B5-9DA1-16DF5DA8886D}" name="A" dataDxfId="63"/>
    <tableColumn id="3" xr3:uid="{EF570596-BF75-4CD6-9248-5DB1BB9B3869}" name="A2" dataDxfId="62"/>
    <tableColumn id="4" xr3:uid="{2B8B2F3E-300B-4D2F-8B33-71039C517DD0}" name="B" dataDxfId="61"/>
    <tableColumn id="5" xr3:uid="{3CFA00E3-BA5A-464C-AA95-28F722A29196}" name="B3" dataDxfId="60"/>
    <tableColumn id="6" xr3:uid="{ED0F56F1-42C9-4121-A54D-4A221086F409}" name="B4" dataDxfId="59"/>
    <tableColumn id="7" xr3:uid="{2041DAFB-FC97-489E-8EDB-FA83D15E1440}" name="C" dataDxfId="58"/>
    <tableColumn id="8" xr3:uid="{E5CAA75C-5211-4A98-BA99-CC291B345E5F}" name="C5" dataDxfId="57"/>
    <tableColumn id="9" xr3:uid="{D3794B8E-5C7D-472C-A1B4-075BC3FC8F76}" name="C6" dataDxfId="56"/>
    <tableColumn id="10" xr3:uid="{152AB1B7-30F7-425B-814B-BCA1E37724E2}" name="B7" dataDxfId="55"/>
    <tableColumn id="11" xr3:uid="{C2C868A2-197C-4CC6-A613-33D0F9AEEE0C}" name="C8" dataDxfId="54"/>
    <tableColumn id="12" xr3:uid="{0B4F5308-23C6-4596-94B9-DC36B9CF29C9}" name="C9" dataDxfId="53"/>
    <tableColumn id="13" xr3:uid="{E2BC784C-604D-4FC1-B76D-206B05EB40FE}" name="D" dataDxfId="52"/>
    <tableColumn id="14" xr3:uid="{9FEDD3C6-8F3A-4CFC-91EE-96A0662CCEBC}" name="C10" dataDxfId="51"/>
    <tableColumn id="15" xr3:uid="{16F172A7-F7C1-4497-9036-C5DFB853BBA0}" name="C11" dataDxfId="50"/>
    <tableColumn id="16" xr3:uid="{C0351F25-ECEC-4A3F-ACB9-E777EA3311F3}" name="C12" dataDxfId="49"/>
    <tableColumn id="17" xr3:uid="{F0CDC125-242C-4AF5-B805-EB7171FA868B}" name="C13" dataDxfId="48"/>
    <tableColumn id="18" xr3:uid="{F2350990-074C-4FB7-93BB-D3B6B9A65F2C}" name="A14" dataDxfId="47"/>
    <tableColumn id="19" xr3:uid="{6470CCD5-DC49-4F8C-85E0-15EC3D25AA53}" name="A15" dataDxfId="4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347398-5869-4CF0-8E85-A20BCA3124DF}" name="t_résultat" displayName="t_résultat" ref="A1:X21" tableType="queryTable" totalsRowCount="1">
  <autoFilter ref="A1:X20" xr:uid="{56347398-5869-4CF0-8E85-A20BCA3124D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xr3:uid="{879F2096-973C-45F7-8CE2-C01D0193EDE1}" uniqueName="1" name="Entité" totalsRowLabel="Total" queryTableFieldId="1"/>
    <tableColumn id="2" xr3:uid="{2807BDAC-791C-4BAC-BC9E-7B7366B970EC}" uniqueName="2" name="A" totalsRowFunction="sum" queryTableFieldId="2" dataDxfId="22" totalsRowDxfId="23"/>
    <tableColumn id="3" xr3:uid="{DCDD5C6F-840D-4B8B-9EA1-7823C32D59AA}" uniqueName="3" name="A2" totalsRowFunction="sum" queryTableFieldId="3" dataDxfId="21" totalsRowDxfId="24"/>
    <tableColumn id="4" xr3:uid="{02C2DFE6-E0D4-4295-AC03-572B0148B824}" uniqueName="4" name="B" totalsRowFunction="sum" queryTableFieldId="4" dataDxfId="20" totalsRowDxfId="25"/>
    <tableColumn id="5" xr3:uid="{639686A1-9872-4708-9545-666E4E724048}" uniqueName="5" name="B3" totalsRowFunction="sum" queryTableFieldId="5" dataDxfId="19" totalsRowDxfId="26"/>
    <tableColumn id="6" xr3:uid="{3B8494F3-8337-4A80-9AAF-60E9A24043EC}" uniqueName="6" name="B4" totalsRowFunction="sum" queryTableFieldId="6" dataDxfId="18" totalsRowDxfId="27"/>
    <tableColumn id="7" xr3:uid="{F611CDC7-979B-4850-B4AC-5393BE59ED6D}" uniqueName="7" name="C" totalsRowFunction="sum" queryTableFieldId="7" dataDxfId="17" totalsRowDxfId="28"/>
    <tableColumn id="8" xr3:uid="{E56B1FA0-D119-4A8A-8FB5-11BB044F5371}" uniqueName="8" name="C5" totalsRowFunction="sum" queryTableFieldId="8" dataDxfId="16" totalsRowDxfId="29"/>
    <tableColumn id="9" xr3:uid="{7E4F150D-F231-432C-9460-2686A30D5298}" uniqueName="9" name="C6" totalsRowFunction="sum" queryTableFieldId="9" dataDxfId="15" totalsRowDxfId="30"/>
    <tableColumn id="10" xr3:uid="{FB6B9F89-558B-4E8F-9A73-56D1B463E358}" uniqueName="10" name="B7" totalsRowFunction="sum" queryTableFieldId="10" dataDxfId="14" totalsRowDxfId="31"/>
    <tableColumn id="11" xr3:uid="{691A03C2-75C6-4036-95BB-9E72029313B0}" uniqueName="11" name="C8" totalsRowFunction="sum" queryTableFieldId="11" dataDxfId="13" totalsRowDxfId="32"/>
    <tableColumn id="12" xr3:uid="{3092E20B-99F8-430D-B66D-42517A0B5E11}" uniqueName="12" name="C9" totalsRowFunction="sum" queryTableFieldId="12" dataDxfId="12" totalsRowDxfId="33"/>
    <tableColumn id="13" xr3:uid="{25854C5C-6ADA-49B0-9014-C026A5893CD9}" uniqueName="13" name="D" totalsRowFunction="sum" queryTableFieldId="13" dataDxfId="11" totalsRowDxfId="34"/>
    <tableColumn id="14" xr3:uid="{EA356E53-B863-4719-BC25-D568E99DE5C4}" uniqueName="14" name="C10" totalsRowFunction="sum" queryTableFieldId="14" dataDxfId="10" totalsRowDxfId="35"/>
    <tableColumn id="15" xr3:uid="{D24CFE1B-5E42-4C79-A644-3121A76B3F94}" uniqueName="15" name="C11" totalsRowFunction="sum" queryTableFieldId="15" dataDxfId="9" totalsRowDxfId="36"/>
    <tableColumn id="16" xr3:uid="{32CFF103-0AEA-4B96-8D3B-4D5E28112BEE}" uniqueName="16" name="C12" totalsRowFunction="sum" queryTableFieldId="16" dataDxfId="8" totalsRowDxfId="37"/>
    <tableColumn id="17" xr3:uid="{9821F094-02FE-41D3-99BB-E49046173B84}" uniqueName="17" name="C13" totalsRowFunction="sum" queryTableFieldId="17" dataDxfId="7" totalsRowDxfId="38"/>
    <tableColumn id="18" xr3:uid="{9E70B93D-3328-44F8-B5C5-2B5075351ED3}" uniqueName="18" name="A14" totalsRowFunction="sum" queryTableFieldId="18" dataDxfId="6" totalsRowDxfId="39"/>
    <tableColumn id="19" xr3:uid="{5C358BB2-EDC1-4402-8FDF-08DA42D95E22}" uniqueName="19" name="A15" totalsRowFunction="sum" queryTableFieldId="19" dataDxfId="5" totalsRowDxfId="40"/>
    <tableColumn id="20" xr3:uid="{99152F5A-0B92-4E3E-971F-9EBC3BAF6F82}" uniqueName="20" name="Montant total" totalsRowFunction="sum" queryTableFieldId="20" dataDxfId="4" totalsRowDxfId="41"/>
    <tableColumn id="21" xr3:uid="{C2BF0819-D12D-4AC8-9EF9-9CAE337E1078}" uniqueName="21" name="A.1" totalsRowFunction="sum" queryTableFieldId="21" dataDxfId="3" totalsRowDxfId="42"/>
    <tableColumn id="22" xr3:uid="{18C4AD57-D306-4D10-8EDB-7025120EADF0}" uniqueName="22" name="B.1" totalsRowFunction="sum" queryTableFieldId="22" dataDxfId="2" totalsRowDxfId="43"/>
    <tableColumn id="23" xr3:uid="{E3156A2F-3BE8-49F9-8400-25D4B859CD7E}" uniqueName="23" name="C.1" totalsRowFunction="sum" queryTableFieldId="23" dataDxfId="1" totalsRowDxfId="44"/>
    <tableColumn id="24" xr3:uid="{C57EFCD3-EACD-4668-9D72-4D373F025137}" uniqueName="24" name="D.1" totalsRowFunction="sum" queryTableFieldId="24" dataDxfId="0" totalsRowDxfId="45"/>
  </tableColumns>
  <tableStyleInfo name="TableStyleLight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45C41-C947-49A8-A283-376A7ABC51BD}">
  <sheetPr>
    <pageSetUpPr autoPageBreaks="0"/>
  </sheetPr>
  <dimension ref="A1:S20"/>
  <sheetViews>
    <sheetView showGridLines="0" topLeftCell="K1" zoomScaleNormal="100" zoomScaleSheetLayoutView="100" workbookViewId="0">
      <selection activeCell="Q12" sqref="Q12"/>
    </sheetView>
  </sheetViews>
  <sheetFormatPr defaultColWidth="10.28515625" defaultRowHeight="14.1" customHeight="1" x14ac:dyDescent="0.2"/>
  <cols>
    <col min="1" max="1" width="8.140625" bestFit="1" customWidth="1"/>
    <col min="2" max="19" width="11.5703125" customWidth="1"/>
  </cols>
  <sheetData>
    <row r="1" spans="1:19" ht="12.75" x14ac:dyDescent="0.2">
      <c r="A1" t="s">
        <v>23</v>
      </c>
      <c r="B1" t="s">
        <v>0</v>
      </c>
      <c r="C1" t="s">
        <v>24</v>
      </c>
      <c r="D1" t="s">
        <v>1</v>
      </c>
      <c r="E1" t="s">
        <v>25</v>
      </c>
      <c r="F1" t="s">
        <v>26</v>
      </c>
      <c r="G1" t="s">
        <v>2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</v>
      </c>
      <c r="N1" t="s">
        <v>32</v>
      </c>
      <c r="O1" t="s">
        <v>33</v>
      </c>
      <c r="P1" t="s">
        <v>34</v>
      </c>
      <c r="Q1" t="s">
        <v>35</v>
      </c>
      <c r="R1" t="s">
        <v>36</v>
      </c>
      <c r="S1" t="s">
        <v>37</v>
      </c>
    </row>
    <row r="2" spans="1:19" ht="12.75" x14ac:dyDescent="0.2">
      <c r="A2" t="s">
        <v>4</v>
      </c>
      <c r="B2" s="1"/>
      <c r="C2" s="1">
        <v>1000</v>
      </c>
      <c r="D2" s="1"/>
      <c r="E2" s="1"/>
      <c r="F2" s="1">
        <v>5000</v>
      </c>
      <c r="G2" s="1"/>
      <c r="H2" s="1"/>
      <c r="I2" s="1"/>
      <c r="J2" s="1"/>
      <c r="K2" s="1"/>
      <c r="L2" s="1">
        <v>1000</v>
      </c>
      <c r="M2" s="1">
        <v>2000</v>
      </c>
      <c r="N2" s="1"/>
      <c r="O2" s="1"/>
      <c r="P2" s="1"/>
      <c r="Q2" s="1"/>
      <c r="R2" s="1"/>
      <c r="S2" s="1"/>
    </row>
    <row r="3" spans="1:19" ht="12.75" x14ac:dyDescent="0.2">
      <c r="A3" t="s">
        <v>5</v>
      </c>
      <c r="B3" s="1">
        <v>71444.02</v>
      </c>
      <c r="C3" s="1"/>
      <c r="D3" s="1">
        <v>200000</v>
      </c>
      <c r="E3" s="1"/>
      <c r="F3" s="1"/>
      <c r="G3" s="1">
        <v>300</v>
      </c>
      <c r="H3" s="1"/>
      <c r="I3" s="1">
        <v>6159.49</v>
      </c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2.75" x14ac:dyDescent="0.2">
      <c r="A4" t="s">
        <v>6</v>
      </c>
      <c r="B4" s="1"/>
      <c r="C4" s="1"/>
      <c r="D4" s="1"/>
      <c r="E4" s="1">
        <v>-28379.65</v>
      </c>
      <c r="F4" s="1"/>
      <c r="G4" s="1"/>
      <c r="H4" s="1">
        <v>5525</v>
      </c>
      <c r="I4" s="1"/>
      <c r="J4" s="1">
        <v>1980</v>
      </c>
      <c r="K4" s="1"/>
      <c r="L4" s="1"/>
      <c r="M4" s="1">
        <v>75000</v>
      </c>
      <c r="N4" s="1"/>
      <c r="O4" s="1">
        <v>500</v>
      </c>
      <c r="P4" s="1"/>
      <c r="Q4" s="1"/>
      <c r="R4" s="1"/>
      <c r="S4" s="1">
        <v>-19730.48</v>
      </c>
    </row>
    <row r="5" spans="1:19" ht="12.75" x14ac:dyDescent="0.2">
      <c r="A5" t="s">
        <v>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2.75" x14ac:dyDescent="0.2">
      <c r="A6" t="s">
        <v>8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>
        <v>-27495.99</v>
      </c>
      <c r="Q6" s="1">
        <v>-65587.520000000004</v>
      </c>
      <c r="R6" s="1"/>
      <c r="S6" s="1"/>
    </row>
    <row r="7" spans="1:19" ht="12.75" x14ac:dyDescent="0.2">
      <c r="A7" t="s">
        <v>9</v>
      </c>
      <c r="B7" s="1"/>
      <c r="C7" s="1"/>
      <c r="D7" s="1">
        <v>45000</v>
      </c>
      <c r="E7" s="1"/>
      <c r="F7" s="1"/>
      <c r="G7" s="1"/>
      <c r="H7" s="1"/>
      <c r="I7" s="1"/>
      <c r="J7" s="1"/>
      <c r="K7" s="1">
        <v>11248</v>
      </c>
      <c r="L7" s="1">
        <v>38847</v>
      </c>
      <c r="M7" s="1">
        <v>0</v>
      </c>
      <c r="N7" s="1">
        <v>-3966</v>
      </c>
      <c r="O7" s="1"/>
      <c r="P7" s="1"/>
      <c r="Q7" s="1"/>
      <c r="R7" s="1"/>
      <c r="S7" s="1"/>
    </row>
    <row r="8" spans="1:19" ht="12.75" x14ac:dyDescent="0.2">
      <c r="A8" t="s">
        <v>10</v>
      </c>
      <c r="B8" s="1"/>
      <c r="C8" s="1"/>
      <c r="D8" s="1"/>
      <c r="E8" s="1"/>
      <c r="F8" s="1">
        <v>1000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2.75" x14ac:dyDescent="0.2">
      <c r="A9" t="s">
        <v>11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>
        <v>1000</v>
      </c>
      <c r="S9" s="1"/>
    </row>
    <row r="10" spans="1:19" ht="12.75" x14ac:dyDescent="0.2">
      <c r="A10" t="s">
        <v>12</v>
      </c>
      <c r="B10" s="1"/>
      <c r="C10" s="1"/>
      <c r="D10" s="1"/>
      <c r="E10" s="1">
        <v>10968.59</v>
      </c>
      <c r="F10" s="1"/>
      <c r="G10" s="1">
        <v>-4460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2.75" x14ac:dyDescent="0.2">
      <c r="A11" t="s">
        <v>13</v>
      </c>
      <c r="B11" s="1"/>
      <c r="C11" s="1"/>
      <c r="D11" s="1"/>
      <c r="E11" s="1">
        <v>3340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2.75" x14ac:dyDescent="0.2">
      <c r="A12" t="s">
        <v>14</v>
      </c>
      <c r="B12" s="1"/>
      <c r="C12" s="1"/>
      <c r="D12" s="1"/>
      <c r="E12" s="1">
        <v>3887.4</v>
      </c>
      <c r="F12" s="1">
        <v>-4335.84</v>
      </c>
      <c r="G12" s="1"/>
      <c r="H12" s="1"/>
      <c r="I12" s="1"/>
      <c r="J12" s="1">
        <v>1500</v>
      </c>
      <c r="K12" s="1"/>
      <c r="L12" s="1"/>
      <c r="M12" s="1">
        <v>1500</v>
      </c>
      <c r="N12" s="1"/>
      <c r="O12" s="1"/>
      <c r="P12" s="1"/>
      <c r="Q12" s="1">
        <v>41402.07</v>
      </c>
      <c r="R12" s="1"/>
      <c r="S12" s="1"/>
    </row>
    <row r="13" spans="1:19" ht="12.75" x14ac:dyDescent="0.2">
      <c r="A13" t="s">
        <v>15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>
        <v>-9265.4</v>
      </c>
      <c r="S13" s="1"/>
    </row>
    <row r="14" spans="1:19" ht="12.75" x14ac:dyDescent="0.2">
      <c r="A14" t="s">
        <v>16</v>
      </c>
      <c r="B14" s="1"/>
      <c r="C14" s="1"/>
      <c r="D14" s="1"/>
      <c r="E14" s="1">
        <v>-7468.78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2.75" x14ac:dyDescent="0.2">
      <c r="A15" t="s">
        <v>17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>
        <v>5800</v>
      </c>
      <c r="N15" s="1"/>
      <c r="O15" s="1"/>
      <c r="P15" s="1"/>
      <c r="Q15" s="1"/>
      <c r="R15" s="1"/>
      <c r="S15" s="1"/>
    </row>
    <row r="16" spans="1:19" ht="12.75" x14ac:dyDescent="0.2">
      <c r="A16" t="s">
        <v>18</v>
      </c>
      <c r="B16" s="1"/>
      <c r="C16" s="1"/>
      <c r="D16" s="1"/>
      <c r="E16" s="1">
        <v>-106.65</v>
      </c>
      <c r="F16" s="1"/>
      <c r="G16" s="1"/>
      <c r="H16" s="1">
        <v>1800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2.75" x14ac:dyDescent="0.2">
      <c r="A17" t="s">
        <v>19</v>
      </c>
      <c r="B17" s="1"/>
      <c r="C17" s="1">
        <v>20814.3</v>
      </c>
      <c r="D17" s="1"/>
      <c r="E17" s="1">
        <v>-9106</v>
      </c>
      <c r="F17" s="1"/>
      <c r="G17" s="1"/>
      <c r="H17" s="1"/>
      <c r="I17" s="1"/>
      <c r="J17" s="1">
        <v>2000</v>
      </c>
      <c r="K17" s="1"/>
      <c r="L17" s="1"/>
      <c r="M17" s="1"/>
      <c r="N17" s="1"/>
      <c r="O17" s="1">
        <v>8087</v>
      </c>
      <c r="P17" s="1"/>
      <c r="Q17" s="1"/>
      <c r="R17" s="1"/>
      <c r="S17" s="1"/>
    </row>
    <row r="18" spans="1:19" ht="12.75" x14ac:dyDescent="0.2">
      <c r="A18" t="s">
        <v>20</v>
      </c>
      <c r="B18" s="1"/>
      <c r="C18" s="1"/>
      <c r="D18" s="1">
        <v>1000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2.75" x14ac:dyDescent="0.2">
      <c r="A19" t="s">
        <v>21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>
        <v>1000</v>
      </c>
      <c r="S19" s="1"/>
    </row>
    <row r="20" spans="1:19" ht="12.75" x14ac:dyDescent="0.2">
      <c r="A20" t="s">
        <v>22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>
        <v>1000</v>
      </c>
      <c r="O20" s="1"/>
      <c r="P20" s="1"/>
      <c r="Q20" s="1"/>
      <c r="R20" s="1"/>
      <c r="S20" s="1"/>
    </row>
  </sheetData>
  <pageMargins left="0.59055118110236227" right="0" top="0.59055118110236227" bottom="0.59055118110236227" header="0.19685039370078741" footer="0.19685039370078741"/>
  <pageSetup paperSize="9" scale="82" fitToHeight="32767" orientation="portrait" r:id="rId1"/>
  <headerFooter scaleWithDoc="0">
    <oddHeader>&amp;L&amp;"Raleway,Normal"&amp;8&amp;KFF5050UNISTRA - UFR mathématiques et informatique
Rénovation énergétique et mise en sécurité&amp;R&amp;"Raleway,Gras"&amp;KFF5050DET - suivi des travaux modificatifs</oddHeader>
    <oddFooter>&amp;L&amp;"BankGothic Lt BT,Light"&amp;12&amp;KFF5050IXO&amp;"Raleway,Normal"&amp;10 &amp;9&amp;KFF5050architecture  I  Solares bauen  I  LetN Ing.  I  MH Ing.&amp;C&amp;"Raleway,Normal"&amp;9&amp;KFF5050 &amp;D&amp;R&amp;"Raleway,Normal"&amp;9&amp;KFF5050page 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94658-C57E-4E6A-8B87-12E12AD5EFEB}">
  <dimension ref="A1:X25"/>
  <sheetViews>
    <sheetView showGridLines="0" tabSelected="1" topLeftCell="M1" workbookViewId="0">
      <selection activeCell="W24" sqref="W24"/>
    </sheetView>
  </sheetViews>
  <sheetFormatPr defaultRowHeight="12.75" x14ac:dyDescent="0.2"/>
  <cols>
    <col min="1" max="1" width="8.28515625" bestFit="1" customWidth="1"/>
    <col min="2" max="3" width="9.28515625" bestFit="1" customWidth="1"/>
    <col min="4" max="4" width="10.28515625" bestFit="1" customWidth="1"/>
    <col min="5" max="5" width="10.42578125" bestFit="1" customWidth="1"/>
    <col min="6" max="7" width="9.42578125" bestFit="1" customWidth="1"/>
    <col min="8" max="10" width="8.28515625" bestFit="1" customWidth="1"/>
    <col min="11" max="13" width="9.28515625" bestFit="1" customWidth="1"/>
    <col min="14" max="14" width="9.42578125" bestFit="1" customWidth="1"/>
    <col min="15" max="15" width="8.28515625" bestFit="1" customWidth="1"/>
    <col min="16" max="17" width="10.42578125" bestFit="1" customWidth="1"/>
    <col min="18" max="18" width="9.42578125" bestFit="1" customWidth="1"/>
    <col min="19" max="19" width="10.42578125" bestFit="1" customWidth="1"/>
    <col min="20" max="20" width="14.28515625" bestFit="1" customWidth="1"/>
    <col min="21" max="23" width="10.42578125" bestFit="1" customWidth="1"/>
    <col min="24" max="24" width="9.28515625" bestFit="1" customWidth="1"/>
    <col min="25" max="25" width="10.42578125" bestFit="1" customWidth="1"/>
    <col min="26" max="26" width="9.28515625" customWidth="1"/>
    <col min="27" max="28" width="8.28515625" bestFit="1" customWidth="1"/>
  </cols>
  <sheetData>
    <row r="1" spans="1:24" x14ac:dyDescent="0.2">
      <c r="A1" t="s">
        <v>23</v>
      </c>
      <c r="B1" t="s">
        <v>0</v>
      </c>
      <c r="C1" t="s">
        <v>24</v>
      </c>
      <c r="D1" t="s">
        <v>1</v>
      </c>
      <c r="E1" t="s">
        <v>25</v>
      </c>
      <c r="F1" t="s">
        <v>26</v>
      </c>
      <c r="G1" t="s">
        <v>2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</v>
      </c>
      <c r="N1" t="s">
        <v>32</v>
      </c>
      <c r="O1" t="s">
        <v>33</v>
      </c>
      <c r="P1" t="s">
        <v>34</v>
      </c>
      <c r="Q1" t="s">
        <v>35</v>
      </c>
      <c r="R1" t="s">
        <v>36</v>
      </c>
      <c r="S1" t="s">
        <v>37</v>
      </c>
      <c r="T1" t="s">
        <v>38</v>
      </c>
      <c r="U1" t="s">
        <v>39</v>
      </c>
      <c r="V1" t="s">
        <v>40</v>
      </c>
      <c r="W1" t="s">
        <v>41</v>
      </c>
      <c r="X1" t="s">
        <v>42</v>
      </c>
    </row>
    <row r="2" spans="1:24" x14ac:dyDescent="0.2">
      <c r="A2" t="s">
        <v>4</v>
      </c>
      <c r="B2" s="2"/>
      <c r="C2" s="2">
        <v>1000</v>
      </c>
      <c r="D2" s="2"/>
      <c r="E2" s="2"/>
      <c r="F2" s="2">
        <v>5000</v>
      </c>
      <c r="G2" s="2"/>
      <c r="H2" s="2"/>
      <c r="I2" s="2"/>
      <c r="J2" s="2"/>
      <c r="K2" s="2"/>
      <c r="L2" s="2">
        <v>1000</v>
      </c>
      <c r="M2" s="2">
        <v>2000</v>
      </c>
      <c r="N2" s="2"/>
      <c r="O2" s="2"/>
      <c r="P2" s="2"/>
      <c r="Q2" s="2"/>
      <c r="R2" s="2"/>
      <c r="S2" s="2"/>
      <c r="T2" s="2">
        <v>9000</v>
      </c>
      <c r="U2" s="2">
        <v>1000</v>
      </c>
      <c r="V2" s="2">
        <v>5000</v>
      </c>
      <c r="W2" s="2">
        <v>1000</v>
      </c>
      <c r="X2" s="2">
        <v>2000</v>
      </c>
    </row>
    <row r="3" spans="1:24" x14ac:dyDescent="0.2">
      <c r="A3" t="s">
        <v>5</v>
      </c>
      <c r="B3" s="2">
        <v>71444.02</v>
      </c>
      <c r="C3" s="2"/>
      <c r="D3" s="2">
        <v>200000</v>
      </c>
      <c r="E3" s="2"/>
      <c r="F3" s="2"/>
      <c r="G3" s="2">
        <v>300</v>
      </c>
      <c r="H3" s="2"/>
      <c r="I3" s="2">
        <v>6159.49</v>
      </c>
      <c r="J3" s="2"/>
      <c r="K3" s="2"/>
      <c r="L3" s="2"/>
      <c r="M3" s="2"/>
      <c r="N3" s="2"/>
      <c r="O3" s="2"/>
      <c r="P3" s="2"/>
      <c r="Q3" s="2"/>
      <c r="R3" s="2"/>
      <c r="S3" s="2"/>
      <c r="T3" s="2">
        <v>277903.51</v>
      </c>
      <c r="U3" s="2">
        <v>71444.02</v>
      </c>
      <c r="V3" s="2">
        <v>200000</v>
      </c>
      <c r="W3" s="2">
        <v>6459.49</v>
      </c>
      <c r="X3" s="2"/>
    </row>
    <row r="4" spans="1:24" x14ac:dyDescent="0.2">
      <c r="A4" t="s">
        <v>13</v>
      </c>
      <c r="B4" s="2"/>
      <c r="C4" s="2"/>
      <c r="D4" s="2"/>
      <c r="E4" s="2">
        <v>3340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>
        <v>3340</v>
      </c>
      <c r="U4" s="2"/>
      <c r="V4" s="2">
        <v>3340</v>
      </c>
      <c r="W4" s="2"/>
      <c r="X4" s="2"/>
    </row>
    <row r="5" spans="1:24" x14ac:dyDescent="0.2">
      <c r="A5" t="s">
        <v>6</v>
      </c>
      <c r="B5" s="2"/>
      <c r="C5" s="2"/>
      <c r="D5" s="2"/>
      <c r="E5" s="2">
        <v>-28379.65</v>
      </c>
      <c r="F5" s="2"/>
      <c r="G5" s="2"/>
      <c r="H5" s="2">
        <v>5525</v>
      </c>
      <c r="I5" s="2"/>
      <c r="J5" s="2">
        <v>1980</v>
      </c>
      <c r="K5" s="2"/>
      <c r="L5" s="2"/>
      <c r="M5" s="2">
        <v>75000</v>
      </c>
      <c r="N5" s="2"/>
      <c r="O5" s="2">
        <v>500</v>
      </c>
      <c r="P5" s="2"/>
      <c r="Q5" s="2"/>
      <c r="R5" s="2"/>
      <c r="S5" s="2">
        <v>-19730.48</v>
      </c>
      <c r="T5" s="2">
        <v>34894.869999999995</v>
      </c>
      <c r="U5" s="2">
        <v>-19730.48</v>
      </c>
      <c r="V5" s="2">
        <v>-26399.65</v>
      </c>
      <c r="W5" s="2">
        <v>6025</v>
      </c>
      <c r="X5" s="2">
        <v>75000</v>
      </c>
    </row>
    <row r="6" spans="1:24" x14ac:dyDescent="0.2">
      <c r="A6" t="s">
        <v>14</v>
      </c>
      <c r="B6" s="2"/>
      <c r="C6" s="2"/>
      <c r="D6" s="2"/>
      <c r="E6" s="2">
        <v>3887.4</v>
      </c>
      <c r="F6" s="2">
        <v>-4335.84</v>
      </c>
      <c r="G6" s="2"/>
      <c r="H6" s="2"/>
      <c r="I6" s="2"/>
      <c r="J6" s="2">
        <v>1500</v>
      </c>
      <c r="K6" s="2"/>
      <c r="L6" s="2"/>
      <c r="M6" s="2">
        <v>1500</v>
      </c>
      <c r="N6" s="2"/>
      <c r="O6" s="2"/>
      <c r="P6" s="2"/>
      <c r="Q6" s="2">
        <v>41402.07</v>
      </c>
      <c r="R6" s="2"/>
      <c r="S6" s="2"/>
      <c r="T6" s="2">
        <v>43953.63</v>
      </c>
      <c r="U6" s="2"/>
      <c r="V6" s="2">
        <v>1051.56</v>
      </c>
      <c r="W6" s="2">
        <v>41402.07</v>
      </c>
      <c r="X6" s="2">
        <v>1500</v>
      </c>
    </row>
    <row r="7" spans="1:24" x14ac:dyDescent="0.2">
      <c r="A7" t="s">
        <v>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x14ac:dyDescent="0.2">
      <c r="A8" t="s">
        <v>15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>
        <v>-9265.4</v>
      </c>
      <c r="S8" s="2"/>
      <c r="T8" s="2">
        <v>-9265.4</v>
      </c>
      <c r="U8" s="2">
        <v>-9265.4</v>
      </c>
      <c r="V8" s="2"/>
      <c r="W8" s="2"/>
      <c r="X8" s="2"/>
    </row>
    <row r="9" spans="1:24" x14ac:dyDescent="0.2">
      <c r="A9" t="s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>
        <v>-27495.99</v>
      </c>
      <c r="Q9" s="2">
        <v>-65587.520000000004</v>
      </c>
      <c r="R9" s="2"/>
      <c r="S9" s="2"/>
      <c r="T9" s="2">
        <v>-93083.510000000009</v>
      </c>
      <c r="U9" s="2"/>
      <c r="V9" s="2"/>
      <c r="W9" s="2">
        <v>-93083.510000000009</v>
      </c>
      <c r="X9" s="2"/>
    </row>
    <row r="10" spans="1:24" x14ac:dyDescent="0.2">
      <c r="A10" t="s">
        <v>16</v>
      </c>
      <c r="B10" s="2"/>
      <c r="C10" s="2"/>
      <c r="D10" s="2"/>
      <c r="E10" s="2">
        <v>-7468.78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>
        <v>-7468.78</v>
      </c>
      <c r="U10" s="2"/>
      <c r="V10" s="2">
        <v>-7468.78</v>
      </c>
      <c r="W10" s="2"/>
      <c r="X10" s="2"/>
    </row>
    <row r="11" spans="1:24" x14ac:dyDescent="0.2">
      <c r="A11" t="s">
        <v>9</v>
      </c>
      <c r="B11" s="2"/>
      <c r="C11" s="2"/>
      <c r="D11" s="2">
        <v>45000</v>
      </c>
      <c r="E11" s="2"/>
      <c r="F11" s="2"/>
      <c r="G11" s="2"/>
      <c r="H11" s="2"/>
      <c r="I11" s="2"/>
      <c r="J11" s="2"/>
      <c r="K11" s="2">
        <v>11248</v>
      </c>
      <c r="L11" s="2">
        <v>38847</v>
      </c>
      <c r="M11" s="2">
        <v>0</v>
      </c>
      <c r="N11" s="2">
        <v>-3966</v>
      </c>
      <c r="O11" s="2"/>
      <c r="P11" s="2"/>
      <c r="Q11" s="2"/>
      <c r="R11" s="2"/>
      <c r="S11" s="2"/>
      <c r="T11" s="2">
        <v>91129</v>
      </c>
      <c r="U11" s="2"/>
      <c r="V11" s="2">
        <v>45000</v>
      </c>
      <c r="W11" s="2">
        <v>46129</v>
      </c>
      <c r="X11" s="2">
        <v>0</v>
      </c>
    </row>
    <row r="12" spans="1:24" x14ac:dyDescent="0.2">
      <c r="A12" t="s">
        <v>17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>
        <v>5800</v>
      </c>
      <c r="N12" s="2"/>
      <c r="O12" s="2"/>
      <c r="P12" s="2"/>
      <c r="Q12" s="2"/>
      <c r="R12" s="2"/>
      <c r="S12" s="2"/>
      <c r="T12" s="2">
        <v>5800</v>
      </c>
      <c r="U12" s="2"/>
      <c r="V12" s="2"/>
      <c r="W12" s="2"/>
      <c r="X12" s="2">
        <v>5800</v>
      </c>
    </row>
    <row r="13" spans="1:24" x14ac:dyDescent="0.2">
      <c r="A13" t="s">
        <v>10</v>
      </c>
      <c r="B13" s="2"/>
      <c r="C13" s="2"/>
      <c r="D13" s="2"/>
      <c r="E13" s="2"/>
      <c r="F13" s="2">
        <v>1000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>
        <v>1000</v>
      </c>
      <c r="U13" s="2"/>
      <c r="V13" s="2">
        <v>1000</v>
      </c>
      <c r="W13" s="2"/>
      <c r="X13" s="2"/>
    </row>
    <row r="14" spans="1:24" x14ac:dyDescent="0.2">
      <c r="A14" t="s">
        <v>18</v>
      </c>
      <c r="B14" s="2"/>
      <c r="C14" s="2"/>
      <c r="D14" s="2"/>
      <c r="E14" s="2">
        <v>-106.65</v>
      </c>
      <c r="F14" s="2"/>
      <c r="G14" s="2"/>
      <c r="H14" s="2">
        <v>1800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>
        <v>1693.35</v>
      </c>
      <c r="U14" s="2"/>
      <c r="V14" s="2">
        <v>-106.65</v>
      </c>
      <c r="W14" s="2">
        <v>1800</v>
      </c>
      <c r="X14" s="2"/>
    </row>
    <row r="15" spans="1:24" x14ac:dyDescent="0.2">
      <c r="A15" t="s">
        <v>11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>
        <v>1000</v>
      </c>
      <c r="S15" s="2"/>
      <c r="T15" s="2">
        <v>1000</v>
      </c>
      <c r="U15" s="2">
        <v>1000</v>
      </c>
      <c r="V15" s="2"/>
      <c r="W15" s="2"/>
      <c r="X15" s="2"/>
    </row>
    <row r="16" spans="1:24" x14ac:dyDescent="0.2">
      <c r="A16" t="s">
        <v>19</v>
      </c>
      <c r="B16" s="2"/>
      <c r="C16" s="2">
        <v>20814.3</v>
      </c>
      <c r="D16" s="2"/>
      <c r="E16" s="2">
        <v>-9106</v>
      </c>
      <c r="F16" s="2"/>
      <c r="G16" s="2"/>
      <c r="H16" s="2"/>
      <c r="I16" s="2"/>
      <c r="J16" s="2">
        <v>2000</v>
      </c>
      <c r="K16" s="2"/>
      <c r="L16" s="2"/>
      <c r="M16" s="2"/>
      <c r="N16" s="2"/>
      <c r="O16" s="2">
        <v>8087</v>
      </c>
      <c r="P16" s="2"/>
      <c r="Q16" s="2"/>
      <c r="R16" s="2"/>
      <c r="S16" s="2"/>
      <c r="T16" s="2">
        <v>21795.3</v>
      </c>
      <c r="U16" s="2">
        <v>20814.3</v>
      </c>
      <c r="V16" s="2">
        <v>-7106</v>
      </c>
      <c r="W16" s="2">
        <v>8087</v>
      </c>
      <c r="X16" s="2"/>
    </row>
    <row r="17" spans="1:24" x14ac:dyDescent="0.2">
      <c r="A17" t="s">
        <v>12</v>
      </c>
      <c r="B17" s="2"/>
      <c r="C17" s="2"/>
      <c r="D17" s="2"/>
      <c r="E17" s="2">
        <v>10968.59</v>
      </c>
      <c r="F17" s="2"/>
      <c r="G17" s="2">
        <v>-4460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>
        <v>6508.59</v>
      </c>
      <c r="U17" s="2"/>
      <c r="V17" s="2">
        <v>10968.59</v>
      </c>
      <c r="W17" s="2">
        <v>-4460</v>
      </c>
      <c r="X17" s="2"/>
    </row>
    <row r="18" spans="1:24" x14ac:dyDescent="0.2">
      <c r="A18" t="s">
        <v>20</v>
      </c>
      <c r="B18" s="2"/>
      <c r="C18" s="2"/>
      <c r="D18" s="2">
        <v>1000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>
        <v>1000</v>
      </c>
      <c r="U18" s="2"/>
      <c r="V18" s="2">
        <v>1000</v>
      </c>
      <c r="W18" s="2"/>
      <c r="X18" s="2"/>
    </row>
    <row r="19" spans="1:24" x14ac:dyDescent="0.2">
      <c r="A19" t="s">
        <v>21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>
        <v>1000</v>
      </c>
      <c r="S19" s="2"/>
      <c r="T19" s="2">
        <v>1000</v>
      </c>
      <c r="U19" s="2">
        <v>1000</v>
      </c>
      <c r="V19" s="2"/>
      <c r="W19" s="2"/>
      <c r="X19" s="2"/>
    </row>
    <row r="20" spans="1:24" x14ac:dyDescent="0.2">
      <c r="A20" t="s">
        <v>22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>
        <v>1000</v>
      </c>
      <c r="O20" s="2"/>
      <c r="P20" s="2"/>
      <c r="Q20" s="2"/>
      <c r="R20" s="2"/>
      <c r="S20" s="2"/>
      <c r="T20" s="2">
        <v>1000</v>
      </c>
      <c r="U20" s="2"/>
      <c r="V20" s="2"/>
      <c r="W20" s="2">
        <v>1000</v>
      </c>
      <c r="X20" s="2"/>
    </row>
    <row r="21" spans="1:24" x14ac:dyDescent="0.2">
      <c r="A21" t="s">
        <v>43</v>
      </c>
      <c r="B21" s="2">
        <f>SUBTOTAL(109,t_résultat[A])</f>
        <v>71444.02</v>
      </c>
      <c r="C21" s="2">
        <f>SUBTOTAL(109,t_résultat[A2])</f>
        <v>21814.3</v>
      </c>
      <c r="D21" s="2">
        <f>SUBTOTAL(109,t_résultat[B])</f>
        <v>246000</v>
      </c>
      <c r="E21" s="2">
        <f>SUBTOTAL(109,t_résultat[B3])</f>
        <v>-26865.09</v>
      </c>
      <c r="F21" s="2">
        <f>SUBTOTAL(109,t_résultat[B4])</f>
        <v>1664.1599999999999</v>
      </c>
      <c r="G21" s="2">
        <f>SUBTOTAL(109,t_résultat[C])</f>
        <v>-4160</v>
      </c>
      <c r="H21" s="2">
        <f>SUBTOTAL(109,t_résultat[C5])</f>
        <v>7325</v>
      </c>
      <c r="I21" s="2">
        <f>SUBTOTAL(109,t_résultat[C6])</f>
        <v>6159.49</v>
      </c>
      <c r="J21" s="2">
        <f>SUBTOTAL(109,t_résultat[B7])</f>
        <v>5480</v>
      </c>
      <c r="K21" s="2">
        <f>SUBTOTAL(109,t_résultat[C8])</f>
        <v>11248</v>
      </c>
      <c r="L21" s="2">
        <f>SUBTOTAL(109,t_résultat[C9])</f>
        <v>39847</v>
      </c>
      <c r="M21" s="2">
        <f>SUBTOTAL(109,t_résultat[D])</f>
        <v>84300</v>
      </c>
      <c r="N21" s="2">
        <f>SUBTOTAL(109,t_résultat[C10])</f>
        <v>-2966</v>
      </c>
      <c r="O21" s="2">
        <f>SUBTOTAL(109,t_résultat[C11])</f>
        <v>8587</v>
      </c>
      <c r="P21" s="2">
        <f>SUBTOTAL(109,t_résultat[C12])</f>
        <v>-27495.99</v>
      </c>
      <c r="Q21" s="2">
        <f>SUBTOTAL(109,t_résultat[C13])</f>
        <v>-24185.450000000004</v>
      </c>
      <c r="R21" s="2">
        <f>SUBTOTAL(109,t_résultat[A14])</f>
        <v>-7265.4</v>
      </c>
      <c r="S21" s="2">
        <f>SUBTOTAL(109,t_résultat[A15])</f>
        <v>-19730.48</v>
      </c>
      <c r="T21" s="2">
        <f>SUBTOTAL(109,t_résultat[Montant total])</f>
        <v>391200.55999999994</v>
      </c>
      <c r="U21" s="2">
        <f>SUBTOTAL(109,t_résultat[A.1])</f>
        <v>66262.44</v>
      </c>
      <c r="V21" s="2">
        <f>SUBTOTAL(109,t_résultat[B.1])</f>
        <v>226279.07</v>
      </c>
      <c r="W21" s="2">
        <f>SUBTOTAL(109,t_résultat[C.1])</f>
        <v>14359.049999999988</v>
      </c>
      <c r="X21" s="2">
        <f>SUBTOTAL(109,t_résultat[D.1])</f>
        <v>84300</v>
      </c>
    </row>
    <row r="25" spans="1:24" x14ac:dyDescent="0.2">
      <c r="V25" s="3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E7C1F9-5C43-4119-801C-0D35220EE9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essai</vt:lpstr>
      <vt:lpstr>résultat 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essai</dc:creator>
  <cp:lastModifiedBy>Jean-Eric</cp:lastModifiedBy>
  <dcterms:created xsi:type="dcterms:W3CDTF">2022-02-24T11:13:23Z</dcterms:created>
  <dcterms:modified xsi:type="dcterms:W3CDTF">2022-02-24T12:44:29Z</dcterms:modified>
</cp:coreProperties>
</file>