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831D9E8D-8C51-4954-8681-395300957006}" xr6:coauthVersionLast="47" xr6:coauthVersionMax="47" xr10:uidLastSave="{00000000-0000-0000-0000-000000000000}"/>
  <bookViews>
    <workbookView xWindow="-120" yWindow="-120" windowWidth="24240" windowHeight="13740" activeTab="1" xr2:uid="{00000000-000D-0000-FFFF-FFFF00000000}"/>
  </bookViews>
  <sheets>
    <sheet name="Registre" sheetId="1" r:id="rId1"/>
    <sheet name="Feuil1" sheetId="2" r:id="rId2"/>
  </sheets>
  <externalReferences>
    <externalReference r:id="rId3"/>
  </externalReferences>
  <definedNames>
    <definedName name="DonnéesExternes_1" localSheetId="1" hidden="1">Feuil1!$E$1:$H$3</definedName>
    <definedName name="Sortie_vers">[1]data!$J$10:$J$19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4" i="1" l="1"/>
  <c r="D14" i="1" s="1"/>
  <c r="H14" i="1" s="1"/>
  <c r="I8" i="1"/>
  <c r="I7" i="1"/>
  <c r="D12" i="1"/>
  <c r="H12" i="1" l="1"/>
  <c r="C4" i="1" l="1"/>
  <c r="C2" i="1"/>
  <c r="C3" i="1"/>
  <c r="E2" i="1"/>
  <c r="E3" i="1"/>
  <c r="E4" i="1"/>
  <c r="G8" i="1" l="1"/>
  <c r="G7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1F44E62-A34C-4DF1-8C0C-3CC5F23AE368}" keepAlive="1" name="Requête - aujourdhui" description="Connexion à la requête « aujourdhui » dans le classeur." type="5" refreshedVersion="0" background="1">
    <dbPr connection="Provider=Microsoft.Mashup.OleDb.1;Data Source=$Workbook$;Location=aujourdhui;Extended Properties=&quot;&quot;" command="SELECT * FROM [aujourdhui]"/>
  </connection>
  <connection id="2" xr16:uid="{4C2481D6-EDD1-4370-9E4D-93F6CB0C76A2}" keepAlive="1" name="Requête - début" description="Connexion à la requête « début » dans le classeur." type="5" refreshedVersion="0" background="1">
    <dbPr connection="Provider=Microsoft.Mashup.OleDb.1;Data Source=$Workbook$;Location=début;Extended Properties=&quot;&quot;" command="SELECT * FROM [début]"/>
  </connection>
  <connection id="3" xr16:uid="{8EE4C6E7-04AB-4A1A-ABE7-76B375D5168F}" keepAlive="1" name="Requête - t_calculs" description="Connexion à la requête « t_calculs » dans le classeur." type="5" refreshedVersion="7" background="1" saveData="1">
    <dbPr connection="Provider=Microsoft.Mashup.OleDb.1;Data Source=$Workbook$;Location=t_calculs;Extended Properties=&quot;&quot;" command="SELECT * FROM [t_calculs]"/>
  </connection>
  <connection id="4" xr16:uid="{ADFEA723-67EC-4F15-8536-54F7ADD68FEA}" keepAlive="1" name="Requête - t_registre" description="Connexion à la requête « t_registre » dans le classeur." type="5" refreshedVersion="0" background="1">
    <dbPr connection="Provider=Microsoft.Mashup.OleDb.1;Data Source=$Workbook$;Location=t_registre;Extended Properties=&quot;&quot;" command="SELECT * FROM [t_registre]"/>
  </connection>
</connections>
</file>

<file path=xl/sharedStrings.xml><?xml version="1.0" encoding="utf-8"?>
<sst xmlns="http://schemas.openxmlformats.org/spreadsheetml/2006/main" count="21" uniqueCount="15">
  <si>
    <t>Date d'entrée</t>
  </si>
  <si>
    <t>Année</t>
  </si>
  <si>
    <t>Date de sortie</t>
  </si>
  <si>
    <t>Nombre de jours</t>
  </si>
  <si>
    <t>En 2022, l'année est en cours, le calcul de la période est égal à la différence entre la première date (d'occupation du local) jusqu'à la date du jour (aujourd'hui)</t>
  </si>
  <si>
    <t>Nombre de jours d'occupation du local sur la période :</t>
  </si>
  <si>
    <t>(&lt;-- FAUX)</t>
  </si>
  <si>
    <t>En 2021, l'année est terminée, le calcul de la période est donc égal à la différence entre la première date d'occupation du local (04/10/21) jusqu'au 31/12/2021</t>
  </si>
  <si>
    <t>j</t>
  </si>
  <si>
    <t>Taux d'occupation :</t>
  </si>
  <si>
    <t>Calcul du taux d'occupation en temps réel :</t>
  </si>
  <si>
    <t>Comment calculer ces jours d'occupation / de possibilité de location / et le taux d'occupation en temps réel, de manière automatique à partir des données du tableau pour disposer d'un suivi en temps réel en fonction des données rentrées dans le tableau et du choix de l'année (liste déroulante)?</t>
  </si>
  <si>
    <t>Nb. jours total</t>
  </si>
  <si>
    <t>Nb. jours occupation</t>
  </si>
  <si>
    <t>% occupation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</si>
</sst>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/m/yy\ h:mm;@"/>
    <numFmt numFmtId="165" formatCode="dd/mm/yy;@"/>
    <numFmt numFmtId="166" formatCode="yyyy"/>
    <numFmt numFmtId="168" formatCode="0.0%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ndara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8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FFFFCC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 style="thin">
        <color theme="6" tint="0.39997558519241921"/>
      </top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22">
    <xf numFmtId="0" fontId="0" fillId="0" borderId="0" xfId="0"/>
    <xf numFmtId="164" fontId="1" fillId="2" borderId="1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1" fontId="1" fillId="2" borderId="2" xfId="0" applyNumberFormat="1" applyFont="1" applyFill="1" applyBorder="1" applyAlignment="1">
      <alignment horizontal="center" vertical="center"/>
    </xf>
    <xf numFmtId="165" fontId="1" fillId="2" borderId="2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 wrapText="1"/>
    </xf>
    <xf numFmtId="166" fontId="0" fillId="0" borderId="0" xfId="0" applyNumberFormat="1"/>
    <xf numFmtId="0" fontId="3" fillId="3" borderId="0" xfId="0" applyFont="1" applyFill="1"/>
    <xf numFmtId="1" fontId="0" fillId="0" borderId="0" xfId="0" applyNumberFormat="1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0" applyFont="1"/>
    <xf numFmtId="9" fontId="3" fillId="0" borderId="0" xfId="1" applyFont="1"/>
    <xf numFmtId="14" fontId="0" fillId="3" borderId="0" xfId="0" applyNumberFormat="1" applyFill="1"/>
    <xf numFmtId="0" fontId="0" fillId="0" borderId="0" xfId="0" applyAlignment="1">
      <alignment horizontal="right"/>
    </xf>
    <xf numFmtId="0" fontId="4" fillId="0" borderId="0" xfId="0" applyFont="1" applyAlignment="1">
      <alignment horizontal="left" vertical="top" wrapText="1"/>
    </xf>
    <xf numFmtId="168" fontId="0" fillId="0" borderId="0" xfId="1" applyNumberFormat="1" applyFont="1"/>
  </cellXfs>
  <cellStyles count="2">
    <cellStyle name="Normal" xfId="0" builtinId="0"/>
    <cellStyle name="Pourcentage" xfId="1" builtinId="5"/>
  </cellStyles>
  <dxfs count="7">
    <dxf>
      <numFmt numFmtId="168" formatCode="0.0%"/>
    </dxf>
    <dxf>
      <numFmt numFmtId="19" formatCode="dd/mm/yyyy"/>
    </dxf>
    <dxf>
      <numFmt numFmtId="19" formatCode="dd/mm/yyyy"/>
    </dxf>
    <dxf>
      <numFmt numFmtId="19" formatCode="dd/mm/yyyy"/>
    </dxf>
    <dxf>
      <numFmt numFmtId="1" formatCode="0"/>
    </dxf>
    <dxf>
      <numFmt numFmtId="1" formatCode="0"/>
    </dxf>
    <dxf>
      <border outline="0">
        <bottom style="thin">
          <color theme="6" tint="0.39997558519241921"/>
        </bottom>
      </border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_activit&#233;_HTU_v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icateurs ARS"/>
      <sheetName val="Registre"/>
      <sheetName val="data"/>
      <sheetName val="règles HTU"/>
    </sheetNames>
    <sheetDataSet>
      <sheetData sheetId="0"/>
      <sheetData sheetId="1"/>
      <sheetData sheetId="2">
        <row r="10">
          <cell r="J10" t="str">
            <v>Retour au domicile</v>
          </cell>
        </row>
        <row r="11">
          <cell r="J11" t="str">
            <v>Intégration dans une structure</v>
          </cell>
        </row>
        <row r="12">
          <cell r="J12" t="str">
            <v>Décès</v>
          </cell>
        </row>
      </sheetData>
      <sheetData sheetId="3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F56371A2-AA1D-4925-AF67-A1FB3D5A9653}" autoFormatId="16" applyNumberFormats="0" applyBorderFormats="0" applyFontFormats="0" applyPatternFormats="0" applyAlignmentFormats="0" applyWidthHeightFormats="0">
  <queryTableRefresh nextId="5">
    <queryTableFields count="4">
      <queryTableField id="1" name="Année" tableColumnId="1"/>
      <queryTableField id="2" name="Nb. jours total" tableColumnId="2"/>
      <queryTableField id="3" name="Nb. jours occupation" tableColumnId="3"/>
      <queryTableField id="4" name="% occupation" tableColumnId="4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1:E4" totalsRowShown="0" tableBorderDxfId="6">
  <autoFilter ref="B1:E4" xr:uid="{00000000-0009-0000-0100-000001000000}"/>
  <tableColumns count="4">
    <tableColumn id="1" xr3:uid="{00000000-0010-0000-0000-000001000000}" name="Date d'entrée"/>
    <tableColumn id="2" xr3:uid="{00000000-0010-0000-0000-000002000000}" name="Année" dataDxfId="5">
      <calculatedColumnFormula>1*TEXT(Tableau1[[#This Row],[Date d''entrée]],"aaaa")</calculatedColumnFormula>
    </tableColumn>
    <tableColumn id="3" xr3:uid="{00000000-0010-0000-0000-000003000000}" name="Date de sortie"/>
    <tableColumn id="4" xr3:uid="{00000000-0010-0000-0000-000004000000}" name="Nombre de jours" dataDxfId="4">
      <calculatedColumnFormula>Tableau1[[#This Row],[Date de sortie]]-Tableau1[[#This Row],[Date d''entrée]]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2D6840E-E8C7-419E-8042-831DE44C9E8C}" name="t_registre" displayName="t_registre" ref="A1:B4" totalsRowShown="0" dataDxfId="1">
  <autoFilter ref="A1:B4" xr:uid="{52D6840E-E8C7-419E-8042-831DE44C9E8C}">
    <filterColumn colId="0" hiddenButton="1"/>
    <filterColumn colId="1" hiddenButton="1"/>
  </autoFilter>
  <tableColumns count="2">
    <tableColumn id="1" xr3:uid="{B3EA8307-128E-4EE3-A722-07026A7FC830}" name="Date d'entrée" dataDxfId="3"/>
    <tableColumn id="2" xr3:uid="{0B59CDAD-C345-44FC-B3E2-7BEEFD6A414E}" name="Date de sortie" dataDxfId="2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F3C2057-B6EF-47B6-ABB1-F71EC0C2BA5E}" name="t_calculs" displayName="t_calculs" ref="E1:H3" tableType="queryTable" totalsRowShown="0">
  <autoFilter ref="E1:H3" xr:uid="{0F3C2057-B6EF-47B6-ABB1-F71EC0C2BA5E}">
    <filterColumn colId="0" hiddenButton="1"/>
    <filterColumn colId="1" hiddenButton="1"/>
    <filterColumn colId="2" hiddenButton="1"/>
    <filterColumn colId="3" hiddenButton="1"/>
  </autoFilter>
  <tableColumns count="4">
    <tableColumn id="1" xr3:uid="{AB66B30E-A372-4FE0-BEFD-921E5E50AD1D}" uniqueName="1" name="Année" queryTableFieldId="1"/>
    <tableColumn id="2" xr3:uid="{4F57D26F-2138-458D-A065-7684609DB3C5}" uniqueName="2" name="Nb. jours total" queryTableFieldId="2"/>
    <tableColumn id="3" xr3:uid="{5E457465-CF93-425F-91BE-B432883D61F0}" uniqueName="3" name="Nb. jours occupation" queryTableFieldId="3"/>
    <tableColumn id="4" xr3:uid="{FB30C5FF-D400-42E6-B8AD-19303FEFEF1D}" uniqueName="4" name="% occupation" queryTableFieldId="4" dataDxfId="0" dataCellStyle="Pourcentage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L16"/>
  <sheetViews>
    <sheetView workbookViewId="0">
      <selection activeCell="H15" sqref="H15"/>
    </sheetView>
  </sheetViews>
  <sheetFormatPr baseColWidth="10" defaultRowHeight="15" x14ac:dyDescent="0.25"/>
  <cols>
    <col min="2" max="2" width="15.28515625" customWidth="1"/>
    <col min="3" max="3" width="10.7109375" bestFit="1" customWidth="1"/>
    <col min="4" max="4" width="15.5703125" customWidth="1"/>
    <col min="5" max="5" width="18" customWidth="1"/>
  </cols>
  <sheetData>
    <row r="1" spans="2:12" x14ac:dyDescent="0.25">
      <c r="B1" t="s">
        <v>0</v>
      </c>
      <c r="C1" t="s">
        <v>1</v>
      </c>
      <c r="D1" t="s">
        <v>2</v>
      </c>
      <c r="E1" t="s">
        <v>3</v>
      </c>
    </row>
    <row r="2" spans="2:12" x14ac:dyDescent="0.25">
      <c r="B2" s="1">
        <v>44576.729166666664</v>
      </c>
      <c r="C2" s="2">
        <f>1*TEXT(Tableau1[[#This Row],[Date d''entrée]],"aaaa")</f>
        <v>2022</v>
      </c>
      <c r="D2" s="3">
        <v>44592</v>
      </c>
      <c r="E2" s="10">
        <f>Tableau1[[#This Row],[Date de sortie]]-Tableau1[[#This Row],[Date d''entrée]]</f>
        <v>15.270833333335759</v>
      </c>
    </row>
    <row r="3" spans="2:12" x14ac:dyDescent="0.25">
      <c r="B3" s="4">
        <v>44544.625</v>
      </c>
      <c r="C3" s="5">
        <f>1*TEXT(Tableau1[[#This Row],[Date d''entrée]],"aaaa")</f>
        <v>2021</v>
      </c>
      <c r="D3" s="6">
        <v>44574</v>
      </c>
      <c r="E3" s="10">
        <f>Tableau1[[#This Row],[Date de sortie]]-Tableau1[[#This Row],[Date d''entrée]]</f>
        <v>29.375</v>
      </c>
    </row>
    <row r="4" spans="2:12" x14ac:dyDescent="0.25">
      <c r="B4" s="7">
        <v>44473.625</v>
      </c>
      <c r="C4" s="8">
        <f>1*TEXT(Tableau1[[#This Row],[Date d''entrée]],"aaaa")</f>
        <v>2021</v>
      </c>
      <c r="D4" s="9">
        <v>44500</v>
      </c>
      <c r="E4" s="10">
        <f>Tableau1[[#This Row],[Date de sortie]]-Tableau1[[#This Row],[Date d''entrée]]</f>
        <v>26.375</v>
      </c>
    </row>
    <row r="7" spans="2:12" x14ac:dyDescent="0.25">
      <c r="B7" s="19" t="s">
        <v>5</v>
      </c>
      <c r="C7" s="19"/>
      <c r="D7" s="19"/>
      <c r="E7" s="19"/>
      <c r="F7" s="12">
        <v>2021</v>
      </c>
      <c r="G7" s="13">
        <f>SUMIFS(Tableau1[Nombre de jours],Tableau1[Année],$F$7)</f>
        <v>55.75</v>
      </c>
      <c r="H7" t="s">
        <v>6</v>
      </c>
      <c r="I7">
        <f>26+18</f>
        <v>44</v>
      </c>
    </row>
    <row r="8" spans="2:12" x14ac:dyDescent="0.25">
      <c r="B8" s="11"/>
      <c r="F8" s="12">
        <v>2022</v>
      </c>
      <c r="G8" s="13">
        <f>SUMIFS(Tableau1[Nombre de jours],Tableau1[Année],$F$8)</f>
        <v>15.270833333335759</v>
      </c>
      <c r="H8" t="s">
        <v>6</v>
      </c>
      <c r="I8">
        <f>13+15</f>
        <v>28</v>
      </c>
    </row>
    <row r="9" spans="2:12" x14ac:dyDescent="0.25">
      <c r="B9" s="11"/>
    </row>
    <row r="10" spans="2:12" x14ac:dyDescent="0.25">
      <c r="B10" s="16" t="s">
        <v>10</v>
      </c>
    </row>
    <row r="11" spans="2:12" ht="30" customHeight="1" x14ac:dyDescent="0.25">
      <c r="B11" t="s">
        <v>7</v>
      </c>
    </row>
    <row r="12" spans="2:12" x14ac:dyDescent="0.25">
      <c r="B12" s="18">
        <v>44473</v>
      </c>
      <c r="C12" s="14">
        <v>44561</v>
      </c>
      <c r="D12" s="16">
        <f>C12-B12</f>
        <v>88</v>
      </c>
      <c r="E12" s="16" t="s">
        <v>8</v>
      </c>
      <c r="G12" s="15" t="s">
        <v>9</v>
      </c>
      <c r="H12" s="17">
        <f>$I$7/$D$12</f>
        <v>0.5</v>
      </c>
    </row>
    <row r="13" spans="2:12" ht="30" customHeight="1" x14ac:dyDescent="0.25">
      <c r="B13" t="s">
        <v>4</v>
      </c>
    </row>
    <row r="14" spans="2:12" x14ac:dyDescent="0.25">
      <c r="B14" s="14">
        <v>44562</v>
      </c>
      <c r="C14" s="18">
        <f ca="1">TODAY()</f>
        <v>44600</v>
      </c>
      <c r="D14" s="16">
        <f ca="1">C14-B14</f>
        <v>38</v>
      </c>
      <c r="E14" s="16" t="s">
        <v>8</v>
      </c>
      <c r="G14" s="15" t="s">
        <v>9</v>
      </c>
      <c r="H14" s="17">
        <f ca="1">$I$8/$D$14</f>
        <v>0.73684210526315785</v>
      </c>
    </row>
    <row r="16" spans="2:12" ht="57" customHeight="1" x14ac:dyDescent="0.25">
      <c r="B16" s="20" t="s">
        <v>11</v>
      </c>
      <c r="C16" s="20"/>
      <c r="D16" s="20"/>
      <c r="E16" s="20"/>
      <c r="F16" s="20"/>
      <c r="G16" s="20"/>
      <c r="H16" s="20"/>
      <c r="I16" s="20"/>
      <c r="J16" s="20"/>
      <c r="K16" s="20"/>
      <c r="L16" s="20"/>
    </row>
  </sheetData>
  <mergeCells count="2">
    <mergeCell ref="B7:E7"/>
    <mergeCell ref="B16:L16"/>
  </mergeCells>
  <dataValidations count="2">
    <dataValidation type="list" allowBlank="1" showInputMessage="1" showErrorMessage="1" sqref="E2:E4" xr:uid="{00000000-0002-0000-0000-000000000000}">
      <formula1>Sortie_vers</formula1>
    </dataValidation>
    <dataValidation type="list" allowBlank="1" showInputMessage="1" showErrorMessage="1" sqref="F7:F8" xr:uid="{00000000-0002-0000-0000-000001000000}">
      <formula1>"2021,2022"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9BE72E-40EE-4995-9C5A-C59C66ED266C}">
  <dimension ref="A1:H4"/>
  <sheetViews>
    <sheetView showGridLines="0" tabSelected="1" workbookViewId="0">
      <selection activeCell="F2" sqref="F2"/>
    </sheetView>
  </sheetViews>
  <sheetFormatPr baseColWidth="10" defaultRowHeight="15" x14ac:dyDescent="0.25"/>
  <cols>
    <col min="1" max="1" width="15.42578125" customWidth="1"/>
    <col min="2" max="2" width="15.5703125" customWidth="1"/>
    <col min="5" max="5" width="6.85546875" bestFit="1" customWidth="1"/>
    <col min="6" max="6" width="13.5703125" bestFit="1" customWidth="1"/>
    <col min="7" max="7" width="19.28515625" bestFit="1" customWidth="1"/>
    <col min="8" max="8" width="12.7109375" bestFit="1" customWidth="1"/>
  </cols>
  <sheetData>
    <row r="1" spans="1:8" x14ac:dyDescent="0.25">
      <c r="A1" t="s">
        <v>0</v>
      </c>
      <c r="B1" t="s">
        <v>2</v>
      </c>
      <c r="E1" t="s">
        <v>1</v>
      </c>
      <c r="F1" t="s">
        <v>12</v>
      </c>
      <c r="G1" t="s">
        <v>13</v>
      </c>
      <c r="H1" t="s">
        <v>14</v>
      </c>
    </row>
    <row r="2" spans="1:8" x14ac:dyDescent="0.25">
      <c r="A2" s="14">
        <v>44576</v>
      </c>
      <c r="B2" s="14">
        <v>44592</v>
      </c>
      <c r="E2">
        <v>2021</v>
      </c>
      <c r="F2">
        <v>89</v>
      </c>
      <c r="G2">
        <v>45</v>
      </c>
      <c r="H2" s="21">
        <v>0.50561797752809001</v>
      </c>
    </row>
    <row r="3" spans="1:8" x14ac:dyDescent="0.25">
      <c r="A3" s="14">
        <v>44544</v>
      </c>
      <c r="B3" s="14">
        <v>44574</v>
      </c>
      <c r="E3">
        <v>2022</v>
      </c>
      <c r="F3">
        <v>39</v>
      </c>
      <c r="G3">
        <v>28</v>
      </c>
      <c r="H3" s="21">
        <v>0.71794871794871795</v>
      </c>
    </row>
    <row r="4" spans="1:8" x14ac:dyDescent="0.25">
      <c r="A4" s="14">
        <v>44473</v>
      </c>
      <c r="B4" s="14">
        <v>44500</v>
      </c>
    </row>
  </sheetData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672C000-856B-4BB3-8972-FF9DA8CFD81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Registre</vt:lpstr>
      <vt:lpstr>Feuil1</vt:lpstr>
    </vt:vector>
  </TitlesOfParts>
  <Company>CHI - Manosque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Jean-Eric</cp:lastModifiedBy>
  <dcterms:created xsi:type="dcterms:W3CDTF">2022-02-07T16:18:49Z</dcterms:created>
  <dcterms:modified xsi:type="dcterms:W3CDTF">2022-02-08T17:00:51Z</dcterms:modified>
</cp:coreProperties>
</file>