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6" codeName="{B6124F1A-AFFB-F854-7757-9A1D4C6FC43C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101CE4EF-70BD-48FA-AC87-7AA115F61ED2}" xr6:coauthVersionLast="47" xr6:coauthVersionMax="47" xr10:uidLastSave="{00000000-0000-0000-0000-000000000000}"/>
  <bookViews>
    <workbookView xWindow="-120" yWindow="-120" windowWidth="24240" windowHeight="13740" activeTab="3" xr2:uid="{D4E46CF5-28F0-4C93-89AA-B6051617122E}"/>
  </bookViews>
  <sheets>
    <sheet name="JOUEUR (2)" sheetId="152" r:id="rId1"/>
    <sheet name="Formules" sheetId="2" state="hidden" r:id="rId2"/>
    <sheet name="Entrainement" sheetId="155" r:id="rId3"/>
    <sheet name="Nb. entrainements" sheetId="156" r:id="rId4"/>
  </sheets>
  <externalReferences>
    <externalReference r:id="rId5"/>
  </externalReferences>
  <definedNames>
    <definedName name="Categorie">Formules!$D$2:$D$10</definedName>
    <definedName name="DonnéesExternes_1" localSheetId="3" hidden="1">'Nb. entrainements'!$A$1:$B$110</definedName>
    <definedName name="effectif">Formules!$H$2:$H$30</definedName>
    <definedName name="Effectif_Club">Formules!$L$2:$L$108</definedName>
    <definedName name="Entrainement">Formules!$G$2:$G$12</definedName>
    <definedName name="entrainement2">[1]Formules!$G$2:$G$12</definedName>
    <definedName name="gardiens">Formules!$J$2:$J$6</definedName>
    <definedName name="note">Formules!$B$2:$B$12</definedName>
    <definedName name="poste">Formules!$A$2:$A$20</definedName>
    <definedName name="postesimplifie">Formules!$P$2:$P$7</definedName>
    <definedName name="Tab_entrainement_prefo">Entrainement!$AT$3:$BC$25</definedName>
    <definedName name="tactique">Formules!$N$2:$N$11</definedName>
    <definedName name="terrain">Formules!$E$2:$E$4</definedName>
    <definedName name="type">Formules!$C$2:$C$5</definedName>
  </definedNames>
  <calcPr calcId="191028"/>
  <pivotCaches>
    <pivotCache cacheId="0" r:id="rId6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T30" i="152" l="1"/>
  <c r="Q9" i="152" l="1"/>
  <c r="T10" i="152"/>
  <c r="R10" i="152"/>
  <c r="A1" i="152"/>
  <c r="Z60" i="152"/>
  <c r="T60" i="152"/>
  <c r="X59" i="152"/>
  <c r="R59" i="152"/>
  <c r="X58" i="152"/>
  <c r="R58" i="152"/>
  <c r="X57" i="152"/>
  <c r="R57" i="152"/>
  <c r="Z55" i="152"/>
  <c r="X55" i="152"/>
  <c r="T55" i="152"/>
  <c r="R55" i="152"/>
  <c r="Z54" i="152"/>
  <c r="T54" i="152"/>
  <c r="X52" i="152"/>
  <c r="R52" i="152"/>
  <c r="X51" i="152"/>
  <c r="R51" i="152"/>
  <c r="X50" i="152"/>
  <c r="R50" i="152"/>
  <c r="Y49" i="152"/>
  <c r="S49" i="152"/>
  <c r="Z47" i="152"/>
  <c r="X47" i="152"/>
  <c r="T47" i="152"/>
  <c r="T48" i="152" s="1"/>
  <c r="R47" i="152"/>
  <c r="R48" i="152" s="1"/>
  <c r="Z46" i="152"/>
  <c r="T46" i="152"/>
  <c r="X45" i="152"/>
  <c r="R45" i="152"/>
  <c r="Z44" i="152"/>
  <c r="X44" i="152"/>
  <c r="T44" i="152"/>
  <c r="R44" i="152"/>
  <c r="X42" i="152"/>
  <c r="R42" i="152"/>
  <c r="X41" i="152"/>
  <c r="R41" i="152"/>
  <c r="X40" i="152"/>
  <c r="R40" i="152"/>
  <c r="X39" i="152"/>
  <c r="R39" i="152"/>
  <c r="Z37" i="152"/>
  <c r="X37" i="152"/>
  <c r="T37" i="152"/>
  <c r="T38" i="152" s="1"/>
  <c r="R37" i="152"/>
  <c r="R38" i="152" s="1"/>
  <c r="Y36" i="152"/>
  <c r="S36" i="152"/>
  <c r="R29" i="152"/>
  <c r="R28" i="152"/>
  <c r="R27" i="152"/>
  <c r="T25" i="152"/>
  <c r="R25" i="152"/>
  <c r="R22" i="152"/>
  <c r="R21" i="152"/>
  <c r="R20" i="152"/>
  <c r="U19" i="152"/>
  <c r="T18" i="152"/>
  <c r="R18" i="152"/>
  <c r="R13" i="152"/>
  <c r="R12" i="152"/>
  <c r="R11" i="152"/>
  <c r="Q6" i="152"/>
  <c r="T15" i="152" s="1"/>
  <c r="X48" i="152" l="1"/>
  <c r="Z48" i="152"/>
  <c r="X29" i="152"/>
  <c r="U10" i="152"/>
  <c r="X18" i="152"/>
  <c r="X9" i="152"/>
  <c r="X14" i="152"/>
  <c r="X26" i="152"/>
  <c r="Z8" i="152"/>
  <c r="X13" i="152"/>
  <c r="X25" i="152"/>
  <c r="X7" i="152"/>
  <c r="X12" i="152"/>
  <c r="Z21" i="152"/>
  <c r="Z7" i="152"/>
  <c r="X21" i="152"/>
  <c r="X28" i="152"/>
  <c r="Z18" i="152"/>
  <c r="X8" i="152"/>
  <c r="X15" i="152"/>
  <c r="X27" i="152"/>
  <c r="X38" i="152"/>
  <c r="T20" i="152"/>
  <c r="T58" i="152"/>
  <c r="Z52" i="152"/>
  <c r="Z59" i="152"/>
  <c r="T21" i="152"/>
  <c r="T13" i="152"/>
  <c r="U13" i="152" s="1"/>
  <c r="U18" i="152"/>
  <c r="Z42" i="152"/>
  <c r="AA42" i="152" s="1"/>
  <c r="T22" i="152"/>
  <c r="T51" i="152"/>
  <c r="R15" i="152"/>
  <c r="R16" i="152"/>
  <c r="T28" i="152"/>
  <c r="Z41" i="152"/>
  <c r="AA41" i="152" s="1"/>
  <c r="Z40" i="152"/>
  <c r="AA40" i="152" s="1"/>
  <c r="Z38" i="152"/>
  <c r="T42" i="152"/>
  <c r="U42" i="152" s="1"/>
  <c r="T27" i="152"/>
  <c r="T40" i="152"/>
  <c r="U40" i="152" s="1"/>
  <c r="T41" i="152"/>
  <c r="U41" i="152" s="1"/>
  <c r="T50" i="152"/>
  <c r="Z51" i="152"/>
  <c r="T57" i="152"/>
  <c r="Z58" i="152"/>
  <c r="T11" i="152"/>
  <c r="U11" i="152" s="1"/>
  <c r="T12" i="152"/>
  <c r="U12" i="152" s="1"/>
  <c r="T29" i="152"/>
  <c r="Z50" i="152"/>
  <c r="T52" i="152"/>
  <c r="Z57" i="152"/>
  <c r="T59" i="15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B4B312F4-8F70-4E57-BAB6-6C371230489B}" keepAlive="1" name="Requête - Entrainements" description="Connexion à la requête « Entrainements » dans le classeur." type="5" refreshedVersion="0" background="1">
    <dbPr connection="Provider=Microsoft.Mashup.OleDb.1;Data Source=$Workbook$;Location=Entrainements;Extended Properties=&quot;&quot;" command="SELECT * FROM [Entrainements]"/>
  </connection>
  <connection id="2" xr16:uid="{9C16A3CD-3985-4482-BEE5-9EC31045A230}" keepAlive="1" name="Requête - Nb_entrainements" description="Connexion à la requête « Nb_entrainements » dans le classeur." type="5" refreshedVersion="7" background="1" saveData="1">
    <dbPr connection="Provider=Microsoft.Mashup.OleDb.1;Data Source=$Workbook$;Location=Nb_entrainements;Extended Properties=&quot;&quot;" command="SELECT * FROM [Nb_entrainements]"/>
  </connection>
</connections>
</file>

<file path=xl/sharedStrings.xml><?xml version="1.0" encoding="utf-8"?>
<sst xmlns="http://schemas.openxmlformats.org/spreadsheetml/2006/main" count="973" uniqueCount="276">
  <si>
    <t>Nom</t>
  </si>
  <si>
    <t>BOKELE</t>
  </si>
  <si>
    <t>&lt; -- CHANGER LE NOM DU JOUEUR ICI</t>
  </si>
  <si>
    <t>Date</t>
  </si>
  <si>
    <t>Type</t>
  </si>
  <si>
    <t>FCGB</t>
  </si>
  <si>
    <t>Score Adversaire</t>
  </si>
  <si>
    <t>Adversaire</t>
  </si>
  <si>
    <t>Tactique</t>
  </si>
  <si>
    <t>Poste</t>
  </si>
  <si>
    <t>Temps de Jeu</t>
  </si>
  <si>
    <t>Note</t>
  </si>
  <si>
    <t>Buts</t>
  </si>
  <si>
    <t>Passes</t>
  </si>
  <si>
    <t>Commentaires</t>
  </si>
  <si>
    <t>N3</t>
  </si>
  <si>
    <t>AMICAL</t>
  </si>
  <si>
    <t>MONT DE MARSAN</t>
  </si>
  <si>
    <t>4-2-3-1</t>
  </si>
  <si>
    <t>Défenseur AxeD</t>
  </si>
  <si>
    <t>STATS GLOBALES</t>
  </si>
  <si>
    <t>Matches Joués par l'equipe</t>
  </si>
  <si>
    <t xml:space="preserve">   LIBOURNE</t>
  </si>
  <si>
    <t>4-4-2</t>
  </si>
  <si>
    <t>NOTE MOYENNE</t>
  </si>
  <si>
    <t>MATCHES JOUES</t>
  </si>
  <si>
    <t>TITULARISATIONS</t>
  </si>
  <si>
    <t xml:space="preserve">   ARLAC</t>
  </si>
  <si>
    <t>4-1-3-2</t>
  </si>
  <si>
    <t>CHAMPIONNAT</t>
  </si>
  <si>
    <t>Temps de jeu</t>
  </si>
  <si>
    <t>Temps de jeu moyen</t>
  </si>
  <si>
    <t>Buts marqués</t>
  </si>
  <si>
    <t>1 but toutes les</t>
  </si>
  <si>
    <t>Passes décisives</t>
  </si>
  <si>
    <t>1 passe toutes les</t>
  </si>
  <si>
    <t>Donnees athlétiques moyennes par match officiel</t>
  </si>
  <si>
    <t>Distance</t>
  </si>
  <si>
    <t>Haute intensite (&gt;25)</t>
  </si>
  <si>
    <t>metres</t>
  </si>
  <si>
    <t>nb accel / decel</t>
  </si>
  <si>
    <t>MATCHES OFFICIELS</t>
  </si>
  <si>
    <t>Matches joués</t>
  </si>
  <si>
    <t>Titulaire</t>
  </si>
  <si>
    <t>min</t>
  </si>
  <si>
    <t>Buts Marqués</t>
  </si>
  <si>
    <t xml:space="preserve"> 1 passe toutes les</t>
  </si>
  <si>
    <t>MATCHES AMICAUX</t>
  </si>
  <si>
    <t>ENTRAINEMENTS</t>
  </si>
  <si>
    <t>Nombre séances</t>
  </si>
  <si>
    <t>Réathletisation</t>
  </si>
  <si>
    <t>Kiné/Récup</t>
  </si>
  <si>
    <t>Blesse</t>
  </si>
  <si>
    <t>Absent</t>
  </si>
  <si>
    <t>Surclassé</t>
  </si>
  <si>
    <t>Equipe inférieure</t>
  </si>
  <si>
    <t>U19</t>
  </si>
  <si>
    <t>U17R</t>
  </si>
  <si>
    <t>Pourcentage</t>
  </si>
  <si>
    <t>KLIDJE</t>
  </si>
  <si>
    <t>AGGOUN</t>
  </si>
  <si>
    <t>PIRRINGUEL</t>
  </si>
  <si>
    <t>MWANGA</t>
  </si>
  <si>
    <t>DEPUSSAY</t>
  </si>
  <si>
    <t>PASCAL</t>
  </si>
  <si>
    <t>GRILLOT</t>
  </si>
  <si>
    <t xml:space="preserve">TEBILI </t>
  </si>
  <si>
    <t>VETRO</t>
  </si>
  <si>
    <t>BERNOU</t>
  </si>
  <si>
    <t xml:space="preserve">GROTHE </t>
  </si>
  <si>
    <t>EKOMIE</t>
  </si>
  <si>
    <t>MAKAGNI</t>
  </si>
  <si>
    <t>ROCROU</t>
  </si>
  <si>
    <t>OUATTARA</t>
  </si>
  <si>
    <t>DE AMORIM</t>
  </si>
  <si>
    <t>MOUANGA</t>
  </si>
  <si>
    <t>LOUIS-JEAN</t>
  </si>
  <si>
    <t>MALBEC</t>
  </si>
  <si>
    <t>EL MOUTAWAKIL</t>
  </si>
  <si>
    <t>MANGA</t>
  </si>
  <si>
    <t>MARQUES</t>
  </si>
  <si>
    <t>BIUMLA</t>
  </si>
  <si>
    <t>CHAUVET</t>
  </si>
  <si>
    <t>JEAN BAPTISTE</t>
  </si>
  <si>
    <t>BOUTER</t>
  </si>
  <si>
    <t>BEDFIAN</t>
  </si>
  <si>
    <t>RAMON</t>
  </si>
  <si>
    <t>ALAIN</t>
  </si>
  <si>
    <t>SWIDERSKI</t>
  </si>
  <si>
    <t>MOINEAU</t>
  </si>
  <si>
    <t>NENKULA</t>
  </si>
  <si>
    <t>ROY</t>
  </si>
  <si>
    <t>CONSTANT</t>
  </si>
  <si>
    <t>MATHIS</t>
  </si>
  <si>
    <t>MEGDAD</t>
  </si>
  <si>
    <t>MORIGNY</t>
  </si>
  <si>
    <t>NASSER</t>
  </si>
  <si>
    <t>BAHOYA</t>
  </si>
  <si>
    <t>ETIENNE</t>
  </si>
  <si>
    <t>LAMOULIATTE</t>
  </si>
  <si>
    <t>ATTOLOU</t>
  </si>
  <si>
    <t>DAUTIN</t>
  </si>
  <si>
    <t>ESSIENA AVANG</t>
  </si>
  <si>
    <t>YOUNOUSSE</t>
  </si>
  <si>
    <t>HARFI</t>
  </si>
  <si>
    <t>KOKO</t>
  </si>
  <si>
    <t>BAKWA</t>
  </si>
  <si>
    <t>TRAORE</t>
  </si>
  <si>
    <t>SOYHATI</t>
  </si>
  <si>
    <t>BRIASTRE</t>
  </si>
  <si>
    <t>GOMIS</t>
  </si>
  <si>
    <t>AMOUGOU TRIAUD</t>
  </si>
  <si>
    <t>CAMARA</t>
  </si>
  <si>
    <t>HARUNA</t>
  </si>
  <si>
    <t>DELAURIER</t>
  </si>
  <si>
    <t>GRIMAUD</t>
  </si>
  <si>
    <t xml:space="preserve">NDONG </t>
  </si>
  <si>
    <t>VENNETTILLI</t>
  </si>
  <si>
    <t>NYEMBO</t>
  </si>
  <si>
    <t>OWONA</t>
  </si>
  <si>
    <t>ABBEY</t>
  </si>
  <si>
    <t>LUSWEKI</t>
  </si>
  <si>
    <t>BOUCARD</t>
  </si>
  <si>
    <t>BOUDECHICHA</t>
  </si>
  <si>
    <t>YAMEOGO</t>
  </si>
  <si>
    <t>DIALLO</t>
  </si>
  <si>
    <t>KUTRAN</t>
  </si>
  <si>
    <t>OREA</t>
  </si>
  <si>
    <t>GOBE</t>
  </si>
  <si>
    <t>GHARNOUT</t>
  </si>
  <si>
    <t>DE LIMA</t>
  </si>
  <si>
    <t>LEBON</t>
  </si>
  <si>
    <t>ATALLAH</t>
  </si>
  <si>
    <t>SOW</t>
  </si>
  <si>
    <t>BOUHADI</t>
  </si>
  <si>
    <t>TAHAR</t>
  </si>
  <si>
    <t>BOUJOUAMA</t>
  </si>
  <si>
    <t>DA SILVA</t>
  </si>
  <si>
    <t>LEMOINE</t>
  </si>
  <si>
    <t>LIMA SEMEDO</t>
  </si>
  <si>
    <t>MERLET</t>
  </si>
  <si>
    <t>Categorie</t>
  </si>
  <si>
    <t>Terrain</t>
  </si>
  <si>
    <t>EXTERIEUR</t>
  </si>
  <si>
    <t>NEUTRE</t>
  </si>
  <si>
    <t>DOMICILE</t>
  </si>
  <si>
    <t>U17N</t>
  </si>
  <si>
    <t>TOURNOI</t>
  </si>
  <si>
    <t>COUPE</t>
  </si>
  <si>
    <t>Entrainement</t>
  </si>
  <si>
    <t>Effectif</t>
  </si>
  <si>
    <t>Gardiens</t>
  </si>
  <si>
    <t>Effectif_club</t>
  </si>
  <si>
    <t>Gardien</t>
  </si>
  <si>
    <t>N2</t>
  </si>
  <si>
    <t>Oui</t>
  </si>
  <si>
    <t>Present</t>
  </si>
  <si>
    <t>3-5-2</t>
  </si>
  <si>
    <t>Latéral droit</t>
  </si>
  <si>
    <t>Reathletisation</t>
  </si>
  <si>
    <t>BEDFIANE</t>
  </si>
  <si>
    <t>3-4-3</t>
  </si>
  <si>
    <t>Latéral Gauche</t>
  </si>
  <si>
    <t>Soins</t>
  </si>
  <si>
    <t>Retard</t>
  </si>
  <si>
    <t>4-3-1-2</t>
  </si>
  <si>
    <t>Défenseur AxeG</t>
  </si>
  <si>
    <t>ROUYARD Niels</t>
  </si>
  <si>
    <t>Défenseur Axe</t>
  </si>
  <si>
    <t>U16</t>
  </si>
  <si>
    <t>Pros</t>
  </si>
  <si>
    <t>4-3-3</t>
  </si>
  <si>
    <t>Milieu défensif</t>
  </si>
  <si>
    <t>U15</t>
  </si>
  <si>
    <t>Selection</t>
  </si>
  <si>
    <t>Milieu relayeur</t>
  </si>
  <si>
    <t>U14</t>
  </si>
  <si>
    <t>4-3-2-1</t>
  </si>
  <si>
    <t>Milieu droit</t>
  </si>
  <si>
    <t>U13</t>
  </si>
  <si>
    <t>Repos</t>
  </si>
  <si>
    <t>5-3-2</t>
  </si>
  <si>
    <t>Milieu gauche</t>
  </si>
  <si>
    <t>Match</t>
  </si>
  <si>
    <t>5-4-1</t>
  </si>
  <si>
    <t>ExcentreD</t>
  </si>
  <si>
    <t>Autre</t>
  </si>
  <si>
    <t>ExcentreG</t>
  </si>
  <si>
    <t>Milieu</t>
  </si>
  <si>
    <t>Meneur de jeu</t>
  </si>
  <si>
    <t>Attaquant Axe</t>
  </si>
  <si>
    <t>Attaquant Soutien</t>
  </si>
  <si>
    <t>AttaquantG</t>
  </si>
  <si>
    <t>AttaquantD</t>
  </si>
  <si>
    <t>Non Utilise</t>
  </si>
  <si>
    <t>DIDEHI GIRONIS</t>
  </si>
  <si>
    <t>MEGDAD MANETTE</t>
  </si>
  <si>
    <t>TRELISSAC</t>
  </si>
  <si>
    <t>BERTEAUX</t>
  </si>
  <si>
    <t>DE ALMEIDA</t>
  </si>
  <si>
    <t xml:space="preserve">  </t>
  </si>
  <si>
    <t>LAVAL</t>
  </si>
  <si>
    <t xml:space="preserve">  LIBOURNE</t>
  </si>
  <si>
    <t>NOEL</t>
  </si>
  <si>
    <t xml:space="preserve">  GUINGAMP</t>
  </si>
  <si>
    <t xml:space="preserve">Match plein, tranchant off et def, à crée le danger avec le ballon et par ses courses. Leader exemplaire </t>
  </si>
  <si>
    <t>DUCOU</t>
  </si>
  <si>
    <t>BIATCHA</t>
  </si>
  <si>
    <t>DAOUDI</t>
  </si>
  <si>
    <t>BIHOMBA</t>
  </si>
  <si>
    <t>CAPBLANNE</t>
  </si>
  <si>
    <t>MOREAU NGUYEN</t>
  </si>
  <si>
    <t>MAHAMAT</t>
  </si>
  <si>
    <t>GERVAIS</t>
  </si>
  <si>
    <t>SAVIDAN</t>
  </si>
  <si>
    <t>JACKY</t>
  </si>
  <si>
    <t>LYNION</t>
  </si>
  <si>
    <t xml:space="preserve">KALYVAS </t>
  </si>
  <si>
    <t>CASTEL</t>
  </si>
  <si>
    <t>GORDIEN</t>
  </si>
  <si>
    <t>LE CROART</t>
  </si>
  <si>
    <t>VANGAH</t>
  </si>
  <si>
    <t>BAMBA</t>
  </si>
  <si>
    <t>CARRASSO</t>
  </si>
  <si>
    <t>CHARLO</t>
  </si>
  <si>
    <t>DEPIE</t>
  </si>
  <si>
    <t>MORTEMOUSQUE</t>
  </si>
  <si>
    <t>Postesimplifie</t>
  </si>
  <si>
    <t>Lateral</t>
  </si>
  <si>
    <t>Defenseur Axe</t>
  </si>
  <si>
    <t>Excentre</t>
  </si>
  <si>
    <t>Attaquant</t>
  </si>
  <si>
    <t xml:space="preserve"> MERIGNAC SA</t>
  </si>
  <si>
    <t>Solide défensivement, mais peut mieux faire avec le ballon, nerveux</t>
  </si>
  <si>
    <t xml:space="preserve">  VERTOU</t>
  </si>
  <si>
    <t>On attend plus avec le ballon, doit gérer ses émotions. Defensivement bon</t>
  </si>
  <si>
    <t xml:space="preserve"> COGNAC</t>
  </si>
  <si>
    <t xml:space="preserve"> NANTES</t>
  </si>
  <si>
    <t>Gagne la majorité des duels OFF et DEF doit améliorer sa gestion des émotions</t>
  </si>
  <si>
    <t>AMOUGOU</t>
  </si>
  <si>
    <t>CMJ</t>
  </si>
  <si>
    <t>CMJ Libre</t>
  </si>
  <si>
    <t>FC Juillet</t>
  </si>
  <si>
    <t>FC Septembre</t>
  </si>
  <si>
    <t>MG Juillet</t>
  </si>
  <si>
    <t>MG Septembre</t>
  </si>
  <si>
    <t>MG Novembre</t>
  </si>
  <si>
    <t>Nb moyen accel/decel 90min</t>
  </si>
  <si>
    <t>Distance ramenée à 90min</t>
  </si>
  <si>
    <t>Haute intensite ramenée à 90min</t>
  </si>
  <si>
    <t>DONNEES ATHLETIQUES</t>
  </si>
  <si>
    <t>TAILLE</t>
  </si>
  <si>
    <t>POIDS</t>
  </si>
  <si>
    <t>MG novembre</t>
  </si>
  <si>
    <t>VAM Juillet</t>
  </si>
  <si>
    <t>VAM Septembre</t>
  </si>
  <si>
    <t>VAM xxx</t>
  </si>
  <si>
    <t>FC XXX</t>
  </si>
  <si>
    <t xml:space="preserve">SAISON 2021-2022 </t>
  </si>
  <si>
    <t>VITESSE  OCTOBRE</t>
  </si>
  <si>
    <t>VITESSE XXX</t>
  </si>
  <si>
    <t>Squat jump</t>
  </si>
  <si>
    <t>Drop Jump</t>
  </si>
  <si>
    <t>Temps de contact</t>
  </si>
  <si>
    <t>5 mètres</t>
  </si>
  <si>
    <t>10 mètres</t>
  </si>
  <si>
    <t>20 mètres</t>
  </si>
  <si>
    <t>30 mètres</t>
  </si>
  <si>
    <t>DETENTE</t>
  </si>
  <si>
    <t>HOUNOU</t>
  </si>
  <si>
    <t xml:space="preserve">Nombre </t>
  </si>
  <si>
    <t>%age</t>
  </si>
  <si>
    <t>Réathlé</t>
  </si>
  <si>
    <t>Retards</t>
  </si>
  <si>
    <t>Equipe Inf</t>
  </si>
  <si>
    <t>Total Nombre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</si>
</sst>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2">
    <numFmt numFmtId="164" formatCode="0.0"/>
    <numFmt numFmtId="165" formatCode="0;\-0;;@"/>
  </numFmts>
  <fonts count="2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u/>
      <sz val="11"/>
      <color theme="10"/>
      <name val="Calibri"/>
      <family val="2"/>
    </font>
    <font>
      <b/>
      <sz val="14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4"/>
      <color theme="7" tint="0.3999755851924192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6"/>
      <color theme="1"/>
      <name val="Calibri"/>
      <family val="2"/>
      <scheme val="minor"/>
    </font>
    <font>
      <sz val="10"/>
      <color indexed="8"/>
      <name val="Helvetica Neue"/>
    </font>
    <font>
      <b/>
      <sz val="16"/>
      <color theme="1"/>
      <name val="Calibri"/>
      <family val="2"/>
      <scheme val="minor"/>
    </font>
    <font>
      <b/>
      <sz val="16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36"/>
      <color theme="7" tint="0.39997558519241921"/>
      <name val="Calibri"/>
      <family val="2"/>
      <scheme val="minor"/>
    </font>
    <font>
      <b/>
      <sz val="20"/>
      <color theme="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7" tint="0.39997558519241921"/>
        <bgColor indexed="64"/>
      </patternFill>
    </fill>
  </fills>
  <borders count="11">
    <border>
      <left/>
      <right/>
      <top/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ck">
        <color auto="1"/>
      </right>
      <top/>
      <bottom/>
      <diagonal/>
    </border>
  </borders>
  <cellStyleXfs count="4">
    <xf numFmtId="0" fontId="0" fillId="0" borderId="0"/>
    <xf numFmtId="0" fontId="2" fillId="0" borderId="0"/>
    <xf numFmtId="0" fontId="3" fillId="0" borderId="0" applyNumberFormat="0" applyFill="0" applyBorder="0" applyAlignment="0" applyProtection="0"/>
    <xf numFmtId="0" fontId="15" fillId="0" borderId="0" applyNumberFormat="0" applyFill="0" applyBorder="0" applyProtection="0">
      <alignment vertical="top" wrapText="1"/>
    </xf>
  </cellStyleXfs>
  <cellXfs count="190">
    <xf numFmtId="0" fontId="0" fillId="0" borderId="0" xfId="0"/>
    <xf numFmtId="0" fontId="0" fillId="0" borderId="0" xfId="0"/>
    <xf numFmtId="0" fontId="1" fillId="0" borderId="0" xfId="0" applyFont="1"/>
    <xf numFmtId="0" fontId="4" fillId="0" borderId="0" xfId="0" applyFont="1"/>
    <xf numFmtId="1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9" fontId="0" fillId="4" borderId="0" xfId="0" applyNumberFormat="1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0" xfId="0" applyNumberFormat="1"/>
    <xf numFmtId="49" fontId="0" fillId="0" borderId="0" xfId="0" applyNumberFormat="1"/>
    <xf numFmtId="0" fontId="0" fillId="0" borderId="0" xfId="0" applyAlignment="1">
      <alignment vertical="center"/>
    </xf>
    <xf numFmtId="1" fontId="0" fillId="0" borderId="0" xfId="0" applyNumberFormat="1" applyAlignment="1">
      <alignment horizontal="center" vertical="center"/>
    </xf>
    <xf numFmtId="0" fontId="0" fillId="0" borderId="0" xfId="0" applyAlignment="1">
      <alignment vertical="top"/>
    </xf>
    <xf numFmtId="0" fontId="0" fillId="5" borderId="4" xfId="0" applyFill="1" applyBorder="1" applyAlignment="1">
      <alignment horizontal="center" vertical="center"/>
    </xf>
    <xf numFmtId="0" fontId="0" fillId="9" borderId="0" xfId="0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5" borderId="7" xfId="0" applyFill="1" applyBorder="1" applyAlignment="1">
      <alignment horizontal="center" vertical="center"/>
    </xf>
    <xf numFmtId="1" fontId="0" fillId="5" borderId="0" xfId="0" applyNumberFormat="1" applyFill="1" applyAlignment="1">
      <alignment horizontal="center" vertical="center"/>
    </xf>
    <xf numFmtId="0" fontId="0" fillId="5" borderId="6" xfId="0" applyFill="1" applyBorder="1" applyAlignment="1">
      <alignment horizontal="center" vertical="center"/>
    </xf>
    <xf numFmtId="0" fontId="1" fillId="6" borderId="0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left"/>
    </xf>
    <xf numFmtId="0" fontId="0" fillId="9" borderId="5" xfId="0" applyFill="1" applyBorder="1" applyAlignment="1">
      <alignment horizontal="left" vertical="center"/>
    </xf>
    <xf numFmtId="0" fontId="0" fillId="5" borderId="5" xfId="0" applyFill="1" applyBorder="1" applyAlignment="1">
      <alignment horizontal="left" vertical="center"/>
    </xf>
    <xf numFmtId="9" fontId="0" fillId="4" borderId="0" xfId="0" applyNumberFormat="1" applyFill="1" applyAlignment="1">
      <alignment horizontal="center" vertical="center"/>
    </xf>
    <xf numFmtId="164" fontId="1" fillId="4" borderId="0" xfId="0" applyNumberFormat="1" applyFont="1" applyFill="1" applyAlignment="1">
      <alignment horizontal="left"/>
    </xf>
    <xf numFmtId="0" fontId="10" fillId="0" borderId="0" xfId="0" applyFont="1" applyAlignment="1">
      <alignment horizontal="center" vertical="center"/>
    </xf>
    <xf numFmtId="9" fontId="1" fillId="4" borderId="0" xfId="0" applyNumberFormat="1" applyFont="1" applyFill="1" applyBorder="1" applyAlignment="1">
      <alignment horizontal="center" vertical="center"/>
    </xf>
    <xf numFmtId="0" fontId="0" fillId="0" borderId="5" xfId="0" applyBorder="1" applyAlignment="1">
      <alignment horizontal="left"/>
    </xf>
    <xf numFmtId="0" fontId="0" fillId="0" borderId="8" xfId="0" applyBorder="1" applyAlignment="1">
      <alignment horizontal="left"/>
    </xf>
    <xf numFmtId="0" fontId="0" fillId="6" borderId="3" xfId="0" applyFill="1" applyBorder="1" applyAlignment="1">
      <alignment horizontal="left"/>
    </xf>
    <xf numFmtId="0" fontId="0" fillId="4" borderId="5" xfId="0" applyFill="1" applyBorder="1" applyAlignment="1">
      <alignment horizontal="left"/>
    </xf>
    <xf numFmtId="0" fontId="0" fillId="5" borderId="5" xfId="0" applyFill="1" applyBorder="1" applyAlignment="1">
      <alignment vertical="center"/>
    </xf>
    <xf numFmtId="0" fontId="0" fillId="0" borderId="5" xfId="0" applyBorder="1" applyAlignment="1"/>
    <xf numFmtId="1" fontId="0" fillId="0" borderId="7" xfId="0" applyNumberFormat="1" applyBorder="1" applyAlignment="1">
      <alignment horizontal="center" vertical="center"/>
    </xf>
    <xf numFmtId="0" fontId="0" fillId="0" borderId="8" xfId="0" applyBorder="1" applyAlignment="1"/>
    <xf numFmtId="1" fontId="1" fillId="7" borderId="2" xfId="0" applyNumberFormat="1" applyFont="1" applyFill="1" applyBorder="1" applyAlignment="1">
      <alignment horizontal="center" vertical="center"/>
    </xf>
    <xf numFmtId="0" fontId="0" fillId="7" borderId="3" xfId="0" applyFill="1" applyBorder="1" applyAlignment="1">
      <alignment horizontal="left"/>
    </xf>
    <xf numFmtId="0" fontId="1" fillId="9" borderId="0" xfId="0" applyFont="1" applyFill="1" applyAlignment="1">
      <alignment horizontal="center" vertical="center"/>
    </xf>
    <xf numFmtId="0" fontId="1" fillId="9" borderId="5" xfId="0" applyFont="1" applyFill="1" applyBorder="1" applyAlignment="1">
      <alignment horizontal="left" vertical="center"/>
    </xf>
    <xf numFmtId="9" fontId="0" fillId="9" borderId="0" xfId="0" applyNumberFormat="1" applyFill="1" applyAlignment="1">
      <alignment horizontal="center" vertical="center"/>
    </xf>
    <xf numFmtId="0" fontId="0" fillId="9" borderId="5" xfId="0" applyFill="1" applyBorder="1" applyAlignment="1">
      <alignment horizontal="center" vertical="center"/>
    </xf>
    <xf numFmtId="164" fontId="0" fillId="9" borderId="0" xfId="0" applyNumberFormat="1" applyFill="1" applyAlignment="1">
      <alignment horizontal="center" vertical="center"/>
    </xf>
    <xf numFmtId="0" fontId="0" fillId="0" borderId="0" xfId="0" pivotButton="1" applyAlignment="1">
      <alignment horizontal="center" vertical="center" wrapText="1" shrinkToFit="1"/>
    </xf>
    <xf numFmtId="0" fontId="5" fillId="0" borderId="0" xfId="0" pivotButton="1" applyFont="1" applyAlignment="1">
      <alignment horizontal="center" vertical="center" wrapText="1" shrinkToFit="1"/>
    </xf>
    <xf numFmtId="0" fontId="9" fillId="0" borderId="0" xfId="0" pivotButton="1" applyFont="1" applyAlignment="1">
      <alignment horizontal="center" vertical="center" wrapText="1" shrinkToFit="1"/>
    </xf>
    <xf numFmtId="0" fontId="0" fillId="0" borderId="0" xfId="0" pivotButton="1" applyAlignment="1">
      <alignment horizontal="center" vertical="center"/>
    </xf>
    <xf numFmtId="0" fontId="0" fillId="0" borderId="0" xfId="0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165" fontId="0" fillId="5" borderId="0" xfId="0" applyNumberFormat="1" applyFill="1" applyAlignment="1">
      <alignment horizontal="center" vertical="center"/>
    </xf>
    <xf numFmtId="165" fontId="0" fillId="0" borderId="7" xfId="0" applyNumberFormat="1" applyBorder="1" applyAlignment="1">
      <alignment horizontal="center" vertical="center"/>
    </xf>
    <xf numFmtId="165" fontId="0" fillId="0" borderId="0" xfId="0" applyNumberFormat="1" applyBorder="1" applyAlignment="1">
      <alignment horizontal="center" vertical="center"/>
    </xf>
    <xf numFmtId="9" fontId="0" fillId="0" borderId="0" xfId="0" applyNumberFormat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0" xfId="0" applyFont="1"/>
    <xf numFmtId="0" fontId="1" fillId="0" borderId="0" xfId="0" applyFont="1" applyAlignment="1">
      <alignment horizontal="center" vertical="center"/>
    </xf>
    <xf numFmtId="0" fontId="1" fillId="0" borderId="0" xfId="0" pivotButton="1" applyFont="1" applyAlignment="1">
      <alignment horizontal="center" vertical="center" wrapText="1" shrinkToFit="1"/>
    </xf>
    <xf numFmtId="0" fontId="1" fillId="0" borderId="0" xfId="0" applyFont="1" applyAlignment="1">
      <alignment horizontal="center" vertical="center" shrinkToFit="1"/>
    </xf>
    <xf numFmtId="165" fontId="0" fillId="5" borderId="0" xfId="0" applyNumberFormat="1" applyFill="1" applyAlignment="1">
      <alignment horizontal="left" vertical="center"/>
    </xf>
    <xf numFmtId="1" fontId="0" fillId="5" borderId="7" xfId="0" applyNumberFormat="1" applyFill="1" applyBorder="1" applyAlignment="1">
      <alignment horizontal="center" vertical="center"/>
    </xf>
    <xf numFmtId="9" fontId="1" fillId="9" borderId="5" xfId="0" applyNumberFormat="1" applyFont="1" applyFill="1" applyBorder="1" applyAlignment="1">
      <alignment horizontal="left" vertical="center"/>
    </xf>
    <xf numFmtId="1" fontId="0" fillId="0" borderId="0" xfId="0" applyNumberFormat="1" applyAlignment="1">
      <alignment wrapText="1"/>
    </xf>
    <xf numFmtId="1" fontId="0" fillId="0" borderId="0" xfId="0" applyNumberFormat="1"/>
    <xf numFmtId="1" fontId="5" fillId="0" borderId="0" xfId="0" pivotButton="1" applyNumberFormat="1" applyFont="1" applyAlignment="1">
      <alignment horizontal="center" vertical="center" wrapText="1"/>
    </xf>
    <xf numFmtId="0" fontId="13" fillId="0" borderId="0" xfId="0" applyFont="1" applyAlignment="1">
      <alignment vertical="center"/>
    </xf>
    <xf numFmtId="0" fontId="14" fillId="0" borderId="0" xfId="0" pivotButton="1" applyFont="1" applyAlignment="1">
      <alignment horizontal="center" vertical="center" wrapText="1" shrinkToFit="1"/>
    </xf>
    <xf numFmtId="0" fontId="0" fillId="0" borderId="0" xfId="0" applyAlignment="1">
      <alignment horizontal="center"/>
    </xf>
    <xf numFmtId="0" fontId="0" fillId="0" borderId="0" xfId="0"/>
    <xf numFmtId="0" fontId="8" fillId="3" borderId="10" xfId="0" applyFont="1" applyFill="1" applyBorder="1" applyAlignment="1">
      <alignment vertical="center"/>
    </xf>
    <xf numFmtId="0" fontId="8" fillId="3" borderId="10" xfId="0" applyFont="1" applyFill="1" applyBorder="1" applyAlignment="1">
      <alignment horizontal="center" vertical="center"/>
    </xf>
    <xf numFmtId="9" fontId="1" fillId="3" borderId="10" xfId="0" applyNumberFormat="1" applyFont="1" applyFill="1" applyBorder="1" applyAlignment="1">
      <alignment horizontal="left" vertical="center"/>
    </xf>
    <xf numFmtId="0" fontId="0" fillId="3" borderId="10" xfId="0" applyFill="1" applyBorder="1" applyAlignment="1">
      <alignment horizontal="center" vertical="center"/>
    </xf>
    <xf numFmtId="0" fontId="0" fillId="3" borderId="10" xfId="0" applyFill="1" applyBorder="1" applyAlignment="1">
      <alignment vertical="center"/>
    </xf>
    <xf numFmtId="0" fontId="1" fillId="3" borderId="10" xfId="0" applyFont="1" applyFill="1" applyBorder="1" applyAlignment="1">
      <alignment horizontal="center" vertical="center"/>
    </xf>
    <xf numFmtId="0" fontId="0" fillId="3" borderId="10" xfId="0" applyFill="1" applyBorder="1" applyAlignment="1">
      <alignment horizontal="left" vertical="center"/>
    </xf>
    <xf numFmtId="9" fontId="0" fillId="3" borderId="10" xfId="0" applyNumberFormat="1" applyFill="1" applyBorder="1" applyAlignment="1">
      <alignment horizontal="center" vertical="center"/>
    </xf>
    <xf numFmtId="0" fontId="0" fillId="3" borderId="10" xfId="0" applyFill="1" applyBorder="1" applyAlignment="1"/>
    <xf numFmtId="0" fontId="0" fillId="3" borderId="10" xfId="0" applyFill="1" applyBorder="1" applyAlignment="1">
      <alignment horizontal="left"/>
    </xf>
    <xf numFmtId="1" fontId="0" fillId="3" borderId="10" xfId="0" applyNumberFormat="1" applyFill="1" applyBorder="1" applyAlignment="1">
      <alignment horizontal="left" vertical="center"/>
    </xf>
    <xf numFmtId="0" fontId="1" fillId="3" borderId="10" xfId="0" applyFont="1" applyFill="1" applyBorder="1" applyAlignment="1">
      <alignment horizontal="left" vertical="center"/>
    </xf>
    <xf numFmtId="0" fontId="0" fillId="3" borderId="9" xfId="0" applyFill="1" applyBorder="1" applyAlignment="1">
      <alignment horizontal="left"/>
    </xf>
    <xf numFmtId="0" fontId="7" fillId="3" borderId="0" xfId="0" applyFont="1" applyFill="1" applyBorder="1" applyAlignment="1" applyProtection="1">
      <alignment horizontal="center" vertical="center"/>
      <protection locked="0"/>
    </xf>
    <xf numFmtId="0" fontId="0" fillId="2" borderId="0" xfId="0" applyFill="1" applyBorder="1" applyAlignment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14" fontId="10" fillId="0" borderId="0" xfId="0" pivotButton="1" applyNumberFormat="1" applyFont="1" applyAlignment="1">
      <alignment horizontal="center" vertical="center" wrapText="1" shrinkToFit="1"/>
    </xf>
    <xf numFmtId="1" fontId="0" fillId="4" borderId="0" xfId="0" applyNumberFormat="1" applyFill="1" applyBorder="1" applyAlignment="1">
      <alignment horizontal="center" vertical="center"/>
    </xf>
    <xf numFmtId="1" fontId="0" fillId="4" borderId="0" xfId="0" applyNumberFormat="1" applyFill="1" applyAlignment="1">
      <alignment horizontal="center" vertical="center"/>
    </xf>
    <xf numFmtId="0" fontId="1" fillId="5" borderId="4" xfId="0" applyFont="1" applyFill="1" applyBorder="1" applyAlignment="1">
      <alignment horizontal="center" vertical="center"/>
    </xf>
    <xf numFmtId="0" fontId="1" fillId="6" borderId="4" xfId="0" applyFont="1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1" fillId="9" borderId="4" xfId="0" applyFont="1" applyFill="1" applyBorder="1" applyAlignment="1">
      <alignment horizontal="center" vertical="center"/>
    </xf>
    <xf numFmtId="0" fontId="1" fillId="6" borderId="2" xfId="0" applyFont="1" applyFill="1" applyBorder="1" applyAlignment="1">
      <alignment horizontal="center" vertical="center"/>
    </xf>
    <xf numFmtId="0" fontId="7" fillId="3" borderId="2" xfId="0" applyFont="1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1" fontId="0" fillId="2" borderId="0" xfId="0" applyNumberFormat="1" applyFill="1" applyBorder="1" applyAlignment="1">
      <alignment horizontal="center" vertical="center"/>
    </xf>
    <xf numFmtId="0" fontId="0" fillId="2" borderId="5" xfId="0" applyFill="1" applyBorder="1" applyAlignment="1">
      <alignment horizontal="left"/>
    </xf>
    <xf numFmtId="9" fontId="0" fillId="2" borderId="0" xfId="0" applyNumberFormat="1" applyFill="1" applyBorder="1" applyAlignment="1">
      <alignment horizontal="center" vertical="center"/>
    </xf>
    <xf numFmtId="0" fontId="0" fillId="2" borderId="5" xfId="0" applyFill="1" applyBorder="1" applyAlignment="1"/>
    <xf numFmtId="165" fontId="0" fillId="2" borderId="0" xfId="0" applyNumberFormat="1" applyFill="1" applyBorder="1" applyAlignment="1">
      <alignment horizontal="center" vertical="center"/>
    </xf>
    <xf numFmtId="165" fontId="0" fillId="2" borderId="7" xfId="0" applyNumberFormat="1" applyFill="1" applyBorder="1" applyAlignment="1">
      <alignment horizontal="center" vertical="center"/>
    </xf>
    <xf numFmtId="0" fontId="0" fillId="2" borderId="8" xfId="0" applyFill="1" applyBorder="1" applyAlignment="1">
      <alignment horizontal="left"/>
    </xf>
    <xf numFmtId="0" fontId="0" fillId="2" borderId="4" xfId="0" applyFill="1" applyBorder="1" applyAlignment="1">
      <alignment vertical="center"/>
    </xf>
    <xf numFmtId="0" fontId="1" fillId="2" borderId="4" xfId="0" applyFont="1" applyFill="1" applyBorder="1" applyAlignment="1"/>
    <xf numFmtId="0" fontId="1" fillId="2" borderId="0" xfId="0" applyFont="1" applyFill="1" applyBorder="1" applyAlignment="1"/>
    <xf numFmtId="1" fontId="1" fillId="2" borderId="0" xfId="0" applyNumberFormat="1" applyFont="1" applyFill="1" applyBorder="1" applyAlignment="1">
      <alignment horizontal="center" vertical="center"/>
    </xf>
    <xf numFmtId="0" fontId="0" fillId="2" borderId="4" xfId="0" applyFont="1" applyFill="1" applyBorder="1" applyAlignment="1">
      <alignment horizontal="center" vertical="center"/>
    </xf>
    <xf numFmtId="0" fontId="0" fillId="2" borderId="0" xfId="0" applyFont="1" applyFill="1" applyBorder="1" applyAlignment="1">
      <alignment horizontal="center" vertical="center"/>
    </xf>
    <xf numFmtId="2" fontId="0" fillId="2" borderId="0" xfId="0" applyNumberFormat="1" applyFont="1" applyFill="1" applyBorder="1" applyAlignment="1">
      <alignment horizontal="center" vertical="center"/>
    </xf>
    <xf numFmtId="2" fontId="1" fillId="9" borderId="0" xfId="0" applyNumberFormat="1" applyFont="1" applyFill="1" applyBorder="1" applyAlignment="1">
      <alignment horizontal="center" vertical="center"/>
    </xf>
    <xf numFmtId="0" fontId="1" fillId="9" borderId="0" xfId="0" applyFont="1" applyFill="1" applyBorder="1" applyAlignment="1">
      <alignment horizontal="center" vertical="center"/>
    </xf>
    <xf numFmtId="0" fontId="1" fillId="9" borderId="5" xfId="0" applyFont="1" applyFill="1" applyBorder="1" applyAlignment="1">
      <alignment horizontal="center" vertical="center"/>
    </xf>
    <xf numFmtId="164" fontId="0" fillId="9" borderId="0" xfId="0" applyNumberFormat="1" applyFill="1" applyBorder="1" applyAlignment="1">
      <alignment horizontal="center" vertical="center"/>
    </xf>
    <xf numFmtId="0" fontId="0" fillId="9" borderId="0" xfId="0" applyFill="1" applyBorder="1" applyAlignment="1">
      <alignment horizontal="center" vertical="center"/>
    </xf>
    <xf numFmtId="0" fontId="11" fillId="5" borderId="5" xfId="0" applyFont="1" applyFill="1" applyBorder="1" applyAlignment="1">
      <alignment vertical="center"/>
    </xf>
    <xf numFmtId="0" fontId="10" fillId="5" borderId="4" xfId="0" applyFont="1" applyFill="1" applyBorder="1" applyAlignment="1">
      <alignment horizontal="center" vertical="center"/>
    </xf>
    <xf numFmtId="2" fontId="0" fillId="5" borderId="0" xfId="0" applyNumberFormat="1" applyFont="1" applyFill="1" applyBorder="1" applyAlignment="1">
      <alignment horizontal="center" vertical="center"/>
    </xf>
    <xf numFmtId="0" fontId="10" fillId="5" borderId="0" xfId="0" applyFont="1" applyFill="1" applyBorder="1" applyAlignment="1">
      <alignment horizontal="center" vertical="center"/>
    </xf>
    <xf numFmtId="1" fontId="0" fillId="5" borderId="0" xfId="0" applyNumberFormat="1" applyFont="1" applyFill="1" applyBorder="1" applyAlignment="1">
      <alignment horizontal="center" vertical="center"/>
    </xf>
    <xf numFmtId="0" fontId="1" fillId="5" borderId="5" xfId="0" applyFont="1" applyFill="1" applyBorder="1" applyAlignment="1">
      <alignment vertical="center"/>
    </xf>
    <xf numFmtId="2" fontId="1" fillId="5" borderId="0" xfId="0" applyNumberFormat="1" applyFont="1" applyFill="1" applyBorder="1" applyAlignment="1">
      <alignment horizontal="center" vertical="center"/>
    </xf>
    <xf numFmtId="0" fontId="1" fillId="5" borderId="0" xfId="0" applyFont="1" applyFill="1" applyBorder="1" applyAlignment="1">
      <alignment horizontal="center" vertical="center"/>
    </xf>
    <xf numFmtId="0" fontId="16" fillId="8" borderId="4" xfId="0" applyFont="1" applyFill="1" applyBorder="1" applyAlignment="1">
      <alignment horizontal="center" vertical="center"/>
    </xf>
    <xf numFmtId="0" fontId="17" fillId="8" borderId="0" xfId="0" applyFont="1" applyFill="1" applyBorder="1" applyAlignment="1">
      <alignment horizontal="left" vertical="center"/>
    </xf>
    <xf numFmtId="1" fontId="16" fillId="8" borderId="0" xfId="0" applyNumberFormat="1" applyFont="1" applyFill="1" applyBorder="1" applyAlignment="1">
      <alignment horizontal="right" vertical="center"/>
    </xf>
    <xf numFmtId="1" fontId="16" fillId="8" borderId="0" xfId="0" applyNumberFormat="1" applyFont="1" applyFill="1" applyBorder="1" applyAlignment="1">
      <alignment horizontal="center" vertical="center"/>
    </xf>
    <xf numFmtId="1" fontId="16" fillId="8" borderId="5" xfId="0" applyNumberFormat="1" applyFont="1" applyFill="1" applyBorder="1" applyAlignment="1">
      <alignment horizontal="center" vertical="center"/>
    </xf>
    <xf numFmtId="0" fontId="0" fillId="6" borderId="5" xfId="0" applyFill="1" applyBorder="1" applyAlignment="1">
      <alignment horizontal="left"/>
    </xf>
    <xf numFmtId="0" fontId="1" fillId="4" borderId="4" xfId="0" applyFont="1" applyFill="1" applyBorder="1" applyAlignment="1">
      <alignment horizontal="center" vertical="center"/>
    </xf>
    <xf numFmtId="0" fontId="1" fillId="4" borderId="0" xfId="0" applyFont="1" applyFill="1" applyBorder="1" applyAlignment="1">
      <alignment horizontal="center" vertical="center"/>
    </xf>
    <xf numFmtId="165" fontId="1" fillId="4" borderId="0" xfId="0" applyNumberFormat="1" applyFont="1" applyFill="1" applyBorder="1" applyAlignment="1">
      <alignment horizontal="center" vertical="center"/>
    </xf>
    <xf numFmtId="1" fontId="1" fillId="4" borderId="0" xfId="0" applyNumberFormat="1" applyFont="1" applyFill="1" applyBorder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0" fontId="0" fillId="4" borderId="5" xfId="0" applyFill="1" applyBorder="1" applyAlignment="1"/>
    <xf numFmtId="0" fontId="1" fillId="4" borderId="5" xfId="0" applyFont="1" applyFill="1" applyBorder="1" applyAlignment="1">
      <alignment vertical="center"/>
    </xf>
    <xf numFmtId="0" fontId="0" fillId="4" borderId="5" xfId="0" applyFill="1" applyBorder="1" applyAlignment="1">
      <alignment vertical="center"/>
    </xf>
    <xf numFmtId="0" fontId="0" fillId="6" borderId="5" xfId="0" applyFill="1" applyBorder="1" applyAlignment="1">
      <alignment horizontal="left" vertical="center"/>
    </xf>
    <xf numFmtId="0" fontId="10" fillId="0" borderId="0" xfId="0" applyFont="1"/>
    <xf numFmtId="0" fontId="10" fillId="0" borderId="0" xfId="0" pivotButton="1" applyFont="1" applyAlignment="1">
      <alignment horizontal="center" vertical="center" wrapText="1" shrinkToFit="1"/>
    </xf>
    <xf numFmtId="14" fontId="10" fillId="0" borderId="0" xfId="0" applyNumberFormat="1" applyFont="1" applyAlignment="1">
      <alignment horizontal="center" vertical="center"/>
    </xf>
    <xf numFmtId="0" fontId="18" fillId="0" borderId="0" xfId="0" applyFont="1" applyAlignment="1">
      <alignment horizontal="center" vertical="center"/>
    </xf>
    <xf numFmtId="0" fontId="18" fillId="0" borderId="0" xfId="0" applyFont="1" applyAlignment="1">
      <alignment horizontal="center" vertical="center" shrinkToFit="1"/>
    </xf>
    <xf numFmtId="164" fontId="0" fillId="2" borderId="0" xfId="0" applyNumberFormat="1" applyFont="1" applyFill="1" applyBorder="1" applyAlignment="1">
      <alignment horizontal="center" vertical="center"/>
    </xf>
    <xf numFmtId="9" fontId="0" fillId="0" borderId="0" xfId="0" applyNumberFormat="1" applyAlignment="1">
      <alignment horizontal="center" vertical="center"/>
    </xf>
    <xf numFmtId="0" fontId="4" fillId="9" borderId="4" xfId="0" applyFont="1" applyFill="1" applyBorder="1" applyAlignment="1">
      <alignment horizontal="center" vertical="center"/>
    </xf>
    <xf numFmtId="0" fontId="4" fillId="9" borderId="0" xfId="0" applyFont="1" applyFill="1" applyBorder="1" applyAlignment="1">
      <alignment horizontal="center" vertical="center"/>
    </xf>
    <xf numFmtId="0" fontId="4" fillId="9" borderId="5" xfId="0" applyFont="1" applyFill="1" applyBorder="1" applyAlignment="1">
      <alignment horizontal="center" vertical="center"/>
    </xf>
    <xf numFmtId="0" fontId="16" fillId="9" borderId="4" xfId="0" applyFont="1" applyFill="1" applyBorder="1" applyAlignment="1">
      <alignment horizontal="center" vertical="center"/>
    </xf>
    <xf numFmtId="0" fontId="16" fillId="9" borderId="0" xfId="0" applyFont="1" applyFill="1" applyBorder="1" applyAlignment="1">
      <alignment horizontal="center" vertical="center"/>
    </xf>
    <xf numFmtId="0" fontId="16" fillId="9" borderId="5" xfId="0" applyFont="1" applyFill="1" applyBorder="1" applyAlignment="1">
      <alignment horizontal="center" vertical="center"/>
    </xf>
    <xf numFmtId="0" fontId="6" fillId="5" borderId="4" xfId="0" applyFont="1" applyFill="1" applyBorder="1" applyAlignment="1">
      <alignment horizontal="center" vertical="center"/>
    </xf>
    <xf numFmtId="0" fontId="6" fillId="5" borderId="0" xfId="0" applyFont="1" applyFill="1" applyBorder="1" applyAlignment="1">
      <alignment horizontal="center" vertical="center"/>
    </xf>
    <xf numFmtId="0" fontId="1" fillId="6" borderId="4" xfId="0" applyFont="1" applyFill="1" applyBorder="1" applyAlignment="1">
      <alignment horizontal="center" vertical="center"/>
    </xf>
    <xf numFmtId="0" fontId="1" fillId="6" borderId="0" xfId="0" applyFont="1" applyFill="1" applyBorder="1" applyAlignment="1">
      <alignment horizontal="center" vertical="center"/>
    </xf>
    <xf numFmtId="0" fontId="1" fillId="5" borderId="4" xfId="0" applyFont="1" applyFill="1" applyBorder="1" applyAlignment="1">
      <alignment horizontal="center" vertical="center"/>
    </xf>
    <xf numFmtId="0" fontId="1" fillId="5" borderId="0" xfId="0" applyFont="1" applyFill="1" applyAlignment="1">
      <alignment horizontal="center" vertical="center"/>
    </xf>
    <xf numFmtId="0" fontId="1" fillId="5" borderId="5" xfId="0" applyFont="1" applyFill="1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/>
    </xf>
    <xf numFmtId="0" fontId="1" fillId="6" borderId="2" xfId="0" applyFont="1" applyFill="1" applyBorder="1" applyAlignment="1">
      <alignment horizontal="center" vertical="center"/>
    </xf>
    <xf numFmtId="0" fontId="1" fillId="6" borderId="3" xfId="0" applyFont="1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1" fontId="0" fillId="4" borderId="0" xfId="0" applyNumberFormat="1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1" fontId="0" fillId="4" borderId="0" xfId="0" applyNumberFormat="1" applyFill="1" applyBorder="1" applyAlignment="1">
      <alignment horizontal="center" vertical="center"/>
    </xf>
    <xf numFmtId="9" fontId="0" fillId="4" borderId="5" xfId="0" applyNumberFormat="1" applyFill="1" applyBorder="1" applyAlignment="1">
      <alignment horizontal="center" vertical="center"/>
    </xf>
    <xf numFmtId="0" fontId="1" fillId="7" borderId="1" xfId="0" applyFont="1" applyFill="1" applyBorder="1" applyAlignment="1">
      <alignment horizontal="center"/>
    </xf>
    <xf numFmtId="0" fontId="1" fillId="7" borderId="2" xfId="0" applyFont="1" applyFill="1" applyBorder="1" applyAlignment="1">
      <alignment horizontal="center"/>
    </xf>
    <xf numFmtId="0" fontId="0" fillId="0" borderId="4" xfId="0" applyBorder="1" applyAlignment="1">
      <alignment horizontal="center" vertical="center"/>
    </xf>
    <xf numFmtId="0" fontId="1" fillId="4" borderId="4" xfId="0" applyFont="1" applyFill="1" applyBorder="1" applyAlignment="1">
      <alignment horizontal="center"/>
    </xf>
    <xf numFmtId="0" fontId="1" fillId="4" borderId="0" xfId="0" applyFont="1" applyFill="1" applyAlignment="1">
      <alignment horizontal="center"/>
    </xf>
    <xf numFmtId="0" fontId="1" fillId="6" borderId="0" xfId="0" applyFont="1" applyFill="1" applyAlignment="1">
      <alignment horizontal="center" vertical="center"/>
    </xf>
    <xf numFmtId="0" fontId="6" fillId="8" borderId="4" xfId="0" applyFont="1" applyFill="1" applyBorder="1" applyAlignment="1">
      <alignment horizontal="center" vertical="center" shrinkToFit="1"/>
    </xf>
    <xf numFmtId="0" fontId="6" fillId="8" borderId="0" xfId="0" applyFont="1" applyFill="1" applyBorder="1" applyAlignment="1">
      <alignment horizontal="center" vertical="center" shrinkToFit="1"/>
    </xf>
    <xf numFmtId="1" fontId="0" fillId="8" borderId="0" xfId="0" applyNumberFormat="1" applyFill="1" applyAlignment="1">
      <alignment horizontal="left" vertical="center"/>
    </xf>
    <xf numFmtId="1" fontId="0" fillId="8" borderId="5" xfId="0" applyNumberFormat="1" applyFill="1" applyBorder="1" applyAlignment="1">
      <alignment horizontal="left" vertical="center"/>
    </xf>
    <xf numFmtId="0" fontId="1" fillId="9" borderId="4" xfId="0" applyFont="1" applyFill="1" applyBorder="1" applyAlignment="1">
      <alignment horizontal="center" vertical="center"/>
    </xf>
    <xf numFmtId="0" fontId="7" fillId="3" borderId="1" xfId="0" applyFont="1" applyFill="1" applyBorder="1" applyAlignment="1" applyProtection="1">
      <alignment horizontal="center" vertical="center"/>
      <protection locked="0"/>
    </xf>
    <xf numFmtId="0" fontId="7" fillId="3" borderId="2" xfId="0" applyFont="1" applyFill="1" applyBorder="1" applyAlignment="1" applyProtection="1">
      <alignment horizontal="center" vertical="center"/>
      <protection locked="0"/>
    </xf>
    <xf numFmtId="0" fontId="8" fillId="8" borderId="4" xfId="0" applyFont="1" applyFill="1" applyBorder="1" applyAlignment="1">
      <alignment horizontal="center" vertical="center"/>
    </xf>
    <xf numFmtId="0" fontId="8" fillId="8" borderId="0" xfId="0" applyFont="1" applyFill="1" applyBorder="1" applyAlignment="1">
      <alignment horizontal="center" vertical="center"/>
    </xf>
    <xf numFmtId="0" fontId="8" fillId="8" borderId="5" xfId="0" applyFont="1" applyFill="1" applyBorder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12" fillId="0" borderId="7" xfId="0" applyFont="1" applyBorder="1" applyAlignment="1">
      <alignment horizontal="center" vertical="center"/>
    </xf>
    <xf numFmtId="0" fontId="7" fillId="3" borderId="1" xfId="0" applyFont="1" applyFill="1" applyBorder="1" applyAlignment="1">
      <alignment horizontal="center" vertical="center"/>
    </xf>
    <xf numFmtId="0" fontId="7" fillId="3" borderId="2" xfId="0" applyFont="1" applyFill="1" applyBorder="1" applyAlignment="1">
      <alignment horizontal="center" vertical="center"/>
    </xf>
    <xf numFmtId="0" fontId="19" fillId="3" borderId="0" xfId="0" applyFont="1" applyFill="1" applyBorder="1" applyAlignment="1">
      <alignment horizontal="center" vertical="center"/>
    </xf>
    <xf numFmtId="0" fontId="20" fillId="3" borderId="0" xfId="0" applyFont="1" applyFill="1" applyBorder="1" applyAlignment="1">
      <alignment horizontal="center" vertical="center"/>
    </xf>
  </cellXfs>
  <cellStyles count="4">
    <cellStyle name="Hyperlink" xfId="2" xr:uid="{00000000-0005-0000-0000-000000000000}"/>
    <cellStyle name="Normal" xfId="0" builtinId="0"/>
    <cellStyle name="Normal 2" xfId="1" xr:uid="{00000000-0005-0000-0000-000003000000}"/>
    <cellStyle name="Normal 3" xfId="3" xr:uid="{EE133163-CC97-4749-8BE0-D61CBFF9302F}"/>
  </cellStyles>
  <dxfs count="682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3" formatCode="0%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3" formatCode="0%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3" formatCode="0%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3" formatCode="0%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8"/>
      </font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protection locked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font>
        <sz val="6"/>
      </font>
    </dxf>
    <dxf>
      <numFmt numFmtId="1" formatCode="0"/>
    </dxf>
    <dxf>
      <numFmt numFmtId="1" formatCode="0"/>
    </dxf>
    <dxf>
      <numFmt numFmtId="1" formatCode="0"/>
    </dxf>
    <dxf>
      <font>
        <sz val="8"/>
      </font>
    </dxf>
    <dxf>
      <font>
        <sz val="8"/>
      </font>
    </dxf>
    <dxf>
      <font>
        <sz val="8"/>
      </font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protection locked="0"/>
    </dxf>
    <dxf>
      <protection locked="0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font>
        <sz val="24"/>
      </font>
    </dxf>
    <dxf>
      <font>
        <b/>
      </font>
    </dxf>
    <dxf>
      <font>
        <b/>
      </font>
    </dxf>
    <dxf>
      <font>
        <b/>
      </font>
    </dxf>
    <dxf>
      <font>
        <b val="0"/>
      </font>
    </dxf>
    <dxf>
      <font>
        <b/>
      </font>
    </dxf>
    <dxf>
      <font>
        <sz val="10"/>
      </font>
    </dxf>
    <dxf>
      <font>
        <b val="0"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numFmt numFmtId="165" formatCode="0;\-0;;@"/>
    </dxf>
    <dxf>
      <numFmt numFmtId="165" formatCode="0;\-0;;@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shrinkToFit="1"/>
    </dxf>
    <dxf>
      <alignment shrinkToFit="1"/>
    </dxf>
    <dxf>
      <alignment shrinkToFit="1"/>
    </dxf>
    <dxf>
      <alignment shrinkToFit="1"/>
    </dxf>
    <dxf>
      <alignment shrinkToFit="1"/>
    </dxf>
    <dxf>
      <alignment shrinkToFit="1"/>
    </dxf>
    <dxf>
      <alignment shrinkToFit="1"/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alignment horizontal="center" vertical="center" wrapText="0" shrinkToFit="0"/>
    </dxf>
    <dxf>
      <alignment horizontal="center" vertical="center" wrapText="0" shrinkToFit="0"/>
    </dxf>
    <dxf>
      <alignment horizontal="center" vertical="center" wrapText="0" shrinkToFit="0"/>
    </dxf>
    <dxf>
      <alignment horizontal="center" vertical="center" wrapText="0" shrinkToFit="0"/>
    </dxf>
    <dxf>
      <alignment horizontal="center" vertical="center" wrapText="0" shrinkToFit="0"/>
    </dxf>
    <dxf>
      <alignment horizontal="center" vertical="center" wrapText="0" shrinkToFit="0"/>
    </dxf>
    <dxf>
      <alignment horizontal="center" vertical="center" wrapText="0" shrinkToFit="0"/>
    </dxf>
    <dxf>
      <alignment horizontal="center" vertical="center" wrapText="0" shrinkToFit="0"/>
    </dxf>
    <dxf>
      <alignment horizontal="center" vertical="center" wrapText="0" shrinkToFit="0"/>
    </dxf>
    <dxf>
      <alignment horizontal="center" vertical="center" wrapText="0" shrinkToFit="0"/>
    </dxf>
    <dxf>
      <alignment horizontal="center" vertical="center" wrapText="0" shrinkToFit="0"/>
    </dxf>
    <dxf>
      <alignment horizontal="center" vertical="center" wrapText="0" shrinkToFit="0"/>
    </dxf>
    <dxf>
      <alignment horizontal="center" vertical="center" wrapText="0" shrinkToFit="0"/>
    </dxf>
    <dxf>
      <alignment horizontal="center" vertical="center" wrapText="0" shrinkToFit="0"/>
    </dxf>
    <dxf>
      <alignment horizontal="center" vertical="center" wrapText="0" shrinkToFit="0"/>
    </dxf>
    <dxf>
      <alignment horizontal="center" vertical="center" wrapText="0" shrinkToFit="0"/>
    </dxf>
    <dxf>
      <alignment horizontal="center" vertical="center" wrapText="0" shrinkToFit="0"/>
    </dxf>
    <dxf>
      <alignment horizontal="center" vertical="center" wrapText="0" shrinkToFit="0"/>
    </dxf>
    <dxf>
      <alignment horizontal="center" vertical="center" wrapText="0" shrinkToFit="0"/>
    </dxf>
    <dxf>
      <alignment horizontal="center" vertical="center" wrapText="0" shrinkToFit="0"/>
    </dxf>
    <dxf>
      <alignment horizontal="center" vertical="center" wrapText="0" shrinkToFit="0"/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font>
        <sz val="8"/>
      </font>
    </dxf>
    <dxf>
      <font>
        <sz val="8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 vertical="top" wrapText="1" shrinkToFit="1"/>
    </dxf>
    <dxf>
      <alignment horizontal="center" vertical="top" wrapText="1" shrinkToFit="1"/>
    </dxf>
    <dxf>
      <alignment horizontal="center" vertical="top" wrapText="1" shrinkToFit="1"/>
    </dxf>
    <dxf>
      <alignment horizontal="center" vertical="top" wrapText="1" shrinkToFit="1"/>
    </dxf>
    <dxf>
      <alignment horizontal="center" vertical="top" wrapText="1" shrinkToFit="1"/>
    </dxf>
    <dxf>
      <alignment horizontal="center" vertical="top" wrapText="1" shrinkToFit="1"/>
    </dxf>
    <dxf>
      <alignment horizontal="center" vertical="top" wrapText="1" shrinkToFit="1"/>
    </dxf>
    <dxf>
      <alignment horizontal="center" vertical="top" wrapText="1" shrinkToFit="1"/>
    </dxf>
    <dxf>
      <alignment horizontal="center" vertical="top" wrapText="1" shrinkToFit="1"/>
    </dxf>
    <dxf>
      <alignment horizontal="center" vertical="top" wrapText="1" shrinkToFit="1"/>
    </dxf>
    <dxf>
      <alignment horizontal="center" vertical="top" wrapText="1" shrinkToFit="1"/>
    </dxf>
    <dxf>
      <alignment horizontal="center" vertical="top" wrapText="1" shrinkToFit="1"/>
    </dxf>
    <dxf>
      <alignment vertical="center"/>
    </dxf>
    <dxf>
      <alignment horizontal="center"/>
    </dxf>
    <dxf>
      <alignment horizontal="center"/>
    </dxf>
    <dxf>
      <alignment horizontal="center" vertical="center"/>
    </dxf>
    <dxf>
      <font>
        <sz val="14"/>
      </font>
    </dxf>
    <dxf>
      <font>
        <b/>
      </font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alignment shrinkToFit="1"/>
    </dxf>
    <dxf>
      <alignment vertical="top"/>
    </dxf>
    <dxf>
      <alignment vertical="top"/>
    </dxf>
    <dxf>
      <alignment vertical="top"/>
    </dxf>
    <dxf>
      <alignment vertical="top"/>
    </dxf>
    <dxf>
      <alignment horizontal="center"/>
    </dxf>
    <dxf>
      <alignment horizontal="center"/>
    </dxf>
    <dxf>
      <alignment vertical="center"/>
    </dxf>
    <dxf>
      <alignment wrapText="1"/>
    </dxf>
    <dxf>
      <alignment wrapText="1"/>
    </dxf>
    <dxf>
      <alignment wrapText="1"/>
    </dxf>
    <dxf>
      <alignment wrapText="1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wrapText="1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numFmt numFmtId="19" formatCode="dd/mm/yyyy"/>
    </dxf>
    <dxf>
      <numFmt numFmtId="19" formatCode="dd/mm/yyyy"/>
    </dxf>
    <dxf>
      <font>
        <color theme="4" tint="0.59996337778862885"/>
      </font>
    </dxf>
    <dxf>
      <font>
        <color theme="4" tint="0.59996337778862885"/>
      </font>
    </dxf>
    <dxf>
      <numFmt numFmtId="166" formatCode=";;;"/>
    </dxf>
    <dxf>
      <numFmt numFmtId="166" formatCode=";;;"/>
    </dxf>
    <dxf>
      <fill>
        <patternFill>
          <bgColor theme="8" tint="0.59996337778862885"/>
        </patternFill>
      </fill>
    </dxf>
    <dxf>
      <fill>
        <patternFill patternType="solid">
          <fgColor rgb="FFD8D8D8"/>
          <bgColor rgb="FFD8D8D8"/>
        </patternFill>
      </fill>
    </dxf>
    <dxf>
      <fill>
        <patternFill patternType="solid">
          <fgColor rgb="FFA5A5A5"/>
          <bgColor rgb="FFA5A5A5"/>
        </patternFill>
      </fill>
    </dxf>
    <dxf>
      <fill>
        <patternFill patternType="solid">
          <fgColor rgb="FF000000"/>
          <bgColor rgb="FF000000"/>
        </patternFill>
      </fill>
    </dxf>
    <dxf>
      <fill>
        <patternFill patternType="solid">
          <fgColor rgb="FFD8D8D8"/>
          <bgColor rgb="FFD8D8D8"/>
        </patternFill>
      </fill>
    </dxf>
    <dxf>
      <fill>
        <patternFill patternType="solid">
          <fgColor rgb="FFA5A5A5"/>
          <bgColor rgb="FFA5A5A5"/>
        </patternFill>
      </fill>
    </dxf>
    <dxf>
      <fill>
        <patternFill patternType="solid">
          <fgColor rgb="FF000000"/>
          <bgColor rgb="FF000000"/>
        </patternFill>
      </fill>
    </dxf>
  </dxfs>
  <tableStyles count="3" defaultTableStyle="TableStyleMedium2" defaultPivotStyle="PivotStyleLight16">
    <tableStyle name="ÉQUIPE-style" pivot="0" count="3" xr9:uid="{00000000-0011-0000-FFFF-FFFF00000000}">
      <tableStyleElement type="headerRow" dxfId="681"/>
      <tableStyleElement type="firstRowStripe" dxfId="680"/>
      <tableStyleElement type="secondRowStripe" dxfId="679"/>
    </tableStyle>
    <tableStyle name="ENTRAÎNEMENT-style" pivot="0" count="3" xr9:uid="{00000000-0011-0000-FFFF-FFFF01000000}">
      <tableStyleElement type="headerRow" dxfId="678"/>
      <tableStyleElement type="firstRowStripe" dxfId="677"/>
      <tableStyleElement type="secondRowStripe" dxfId="676"/>
    </tableStyle>
    <tableStyle name="Style de tableau 1" pivot="0" count="1" xr9:uid="{1491EEAE-FF12-4F7A-8F4F-8C127DB6E2CE}">
      <tableStyleElement type="firstRowStripe" dxfId="675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onnections" Target="connections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calcChain" Target="calcChain.xml"/><Relationship Id="rId5" Type="http://schemas.openxmlformats.org/officeDocument/2006/relationships/externalLink" Target="externalLinks/externalLink1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533400</xdr:colOff>
      <xdr:row>16</xdr:row>
      <xdr:rowOff>177800</xdr:rowOff>
    </xdr:from>
    <xdr:to>
      <xdr:col>17</xdr:col>
      <xdr:colOff>330200</xdr:colOff>
      <xdr:row>19</xdr:row>
      <xdr:rowOff>139700</xdr:rowOff>
    </xdr:to>
    <xdr:sp macro="" textlink="">
      <xdr:nvSpPr>
        <xdr:cNvPr id="518145" name="CommandButton1" hidden="1">
          <a:extLst>
            <a:ext uri="{63B3BB69-23CF-44E3-9099-C40C66FF867C}">
              <a14:compatExt xmlns:a14="http://schemas.microsoft.com/office/drawing/2010/main" spid="_x0000_s518145"/>
            </a:ext>
            <a:ext uri="{FF2B5EF4-FFF2-40B4-BE49-F238E27FC236}">
              <a16:creationId xmlns:a16="http://schemas.microsoft.com/office/drawing/2014/main" id="{00000000-0008-0000-0A00-000001E807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533400</xdr:colOff>
      <xdr:row>16</xdr:row>
      <xdr:rowOff>177800</xdr:rowOff>
    </xdr:from>
    <xdr:to>
      <xdr:col>17</xdr:col>
      <xdr:colOff>330200</xdr:colOff>
      <xdr:row>19</xdr:row>
      <xdr:rowOff>139700</xdr:rowOff>
    </xdr:to>
    <xdr:pic>
      <xdr:nvPicPr>
        <xdr:cNvPr id="2" name="CommandButton1">
          <a:extLst>
            <a:ext uri="{FF2B5EF4-FFF2-40B4-BE49-F238E27FC236}">
              <a16:creationId xmlns:a16="http://schemas.microsoft.com/office/drawing/2014/main" id="{A7C36D99-3111-1148-AE6E-34F027597A1F}"/>
            </a:ext>
          </a:extLst>
        </xdr:cNvPr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39800" y="3276600"/>
          <a:ext cx="2425700" cy="5334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girondins-my.sharepoint.com/personal/dberville_girondins_com/Documents/SPORTIF/2021-2022/Reserve/SUIVI%20EQUIPE%20Reserve_2021_202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NTRAINEMENTS"/>
      <sheetName val="JOUEUR"/>
      <sheetName val="Classement Joueurs"/>
      <sheetName val="CALENDRIER"/>
      <sheetName val="Vierge"/>
      <sheetName val="Tartas"/>
      <sheetName val="LibourneC"/>
      <sheetName val="Cognac"/>
      <sheetName val="Neuville"/>
      <sheetName val="Niort"/>
      <sheetName val="Poitiers"/>
      <sheetName val="Bayonne"/>
      <sheetName val="Bressuire"/>
      <sheetName val="Chatellerault"/>
      <sheetName val="St Etienne"/>
      <sheetName val="Arlac"/>
      <sheetName val="Libourne"/>
      <sheetName val="Trelissac"/>
      <sheetName val="Mont de Marsan"/>
      <sheetName val="Formules"/>
      <sheetName val="BDD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>
        <row r="2">
          <cell r="G2" t="str">
            <v>Present</v>
          </cell>
        </row>
        <row r="3">
          <cell r="G3" t="str">
            <v>Reathletisation</v>
          </cell>
        </row>
        <row r="4">
          <cell r="G4" t="str">
            <v>Soins</v>
          </cell>
        </row>
        <row r="5">
          <cell r="G5" t="str">
            <v>Retard</v>
          </cell>
        </row>
        <row r="6">
          <cell r="G6" t="str">
            <v>Absent</v>
          </cell>
        </row>
        <row r="7">
          <cell r="G7" t="str">
            <v>Pros</v>
          </cell>
        </row>
        <row r="8">
          <cell r="G8" t="str">
            <v>Selection</v>
          </cell>
        </row>
        <row r="9">
          <cell r="G9" t="str">
            <v>U19</v>
          </cell>
        </row>
        <row r="10">
          <cell r="G10" t="str">
            <v>Repos</v>
          </cell>
        </row>
        <row r="11">
          <cell r="G11" t="str">
            <v>Match</v>
          </cell>
        </row>
        <row r="12">
          <cell r="G12" t="str">
            <v>Autre</v>
          </cell>
        </row>
      </sheetData>
      <sheetData sheetId="20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OnLoad="1" refreshedBy="Sined" refreshedDate="44513.866123842592" createdVersion="7" refreshedVersion="7" minRefreshableVersion="3" recordCount="802" xr:uid="{7F91A97B-301E-46EC-BC72-1011589D80DD}">
  <cacheSource type="worksheet">
    <worksheetSource name="Donnees"/>
  </cacheSource>
  <cacheFields count="31">
    <cacheField name="Nom" numFmtId="0">
      <sharedItems containsBlank="1" count="121">
        <s v="MALBEC"/>
        <s v="AGGOUN"/>
        <s v="KUTRAN"/>
        <s v="MWANGA"/>
        <s v="BOKELE"/>
        <s v="OREA"/>
        <s v="OUATTARA"/>
        <s v="PASCAL"/>
        <s v="KLIDJE"/>
        <s v="PIRRINGUEL"/>
        <s v="BOUDECHICHA"/>
        <s v="LOUIS-JEAN"/>
        <s v="MANGA"/>
        <s v="ATALLAH"/>
        <s v="EKOMIE"/>
        <s v="DEPUSSAY"/>
        <s v="GHARNOUT"/>
        <s v="VETRO"/>
        <s v="DELAURIER"/>
        <s v="EL MOUTAWAKIL"/>
        <s v="YAMEOGO"/>
        <s v="ROUYARD"/>
        <s v="HARUNA"/>
        <s v="ROUYARD Niels"/>
        <s v="ROCROU"/>
        <s v="SOW"/>
        <s v="BERNOU"/>
        <s v="MARQUES"/>
        <s v="BAHOYA"/>
        <s v="BAKWA"/>
        <s v="TRAORE"/>
        <s v="ROUYARD D"/>
        <s v="LIMA SEMEDO"/>
        <s v="BRIASTRE"/>
        <s v="GOMIS"/>
        <s v="MOUANGA"/>
        <s v="NENKULA"/>
        <s v="NASSER"/>
        <s v="CAMARA"/>
        <s v="MAKAGNI"/>
        <s v="ESSIENA AVANG"/>
        <s v="ATTOLOU"/>
        <s v="DE AMORIM"/>
        <s v="KOKO"/>
        <s v="DE LIMA"/>
        <s v="YOUNOUSSE"/>
        <s v="LEBON"/>
        <s v="SOYHATI"/>
        <s v="JEAN BAPTISTE"/>
        <s v="CONSTANT"/>
        <s v="TEBILI"/>
        <s v="BEDFIANE"/>
        <s v="GRILLOT"/>
        <s v="BOUHADI"/>
        <s v="SWIDERSKI"/>
        <s v="ATTALAH"/>
        <s v="CHAUVET"/>
        <s v="AMOUGOU TRIAUD"/>
        <s v="ROY"/>
        <s v="BOUTER"/>
        <s v="MEGDAD"/>
        <s v="BIUMLA"/>
        <s v="HARFI"/>
        <s v="MATHIS"/>
        <s v="RAMON"/>
        <s v="MORIGNY"/>
        <s v="LAMOULIATTE"/>
        <s v="ETIENNE"/>
        <s v="DAUTIN"/>
        <s v="BEDFIAN"/>
        <s v="ALAIN"/>
        <s v="GROTHE "/>
        <s v="NOEL"/>
        <s v="TEBILI "/>
        <s v="MOINEAU"/>
        <s v="GRIMAUD"/>
        <s v="GOBE"/>
        <s v="NYEMBO"/>
        <s v="DIDEHI"/>
        <s v="DIALLO"/>
        <s v="ABBEY"/>
        <s v="VENNETTILLI"/>
        <s v="BERTEAUX"/>
        <s v="NDONG "/>
        <s v="OWONA"/>
        <s v="BOUCARD"/>
        <s v="DE ALMEIDA"/>
        <s v="LUSWEKI"/>
        <s v="MERLET"/>
        <s v="LACOUX"/>
        <s v="ROUYARD N"/>
        <s v="DA SILVA"/>
        <s v="GROTHE"/>
        <s v="" u="1"/>
        <m u="1"/>
        <s v="CAPBLANNE" u="1"/>
        <s v="CASTEL" u="1"/>
        <s v="ESSIENA" u="1"/>
        <s v="GORDIEN" u="1"/>
        <s v="DE AMORIN" u="1"/>
        <s v="VANGAH" u="1"/>
        <s v="GUTIERREZ" u="1"/>
        <s v="DIDEHI GIRONIS" u="1"/>
        <s v="MOREAU NGUYEN" u="1"/>
        <s v="JACKY" u="1"/>
        <s v="LOA TOUKAM" u="1"/>
        <s v="MAHAMAT" u="1"/>
        <s v="KALYVAS " u="1"/>
        <s v="DAOUDI" u="1"/>
        <s v="MEGDAD MANETTE" u="1"/>
        <s v="LEMOINE" u="1"/>
        <s v="DUCOU" u="1"/>
        <s v="LYNION" u="1"/>
        <s v="TAHAR" u="1"/>
        <s v="GERVAIS" u="1"/>
        <s v="BOUJOUAMA" u="1"/>
        <s v="DELAURIER CHAUBET" u="1"/>
        <s v="LE CROART" u="1"/>
        <s v="SAVIDAN" u="1"/>
        <s v="BIHOMBA" u="1"/>
        <s v="BIATCHA" u="1"/>
      </sharedItems>
    </cacheField>
    <cacheField name="Date" numFmtId="14">
      <sharedItems containsSemiMixedTypes="0" containsNonDate="0" containsDate="1" containsString="0" minDate="2020-08-08T00:00:00" maxDate="2021-11-09T00:00:00" count="49">
        <d v="2021-07-23T00:00:00"/>
        <d v="2021-07-29T00:00:00"/>
        <d v="2021-08-08T00:00:00"/>
        <d v="2021-08-13T00:00:00"/>
        <d v="2021-08-21T00:00:00"/>
        <d v="2021-08-28T00:00:00"/>
        <d v="2021-09-04T00:00:00"/>
        <d v="2021-09-11T00:00:00"/>
        <d v="2021-09-25T00:00:00"/>
        <d v="2021-07-30T00:00:00"/>
        <d v="2021-08-06T00:00:00"/>
        <d v="2021-09-05T00:00:00"/>
        <d v="2021-09-12T00:00:00"/>
        <d v="2021-09-17T00:00:00"/>
        <d v="2021-08-07T00:00:00"/>
        <d v="2021-08-20T00:00:00"/>
        <d v="2021-08-22T00:00:00"/>
        <d v="2021-08-29T00:00:00"/>
        <d v="2021-09-18T00:00:00"/>
        <d v="2021-10-03T00:00:00"/>
        <d v="2021-08-14T00:00:00"/>
        <d v="2021-08-04T00:00:00"/>
        <d v="2021-10-10T00:00:00"/>
        <d v="2021-10-09T00:00:00"/>
        <d v="2021-10-17T00:00:00"/>
        <d v="2021-10-24T00:00:00"/>
        <d v="2021-10-23T00:00:00"/>
        <d v="2021-10-30T00:00:00"/>
        <d v="2021-10-16T00:00:00"/>
        <d v="2021-11-08T00:00:00"/>
        <d v="2020-09-20T00:00:00" u="1"/>
        <d v="2020-10-25T00:00:00" u="1"/>
        <d v="2020-08-08T00:00:00" u="1"/>
        <d v="2020-10-18T00:00:00" u="1"/>
        <d v="2021-01-23T00:00:00" u="1"/>
        <d v="2020-10-11T00:00:00" u="1"/>
        <d v="2020-10-04T00:00:00" u="1"/>
        <d v="2021-04-17T00:00:00" u="1"/>
        <d v="2021-05-22T00:00:00" u="1"/>
        <d v="2021-05-08T00:00:00" u="1"/>
        <d v="2020-08-21T00:00:00" u="1"/>
        <d v="2020-08-14T00:00:00" u="1"/>
        <d v="2021-03-20T00:00:00" u="1"/>
        <d v="2020-09-12T00:00:00" u="1"/>
        <d v="2020-08-26T00:00:00" u="1"/>
        <d v="2020-09-05T00:00:00" u="1"/>
        <d v="2021-02-13T00:00:00" u="1"/>
        <d v="2021-02-06T00:00:00" u="1"/>
        <d v="2020-09-27T00:00:00" u="1"/>
      </sharedItems>
    </cacheField>
    <cacheField name="Type" numFmtId="0">
      <sharedItems containsBlank="1" count="5">
        <s v="AMICAL"/>
        <s v="CHAMPIONNAT"/>
        <s v="TOURNOI"/>
        <s v="" u="1"/>
        <m u="1"/>
      </sharedItems>
    </cacheField>
    <cacheField name="Categorie" numFmtId="0">
      <sharedItems count="5">
        <s v="N3"/>
        <s v="U19"/>
        <s v="U17N"/>
        <s v="U17R"/>
        <s v="U16" u="1"/>
      </sharedItems>
    </cacheField>
    <cacheField name="Adversaire" numFmtId="0">
      <sharedItems containsBlank="1" count="63">
        <s v="MONT DE MARSAN"/>
        <s v="TRELISSAC"/>
        <s v="   LIBOURNE"/>
        <s v="   ARLAC"/>
        <s v="  St ETIENNE"/>
        <s v="CHATELLEREAULT"/>
        <s v="BRESSUIRE"/>
        <s v="  BAYONNE"/>
        <s v="  POITIERS"/>
        <s v="   Arlac R1"/>
        <s v="  LORIENT"/>
        <s v="LAVAL"/>
        <s v="RENNES"/>
        <s v="       BREST"/>
        <s v="  GUINGAMP"/>
        <s v="LE MANS"/>
        <s v=" MERIGNAC SA"/>
        <s v="  MERIGNAC SA"/>
        <s v="TOULOUSE"/>
        <s v="MARSEILLE"/>
        <s v="VENDEE"/>
        <s v="STRASBOURG"/>
        <s v="ANGERS"/>
        <s v="BEZIERS"/>
        <s v="MONTAUBAN"/>
        <s v=" BALMA"/>
        <s v="TOULOUSE FC"/>
        <s v="  PAU"/>
        <s v=" ISTRES"/>
        <s v="MERIGNAC"/>
        <s v="St BORDELAIS"/>
        <s v="LIBOURNE"/>
        <s v="  LIBOURNE"/>
        <s v="VILLENAVE"/>
        <s v="  VERTOU"/>
        <s v="  NIORT"/>
        <s v="MARIGNANE GIGNAC"/>
        <s v="ORTHEZ"/>
        <s v="MÉRIGNAC"/>
        <s v="MURET"/>
        <s v=" NEUVILLE"/>
        <s v=" COGNAC"/>
        <s v="Arlac"/>
        <s v="TOURS F.C."/>
        <s v=" NANTES"/>
        <s v=" ANGERS"/>
        <s v="" u="1"/>
        <m u="1"/>
        <s v="MERIGNAC SA" u="1"/>
        <s v="LORIENT" u="1"/>
        <s v="ST ETIENNE" u="1"/>
        <s v="ACADEMIE 2nde CHANCE" u="1"/>
        <s v="PAU" u="1"/>
        <s v="ISTRES" u="1"/>
        <s v="ANGOULEME" u="1"/>
        <s v="VEDENE" u="1"/>
        <s v="SA MÉRIGNAC" u="1"/>
        <s v="RODEZ" u="1"/>
        <s v="BREST" u="1"/>
        <s v="MONTPELLIER" u="1"/>
        <s v="BRIVE" u="1"/>
        <s v="NIORT" u="1"/>
        <s v="BALMA" u="1"/>
      </sharedItems>
    </cacheField>
    <cacheField name="Terrain" numFmtId="0">
      <sharedItems/>
    </cacheField>
    <cacheField name="ScoreBordeaux" numFmtId="1">
      <sharedItems containsSemiMixedTypes="0" containsString="0" containsNumber="1" containsInteger="1" minValue="0" maxValue="10" count="10">
        <n v="1"/>
        <n v="2"/>
        <n v="3"/>
        <n v="4"/>
        <n v="0"/>
        <n v="6"/>
        <n v="5"/>
        <n v="10"/>
        <n v="8"/>
        <n v="7" u="1"/>
      </sharedItems>
    </cacheField>
    <cacheField name="ScoreAdversaire" numFmtId="1">
      <sharedItems containsSemiMixedTypes="0" containsString="0" containsNumber="1" containsInteger="1" minValue="0" maxValue="5" count="6">
        <n v="1"/>
        <n v="0"/>
        <n v="3"/>
        <n v="2"/>
        <n v="4"/>
        <n v="5" u="1"/>
      </sharedItems>
    </cacheField>
    <cacheField name="Resultat" numFmtId="0">
      <sharedItems/>
    </cacheField>
    <cacheField name="Titulaire" numFmtId="0">
      <sharedItems/>
    </cacheField>
    <cacheField name="Tactique" numFmtId="0">
      <sharedItems containsBlank="1" count="6">
        <s v="4-2-3-1"/>
        <s v="4-4-2"/>
        <s v="4-1-3-2"/>
        <s v="4-3-3"/>
        <s v="" u="1"/>
        <m u="1"/>
      </sharedItems>
    </cacheField>
    <cacheField name="Poste" numFmtId="0">
      <sharedItems containsMixedTypes="1" containsNumber="1" containsInteger="1" minValue="0" maxValue="0" count="20">
        <s v="Gardien"/>
        <s v="Latéral droit"/>
        <s v="Latéral Gauche"/>
        <s v="Défenseur AxeG"/>
        <s v="Défenseur AxeD"/>
        <s v="Milieu défensif"/>
        <s v="ExcentreD"/>
        <s v="Attaquant Axe"/>
        <s v="Meneur de jeu"/>
        <s v="ExcentreG"/>
        <s v="Milieu droit"/>
        <s v="Milieu gauche"/>
        <s v="Milieu relayeur"/>
        <s v="Attaquant Soutien"/>
        <s v="Non Utilise"/>
        <n v="0"/>
        <s v="Milieu"/>
        <s v="AttaquantG"/>
        <s v="AttaquantD"/>
        <s v="Défenseur Axe"/>
      </sharedItems>
    </cacheField>
    <cacheField name="Note" numFmtId="1">
      <sharedItems containsBlank="1" containsMixedTypes="1" containsNumber="1" containsInteger="1" minValue="0" maxValue="9" count="11">
        <n v="0"/>
        <m/>
        <n v="7"/>
        <n v="6"/>
        <n v="5"/>
        <n v="8"/>
        <n v="4"/>
        <n v="9"/>
        <s v=" "/>
        <n v="3"/>
        <n v="2"/>
      </sharedItems>
    </cacheField>
    <cacheField name="Temps de Jeu" numFmtId="1">
      <sharedItems containsString="0" containsBlank="1" containsNumber="1" containsInteger="1" minValue="0" maxValue="98" count="89">
        <n v="90"/>
        <n v="45"/>
        <n v="75"/>
        <n v="35"/>
        <n v="55"/>
        <n v="65"/>
        <n v="40"/>
        <n v="60"/>
        <n v="50"/>
        <n v="30"/>
        <m/>
        <n v="70"/>
        <n v="78"/>
        <n v="20"/>
        <n v="12"/>
        <n v="25"/>
        <n v="82"/>
        <n v="62"/>
        <n v="68"/>
        <n v="8"/>
        <n v="28"/>
        <n v="22"/>
        <n v="83"/>
        <n v="0"/>
        <n v="7"/>
        <n v="93"/>
        <n v="72"/>
        <n v="11"/>
        <n v="21"/>
        <n v="92"/>
        <n v="80"/>
        <n v="64"/>
        <n v="27"/>
        <n v="16"/>
        <n v="97"/>
        <n v="87"/>
        <n v="85"/>
        <n v="10"/>
        <n v="19"/>
        <n v="48"/>
        <n v="63"/>
        <n v="47"/>
        <n v="74"/>
        <n v="31"/>
        <n v="66"/>
        <n v="9"/>
        <n v="18"/>
        <n v="76"/>
        <n v="17"/>
        <n v="23"/>
        <n v="94"/>
        <n v="86"/>
        <n v="29"/>
        <n v="46"/>
        <n v="84"/>
        <n v="13"/>
        <n v="34"/>
        <n v="51"/>
        <n v="71"/>
        <n v="95"/>
        <n v="54"/>
        <n v="26"/>
        <n v="14"/>
        <n v="49"/>
        <n v="36"/>
        <n v="5"/>
        <n v="32"/>
        <n v="39"/>
        <n v="44"/>
        <n v="37"/>
        <n v="6"/>
        <n v="81"/>
        <n v="67"/>
        <n v="61"/>
        <n v="33"/>
        <n v="69"/>
        <n v="56"/>
        <n v="24"/>
        <n v="52"/>
        <n v="77"/>
        <n v="57"/>
        <n v="3"/>
        <n v="79"/>
        <n v="98"/>
        <n v="96"/>
        <n v="1" u="1"/>
        <n v="89" u="1"/>
        <n v="15" u="1"/>
        <n v="73" u="1"/>
      </sharedItems>
    </cacheField>
    <cacheField name="Buts" numFmtId="1">
      <sharedItems containsBlank="1" containsMixedTypes="1" containsNumber="1" containsInteger="1" minValue="0" maxValue="3" count="7">
        <n v="0"/>
        <n v="1"/>
        <m/>
        <n v="2"/>
        <s v=" "/>
        <s v="  "/>
        <n v="3"/>
      </sharedItems>
    </cacheField>
    <cacheField name="Passes" numFmtId="1">
      <sharedItems containsBlank="1" containsMixedTypes="1" containsNumber="1" containsInteger="1" minValue="0" maxValue="3" count="6">
        <n v="0"/>
        <n v="1"/>
        <m/>
        <n v="2"/>
        <s v=" "/>
        <n v="3"/>
      </sharedItems>
    </cacheField>
    <cacheField name="CJ" numFmtId="1">
      <sharedItems containsString="0" containsBlank="1" containsNumber="1" containsInteger="1" minValue="0" maxValue="2"/>
    </cacheField>
    <cacheField name="CR" numFmtId="1">
      <sharedItems containsString="0" containsBlank="1" containsNumber="1" containsInteger="1" minValue="0" maxValue="1"/>
    </cacheField>
    <cacheField name="Distance" numFmtId="1">
      <sharedItems containsString="0" containsBlank="1" containsNumber="1" containsInteger="1" minValue="0" maxValue="12442"/>
    </cacheField>
    <cacheField name="Haute intensite" numFmtId="1">
      <sharedItems containsString="0" containsBlank="1" containsNumber="1" containsInteger="1" minValue="0" maxValue="749"/>
    </cacheField>
    <cacheField name="Accel/Decel" numFmtId="1">
      <sharedItems containsString="0" containsBlank="1" containsNumber="1" containsInteger="1" minValue="0" maxValue="131"/>
    </cacheField>
    <cacheField name="Commentaires" numFmtId="0">
      <sharedItems containsBlank="1" containsMixedTypes="1" containsNumber="1" containsInteger="1" minValue="0" maxValue="0" count="432">
        <n v="0"/>
        <m/>
        <s v="Bon match dans l'ensemble, doit être plus cohérient au pied"/>
        <s v="Bon match défensif et à apporté offensivement"/>
        <s v="Solide défensivement , doit plus apporter offensivement"/>
        <s v="Solide défensivement , propre technique et des les relances, à l'origine du but"/>
        <s v="Solide défensivement , propre technique et des les relances"/>
        <s v="Bcp de volume, propre techniquement"/>
        <s v="Capable de percuter, d'éliminer, un atout ds son couloir"/>
        <s v="Oriente et anime l'entre jeu"/>
        <s v="Important devant avec la prise de profondeur, bcp d'occassions et a été récompensé par un but"/>
        <s v="Disponibilité entre les lignes, a été percutant, bon animateur offensif"/>
        <s v="De bons appels , a pesé devant, un peu de déchet technique"/>
        <s v="Non utilisé"/>
        <s v="Bonne rentrée , bonne attitude"/>
        <s v="Sérieux dans tout ce qu'il a entrepris. Pas grand chose à faire."/>
        <s v="Sérieux défensifement. Beaucoup d'activité dans son couloir."/>
        <s v="Sérieux défensivement. Il peut faire mieux dans l'utilisation du ballon."/>
        <s v="Confirme son bon début de saison, fort dans les duels et à l'aise avec le ballon."/>
        <s v="Fort dans les duels, n'hésite pas à trouver des décalages dans les relances."/>
        <s v="Encore beaucoup d'activité, précieux dans le pressing, et plutôt juste techniquement."/>
        <s v="On attend plus de ce joueur, pas grand chose en première mi-temps, du mieux par la suite avec plus de percussion."/>
        <s v="Un des rares à avoir essayer de dynamiser la première période, plutôt juste avec le ballon, il apporte vraiment avec sa vision et sa touche technique."/>
        <s v="Beaucoup de générosité, un exemple dans les efforts, surtout des occassions et un but."/>
        <s v="Préstation neutre malgré un pénalty obtenu. On attend beaucoup plus dans tous les domaines."/>
        <s v="Match diffcile pour Amadou. Pas en réussite dans tout ce qu'il a entrepris et une occasion gachée. Doit faire beaucoup plus."/>
        <s v="A dynamisé l'attaque avec sa rentréé. Auteur du passe désicive sur le 2ème but."/>
        <s v="Bonne rentrée."/>
        <s v="Match tranquille avec une 1ère mi-temps timide ac un placement trop bas et de la précipitation. Du mieux en 2ème"/>
        <s v="Plutôt solide, beaucoup d'activité, doit faire mieux techniquement"/>
        <s v="Solide défensivement , Jacques doit avoir plus de maîtrise avec le ballon"/>
        <s v="Grosse préstattion pour Junior, un roc, auteur de l'ouverture du score, il confirme son très bon début de saison"/>
        <s v="Grosse présatation pour Malcom, très solide , propre techniquement,  auteur d'une belle ouverture pour le 3eme but"/>
        <s v="Bcp d'activité, de ballons récupèrès, intérressant avec le ballon, un gros match."/>
        <s v="Auteur d'une passe décisive, Moudja doit être plus efficace dans son jeu."/>
        <s v="Encore un gros match, il met à lui seul l'équipe à l'endroit avec le ballon. De l'activité en plus."/>
        <s v="Encore un but, use les défenses par ses courses en profondeur et lutte toujours au duel. Doit progresser ds ses déplacements devant le but."/>
        <s v="Bien ds le travail défensif, et capable de faire mieux offensivement. Plutôt discret."/>
        <s v="Bcp d'activité mais aussi bcp de déchet ds son jeu, il est capable de faire bcp mieux avec le ballon. Il découvre le football d'adulte."/>
        <s v="Rentrée correcte"/>
        <s v="Bonne rentrée"/>
        <s v="Solide et précieux dans le domaine aérien et dans la relance.  Quelques manques de repères ds la lecture du jeu."/>
        <s v="Bon match dans l'ensemble, bcp d'énergie, doit être plus juste techniquement et dans la lecture des ballons."/>
        <s v="Première mi-temps compliqué pour lui , plus solide en 2ème et plus juste."/>
        <s v="Dans la continuité de son début , très bon match, solide dans les duels, propre techniquement."/>
        <s v=" Très bon match, solide dans les duels, propre techniquement, doit gérer ses émotions."/>
        <s v="Grosse préstation, bcp d'activité, précieux dans le pressing, juste techniquement, récompensé par un but."/>
        <s v=" 2 passes décisives, son jeu est plus efficace, il est percutant et ses actions débouchent sur quelque chose."/>
        <s v="Tout simplement étincelant à tous les niveaux."/>
        <s v="Encore un but, encore un gros match."/>
        <s v="Il doit être décisif, il l'a été avec un but. Peut faire plus encore dans le jeu."/>
        <s v="Bon match, des efforts, une passe décisive, loupe un face à face avec le gardien."/>
        <s v=" "/>
        <s v="  "/>
        <s v="Manque de présence, d'autorité. Passif sur le but"/>
        <s v="Bonne volonté mais jamais au contact dans le duel, beaucoup de dechets technique, naïf."/>
        <s v="En difficultés physiquement tactiquement et techniquement."/>
        <s v="Défensivement solide, compliqué ballon au pieds beaucoup de mauvaises relances."/>
        <s v="N'a pas evolué a son poste mais il a commis beaucoup d'erreurs tactiques et énormement de pertes de balles."/>
        <s v="Bonne présence athlétique, mais trop peu utilisé par les defenseurs pour ressortir les ballons. En progrés."/>
        <s v="Present dans les duels, cale bien les ballons pour faire remonter le bloc, manque d'efficacité devant le but. "/>
        <s v="Beaucoup d'activité, doit plus simplifier son jeu, moins de touche de balle. Précieux pour ressortir les ballons."/>
        <s v="Inssufisant dans tous les domaines, malgré sa bonne volonté."/>
        <s v="Efficace devant le but, beaucoup de courses mais doit etre capable de venir offrir des solutions au milieu. "/>
        <s v="Malgré son coup d'éclat sur le but, manque de régularite sur les 9  min, il doit faire mieux. "/>
        <s v="Bon commandement, jeu aux pieds perfectible. Doit gagner en autorité"/>
        <s v="En grande difficulte à tous les niveaux, mieux en seconde mi-temps"/>
        <s v="Match plein, tranchant off et def, à crée le danger avec le ballon et par ses courses. Leader exemplaire "/>
        <s v="Des bonnes choses sur l'aspect def, mais fragile téchniquement, bcp de pertes "/>
        <s v="Match de reprise, 45' correct a apporté de la qualité de pieds pour ressortir les ballons, un peu juste sur certaines interventions def"/>
        <s v="Match de guerrier, en progrés mais on attend plus de lui avec le ballon"/>
        <s v="Est passé à cotés de son match, ne se sert pas de ses qualités, aucunes connexions avec les autres"/>
        <s v="Bcp d'activités, décisif auteur d'un tres beau but, a gratté des ballons important"/>
        <s v="Insuffisant, match brouillon"/>
        <s v="Match compliqué, il n' a pas su etre decisif, du mal a faire les efforts defensifs. Décevant"/>
        <s v="En progrés, meme si il doit gagner a etre encore plus régulier, a été décisif en inscrivant le but de la victoire"/>
        <s v="Un match solide à un poste nouveau pour lui, a apporté sa qualité technique off, quelques détails a regler defensivement "/>
        <s v="Hormis les CPA, pas trop solicité. Un peu sur le reculoir , manque d'autorité"/>
        <s v="Mis à part qques centres dangeureux il est en grande difficulté, il n'a jamais mené un duel, il a bcp subi"/>
        <s v="Excellent sur l'apport offensif, bcp de variétés dans ce qu'il a proposé, qques approximations defensivement. "/>
        <s v="Grosses lacunes techniques, defensivevment correct. Inquiétant"/>
        <s v="Actif, il a été précieux dans le commandement de l'equipe. Match serieux"/>
        <s v="Important dans la gestion des tempo, qques pertes de balles inhabituelles"/>
        <s v="Bon dans l'engagement aérien, manque d'appuis du au mauvais cramponnage"/>
        <s v="Grosse activité, intelligent un élémént moteur de l'équipe"/>
        <s v="malgré une occasion sur la frappe, c'est nettement inssufisant, bcp de mauvais choix et une mauvaise lecture des situations"/>
        <s v="À court physiquement, difficilement trouvable de part la densite adversaire précieux sur certaines passes et CPA"/>
        <s v="Manque d'efficacité en difficulté sur le plan atlhétique"/>
        <s v="malgré son but, il a été transparent peu impliqué"/>
        <s v="Bon dans le commandement, rassurant notamment dans les sorties a fait une interception décisive à 2-0 . Bon match"/>
        <s v="Solide défensivement, mais peut mieux faire avec le ballon, nerveux"/>
        <s v="Des approximations techniques mais a vite corrigé. Encore des errements tactiques.Bonne deuxieme mi-temps"/>
        <s v="Éprouve toujours des difficultés sur le plan technique, parait fatigué"/>
        <s v="Pas au niveau attendu, doit faire mieux  au niveau de la maturité"/>
        <s v="Match décevant au niveau technique, peu présent dans le duel. Gestion des émotions à travailler"/>
        <s v="Présent dans les duels mais doit etre plus ambitieux avec le ballon"/>
        <s v="Un ton en dessous par rapport à son debut de saison mais toujours présent dansl'activité"/>
        <s v="Du mieux. mais on attend toujours plus. Bon état d'esprit"/>
        <s v="Discret en 1ere puis plus en vue en 2eme lorqu'il y avait plus d'espace"/>
        <s v="Auteur de l'ouverture du score mais insuffisant au niveau des courses, doit gagner en efficacité ( il a raté 2 faca à face"/>
        <s v="Pas grand chose à faire. But concédé sur pénalty."/>
        <s v="Bonne animation OFF. Doit être plus fin techniquement sur le jeu combiné. Bien DEF."/>
        <s v="Insuffisant sur le plan technique dans les relances et défensivement."/>
        <s v="De la bonne volonté (Com/attention). Relances moyennes (Choix/technique)"/>
        <s v="Bon match dans l'ensemble. Bonnes relances et juste DEF."/>
        <s v="Match intéressant (Technique). Par moment, position un peu basse. (OFF/DEF)"/>
        <s v="Bien dans les efforts DEF (Retours). Des attentes dans le déséquilibre. (Passes/Courses)"/>
        <s v="Intéressant dans l'utilisation du ballon. Pressing OK. Des attentes dans le replacement."/>
        <s v="Correct en 1ère MT. (But/activité) Doit simplifier quand même. Rentrée décevante."/>
        <s v="Match intéressant. Actif, de bonnes récupérations hautes (Ex: 1er but)."/>
        <s v="Match décevant. Actif mais peu en vue offensivement."/>
        <s v="Match correct pour une première et un 2006. Sérieux dans l'ensemble."/>
        <s v="De la bonne volonté. Entreprenant OFF mais doit être plus solide DEF."/>
        <s v="Insuffisant DEF (Alignement). Quelques coups OFF. Attention à l'état d'esprit. (Avec adv)"/>
        <s v="Bonne volonté mais insuffisant techniquement."/>
        <s v="Correct avec quelques arrêts mais à tout de même pris 3 buts."/>
        <s v="Techniquement toujours intéressant mais en attente de plus d'activité."/>
        <s v="Entrée volontaire. Du caractère/ percussion. Doit être plus décisif OFF. Retours DEF bien."/>
        <s v="Match sérieux, bonne présence dans la profondeur. Doit s'affiner dans la relance (Choix/Technique)"/>
        <s v="Solide et concentré DEF. Actif dans son couloir. Doit être plus fin techniquement."/>
        <s v="Solide et concentré DEF. Plus d'activité attendue dans son couloir."/>
        <s v="Solide défensivement. (Duels et gestion espace devant) Attention à la gestion de la profondeur."/>
        <s v="Très bon match. Bon DEF (Anticipation) et pertinent dans les relances."/>
        <s v="Match intéressant. Beaucoup de volonté, doit progresser dans son placement. (Sortie de balle/équilibre)"/>
        <s v="Sérieux dans les aspects DEF (Généreux replis). Actif OFF mais attente d'efficacité. (Dribbles/tirs/centres)"/>
        <s v="Volontaire mais trop de déchets techniques. Manque de pertinence dans son positionnement."/>
        <s v="Précieux pour l'équipe. Bon point d'appui et intéressant dans la tache défensive."/>
        <s v="Manque d'activité malgré quelques interceptions bien senties. Décevant dans l'utilisation du ballon."/>
        <s v="Bon travail DEF et dans les transitions DEF/OFF. Plus de finesse TE attendue dans les 30 derniers mètres."/>
        <s v="Entrée sérieuse, appliquée. Quelques choix de passes à revoir."/>
        <s v="Peu de temps de jeu. Sortie sur blessure. En difficulté sur le plan DEF et dans l'utilisation."/>
        <s v="Peu de temps de jeu. Sortie sur blessure. Du volume sur plan athlétique."/>
        <s v="Manque de dynamisme et d'influence sur le jeu. (Récupération et utilisation) Quelques coups bien joués."/>
        <s v="2/3 arrêts dès sa rentrée. Prestation intéressante. (Utilisation pieds)"/>
        <s v="Peu en vue OFF malgré un bel appel sur son but. Replis DEF assurés."/>
        <s v="Manque de simplicité dans l'utilisation et pas très bien placé défensivement."/>
        <s v="Tournoi décevant. Manque d'efficacité (Pied et lecture trajectoire)"/>
        <s v="Tournoi moyen. (Insuffisance technique)"/>
        <s v="De grosses difficultés. (Utilisation ballon, duels et lecture trajectoire)"/>
        <s v="Bon tournoi. Présence duels, intensité. Performant en DEF et MIL."/>
        <s v="De la volonté mais difficulté dans l'utilisation du ballon et dans la lecture des trajectoires."/>
        <s v="Difficulté début tournoi (Technique). Un léger mieux sur la fin. (Confiance)"/>
        <s v="A beaucoup subi. Peu d'influence dans le jeu, assez transparent."/>
        <s v="De la volonté, des ballons gagnés malgré un déficit athlétique. (Utilisation correcte)"/>
        <s v="Tournoi satisfaisant. (Jeu dos au but) Manque d'efficacité devant le but."/>
        <s v="Manque d'activité (DEF). Utilisation ballon correcte mais irrégulière."/>
        <s v="Trop de mauvais choix. (Technique) Doit faire plus d'efforts pour le groupe. (Etat d'esprit)"/>
        <s v="Bon tournoi (utilisation du ballon, duel défensif), une erreur importante au 1er match"/>
        <s v="Enzo a bien évolué pendant le tournoi, des qualités d'appui et de percussion. Doit dévlopper sa frappe de balle"/>
        <s v="Tournoi décevant compte-tenu de ces qualités. Pas assez d'effort notamment, a subi les évènements."/>
        <s v="Cameron doit faire mieux avec plus de rigueur défensive et plus d'application dans l'utilisation du ballon "/>
        <s v="Tournoi correct, bon potentiel. Quelques imprecisions aux pieds"/>
        <s v="Doit faire mieux  dans l'utilisation sous pression et faire preuve de plus de caractère, mais important pour l'équipe."/>
        <s v="Toujours aussi actif, Noah doit faire mieux dans l'utilisation du ballon et être plus efficace"/>
        <s v="Encore un manque d'autorité (1er but). Du mieux au pied (Départ jeu). Un très bel arrêt."/>
        <s v="Insuffisant dans les duels et sur le plan athlétique. Utilisation du ballon correcte malgré quelques erreurs."/>
        <s v="Match plutôt solide défensivement. Placement et relance à améliorer."/>
        <s v="Match sérieux mais encore des erreurs techniques et d'appréciation de différentes situations."/>
        <s v="Match plutôt solide défensivement. Des intentions à la relance. Attention à l'efficacité et à la variété."/>
        <s v="Sérieux défensivement. Doit faire mieux dans l'utilisation du ballon. (Technqiue/Choix)"/>
        <s v="Du mieux dans l'intensité. (Transitions/replacement) Mais doit être meilleur dans l'utilisation à l'intérieur et plus décisif."/>
        <s v="Des efforts dans l'activité (Replacement) Intéressant sur le plan technique (en restant efficace)."/>
        <s v="Bon dos au jeu, efforts de replacement (Attention à pas être trop bas). 2 buts"/>
        <s v="De l'activité, des efforts défensifs. Trop d'imprécision dans l'utilisation du ballon."/>
        <s v="De l'intensité, des qualités d'appuis et de percussion. Doit gagner en efficacité. (Trop de touches de balle)"/>
        <s v="Peu en vue."/>
        <s v="Etat d'esprit insuffisant."/>
        <s v="match satisfaisant, mt1: manque de présence, du mieux en seconde + un bel arrêt. "/>
        <s v="Bien, a évolué sur 3 postes et a bien répondu techniquement. Du mieux dans le volume."/>
        <s v="prestation décevante, peu d'initiative, peu de rythme, des approximations techniques malgré une belle passe décisive. "/>
        <s v="Sérieux, appliqué, bonne communication, face à une opposition faible."/>
        <s v="Sérieux, appliqué, quelques bonnes passes mais aussi quelques approximations sur la 1er tdb. "/>
        <s v="Sérieux sur l'aspect def, bien placé, engagement dans les duels. Simple dans l'utilisation"/>
        <s v="Bonne dynamique, qualité d'appui, bonne utilisation du ballon"/>
        <s v="Bien sur le plan technique avec une touche de créativité et de l'efficacité devant le but. Du mieux dans les efforts. "/>
        <s v="Medhi a mis plus de bonne volonté, mais il doit faire mieux par rapport aux attentes du poste (efficacité globale, réflexion)"/>
        <s v="De l'activité et de l'efficacité, Noah retrouve de bonnes sensations."/>
        <s v="Match décevant, Noa doit apporter plus offensivement malgré de la bonne volonté"/>
        <s v="Entrée décevante notamment dans l'utilisation du ballon"/>
        <s v="Sérieux, appliqué, Paco doit apporter plus en entrant."/>
        <s v="Beaucoup d'envie, Nathan a percuté, il doit gagner en efficacité dans le dernier geste (passe D, but)"/>
        <s v="Match sérieux, bonne présence (orale et aérienne). Correct au pied mais quelques ballons mal joués (choix)"/>
        <s v="Toujours intéressant avec le ballon mais doit faire mieux dans les duels def (+ de solidité attendue)"/>
        <s v="Moyen, trop d'irrégularités, dans l'utilisation mais aussi dans le placement et le duel."/>
        <s v="Sérieux, bonne communication mais des interventions approximatives. "/>
        <s v="Solide dans l'ensemble. Attention à rester sobre et efficace dans l'utilisation."/>
        <s v="Présent dans l'équilibre def, mais a été régulièrement en retard et a commis trop de fautes. Pas loin de l'expulsion. Utilisation insuffisante."/>
        <s v="Quelques bonnes choses (1 but, 1 passe D), manque d'efficacité dans l'utilisation (trop de pertes de balle). Doit progresser défensivement pour aider l'équipe."/>
        <s v="Bon match avec une très bonne première période, de la créativité, de la justesse technique (attention à ne pas en abuser). Def sérieux. A baissé en 2nde MT."/>
        <s v="Match complexe, David a marqué mais il est trop resté dans le duel face à un adversaire direct trés costaud. "/>
        <s v="De bonnes choses (activité, jeu combiné, prise passe) mais manque de régularité (perte : technique ou choix)."/>
        <s v="De bonnes choses notamment dans la phase de déséquilibre (jeu combiné, percussion, but ), mais manque de constance notamment dans la phase de conservation/progression."/>
        <s v="Entrée intéressante, de la personnalité, attentif def et utilisation correcte."/>
        <s v="Bonne entrée, actif sur son coté, sérieux défensivement et dispo off. Manque un peu de percussion pour apporter du danger."/>
        <s v="De la percussion, capable d'éliminer mais doit être + efficace. Un pénalty loupé à 8 minutes de la fin. QQ efforts def mais doit faire +."/>
        <s v="Match satisfaisant, présent vocalement, dans les airs. Mauvaise appréciation sur le premier but, précision du jeu au pied à affiner."/>
        <s v="Match décevant notamment défensivement (duels, appréciation des trajectoires)"/>
        <s v="Des efforts défensivement mais doit être meilleur dans les duels."/>
        <s v="Sérieux et discipliné mais des lacunes dans la vitesse et dans l'utilisation. Erreur de relance sur le premier but."/>
        <s v="Solide défensivement, sérieux. Cherche à relancer mais doit rester sobre."/>
        <s v="Correct défensivement (placement, énergie) mais trop insuffisant dans l'utilisation du ballon (pas de jeu vers l'avant)."/>
        <s v="Beaucoup d'activité, capable d'éliminer et de garder le ballon mais manque d'efficacité (utilisation du ballon)."/>
        <s v="Généreux dans l'effort, capable de gagner beaucoup de ballons mais manque de maîtrise technique (trop de perte)."/>
        <s v="David n'a pas touché beaucoup de ballons et a donc été peu dangereux. Il a tout de même défendu."/>
        <s v="Peu en vue, Noah n'a pas été souvent touché et n'a pas suffisament bien utilisé le ballon."/>
        <s v="Match décevant peu d'apport offensif, et défensif. Toujours en réaction donc avec un temps de retard."/>
        <s v="Entrée correcte dans une période pas simple 10c11."/>
        <s v="N'a pas participé."/>
        <s v="Peu de temps de jeu, 2 ballons pour prendre la mesure, mais une touche technique intéressante."/>
        <s v="Est entré excentré mais a basculé lat G suite à l'expulsion."/>
        <s v="Match sérieux, un bon arrêt. Prend le second but entre les jambes (moment clés)."/>
        <s v="Du mieux dans la participation couloir, techniquement satisfaisant."/>
        <s v="De la bonne volonté mais moyen sur le plan technique. Se fait expulser bêtement."/>
        <s v="Moyen en première MT (doit faire mieux def). Plus sérieux en seconde (défensivement et relance)."/>
        <s v="Bien dans la communication et le commandement, sobre à la relance. Difficulté dans la profondeur (lent)."/>
        <s v="Dans ce genre de match utilisation du ballon trop moyenne."/>
        <s v="Faible, trop de perte, def moyen, peu de course."/>
        <s v="En difficulté dans les petits espaces (MT1). Plus de rythme et du mieux en seconde."/>
        <s v="De la volonté et important pour l'équipe mais peu en réussite dans les petits espaces et dans la finition."/>
        <s v="Doit + apporter en première MT, mais 1 bonne deuxième, 2 buts dont le pénalty dans les arrêts de jeu. "/>
        <s v="Trop irrégulier, pas assez combatant. En seconde période du mieux avec des courses profondeur et + de volonté."/>
        <s v="Entrée correcte, aurait pu participer davantage offensivement."/>
        <s v="Très bonne entrée, a apporté un réel + par sa touche technique."/>
        <s v="Beaucoup de bonne volonté, combat, mais a manqué de finesse. A besoin d'être plus souvent avec le groupe. "/>
        <s v="n'a pas participé"/>
        <s v="Match sérieux, doit gagner en autorité."/>
        <s v="1ère titularisation, utilisation du ballon plutôt bonne, sérieux def."/>
        <s v="Beaucoup d'irrégularités, capable d'être solide et de bien relancer, puis d'être inattentif et maladroit."/>
        <s v="Irrégulier : solide puis en retard, ballon bien claqué / jeu long trés moyen."/>
        <s v="Bonne communication sérieux def, appliqué puis de grosses erreurs de relance ou d'intervention def."/>
        <s v="Bonne utilisation du ballon malgré quelques pertes évitables. Plus d'efforts attendus def (duel, transition)."/>
        <s v="Bon match dans l'ensemble, techniquement intéressant, de la percussion, 2 buts et 1 passe D. "/>
        <s v="Technique intéressante, doit faire plus défensivement et dans les duels."/>
        <s v="Medhi peut faire bien mieux, souvent surpris par son défenseur, dommage car capable de bonnes choses (prise de balle, courses)."/>
        <s v="MT1 moyenne : trop de pertes de balle, du mieux en seconde meilleure utilisation, des courses, du pressing. "/>
        <s v="De la percussion, de la vitesse, doit gagner en efficacité. "/>
        <s v="Entrée sérieuse, de bonnes récup, simple dans l'utilisation."/>
        <s v="De la suffisance sur 2 ballons mais ensuite trés intéressant, décisif, juste techniquement, des récup hautes."/>
        <s v="Peu de temps de jeu mais correct. "/>
        <s v="Présent et décisif, mieux que ses derniers matchs"/>
        <s v="Actif sur me couloir, attention gestion profondeur et fermeture quand l'axial sort"/>
        <s v="orientations de corps/positionnement à perfectionner. Mieux au poste d'excentré"/>
        <s v="doit merttre du rythme sur ses 1ère touches de balle et masquer ses passes"/>
        <s v="Serein, parfois trop, match sérieux dans l'ensemble"/>
        <s v="Moins actif que d'habitude"/>
        <s v="Soliste, doit plus se connecter aux autres pour combiner et varier son jeu"/>
        <s v="Mieux dans les orientations de corps"/>
        <s v="Se procure des occasions, mais doit être beaucoup plus tueur devant le but"/>
        <s v="Boudeur, manque d'activité sur le début de match. Attention replis défensifs"/>
        <s v="Doit être plus efficace, est dans la représentation individuelle. Attention replis défensifs"/>
        <s v="1er match depuis Juin, rentrée sobre, doit reprendre le rythme des matchs"/>
        <s v="Actif et tranchant dans son couloir"/>
        <s v="Bien dans l'état d'esprit, précieux dans l'utilisation du ballon"/>
        <s v="N'a fait que tacler, n'arrive pas à se situer quand on a le ballon, joue trop petit"/>
        <s v="Costaud dans le duel, a montré du caractère, propre dans ses relances"/>
        <s v="Se créé des occasions, fait tout en force, ce qui entraine du déchet et des arrêts adverses"/>
        <s v="Georges a fait des arrêts important qui nous a permi de rester et gagner le match"/>
        <s v="Tom a manqué de justesse. Il doit faire mieu defensivement et offensivement."/>
        <s v="Marley a manqué de maitrise. Il est rentré constament dans les duels."/>
        <s v="Pas assez de commandement. Il a été comme l'équipe, impuissant de mettre du rythme"/>
        <s v="Manque de caractère sur ce match. Peu agressif et peu de communication. Il doit augmenter le rythme "/>
        <s v="pas assez disponible et orienté pour être touchable mais également jouer vers l'avant. Doit analyser le dispositif adverse pour savoir quoi faire sur les remontées du ballons"/>
        <s v="Beaucoup de générosité mais manque de liens avec les autres. Il doit lever la tête pour combiné. Il doit donc varier son jeu. "/>
        <s v="Pas assez décisif dans les zones de finitions…"/>
        <s v="Se regarde jouer. Il est dans la représentation individuel et peu dans le collectif. "/>
        <s v="Fait les choses en puissance. Il doit varier son jeu pour sortir de la pression adverse (jeu combiné)"/>
        <s v="Anthony a été généreux. Il doit lever la tête pour faire les bons choix."/>
        <s v="Malone a manque d'agressivité et a oublié de défendre avant d'attaquer. Manque de maitrise dans l'utilisation du ballon"/>
        <s v="Jules est le seul a avoir montré des choses intéressante sur le terrain. Il doit continer à travailler"/>
        <s v="Pas eu grand-chose a faire mais plutôt bien, toujours des problemes dans le commendement"/>
        <s v="( Entorse cheville )"/>
        <s v="On attend plus avec le ballon, doit gérer ses émotions. Defensivement bon"/>
        <s v="Match sérieux, solide defensivement du mieux avec le ballon encore qques pertes"/>
        <s v="Bonne entame dans l'axe, puis en difficulté lorsqu'il a basculé. Rencontre des problèmes dans la lecture du jeu"/>
        <s v="Match timide, peu de prise de risque, on atttend plus nottement au niveau de la pesonnalité"/>
        <s v="Pas rigoureux defensivent et incapable de faire une difference offensivement"/>
        <s v="( Contusion fessier gauche )"/>
        <s v="Inssufisant à tous les niveaux!!!"/>
        <s v="Interrressant quand il a joue plus haut ensuite a tenté de prendre le jeu à son compte quand il est passé plus bas mais a manqué d'efficacité"/>
        <s v="Intérressant dans le jeu combiné, se procure bcp d'occasions mais manque d'aggressivité et d'efficacité devant le but, doit mettre plus d'intensité dans les courses vers l'avant et le travail defensif"/>
        <s v="1er match depuis le début de l'année, il rentre assez rapidement plutôt interressant notamment sur cpa def qques approximations au niveau de la relance"/>
        <s v="Bien rentré dans le match mais a disparu petit à petit, a moins fourni les efforts defensif, décevant"/>
        <s v="Match très sérieux de Davy, il a été bon au pied, ds la communication et à un belle arrêt."/>
        <s v="Solide défensivement et a donné des solutions offensive."/>
        <s v="Confirme de match en match tout son potentiel. Très bon match.Auteur du pénalty."/>
        <s v="Très solide défensivement. Il met en plus de la communication. Un bon leader."/>
        <s v="Bon match de reprise pour Tom. Bon ds la récupération et à l'aise techniquement. Il est monté en regime au fur et à mesure du match"/>
        <s v="Du mieux pour Amadou dans les replacements mais on est en droit d'attendre plus offensivement."/>
        <s v="Toujours aussi précieux dans le pressing, à récupèré bcp de ballon et en perd de moins en moins. Il a franchit un cap."/>
        <s v="De l'activité pour Lucas, il est à l'origine du pénalty. Des occassions mais pas de but. On avance bien en terme de temps de jeu."/>
        <s v="Encore un très bon match pour Johab."/>
        <s v="De bons déplacements entre les lignes, à l'aise techniquement , il a donné de bons ballons et à des accassions. Bon match."/>
        <s v="Rentré timide. On attend plus."/>
        <s v="Bon match, bonne présence (dans les airs, en profondeur), bonne communication. Volées pas trés bien réalisées."/>
        <s v="Bon investissement en 1ére période au poste de latéral, investi en 2nde au milieu mais utilisation moyenne."/>
        <s v="Capable de gagner ses duels, de bien relancer puis quelques erreurs techniques ou d'appréciation."/>
        <s v="Match satisfaisant, duels gagnés (encore quelques fautes évitables) du mieux dans la relance (quelques dribbles évitables)."/>
        <s v="Discipliné, de la communication importante, mais trop d'approximations avec le ballon."/>
        <s v="Def moins efficace qu'habituellement, insuffisant dans l'utilisation."/>
        <s v="Ange fait des coups (percussion, dribble) mais doit être plus disponible dans la relation avec ses partenaires et doit def + (transition)."/>
        <s v="Potentiel intéresssant (technique, 2 buts, pressing) mais doit être plus constant dans la performance."/>
        <s v="Match satisfaisant, 2 buts, des efforts de replacement, du mieux. Attention à rester sobre."/>
        <s v="Alpha apporte une touche technique évidente, il doit encore gagner en efficacité. (passe, duel)"/>
        <s v="Noah peut faire mieux, trop de pertes de balle mais des efforts de replacement. Au service de l'équipe."/>
        <s v="Entrée difficile, Merdi a été décevant sur le plan def. "/>
        <s v="N'a pas participé, malade dans la nuit."/>
        <s v="De l'énergie, de l'envie qu'il doit canaliser pour être plus efficace."/>
        <s v="Manque de concentration "/>
        <s v="Positionnement sur les remontées du ballon à corriger / Bien defensivement "/>
        <s v="Bien dans les attitudes en ce moment / confirme ce qu'il produit à l'entrainement"/>
        <s v="Match sérieux / Attention au relance dans l'axe "/>
        <s v="Bon match dans l'ensemble / attention au gestion de profondeur"/>
        <s v="Ensemble très intéressant / Faire attention à ses orientations de corps"/>
        <s v="Manque de constance / il veut passer l'adversaire que par la force / Il doit plus prendre les informations pour combiner "/>
        <s v="Bon match / Doit continuer "/>
        <s v="Match abouti / Doit continuer ainsi"/>
        <s v="Début de match compliqué / Mieux au fur et à mesure du match / Il doit rester debout pour défendre"/>
        <s v="En progrès / Plus efficace offensivement/ Doit continuer dans ce sens"/>
        <s v="Bonne activité / attention aux retours défensifs (alignements)"/>
        <s v="Entrée correcte"/>
        <s v="Sur le premier but, gestion de la profondeur et placement moyen. A subi l'efficacité adverse ensuite."/>
        <s v="Correct mais encore des erreurs (déplacement, technique def, centre)."/>
        <s v="Erreur tactique sur le premier but, mais par la suite a été sérieux def et correct à la relance."/>
        <s v="S'est blessé dès le debut du match suite à une erreur technique."/>
        <s v="Trop d'approximations (relance, appréciation def)."/>
        <s v="Pas assez d'intensité def pour récupérer les ballons, trop d'erreurs techniques off."/>
        <s v="Bonne intensité sur les transitions mais peu efficace offensivement."/>
        <s v="Trop monorythme, peu intensité notamment à la récupération."/>
        <s v="Trop irrégulier avec des pertes de ballons simples, de mauvais choix. Quelques occasions non conclues."/>
        <s v="Insuffisant défensivement, doit mettre plus d'intensité. Peu faire mieux offensivement."/>
        <s v="Toujours du volume mais peu en vue."/>
        <s v="Entrée correcte."/>
        <s v="Capable de bons coups de faire des différences, mais doit faire plus défensivement."/>
        <s v="De l'envie, a beaucoup couru, a manqué de courses tranchantes (haute intensité) pour apporter un plus."/>
        <s v="Bon match, pas beaucoup de ballons à jouer puis décisif dans les moments clés. Plus d'agressivité dans les duels."/>
        <s v="Match correct dans l'utilisation et les duels. Attention au positionnement. (Hauteur/3/4)"/>
        <s v="Bonne première mi-temps, avec un bon apport offensif. Doit-être plus solide défensivement. Un peu moins actif en seconde."/>
        <s v="Début de match moyen, puis du mieux par la suite. "/>
        <s v="Bonne volonté mais fébrile sur certaines interventions def, qualité de relance insuffisante. "/>
        <s v="Présent défensivement malgré quelques fautes évitables. Doit apporter plus offensivement."/>
        <s v="Quelques coups offensifs, manque de réflexion et physiquement, des difficultés à répéter les efforts."/>
        <s v="Première correcte, de l'activité, présent dans les duels, utilisation du ballon correcte mais doit rapidement pouvoir faire plus."/>
        <s v="De la bonne volonté mais manque d'efficacité dans son jeu dos au but et dans la fintion. Plus de générosité en seconde, et un gros loupé seul face au but vide."/>
        <s v="Une touche technique intéressante, Alpha doit être plus solide dans la phase de progression. Intéressant dans la phase de déséquilibre."/>
        <s v="Bien dans la notion d'effort, Nathan doit faire preuve de calme et ne pas tout faire à l'énergie pour être plus efficace."/>
        <s v="Entrée milieu excentré, a fait des efforts mais trop de pertes, ou de duels subis."/>
        <s v="Entrée pas évidente, a touché quelques ballons pas toujours bien exploités mais a su être décisif."/>
        <s v="Des efforts de replacement, utilisation moyenne du ballon. N'a pas eu la possibilité d'utiliser sa vitesse."/>
        <s v="N'est pas entré. Bon leader avant et pendant le match."/>
        <s v="Match très sérieux, bon jeu au pied, bonne présence."/>
        <s v="Doit être plus dur défensivement, aporte toujours autant avec une bonne qualité de centre."/>
        <s v="Solide défensivement, doit se lâcher offensivement."/>
        <s v="Malade pendant le match, il est resté solide défensivement. Plus de déchet sur la relance."/>
        <s v="De la continuité de son début de saison."/>
        <s v="Bcp d'activité encore une fois , précieux dans la récuperation et le pressing. Devient très intéressant avec le ballon."/>
        <s v="Décevant."/>
        <s v="Malade toute la semaine, ca c'est un peu ressenti dans sa préstation. Cela reste une bonne performance."/>
        <s v="Encore un but. Précieux dans le jeu par ces appels en profondeur et sa générosité."/>
        <s v="Très bon match de Logan, de l'activité, de la disponibilité, juste techniquement. Auteur d'une superbe ouverture sur le but."/>
        <s v="Bon match dans l'ensemeble de Dilane. Percutant, actif sur le front de l'attaque, a manqué de justesse dans le dernier geste."/>
        <s v="Peut mieux faire sur le but, bonne gestion ds l'ensemble ( peu solicité)"/>
        <s v="Sérieux sur l'ensemeble du match."/>
        <s v="Sérieux défensifement, se fait prendre sur le but sur une lecture de trajectoire, du déchet technique."/>
        <s v="Un peu moins tranchant que depuis le début de saison mais ca reste solide."/>
        <s v="Appelé au dernier moment, il fait un bon match."/>
        <s v="Première titularisation, a été actif, sérieux techniquement, il manque de changement de rythme."/>
        <s v="Moins tranchant que son dernier match, moins d'effort, Dilane doit être plus régulier dans tout ce qu'il entreprend."/>
        <s v="Toujours aussi actif, un peu plus de déchet qu' a son habitude, il reste préscieux."/>
        <s v="Toujours actif, présent dans la surface, il faut qu'il marque car il a des occasions."/>
        <s v="Après un très bon début de match, il s'est éteint au fur et a mesure."/>
        <s v="A eu du mal en première mi-temps malgré l'activité, mieux en deuxième, plus disponible entre les lignes."/>
        <s v="Doit faire plus."/>
        <s v="1 er match depuis une longue absence. Un tres bon match."/>
        <s v="Pas forcement facile de jouer faux pied. Marley a été sérieux. "/>
        <s v="Il a manqué de justesse technique et de discipline tactique défensivement"/>
        <s v="Relance un peu compliqué sous pression. "/>
        <s v="En grosse difficulté. Manque de confiance / de rythme "/>
        <s v="Bien dans l'impact. Doit plus jouer vers l'avant"/>
        <s v="A manqué de rythme et de déplacement dans la profondeur. A noté qu'il a enchainé 3 matchs sans repos"/>
        <s v="Homme du match. Il a été généreux dans les efforts Def et Off. Il a énormement recupéré de ballon. "/>
        <s v="Eli n'a pas joué juste et à haut intensité. Il a perdu beaucoup de duel et peu présent dans les zones importantes"/>
        <s v="1 er match sous l'attaquant. Andréa a été mis en difficulté dos au jeu. Doit plus s'informer avant de recevoir pour faire le bon choix."/>
        <s v="Intéressant. Henoc a répondu présent dans un match compliqué. Il a sorti l'équipe de la difficulté par sa percussion (1er MT) et sa prise de la profondeur (2ème MT)"/>
        <s v="Bonne entrée. Jules est tres émotif devant le but. Il a manqué "/>
        <s v="Une bonne entrée. Il a montré du calme lors des relances. Bien techniquement"/>
        <s v="Entrée sur le terrain pour cause de blessure de Gonza. Pas simple de rentrer dans un match comme celui-ci. Il a fait preuve de sérieux."/>
        <s v="En difficultés, techniquement , jamais au duel, match compliqué"/>
        <e v="#REF!"/>
        <s v="bonne participation offensive , attention a ne pas chercher la solution individuellement, à disparu sur la seconde mi temps"/>
        <s v="défensivement solide, toujours qques pertes de balles en seconde"/>
        <s v="des difficultés dans la comprehension du jeu, dans les choix "/>
        <s v="a souffert dans le duel, a essayé d'apporter du leadership"/>
        <s v="bcp d'activités en 1ere mais pas efficace, trop previsible car uniquement sur son pied gauche"/>
        <s v="a tenté de prendre le jeu a son compte mais doit gagner a simplifier et limiter le nombre de touche"/>
        <s v="a manqué de justesse dans ses choix mais a été combatif"/>
        <s v="bon dans le deplacement dans le jeu combiné, met bcp d'intensité , satisfactin"/>
        <s v="insuffisant, a essayer notemment en amenat des courses mais le rendu est proche du néant"/>
        <s v="Match serieux, décisif doit améliorer sa lecture et sa communication dans la profondeur"/>
        <s v="Gagne la majorité des duels OFF et DEF doit améliorer sa gestion des émotions"/>
        <s v="Match solide DEF peut apporter plus OFF sérieux"/>
        <s v="Match sérieux, manque un peu de discernement "/>
        <s v="Au dessus, facile mais serieux un vrai leader"/>
        <s v="En difficulté physiquement, a eu du dechet technique, doit elever son niveau"/>
        <s v="Au niveau dans l'impact mais lache quelques ballon important"/>
        <s v="Match complet atlhetiquement a un poste qui n'est pas le sien mieux quand il repasse dans l'axe"/>
        <s v="Tres important pour l'equipe, il a manque d'éfficacité mais était fatigué"/>
        <s v="1ere mi-temps très bonne très actif, 2eme s'est eteint physiquement"/>
        <s v="Match plutôt discret, nous a pas apporter de la profondeur"/>
        <s v="A mis du temps a prendre la mesure du match, mais a été plutôt solide"/>
        <s v="Match sérieux, pas d'intervention réelle, bon dans le commandement"/>
        <s v="Plus consistant défensivement, bon apport offensif en 1ere. Toujours du dechets"/>
        <s v="Toujours proche de son adv, bon sens de l'anticipation, apport off trop discret ( volume-technique)"/>
        <s v="Tranquilité technique, s'est comporté en leader"/>
        <s v="éfficace, sobre, doit gagner en concentration"/>
        <s v="Bon dans son role de sentinelle, doit etre plus actif dans le commandement"/>
        <s v="A eu du mal à se positionner def, bon apport off mais a manqué d'efficacité,encourageant"/>
        <s v="Match correct mais nous a habitué a plus"/>
        <s v="S'est employé, généreux mais bcp de déchets technique, pas assez influent"/>
        <s v="Fin techniquement, pertinent dans ses choix, s' est éteint logiquement"/>
        <s v="Généreux, de bonnes initiatives, manque de force dans les duels"/>
        <s v="Match sérieux, propre, fait l'arrêt qu'il doit faire, un petite erreur de relance à la fin. "/>
        <s v="Solide défensivement et actif sur son côté."/>
        <s v="Solide défensivement, doit plus se lâché offensivement."/>
        <s v="Très bon match dans l'ensemble."/>
        <s v="Enorme pendant tout le match."/>
        <s v="Toujours autant d'activité, plus juste avec le ballon."/>
        <s v="Irrégulier sur l'ensemble du match. On attend qu'il soit décisif."/>
        <s v="Bonne première mi temps, il a mis le rythme dans le match, on aurait du plus le voir par la suite ."/>
        <s v="Match plus compliqué qu'a son habitude, plus déchet, du mal trouvé mais toujours aussi généreux."/>
        <s v="Après un bon début de match, il s'est éteint au fur et à mesure. Doit être plus solide dans son jeu."/>
        <s v="Actif, fait des efforts, se crée des occasions. Il se doit d'être décisif à ce niveau et doit plus jouer ses partenaires."/>
        <s v="Perdu, ne sait plus ce qu'il doit faire."/>
      </sharedItems>
    </cacheField>
    <cacheField name="Distance  moy si&gt;45min" numFmtId="1">
      <sharedItems containsBlank="1" containsMixedTypes="1" containsNumber="1" minValue="0" maxValue="13603.846153846154"/>
    </cacheField>
    <cacheField name="Haute intensite moyenne si&gt;45min" numFmtId="1">
      <sharedItems containsBlank="1" containsMixedTypes="1" containsNumber="1" minValue="0" maxValue="709.61538461538464"/>
    </cacheField>
    <cacheField name="nb moyen accel/decel si&gt;45min" numFmtId="1">
      <sharedItems containsBlank="1" containsMixedTypes="1" containsNumber="1" minValue="0" maxValue="129"/>
    </cacheField>
    <cacheField name="Distance moyenne par match" numFmtId="3">
      <sharedItems containsBlank="1" containsMixedTypes="1" containsNumber="1" minValue="0" maxValue="16340.4" count="392">
        <n v="0"/>
        <s v=""/>
        <n v="10525"/>
        <n v="10148"/>
        <n v="9926"/>
        <n v="10071"/>
        <n v="11441"/>
        <n v="9813"/>
        <n v="9945"/>
        <n v="8907"/>
        <n v="9878.3132530120492"/>
        <n v="9962.4193548387084"/>
        <n v="11455.714285714286"/>
        <n v="9128.5714285714294"/>
        <n v="9685.1612903225796"/>
        <n v="9819.677419354839"/>
        <n v="9381.2903225806458"/>
        <n v="9450"/>
        <n v="10555.161290322581"/>
        <n v="9521.3414634146338"/>
        <n v="8985.4838709677424"/>
        <n v="8482.2580645161288"/>
        <n v="9513.75"/>
        <n v="10004.558823529411"/>
        <n v="9090"/>
        <n v="10521.818181818182"/>
        <n v="11117.142857142857"/>
        <n v="10542.717391304348"/>
        <n v="10687.5"/>
        <n v="10007.608695652174"/>
        <n v="9043.04347826087"/>
        <n v="11405.54347826087"/>
        <n v="10294.239130434784"/>
        <n v="10253.25"/>
        <n v="9152.4"/>
        <n v="12023.4375"/>
        <n v="11403"/>
        <n v="12542.727272727274"/>
        <n v="10516.666666666666"/>
        <n v="9866.25"/>
        <n v="10482.680412371135"/>
        <n v="10304.482758620688"/>
        <n v="9784.9484536082473"/>
        <n v="9480.6185567010307"/>
        <n v="10652.474226804123"/>
        <n v="9473.1958762886607"/>
        <n v="9774.7422680412365"/>
        <n v="8916.4948453608249"/>
        <n v="10644.23076923077"/>
        <n v="9024.3529411764703"/>
        <n v="9477"/>
        <n v="9980.5263157894733"/>
        <n v="10005"/>
        <n v="8503.04347826087"/>
        <n v="10161.195652173914"/>
        <n v="9968.4782608695659"/>
        <n v="8159.6739130434789"/>
        <n v="11069.021739130434"/>
        <n v="10629.782608695652"/>
        <n v="11286.195652173914"/>
        <n v="10307.727272727272"/>
        <n v="10692"/>
        <n v="11323.734939759037"/>
        <n v="11910"/>
        <n v="11455"/>
        <n v="9646.0714285714294"/>
        <n v="10240.645161290322"/>
        <n v="9854.5161290322576"/>
        <n v="10033"/>
        <n v="10981.184210526315"/>
        <n v="11451.290322580646"/>
        <n v="9873.8709677419356"/>
        <n v="11891.612903225807"/>
        <n v="11176.714285714286"/>
        <n v="10733.048780487805"/>
        <n v="11443.548387096775"/>
        <n v="10222.941176470589"/>
        <n v="12567.272727272726"/>
        <n v="10350"/>
        <n v="10236.063829787234"/>
        <n v="10777.978723404254"/>
        <n v="12148.499999999998"/>
        <n v="10159.534883720929"/>
        <n v="11108.297872340425"/>
        <n v="9264.7058823529405"/>
        <n v="7526.25"/>
        <n v="8698.9655172413804"/>
        <n v="8925.7731958762888"/>
        <n v="9488.9690721649495"/>
        <n v="9197.6288659793809"/>
        <n v="10537.826086956522"/>
        <n v="10316.59793814433"/>
        <n v="10023.214285714286"/>
        <n v="10878.865979381444"/>
        <n v="10006.701030927836"/>
        <n v="11923.59375"/>
        <n v="10449.278350515464"/>
        <n v="10308.461538461537"/>
        <n v="9601.7647058823532"/>
        <n v="10833.614457831325"/>
        <n v="9781.2765957446809"/>
        <n v="9798.510638297872"/>
        <n v="10054.148936170213"/>
        <n v="11385.957446808512"/>
        <n v="10685.106382978724"/>
        <n v="11513.297872340425"/>
        <n v="11130.845070422536"/>
        <n v="11216"/>
        <n v="10859.36170212766"/>
        <n v="10014"/>
        <n v="9662.7272727272721"/>
        <n v="9211.3043478260861"/>
        <n v="9411.1578947368416"/>
        <n v="9685.894736842105"/>
        <n v="9261.4736842105267"/>
        <n v="10305.473684210527"/>
        <n v="12673.333333333332"/>
        <n v="10930.714285714286"/>
        <n v="11017.894736842105"/>
        <n v="11112.692307692309"/>
        <n v="9295.5789473684217"/>
        <n v="11851.363636363636"/>
        <n v="10125"/>
        <n v="8730"/>
        <n v="9753.75"/>
        <n v="9506"/>
        <n v="10111"/>
        <n v="9836"/>
        <n v="10117"/>
        <n v="11035.384615384615"/>
        <n v="9890.4705882352937"/>
        <n v="11099"/>
        <n v="10081"/>
        <n v="11162"/>
        <n v="11327.777777777777"/>
        <n v="11445"/>
        <n v="11430"/>
        <n v="9964"/>
        <n v="9474"/>
        <n v="10389"/>
        <n v="10120"/>
        <n v="12038.507462686566"/>
        <n v="10889"/>
        <n v="10741"/>
        <n v="9870"/>
        <n v="11140.5"/>
        <n v="10464"/>
        <n v="9974"/>
        <n v="9900"/>
        <n v="9427.7419354838712"/>
        <n v="9605.322580645161"/>
        <n v="8885.8064516129034"/>
        <n v="10924.698795180724"/>
        <n v="9721.4754098360663"/>
        <n v="9522.5806451612916"/>
        <n v="9649.354838709678"/>
        <n v="10346.129032258064"/>
        <n v="10747.741935483871"/>
        <n v="9696.5217391304341"/>
        <n v="10050"/>
        <n v="10357.5"/>
        <m/>
        <n v="11995.2"/>
        <n v="10398.387096774193"/>
        <n v="10219.354838709678"/>
        <n v="10051.935483870968"/>
        <n v="10948.170731707316"/>
        <n v="12040.645161290322"/>
        <n v="9907.7419354838712"/>
        <n v="11416.451612903225"/>
        <n v="10483.548387096775"/>
        <n v="11240"/>
        <n v="11550"/>
        <n v="16340.4"/>
        <n v="10279.354838709678"/>
        <n v="10470.967741935483"/>
        <n v="11304.193548387097"/>
        <n v="10753.098591549297"/>
        <n v="11760"/>
        <n v="13496.538461538461"/>
        <n v="10677.272727272728"/>
        <n v="10217.368421052632"/>
        <n v="9854.5263157894733"/>
        <n v="9259.5789473684199"/>
        <n v="9372.3157894736833"/>
        <n v="11707.57894736842"/>
        <n v="9722.0689655172409"/>
        <n v="11113.04347826087"/>
        <n v="9726.6315789473683"/>
        <n v="10229.684210526315"/>
        <n v="10910.76923076923"/>
        <n v="13961.25"/>
        <n v="7430"/>
        <n v="8715"/>
        <n v="9572"/>
        <n v="9404"/>
        <n v="8492"/>
        <n v="10728"/>
        <n v="9513.1168831168834"/>
        <n v="9207"/>
        <n v="9236"/>
        <n v="10218"/>
        <n v="8560"/>
        <n v="13603.846153846154"/>
        <n v="9859"/>
        <n v="9657"/>
        <n v="9342.7941176470595"/>
        <n v="8665.4117647058829"/>
        <n v="10512"/>
        <n v="10004.268292682927"/>
        <n v="10096"/>
        <n v="10056"/>
        <n v="9898"/>
        <n v="12408"/>
        <n v="10337.727272727272"/>
        <n v="10562.903225806451"/>
        <n v="9590.322580645161"/>
        <n v="10097.419354838708"/>
        <n v="9026.1290322580644"/>
        <n v="9281.6129032258068"/>
        <n v="10800.967741935485"/>
        <n v="10554.193548387097"/>
        <n v="8643.5064935064929"/>
        <n v="8874.9350649350636"/>
        <n v="10961.612903225807"/>
        <n v="11773.125"/>
        <n v="10681.578947368422"/>
        <n v="11649.375"/>
        <n v="10476"/>
        <n v="9147.7894736842118"/>
        <n v="9198"/>
        <n v="9294.6315789473683"/>
        <n v="10493.132530120482"/>
        <n v="10051.967213114754"/>
        <n v="10227.789473684212"/>
        <n v="8916.6315789473683"/>
        <n v="9990"/>
        <n v="9876.1445783132531"/>
        <n v="12367.5"/>
        <n v="9828.5294117647063"/>
        <n v="15607.5"/>
        <n v="10638.387096774193"/>
        <n v="10665.483870967742"/>
        <n v="9352.6744186046508"/>
        <n v="9394.8387096774204"/>
        <n v="11389.354838709678"/>
        <n v="10186.578947368422"/>
        <n v="9626.1290322580644"/>
        <n v="9060.967741935483"/>
        <n v="10769.032258064517"/>
        <n v="9927"/>
        <n v="10098"/>
        <n v="11440.588235294119"/>
        <n v="9780"/>
        <n v="10334.842105263158"/>
        <n v="10220.210526315788"/>
        <n v="9393.1578947368416"/>
        <n v="9953.0526315789484"/>
        <n v="11809.285714285716"/>
        <n v="9757.5949367088597"/>
        <n v="10639.894736842105"/>
        <n v="8835.1578947368416"/>
        <n v="9925.5789473684217"/>
        <n v="10939.846153846154"/>
        <n v="8694"/>
        <n v="8853"/>
        <n v="9956.25"/>
        <n v="8865.9183673469379"/>
        <n v="9110.2040816326535"/>
        <n v="8881.5306122448983"/>
        <n v="10586.938775510203"/>
        <n v="9812.6470588235297"/>
        <n v="11119.591836734695"/>
        <n v="10209.489795918367"/>
        <n v="11046.122448979591"/>
        <n v="11034.878048780487"/>
        <n v="12352.5"/>
        <n v="10662"/>
        <n v="9534.375"/>
        <n v="9638.5263157894733"/>
        <n v="10404.947368421052"/>
        <n v="9630.9473684210534"/>
        <n v="11360.400000000001"/>
        <n v="10290"/>
        <n v="11051.25"/>
        <n v="9396.5625"/>
        <n v="9686.25"/>
        <n v="9848.3823529411766"/>
        <n v="9534.2553191489369"/>
        <n v="9726.6666666666661"/>
        <n v="10728.947368421053"/>
        <n v="9630"/>
        <n v="9278.4375"/>
        <n v="10410.9375"/>
        <n v="11579.0625"/>
        <n v="11000.149253731342"/>
        <n v="10984.6875"/>
        <n v="11830.813953488374"/>
        <n v="12217.5"/>
        <n v="11057.142857142857"/>
        <n v="10672.659574468085"/>
        <n v="10281.063829787234"/>
        <n v="9739.1489361702133"/>
        <n v="9861.7021276595751"/>
        <n v="11272.978723404254"/>
        <n v="10360.384615384615"/>
        <n v="9807.1276595744675"/>
        <n v="9189.5744680851058"/>
        <n v="10925.357142857143"/>
        <n v="9884.6808510638293"/>
        <n v="9369"/>
        <n v="11117" u="1"/>
        <n v="12567" u="1"/>
        <n v="9605" u="1"/>
        <n v="10346" u="1"/>
        <n v="9968" u="1"/>
        <n v="10236" u="1"/>
        <n v="10630" u="1"/>
        <n v="8503" u="1"/>
        <n v="9874" u="1"/>
        <n v="9685" u="1"/>
        <n v="9890" u="1"/>
        <n v="11324" u="1"/>
        <n v="10253" u="1"/>
        <n v="11892" u="1"/>
        <n v="11451" u="1"/>
        <n v="11924" u="1"/>
        <n v="10317" u="1"/>
        <n v="10522" u="1"/>
        <n v="10538" u="1"/>
        <n v="10223" u="1"/>
        <n v="10160" u="1"/>
        <n v="9514" u="1"/>
        <n v="9152" u="1"/>
        <n v="8160" u="1"/>
        <n v="10161" u="1"/>
        <n v="10555" u="1"/>
        <n v="11406" u="1"/>
        <n v="10981" u="1"/>
        <n v="9878" u="1"/>
        <n v="9043" u="1"/>
        <n v="11328" u="1"/>
        <n v="10241" u="1"/>
        <n v="9721" u="1"/>
        <n v="8886" u="1"/>
        <n v="11108" u="1"/>
        <n v="9265" u="1"/>
        <n v="10778" u="1"/>
        <n v="12149" u="1"/>
        <n v="12543" u="1"/>
        <n v="12023" u="1"/>
        <n v="12039" u="1"/>
        <n v="11456" u="1"/>
        <n v="11141" u="1"/>
        <n v="8699" u="1"/>
        <n v="10007" u="1"/>
        <n v="10543" u="1"/>
        <n v="10023" u="1"/>
        <n v="10748" u="1"/>
        <n v="10449" u="1"/>
        <n v="9866" u="1"/>
        <n v="10008" u="1"/>
        <n v="10733" u="1"/>
        <n v="9646" u="1"/>
        <n v="10308" u="1"/>
        <n v="9489" u="1"/>
        <n v="9820" u="1"/>
        <n v="8985" u="1"/>
        <n v="9962" u="1"/>
        <n v="9521" u="1"/>
        <n v="11286" u="1"/>
        <n v="11444" u="1"/>
        <n v="10294" u="1"/>
        <n v="10688" u="1"/>
        <n v="8482" u="1"/>
        <n v="11035" u="1"/>
        <n v="11177" u="1"/>
        <n v="9428" u="1"/>
        <n v="10925" u="1"/>
        <n v="9381" u="1"/>
        <n v="10358" u="1"/>
        <n v="9649" u="1"/>
        <n v="9129" u="1"/>
        <n v="9523" u="1"/>
        <n v="7526" u="1"/>
        <n v="9602" u="1"/>
        <n v="9697" u="1"/>
        <n v="10879" u="1"/>
        <n v="9855" u="1"/>
        <n v="10517" u="1"/>
        <n v="11069" u="1"/>
        <n v="8926" u="1"/>
      </sharedItems>
    </cacheField>
    <cacheField name="Haute intensite moyenne par match" numFmtId="3">
      <sharedItems containsBlank="1" containsMixedTypes="1" containsNumber="1" minValue="0" maxValue="1181.25" count="354">
        <n v="0"/>
        <s v=""/>
        <n v="460.99999999999994"/>
        <n v="247"/>
        <n v="113"/>
        <n v="213"/>
        <n v="108"/>
        <n v="422"/>
        <n v="33"/>
        <n v="283"/>
        <n v="105.18072289156628"/>
        <n v="312.09677419354841"/>
        <n v="102.85714285714285"/>
        <n v="279.64285714285717"/>
        <n v="271.93548387096774"/>
        <n v="183.87096774193549"/>
        <n v="60"/>
        <n v="135.48387096774192"/>
        <n v="34.838709677419352"/>
        <n v="218.41463414634146"/>
        <n v="30"/>
        <n v="309.67741935483872"/>
        <n v="178.75"/>
        <n v="170.73529411764704"/>
        <n v="374.40000000000003"/>
        <n v="613.63636363636363"/>
        <n v="278.57142857142856"/>
        <n v="445.10869565217394"/>
        <n v="190.76086956521738"/>
        <n v="75.326086956521749"/>
        <n v="102.71739130434783"/>
        <n v="57.717391304347821"/>
        <n v="257.28260869565219"/>
        <n v="50.625"/>
        <n v="248.39999999999998"/>
        <n v="188.4375"/>
        <n v="170"/>
        <n v="8.1818181818181817"/>
        <n v="333.33333333333331"/>
        <n v="320.625"/>
        <n v="694.94845360824741"/>
        <n v="129.31034482758619"/>
        <n v="247.73195876288659"/>
        <n v="264.43298969072168"/>
        <n v="130.82474226804123"/>
        <n v="296.90721649484533"/>
        <n v="24.123711340206185"/>
        <n v="277.42268041237116"/>
        <n v="335.76923076923077"/>
        <n v="294.35294117647061"/>
        <n v="162"/>
        <n v="94.73684210526315"/>
        <n v="322.5"/>
        <n v="372.71739130434781"/>
        <n v="312.06521739130437"/>
        <n v="74.347826086956516"/>
        <n v="95.869565217391312"/>
        <n v="357.06521739130437"/>
        <n v="63.586956521739133"/>
        <n v="604.09090909090912"/>
        <n v="298.8"/>
        <n v="144.2168674698795"/>
        <n v="100"/>
        <n v="165"/>
        <n v="308.57142857142856"/>
        <n v="212.90322580645162"/>
        <n v="110"/>
        <n v="78.15789473684211"/>
        <n v="64.838709677419359"/>
        <n v="363.87096774193549"/>
        <n v="622.28571428571433"/>
        <n v="328.17073170731709"/>
        <n v="118.06451612903226"/>
        <n v="142.94117647058823"/>
        <n v="253.63636363636365"/>
        <n v="375.65217391304344"/>
        <n v="112.02127659574469"/>
        <n v="47.872340425531917"/>
        <n v="309"/>
        <n v="114.06976744186046"/>
        <n v="187.65957446808511"/>
        <n v="254.11764705882354"/>
        <n v="427.5"/>
        <n v="400.34482758620686"/>
        <n v="153.09278350515464"/>
        <n v="287.62886597938149"/>
        <n v="201.34020618556701"/>
        <n v="234.78260869565219"/>
        <n v="183.71134020618555"/>
        <n v="217.5"/>
        <n v="106.70103092783505"/>
        <n v="366.49484536082474"/>
        <n v="135"/>
        <n v="231.03092783505156"/>
        <n v="387.69230769230768"/>
        <n v="172.94117647058823"/>
        <n v="149.63855421686748"/>
        <n v="230.74468085106383"/>
        <n v="90.957446808510639"/>
        <n v="105.31914893617021"/>
        <n v="4.7872340425531918"/>
        <n v="39.255319148936174"/>
        <n v="92.872340425531917"/>
        <n v="474.08450704225351"/>
        <n v="78"/>
        <n v="117.76595744680851"/>
        <n v="114"/>
        <n v="621.81818181818187"/>
        <n v="31.304347826086957"/>
        <n v="238.73684210526315"/>
        <n v="119.36842105263158"/>
        <n v="54.94736842105263"/>
        <n v="100.42105263157895"/>
        <n v="101.66666666666666"/>
        <n v="82.5"/>
        <n v="120.31578947368421"/>
        <n v="709.61538461538464"/>
        <n v="205.57894736842104"/>
        <n v="214.09090909090909"/>
        <n v="155.76923076923077"/>
        <n v="122.14285714285715"/>
        <n v="371.25"/>
        <n v="62.999999999999993"/>
        <n v="178"/>
        <n v="147"/>
        <n v="139"/>
        <n v="23.076923076923073"/>
        <n v="176.8235294117647"/>
        <n v="125"/>
        <n v="133"/>
        <n v="171"/>
        <n v="257.77777777777777"/>
        <n v="75"/>
        <n v="229.99999999999997"/>
        <n v="86"/>
        <n v="74"/>
        <n v="124"/>
        <n v="121.00000000000001"/>
        <n v="108.80597014925372"/>
        <n v="141"/>
        <n v="176"/>
        <n v="168"/>
        <n v="101.7391304347826"/>
        <n v="154.83870967741936"/>
        <n v="24.677419354838708"/>
        <n v="83.225806451612897"/>
        <n v="150.96774193548387"/>
        <n v="85.662650602409641"/>
        <n v="90"/>
        <n v="79.354838709677423"/>
        <n v="124.83870967741936"/>
        <n v="189.67741935483869"/>
        <n v="113.2258064516129"/>
        <n v="19.565217391304348"/>
        <n v="240"/>
        <m/>
        <n v="127.2"/>
        <n v="44.516129032258064"/>
        <n v="149.03225806451613"/>
        <n v="115.16129032258064"/>
        <n v="83.41463414634147"/>
        <n v="167.41935483870967"/>
        <n v="245.8064516129032"/>
        <n v="225.48387096774192"/>
        <n v="249.67741935483872"/>
        <n v="390"/>
        <n v="525.6"/>
        <n v="223.54838709677421"/>
        <n v="46.451612903225808"/>
        <n v="104.51612903225808"/>
        <n v="117.88732394366197"/>
        <n v="270"/>
        <n v="175.90909090909091"/>
        <n v="359.05263157894734"/>
        <n v="116.52631578947368"/>
        <n v="7.5789473684210522"/>
        <n v="151.57894736842104"/>
        <n v="79.578947368421055"/>
        <n v="134.48275862068965"/>
        <n v="103.04347826086956"/>
        <n v="89.05263157894737"/>
        <n v="3.4615384615384617"/>
        <n v="461.25"/>
        <n v="50"/>
        <n v="180"/>
        <n v="105"/>
        <n v="189"/>
        <n v="47"/>
        <n v="134.41558441558442"/>
        <n v="399"/>
        <n v="123"/>
        <n v="172"/>
        <n v="96"/>
        <n v="117.69230769230769"/>
        <n v="103"/>
        <n v="39.705882352941174"/>
        <n v="105.88235294117648"/>
        <n v="14"/>
        <n v="285.36585365853659"/>
        <n v="61"/>
        <n v="136"/>
        <n v="127.00000000000001"/>
        <n v="381"/>
        <n v="77.727272727272734"/>
        <n v="141.29032258064515"/>
        <n v="67.741935483870961"/>
        <n v="153.87096774193549"/>
        <n v="127.74193548387098"/>
        <n v="279.67741935483872"/>
        <n v="210.96774193548387"/>
        <n v="254.80519480519479"/>
        <n v="125.06493506493506"/>
        <n v="159.67741935483872"/>
        <n v="129.375"/>
        <n v="268.42105263157896"/>
        <n v="130.73684210526318"/>
        <n v="229.26315789473682"/>
        <n v="75.78947368421052"/>
        <n v="185.68421052631581"/>
        <n v="44.4578313253012"/>
        <n v="209.50819672131146"/>
        <n v="39.789473684210527"/>
        <n v="290.84210526315786"/>
        <n v="65.368421052631589"/>
        <n v="397.5"/>
        <n v="206.47058823529412"/>
        <n v="480"/>
        <n v="297.09677419354841"/>
        <n v="330"/>
        <n v="85.813953488372093"/>
        <n v="209.03225806451616"/>
        <n v="221.61290322580646"/>
        <n v="200.13157894736844"/>
        <n v="47.419354838709673"/>
        <n v="324.19354838709677"/>
        <n v="236.12903225806451"/>
        <n v="373.00000000000006"/>
        <n v="322.10526315789474"/>
        <n v="114.63157894736841"/>
        <n v="63.473684210526315"/>
        <n v="73.89473684210526"/>
        <n v="365.69620253164561"/>
        <n v="64.421052631578945"/>
        <n v="260.5263157894737"/>
        <n v="121.26315789473684"/>
        <n v="74.769230769230774"/>
        <n v="97.2"/>
        <n v="273"/>
        <n v="117.55102040816325"/>
        <n v="49.591836734693871"/>
        <n v="24.795918367346935"/>
        <n v="19.285714285714285"/>
        <n v="408.97058823529409"/>
        <n v="42.244897959183675"/>
        <n v="142.34693877551021"/>
        <n v="281.0204081632653"/>
        <n v="245.85365853658539"/>
        <n v="1181.25"/>
        <n v="150"/>
        <n v="202.5"/>
        <n v="521.0526315789474"/>
        <n v="342"/>
        <n v="140.86956521739131"/>
        <n v="139.26315789473682"/>
        <n v="38.400000000000006"/>
        <n v="112.5"/>
        <n v="238.125"/>
        <n v="324.375"/>
        <n v="94.6875"/>
        <n v="189.57446808510636"/>
        <n v="383.33333333333337"/>
        <n v="208.42105263157896"/>
        <n v="168.75"/>
        <n v="231.5625"/>
        <n v="73.125"/>
        <n v="83.4375"/>
        <n v="287.46268656716416"/>
        <n v="146.25"/>
        <n v="251.16279069767444"/>
        <n v="528.75"/>
        <n v="141.42857142857142"/>
        <n v="285.31914893617022"/>
        <n v="233.61702127659575"/>
        <n v="72.7659574468085"/>
        <n v="313.08510638297872"/>
        <n v="223.84615384615384"/>
        <n v="96.702127659574472"/>
        <n v="205.85106382978722"/>
        <n v="324.57446808510639"/>
        <n v="81"/>
        <n v="25" u="1"/>
        <n v="23" u="1"/>
        <n v="288" u="1"/>
        <n v="321" u="1"/>
        <n v="191" u="1"/>
        <n v="63" u="1"/>
        <n v="257" u="1"/>
        <n v="143" u="1"/>
        <n v="388" u="1"/>
        <n v="258" u="1"/>
        <n v="51" u="1"/>
        <n v="357" u="1"/>
        <n v="79" u="1"/>
        <n v="144" u="1"/>
        <n v="35" u="1"/>
        <n v="177" u="1"/>
        <n v="112" u="1"/>
        <n v="328" u="1"/>
        <n v="64" u="1"/>
        <n v="179" u="1"/>
        <n v="121" u="1"/>
        <n v="604" u="1"/>
        <n v="428" u="1"/>
        <n v="461" u="1"/>
        <n v="364" u="1"/>
        <n v="299" u="1"/>
        <n v="48" u="1"/>
        <n v="333" u="1"/>
        <n v="366" u="1"/>
        <n v="65" u="1"/>
        <n v="230" u="1"/>
        <n v="400" u="1"/>
        <n v="614" u="1"/>
        <n v="231" u="1"/>
        <n v="20" u="1"/>
        <n v="272" u="1"/>
        <n v="248" u="1"/>
        <n v="151" u="1"/>
        <n v="107" u="1"/>
        <n v="622" u="1"/>
        <n v="184" u="1"/>
        <n v="373" u="1"/>
        <n v="83" u="1"/>
        <n v="201" u="1"/>
        <n v="374" u="1"/>
        <n v="8" u="1"/>
        <n v="310" u="1"/>
        <n v="218" u="1"/>
        <n v="153" u="1"/>
        <n v="376" u="1"/>
        <n v="279" u="1"/>
        <n v="235" u="1"/>
        <n v="312" u="1"/>
        <n v="280" u="1"/>
        <n v="58" u="1"/>
        <n v="155" u="1"/>
        <n v="109" u="1"/>
        <n v="445" u="1"/>
        <n v="188" u="1"/>
        <n v="254" u="1"/>
        <n v="173" u="1"/>
        <n v="118" u="1"/>
        <n v="102" u="1"/>
        <n v="190" u="1"/>
      </sharedItems>
    </cacheField>
    <cacheField name="Nb moyen accel/decel par match" numFmtId="3">
      <sharedItems containsBlank="1" containsMixedTypes="1" containsNumber="1" minValue="0" maxValue="202.5" count="271">
        <n v="0"/>
        <s v=""/>
        <n v="72"/>
        <n v="68"/>
        <n v="33"/>
        <n v="53"/>
        <n v="42"/>
        <n v="75"/>
        <n v="50"/>
        <n v="129"/>
        <n v="53.132530120481931"/>
        <n v="76.935483870967744"/>
        <n v="51.428571428571423"/>
        <n v="64.285714285714292"/>
        <n v="62.903225806451616"/>
        <n v="71.612903225806448"/>
        <n v="49.354838709677416"/>
        <n v="57.096774193548384"/>
        <n v="58.064516129032256"/>
        <n v="68.048780487804876"/>
        <n v="53.225806451612904"/>
        <n v="91.935483870967744"/>
        <n v="62.5"/>
        <n v="75.441176470588232"/>
        <n v="79.2"/>
        <n v="122.72727272727272"/>
        <n v="81.428571428571431"/>
        <n v="61.630434782608702"/>
        <n v="71.41304347826086"/>
        <n v="49.891304347826086"/>
        <n v="46.95652173913043"/>
        <n v="56.739130434782609"/>
        <n v="87.065217391304344"/>
        <n v="46.124999999999993"/>
        <n v="109.2"/>
        <n v="75.9375"/>
        <n v="69"/>
        <n v="73.63636363636364"/>
        <n v="66.666666666666657"/>
        <n v="123.75"/>
        <n v="69.587628865979383"/>
        <n v="69.310344827586206"/>
        <n v="50.103092783505154"/>
        <n v="71.44329896907216"/>
        <n v="44.536082474226802"/>
        <n v="87.216494845360828"/>
        <n v="81.92307692307692"/>
        <n v="79.411764705882348"/>
        <n v="135"/>
        <n v="28.421052631578945"/>
        <n v="97.5"/>
        <n v="55.760869565217391"/>
        <n v="77.282608695652172"/>
        <n v="31.304347826086957"/>
        <n v="35.217391304347828"/>
        <n v="54.782608695652179"/>
        <n v="41.086956521739125"/>
        <n v="88.63636363636364"/>
        <n v="73.2"/>
        <n v="180"/>
        <n v="80"/>
        <n v="83.571428571428569"/>
        <n v="68.709677419354833"/>
        <n v="70.645161290322577"/>
        <n v="40.449438200000003"/>
        <n v="36.710526315789473"/>
        <n v="52.258064516129039"/>
        <n v="76.451612903225808"/>
        <n v="108"/>
        <n v="79.024390243902445"/>
        <n v="59.032258064516128"/>
        <n v="58.235294117647065"/>
        <n v="65.454545454545453"/>
        <n v="101.7391304347826"/>
        <n v="80.425531914893611"/>
        <n v="55.531914893617021"/>
        <n v="93.000000000000014"/>
        <n v="57.558139534883722"/>
        <n v="73.723404255319153"/>
        <n v="63.529411764705884"/>
        <n v="45"/>
        <n v="58.96551724137931"/>
        <n v="74.226804123711332"/>
        <n v="58.453608247422686"/>
        <n v="54.742268041237111"/>
        <n v="35.257731958762889"/>
        <n v="69.642857142857139"/>
        <n v="55.670103092783506"/>
        <n v="91.855670103092777"/>
        <n v="30.9375"/>
        <n v="65.876288659793815"/>
        <n v="145.38461538461539"/>
        <n v="56.470588235294116"/>
        <n v="54.216867469879524"/>
        <n v="45.957446808510632"/>
        <n v="57.446808510638299"/>
        <n v="34.468085106382979"/>
        <n v="50.744680851063826"/>
        <n v="60.319148936170215"/>
        <n v="87.464788732394368"/>
        <n v="44"/>
        <n v="82"/>
        <n v="74.347826086956516"/>
        <n v="56.84210526315789"/>
        <n v="37.89473684210526"/>
        <n v="24.631578947368421"/>
        <n v="30.315789473684209"/>
        <n v="25"/>
        <n v="57.857142857142861"/>
        <n v="65.368421052631589"/>
        <n v="98.076923076923066"/>
        <n v="52.10526315789474"/>
        <n v="49.090909090909086"/>
        <n v="34.61538461538462"/>
        <n v="78.75"/>
        <n v="51.999999999999993"/>
        <n v="37"/>
        <n v="39"/>
        <n v="38.076923076923073"/>
        <n v="54"/>
        <n v="31"/>
        <n v="59"/>
        <n v="51"/>
        <n v="57.777777777777771"/>
        <n v="22.5"/>
        <n v="100"/>
        <n v="61"/>
        <n v="40"/>
        <n v="38"/>
        <n v="51.044776119402982"/>
        <n v="77"/>
        <n v="55.5"/>
        <n v="62"/>
        <n v="46"/>
        <n v="62.608695652173914"/>
        <n v="27.580645161290324"/>
        <n v="31.935483870967744"/>
        <n v="34.838709677419352"/>
        <n v="37.951807228915662"/>
        <n v="42.786885245901637"/>
        <n v="42.580645161290327"/>
        <n v="43.548387096774192"/>
        <n v="50.322580645161288"/>
        <n v="43.04347826086957"/>
        <n v="67.5"/>
        <m/>
        <n v="90"/>
        <n v="93.600000000000009"/>
        <n v="51.290322580645167"/>
        <n v="77.727272727272734"/>
        <n v="70.10526315789474"/>
        <n v="66.315789473684205"/>
        <n v="31.263157894736846"/>
        <n v="43.578947368421055"/>
        <n v="74.482758620689651"/>
        <n v="44.347826086956523"/>
        <n v="41.684210526315788"/>
        <n v="74.842105263157904"/>
        <n v="86.538461538461547"/>
        <n v="63.333333333333336"/>
        <n v="48.999999999999993"/>
        <n v="21"/>
        <n v="30"/>
        <n v="37.402597402597408"/>
        <n v="70"/>
        <n v="62.307692307692307"/>
        <n v="58.5"/>
        <n v="37.058823529411761"/>
        <n v="28.588235294117645"/>
        <n v="62.560975609756092"/>
        <n v="43"/>
        <n v="48"/>
        <n v="27"/>
        <n v="41.612903225806448"/>
        <n v="32.903225806451616"/>
        <n v="54.193548387096776"/>
        <n v="83.225806451612897"/>
        <n v="64.838709677419359"/>
        <n v="48.947368421052637"/>
        <n v="53.052631578947363"/>
        <n v="26.526315789473681"/>
        <n v="23.85542168674699"/>
        <n v="38.360655737704917"/>
        <n v="35.05263157894737"/>
        <n v="72.94736842105263"/>
        <n v="40.120481927710841"/>
        <n v="47.647058823529413"/>
        <n v="120"/>
        <n v="74.516129032258064"/>
        <n v="28.255813953488371"/>
        <n v="60.967741935483865"/>
        <n v="68.684210526315795"/>
        <n v="126.7741935483871"/>
        <n v="85.161290322580655"/>
        <n v="36"/>
        <n v="52.941176470588239"/>
        <n v="150"/>
        <n v="40.736842105263158"/>
        <n v="44.526315789473685"/>
        <n v="48.857142857142854"/>
        <n v="104.21052631578948"/>
        <n v="85.263157894736835"/>
        <n v="37.384615384615387"/>
        <n v="57.6"/>
        <n v="106.875"/>
        <n v="50.510204081632651"/>
        <n v="37.653061224489797"/>
        <n v="38.571428571428569"/>
        <n v="97.941176470588232"/>
        <n v="55.102040816326529"/>
        <n v="60.612244897959179"/>
        <n v="47.755102040816332"/>
        <n v="112.5"/>
        <n v="66"/>
        <n v="78.631578947368425"/>
        <n v="58.695652173913047"/>
        <n v="43.199999999999996"/>
        <n v="48.75"/>
        <n v="89.0625"/>
        <n v="90.9375"/>
        <n v="28.125"/>
        <n v="60"/>
        <n v="99.473684210526329"/>
        <n v="81.5625"/>
        <n v="65.625"/>
        <n v="49.6875"/>
        <n v="46.875"/>
        <n v="95.373134328358205"/>
        <n v="70.3125"/>
        <n v="77.441860465116278"/>
        <n v="202.5"/>
        <n v="69.893617021276597"/>
        <n v="64.148936170212764"/>
        <n v="40.212765957446805"/>
        <n v="70.851063829787236"/>
        <n v="76.153846153846146"/>
        <n v="106.27659574468086"/>
        <n v="88.928571428571431"/>
        <n v="9"/>
        <n v="109" u="1"/>
        <n v="81" u="1"/>
        <n v="67" u="1"/>
        <n v="52" u="1"/>
        <n v="32" u="1"/>
        <n v="93" u="1"/>
        <n v="79" u="1"/>
        <n v="92" u="1"/>
        <n v="58" u="1"/>
        <n v="65" u="1"/>
        <n v="64" u="1"/>
        <n v="28" u="1"/>
        <n v="57" u="1"/>
        <n v="76" u="1"/>
        <n v="89" u="1"/>
        <n v="102" u="1"/>
        <n v="63" u="1"/>
        <n v="56" u="1"/>
        <n v="74" u="1"/>
        <n v="49" u="1"/>
        <n v="87" u="1"/>
        <n v="73" u="1"/>
        <n v="55" u="1"/>
        <n v="35" u="1"/>
        <n v="41" u="1"/>
        <n v="71" u="1"/>
        <n v="124" u="1"/>
        <n v="84" u="1"/>
        <n v="23" u="1"/>
        <n v="47" u="1"/>
        <n v="145" u="1"/>
        <n v="123" u="1"/>
      </sharedItems>
    </cacheField>
    <cacheField name="Colonne1" numFmtId="3">
      <sharedItems containsNonDate="0" containsString="0" containsBlank="1"/>
    </cacheField>
    <cacheField name="Colonne2" numFmtId="3">
      <sharedItems containsNonDate="0" containsString="0" containsBlank="1"/>
    </cacheField>
    <cacheField name="Colonne3" numFmtId="3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802">
  <r>
    <x v="0"/>
    <x v="0"/>
    <x v="0"/>
    <x v="0"/>
    <x v="0"/>
    <s v="EXTERIEUR"/>
    <x v="0"/>
    <x v="0"/>
    <s v="N"/>
    <s v="O"/>
    <x v="0"/>
    <x v="0"/>
    <x v="0"/>
    <x v="0"/>
    <x v="0"/>
    <x v="0"/>
    <n v="0"/>
    <n v="0"/>
    <n v="0"/>
    <n v="0"/>
    <n v="0"/>
    <x v="0"/>
    <n v="0"/>
    <n v="0"/>
    <n v="0"/>
    <x v="0"/>
    <x v="0"/>
    <x v="0"/>
    <m/>
    <m/>
    <m/>
  </r>
  <r>
    <x v="1"/>
    <x v="0"/>
    <x v="0"/>
    <x v="0"/>
    <x v="0"/>
    <s v="EXTERIEUR"/>
    <x v="0"/>
    <x v="0"/>
    <s v="N"/>
    <s v="O"/>
    <x v="0"/>
    <x v="1"/>
    <x v="0"/>
    <x v="1"/>
    <x v="0"/>
    <x v="0"/>
    <n v="0"/>
    <n v="0"/>
    <n v="0"/>
    <n v="0"/>
    <n v="0"/>
    <x v="0"/>
    <n v="0"/>
    <n v="0"/>
    <n v="0"/>
    <x v="0"/>
    <x v="0"/>
    <x v="0"/>
    <m/>
    <m/>
    <m/>
  </r>
  <r>
    <x v="2"/>
    <x v="0"/>
    <x v="0"/>
    <x v="0"/>
    <x v="0"/>
    <s v="EXTERIEUR"/>
    <x v="0"/>
    <x v="0"/>
    <s v="N"/>
    <s v="O"/>
    <x v="0"/>
    <x v="2"/>
    <x v="0"/>
    <x v="1"/>
    <x v="0"/>
    <x v="0"/>
    <n v="0"/>
    <n v="0"/>
    <n v="0"/>
    <n v="0"/>
    <n v="0"/>
    <x v="0"/>
    <n v="0"/>
    <n v="0"/>
    <n v="0"/>
    <x v="0"/>
    <x v="0"/>
    <x v="0"/>
    <m/>
    <m/>
    <m/>
  </r>
  <r>
    <x v="3"/>
    <x v="0"/>
    <x v="0"/>
    <x v="0"/>
    <x v="0"/>
    <s v="EXTERIEUR"/>
    <x v="0"/>
    <x v="0"/>
    <s v="N"/>
    <s v="O"/>
    <x v="0"/>
    <x v="3"/>
    <x v="0"/>
    <x v="1"/>
    <x v="0"/>
    <x v="0"/>
    <n v="0"/>
    <n v="0"/>
    <n v="0"/>
    <n v="0"/>
    <n v="0"/>
    <x v="0"/>
    <n v="0"/>
    <n v="0"/>
    <n v="0"/>
    <x v="0"/>
    <x v="0"/>
    <x v="0"/>
    <m/>
    <m/>
    <m/>
  </r>
  <r>
    <x v="4"/>
    <x v="0"/>
    <x v="0"/>
    <x v="0"/>
    <x v="0"/>
    <s v="EXTERIEUR"/>
    <x v="0"/>
    <x v="0"/>
    <s v="N"/>
    <s v="O"/>
    <x v="0"/>
    <x v="4"/>
    <x v="0"/>
    <x v="1"/>
    <x v="0"/>
    <x v="0"/>
    <n v="0"/>
    <n v="0"/>
    <n v="0"/>
    <n v="0"/>
    <n v="0"/>
    <x v="0"/>
    <n v="0"/>
    <n v="0"/>
    <n v="0"/>
    <x v="0"/>
    <x v="0"/>
    <x v="0"/>
    <m/>
    <m/>
    <m/>
  </r>
  <r>
    <x v="5"/>
    <x v="0"/>
    <x v="0"/>
    <x v="0"/>
    <x v="0"/>
    <s v="EXTERIEUR"/>
    <x v="0"/>
    <x v="0"/>
    <s v="N"/>
    <s v="O"/>
    <x v="0"/>
    <x v="5"/>
    <x v="0"/>
    <x v="1"/>
    <x v="0"/>
    <x v="0"/>
    <n v="0"/>
    <n v="0"/>
    <n v="0"/>
    <n v="0"/>
    <n v="0"/>
    <x v="0"/>
    <n v="0"/>
    <n v="0"/>
    <n v="0"/>
    <x v="0"/>
    <x v="0"/>
    <x v="0"/>
    <m/>
    <m/>
    <m/>
  </r>
  <r>
    <x v="6"/>
    <x v="0"/>
    <x v="0"/>
    <x v="0"/>
    <x v="0"/>
    <s v="EXTERIEUR"/>
    <x v="0"/>
    <x v="0"/>
    <s v="N"/>
    <s v="O"/>
    <x v="0"/>
    <x v="6"/>
    <x v="0"/>
    <x v="1"/>
    <x v="0"/>
    <x v="0"/>
    <n v="0"/>
    <n v="0"/>
    <n v="0"/>
    <n v="0"/>
    <n v="0"/>
    <x v="0"/>
    <n v="0"/>
    <n v="0"/>
    <n v="0"/>
    <x v="0"/>
    <x v="0"/>
    <x v="0"/>
    <m/>
    <m/>
    <m/>
  </r>
  <r>
    <x v="7"/>
    <x v="0"/>
    <x v="0"/>
    <x v="0"/>
    <x v="0"/>
    <s v="EXTERIEUR"/>
    <x v="0"/>
    <x v="0"/>
    <s v="N"/>
    <s v="O"/>
    <x v="0"/>
    <x v="5"/>
    <x v="0"/>
    <x v="1"/>
    <x v="0"/>
    <x v="0"/>
    <n v="0"/>
    <n v="0"/>
    <n v="0"/>
    <n v="0"/>
    <n v="0"/>
    <x v="0"/>
    <n v="0"/>
    <n v="0"/>
    <n v="0"/>
    <x v="0"/>
    <x v="0"/>
    <x v="0"/>
    <m/>
    <m/>
    <m/>
  </r>
  <r>
    <x v="8"/>
    <x v="0"/>
    <x v="0"/>
    <x v="0"/>
    <x v="0"/>
    <s v="EXTERIEUR"/>
    <x v="0"/>
    <x v="0"/>
    <s v="N"/>
    <s v="O"/>
    <x v="0"/>
    <x v="7"/>
    <x v="0"/>
    <x v="1"/>
    <x v="0"/>
    <x v="0"/>
    <n v="0"/>
    <n v="0"/>
    <n v="0"/>
    <n v="0"/>
    <n v="0"/>
    <x v="0"/>
    <n v="0"/>
    <n v="0"/>
    <n v="0"/>
    <x v="0"/>
    <x v="0"/>
    <x v="0"/>
    <m/>
    <m/>
    <m/>
  </r>
  <r>
    <x v="9"/>
    <x v="0"/>
    <x v="0"/>
    <x v="0"/>
    <x v="0"/>
    <s v="EXTERIEUR"/>
    <x v="0"/>
    <x v="0"/>
    <s v="N"/>
    <s v="O"/>
    <x v="0"/>
    <x v="8"/>
    <x v="0"/>
    <x v="1"/>
    <x v="0"/>
    <x v="0"/>
    <n v="0"/>
    <n v="0"/>
    <n v="0"/>
    <n v="0"/>
    <n v="0"/>
    <x v="0"/>
    <n v="0"/>
    <n v="0"/>
    <n v="0"/>
    <x v="0"/>
    <x v="0"/>
    <x v="0"/>
    <m/>
    <m/>
    <m/>
  </r>
  <r>
    <x v="10"/>
    <x v="0"/>
    <x v="0"/>
    <x v="0"/>
    <x v="0"/>
    <s v="EXTERIEUR"/>
    <x v="0"/>
    <x v="0"/>
    <s v="N"/>
    <s v="O"/>
    <x v="0"/>
    <x v="9"/>
    <x v="0"/>
    <x v="1"/>
    <x v="0"/>
    <x v="0"/>
    <n v="0"/>
    <n v="0"/>
    <n v="0"/>
    <n v="0"/>
    <n v="0"/>
    <x v="0"/>
    <n v="0"/>
    <n v="0"/>
    <n v="0"/>
    <x v="0"/>
    <x v="0"/>
    <x v="0"/>
    <m/>
    <m/>
    <m/>
  </r>
  <r>
    <x v="11"/>
    <x v="0"/>
    <x v="0"/>
    <x v="0"/>
    <x v="0"/>
    <s v="EXTERIEUR"/>
    <x v="0"/>
    <x v="0"/>
    <s v="N"/>
    <s v="N"/>
    <x v="0"/>
    <x v="1"/>
    <x v="0"/>
    <x v="1"/>
    <x v="0"/>
    <x v="0"/>
    <n v="0"/>
    <n v="0"/>
    <n v="0"/>
    <n v="0"/>
    <n v="0"/>
    <x v="0"/>
    <n v="0"/>
    <n v="0"/>
    <n v="0"/>
    <x v="0"/>
    <x v="0"/>
    <x v="0"/>
    <m/>
    <m/>
    <m/>
  </r>
  <r>
    <x v="12"/>
    <x v="0"/>
    <x v="0"/>
    <x v="0"/>
    <x v="0"/>
    <s v="EXTERIEUR"/>
    <x v="0"/>
    <x v="0"/>
    <s v="N"/>
    <s v="N"/>
    <x v="0"/>
    <x v="4"/>
    <x v="0"/>
    <x v="1"/>
    <x v="0"/>
    <x v="1"/>
    <n v="0"/>
    <n v="0"/>
    <n v="0"/>
    <n v="0"/>
    <n v="0"/>
    <x v="0"/>
    <n v="0"/>
    <n v="0"/>
    <n v="0"/>
    <x v="0"/>
    <x v="0"/>
    <x v="0"/>
    <m/>
    <m/>
    <m/>
  </r>
  <r>
    <x v="13"/>
    <x v="0"/>
    <x v="0"/>
    <x v="0"/>
    <x v="0"/>
    <s v="EXTERIEUR"/>
    <x v="0"/>
    <x v="0"/>
    <s v="N"/>
    <s v="N"/>
    <x v="0"/>
    <x v="3"/>
    <x v="0"/>
    <x v="1"/>
    <x v="0"/>
    <x v="0"/>
    <n v="0"/>
    <n v="0"/>
    <n v="0"/>
    <n v="0"/>
    <n v="0"/>
    <x v="0"/>
    <n v="0"/>
    <n v="0"/>
    <n v="0"/>
    <x v="0"/>
    <x v="0"/>
    <x v="0"/>
    <m/>
    <m/>
    <m/>
  </r>
  <r>
    <x v="14"/>
    <x v="0"/>
    <x v="0"/>
    <x v="0"/>
    <x v="0"/>
    <s v="EXTERIEUR"/>
    <x v="0"/>
    <x v="0"/>
    <s v="N"/>
    <s v="N"/>
    <x v="0"/>
    <x v="2"/>
    <x v="0"/>
    <x v="1"/>
    <x v="0"/>
    <x v="0"/>
    <n v="0"/>
    <n v="0"/>
    <n v="0"/>
    <n v="0"/>
    <n v="0"/>
    <x v="0"/>
    <n v="0"/>
    <n v="0"/>
    <n v="0"/>
    <x v="0"/>
    <x v="0"/>
    <x v="0"/>
    <m/>
    <m/>
    <m/>
  </r>
  <r>
    <x v="15"/>
    <x v="0"/>
    <x v="0"/>
    <x v="0"/>
    <x v="0"/>
    <s v="EXTERIEUR"/>
    <x v="0"/>
    <x v="0"/>
    <s v="N"/>
    <s v="N"/>
    <x v="0"/>
    <x v="5"/>
    <x v="0"/>
    <x v="1"/>
    <x v="0"/>
    <x v="0"/>
    <n v="0"/>
    <n v="0"/>
    <n v="0"/>
    <n v="0"/>
    <n v="0"/>
    <x v="0"/>
    <n v="0"/>
    <n v="0"/>
    <n v="0"/>
    <x v="0"/>
    <x v="0"/>
    <x v="0"/>
    <m/>
    <m/>
    <m/>
  </r>
  <r>
    <x v="16"/>
    <x v="0"/>
    <x v="0"/>
    <x v="0"/>
    <x v="0"/>
    <s v="EXTERIEUR"/>
    <x v="0"/>
    <x v="0"/>
    <s v="N"/>
    <s v="N"/>
    <x v="0"/>
    <x v="5"/>
    <x v="0"/>
    <x v="1"/>
    <x v="0"/>
    <x v="0"/>
    <n v="0"/>
    <n v="0"/>
    <n v="0"/>
    <n v="0"/>
    <n v="0"/>
    <x v="0"/>
    <n v="0"/>
    <n v="0"/>
    <n v="0"/>
    <x v="0"/>
    <x v="0"/>
    <x v="0"/>
    <m/>
    <m/>
    <m/>
  </r>
  <r>
    <x v="17"/>
    <x v="0"/>
    <x v="0"/>
    <x v="0"/>
    <x v="0"/>
    <s v="EXTERIEUR"/>
    <x v="0"/>
    <x v="0"/>
    <s v="N"/>
    <s v="N"/>
    <x v="0"/>
    <x v="6"/>
    <x v="0"/>
    <x v="1"/>
    <x v="1"/>
    <x v="0"/>
    <n v="0"/>
    <n v="0"/>
    <n v="0"/>
    <n v="0"/>
    <n v="0"/>
    <x v="0"/>
    <n v="0"/>
    <n v="0"/>
    <n v="0"/>
    <x v="0"/>
    <x v="0"/>
    <x v="0"/>
    <m/>
    <m/>
    <m/>
  </r>
  <r>
    <x v="18"/>
    <x v="0"/>
    <x v="0"/>
    <x v="0"/>
    <x v="0"/>
    <s v="EXTERIEUR"/>
    <x v="0"/>
    <x v="0"/>
    <s v="N"/>
    <s v="N"/>
    <x v="0"/>
    <x v="9"/>
    <x v="0"/>
    <x v="1"/>
    <x v="0"/>
    <x v="0"/>
    <n v="0"/>
    <n v="0"/>
    <n v="0"/>
    <n v="0"/>
    <n v="0"/>
    <x v="0"/>
    <n v="0"/>
    <n v="0"/>
    <n v="0"/>
    <x v="0"/>
    <x v="0"/>
    <x v="0"/>
    <m/>
    <m/>
    <m/>
  </r>
  <r>
    <x v="19"/>
    <x v="0"/>
    <x v="0"/>
    <x v="0"/>
    <x v="0"/>
    <s v="EXTERIEUR"/>
    <x v="0"/>
    <x v="0"/>
    <s v="N"/>
    <s v="N"/>
    <x v="0"/>
    <x v="7"/>
    <x v="0"/>
    <x v="1"/>
    <x v="0"/>
    <x v="0"/>
    <n v="0"/>
    <n v="0"/>
    <n v="0"/>
    <n v="0"/>
    <n v="0"/>
    <x v="0"/>
    <n v="0"/>
    <n v="0"/>
    <n v="0"/>
    <x v="0"/>
    <x v="0"/>
    <x v="0"/>
    <m/>
    <m/>
    <m/>
  </r>
  <r>
    <x v="20"/>
    <x v="0"/>
    <x v="0"/>
    <x v="0"/>
    <x v="0"/>
    <s v="EXTERIEUR"/>
    <x v="0"/>
    <x v="0"/>
    <s v="N"/>
    <s v="N"/>
    <x v="0"/>
    <x v="7"/>
    <x v="0"/>
    <x v="1"/>
    <x v="2"/>
    <x v="2"/>
    <m/>
    <m/>
    <m/>
    <m/>
    <m/>
    <x v="1"/>
    <n v="0"/>
    <n v="0"/>
    <n v="0"/>
    <x v="0"/>
    <x v="0"/>
    <x v="0"/>
    <m/>
    <m/>
    <m/>
  </r>
  <r>
    <x v="21"/>
    <x v="1"/>
    <x v="0"/>
    <x v="0"/>
    <x v="1"/>
    <s v="NEUTRE"/>
    <x v="1"/>
    <x v="0"/>
    <s v="V"/>
    <s v="O"/>
    <x v="1"/>
    <x v="0"/>
    <x v="0"/>
    <x v="1"/>
    <x v="0"/>
    <x v="0"/>
    <n v="0"/>
    <n v="0"/>
    <n v="0"/>
    <n v="0"/>
    <n v="0"/>
    <x v="0"/>
    <n v="0"/>
    <n v="0"/>
    <n v="0"/>
    <x v="0"/>
    <x v="0"/>
    <x v="0"/>
    <m/>
    <m/>
    <m/>
  </r>
  <r>
    <x v="11"/>
    <x v="1"/>
    <x v="0"/>
    <x v="0"/>
    <x v="1"/>
    <s v="NEUTRE"/>
    <x v="1"/>
    <x v="0"/>
    <s v="V"/>
    <s v="O"/>
    <x v="1"/>
    <x v="1"/>
    <x v="0"/>
    <x v="1"/>
    <x v="0"/>
    <x v="0"/>
    <n v="0"/>
    <n v="0"/>
    <n v="0"/>
    <n v="0"/>
    <n v="0"/>
    <x v="0"/>
    <n v="0"/>
    <n v="0"/>
    <n v="0"/>
    <x v="0"/>
    <x v="0"/>
    <x v="0"/>
    <m/>
    <m/>
    <m/>
  </r>
  <r>
    <x v="14"/>
    <x v="1"/>
    <x v="0"/>
    <x v="0"/>
    <x v="1"/>
    <s v="NEUTRE"/>
    <x v="1"/>
    <x v="0"/>
    <s v="V"/>
    <s v="O"/>
    <x v="1"/>
    <x v="2"/>
    <x v="0"/>
    <x v="1"/>
    <x v="0"/>
    <x v="0"/>
    <n v="0"/>
    <n v="0"/>
    <n v="0"/>
    <n v="0"/>
    <n v="0"/>
    <x v="0"/>
    <n v="0"/>
    <n v="0"/>
    <n v="0"/>
    <x v="0"/>
    <x v="0"/>
    <x v="0"/>
    <m/>
    <m/>
    <m/>
  </r>
  <r>
    <x v="3"/>
    <x v="1"/>
    <x v="0"/>
    <x v="0"/>
    <x v="1"/>
    <s v="NEUTRE"/>
    <x v="1"/>
    <x v="0"/>
    <s v="V"/>
    <s v="O"/>
    <x v="1"/>
    <x v="4"/>
    <x v="0"/>
    <x v="2"/>
    <x v="0"/>
    <x v="0"/>
    <n v="0"/>
    <n v="0"/>
    <n v="0"/>
    <n v="0"/>
    <n v="0"/>
    <x v="0"/>
    <n v="0"/>
    <n v="0"/>
    <n v="0"/>
    <x v="0"/>
    <x v="0"/>
    <x v="0"/>
    <m/>
    <m/>
    <m/>
  </r>
  <r>
    <x v="12"/>
    <x v="1"/>
    <x v="0"/>
    <x v="0"/>
    <x v="1"/>
    <s v="NEUTRE"/>
    <x v="1"/>
    <x v="0"/>
    <s v="V"/>
    <s v="O"/>
    <x v="1"/>
    <x v="3"/>
    <x v="0"/>
    <x v="3"/>
    <x v="0"/>
    <x v="0"/>
    <n v="0"/>
    <n v="0"/>
    <n v="0"/>
    <n v="0"/>
    <n v="0"/>
    <x v="0"/>
    <s v=""/>
    <s v=""/>
    <s v=""/>
    <x v="0"/>
    <x v="0"/>
    <x v="0"/>
    <m/>
    <m/>
    <m/>
  </r>
  <r>
    <x v="16"/>
    <x v="1"/>
    <x v="0"/>
    <x v="0"/>
    <x v="1"/>
    <s v="NEUTRE"/>
    <x v="1"/>
    <x v="0"/>
    <s v="V"/>
    <s v="O"/>
    <x v="1"/>
    <x v="5"/>
    <x v="0"/>
    <x v="1"/>
    <x v="0"/>
    <x v="0"/>
    <n v="0"/>
    <n v="0"/>
    <n v="0"/>
    <n v="0"/>
    <n v="0"/>
    <x v="0"/>
    <n v="0"/>
    <n v="0"/>
    <n v="0"/>
    <x v="0"/>
    <x v="0"/>
    <x v="0"/>
    <m/>
    <m/>
    <m/>
  </r>
  <r>
    <x v="17"/>
    <x v="1"/>
    <x v="0"/>
    <x v="0"/>
    <x v="1"/>
    <s v="NEUTRE"/>
    <x v="1"/>
    <x v="0"/>
    <s v="V"/>
    <s v="O"/>
    <x v="1"/>
    <x v="6"/>
    <x v="0"/>
    <x v="1"/>
    <x v="0"/>
    <x v="0"/>
    <n v="0"/>
    <n v="0"/>
    <n v="0"/>
    <n v="0"/>
    <n v="0"/>
    <x v="0"/>
    <n v="0"/>
    <n v="0"/>
    <n v="0"/>
    <x v="0"/>
    <x v="0"/>
    <x v="0"/>
    <m/>
    <m/>
    <m/>
  </r>
  <r>
    <x v="15"/>
    <x v="1"/>
    <x v="0"/>
    <x v="0"/>
    <x v="1"/>
    <s v="NEUTRE"/>
    <x v="1"/>
    <x v="0"/>
    <s v="V"/>
    <s v="O"/>
    <x v="1"/>
    <x v="5"/>
    <x v="0"/>
    <x v="4"/>
    <x v="0"/>
    <x v="0"/>
    <n v="0"/>
    <n v="0"/>
    <n v="0"/>
    <n v="0"/>
    <n v="0"/>
    <x v="0"/>
    <n v="0"/>
    <n v="0"/>
    <n v="0"/>
    <x v="0"/>
    <x v="0"/>
    <x v="0"/>
    <m/>
    <m/>
    <m/>
  </r>
  <r>
    <x v="19"/>
    <x v="1"/>
    <x v="0"/>
    <x v="0"/>
    <x v="1"/>
    <s v="NEUTRE"/>
    <x v="1"/>
    <x v="0"/>
    <s v="V"/>
    <s v="O"/>
    <x v="1"/>
    <x v="7"/>
    <x v="0"/>
    <x v="1"/>
    <x v="0"/>
    <x v="0"/>
    <n v="0"/>
    <n v="0"/>
    <n v="0"/>
    <n v="0"/>
    <n v="0"/>
    <x v="0"/>
    <n v="0"/>
    <n v="0"/>
    <n v="0"/>
    <x v="0"/>
    <x v="0"/>
    <x v="0"/>
    <m/>
    <m/>
    <m/>
  </r>
  <r>
    <x v="18"/>
    <x v="1"/>
    <x v="0"/>
    <x v="0"/>
    <x v="1"/>
    <s v="NEUTRE"/>
    <x v="1"/>
    <x v="0"/>
    <s v="V"/>
    <s v="O"/>
    <x v="1"/>
    <x v="9"/>
    <x v="0"/>
    <x v="1"/>
    <x v="0"/>
    <x v="0"/>
    <n v="0"/>
    <n v="0"/>
    <n v="0"/>
    <n v="0"/>
    <n v="0"/>
    <x v="0"/>
    <n v="0"/>
    <n v="0"/>
    <n v="0"/>
    <x v="0"/>
    <x v="0"/>
    <x v="0"/>
    <m/>
    <m/>
    <m/>
  </r>
  <r>
    <x v="20"/>
    <x v="1"/>
    <x v="0"/>
    <x v="0"/>
    <x v="1"/>
    <s v="NEUTRE"/>
    <x v="1"/>
    <x v="0"/>
    <s v="V"/>
    <s v="O"/>
    <x v="1"/>
    <x v="7"/>
    <x v="0"/>
    <x v="1"/>
    <x v="0"/>
    <x v="0"/>
    <n v="0"/>
    <n v="0"/>
    <n v="0"/>
    <n v="0"/>
    <n v="0"/>
    <x v="0"/>
    <n v="0"/>
    <n v="0"/>
    <n v="0"/>
    <x v="0"/>
    <x v="0"/>
    <x v="0"/>
    <m/>
    <m/>
    <m/>
  </r>
  <r>
    <x v="1"/>
    <x v="1"/>
    <x v="0"/>
    <x v="0"/>
    <x v="1"/>
    <s v="NEUTRE"/>
    <x v="1"/>
    <x v="0"/>
    <s v="V"/>
    <s v="N"/>
    <x v="1"/>
    <x v="1"/>
    <x v="0"/>
    <x v="1"/>
    <x v="0"/>
    <x v="0"/>
    <n v="0"/>
    <n v="0"/>
    <n v="0"/>
    <n v="0"/>
    <n v="0"/>
    <x v="0"/>
    <n v="0"/>
    <n v="0"/>
    <n v="0"/>
    <x v="0"/>
    <x v="0"/>
    <x v="0"/>
    <m/>
    <m/>
    <m/>
  </r>
  <r>
    <x v="2"/>
    <x v="1"/>
    <x v="0"/>
    <x v="0"/>
    <x v="1"/>
    <s v="NEUTRE"/>
    <x v="1"/>
    <x v="0"/>
    <s v="V"/>
    <s v="N"/>
    <x v="1"/>
    <x v="3"/>
    <x v="0"/>
    <x v="5"/>
    <x v="0"/>
    <x v="1"/>
    <n v="0"/>
    <n v="0"/>
    <n v="0"/>
    <n v="0"/>
    <n v="0"/>
    <x v="0"/>
    <n v="0"/>
    <n v="0"/>
    <n v="0"/>
    <x v="0"/>
    <x v="0"/>
    <x v="0"/>
    <m/>
    <m/>
    <m/>
  </r>
  <r>
    <x v="10"/>
    <x v="1"/>
    <x v="0"/>
    <x v="0"/>
    <x v="1"/>
    <s v="NEUTRE"/>
    <x v="1"/>
    <x v="0"/>
    <s v="V"/>
    <s v="N"/>
    <x v="1"/>
    <x v="2"/>
    <x v="0"/>
    <x v="1"/>
    <x v="0"/>
    <x v="0"/>
    <n v="0"/>
    <n v="0"/>
    <n v="0"/>
    <n v="0"/>
    <n v="0"/>
    <x v="0"/>
    <n v="0"/>
    <n v="0"/>
    <n v="0"/>
    <x v="0"/>
    <x v="0"/>
    <x v="0"/>
    <m/>
    <m/>
    <m/>
  </r>
  <r>
    <x v="5"/>
    <x v="1"/>
    <x v="0"/>
    <x v="0"/>
    <x v="1"/>
    <s v="NEUTRE"/>
    <x v="1"/>
    <x v="0"/>
    <s v="V"/>
    <s v="N"/>
    <x v="1"/>
    <x v="5"/>
    <x v="0"/>
    <x v="1"/>
    <x v="0"/>
    <x v="0"/>
    <n v="0"/>
    <n v="0"/>
    <n v="0"/>
    <n v="0"/>
    <n v="0"/>
    <x v="0"/>
    <n v="0"/>
    <n v="0"/>
    <n v="0"/>
    <x v="0"/>
    <x v="0"/>
    <x v="0"/>
    <m/>
    <m/>
    <m/>
  </r>
  <r>
    <x v="7"/>
    <x v="1"/>
    <x v="0"/>
    <x v="0"/>
    <x v="1"/>
    <s v="NEUTRE"/>
    <x v="1"/>
    <x v="0"/>
    <s v="V"/>
    <s v="N"/>
    <x v="1"/>
    <x v="5"/>
    <x v="0"/>
    <x v="1"/>
    <x v="0"/>
    <x v="0"/>
    <n v="0"/>
    <n v="0"/>
    <n v="0"/>
    <n v="0"/>
    <n v="0"/>
    <x v="0"/>
    <n v="0"/>
    <n v="0"/>
    <n v="0"/>
    <x v="0"/>
    <x v="0"/>
    <x v="0"/>
    <m/>
    <m/>
    <m/>
  </r>
  <r>
    <x v="6"/>
    <x v="1"/>
    <x v="0"/>
    <x v="0"/>
    <x v="1"/>
    <s v="NEUTRE"/>
    <x v="1"/>
    <x v="0"/>
    <s v="V"/>
    <s v="N"/>
    <x v="1"/>
    <x v="6"/>
    <x v="0"/>
    <x v="1"/>
    <x v="0"/>
    <x v="0"/>
    <n v="0"/>
    <n v="0"/>
    <n v="0"/>
    <n v="0"/>
    <n v="0"/>
    <x v="0"/>
    <n v="0"/>
    <n v="0"/>
    <n v="0"/>
    <x v="0"/>
    <x v="0"/>
    <x v="0"/>
    <m/>
    <m/>
    <m/>
  </r>
  <r>
    <x v="22"/>
    <x v="1"/>
    <x v="0"/>
    <x v="0"/>
    <x v="1"/>
    <s v="NEUTRE"/>
    <x v="1"/>
    <x v="0"/>
    <s v="V"/>
    <s v="N"/>
    <x v="1"/>
    <x v="9"/>
    <x v="0"/>
    <x v="1"/>
    <x v="0"/>
    <x v="1"/>
    <n v="0"/>
    <n v="0"/>
    <n v="0"/>
    <n v="0"/>
    <n v="0"/>
    <x v="0"/>
    <n v="0"/>
    <n v="0"/>
    <n v="0"/>
    <x v="0"/>
    <x v="0"/>
    <x v="0"/>
    <m/>
    <m/>
    <m/>
  </r>
  <r>
    <x v="9"/>
    <x v="1"/>
    <x v="0"/>
    <x v="0"/>
    <x v="1"/>
    <s v="NEUTRE"/>
    <x v="1"/>
    <x v="0"/>
    <s v="V"/>
    <s v="N"/>
    <x v="1"/>
    <x v="8"/>
    <x v="0"/>
    <x v="1"/>
    <x v="0"/>
    <x v="0"/>
    <n v="0"/>
    <n v="0"/>
    <n v="0"/>
    <n v="0"/>
    <n v="0"/>
    <x v="0"/>
    <n v="0"/>
    <n v="0"/>
    <n v="0"/>
    <x v="0"/>
    <x v="0"/>
    <x v="0"/>
    <m/>
    <m/>
    <m/>
  </r>
  <r>
    <x v="8"/>
    <x v="1"/>
    <x v="0"/>
    <x v="0"/>
    <x v="1"/>
    <s v="NEUTRE"/>
    <x v="1"/>
    <x v="0"/>
    <s v="V"/>
    <s v="N"/>
    <x v="1"/>
    <x v="7"/>
    <x v="0"/>
    <x v="1"/>
    <x v="3"/>
    <x v="0"/>
    <n v="0"/>
    <n v="0"/>
    <n v="0"/>
    <n v="0"/>
    <n v="0"/>
    <x v="0"/>
    <n v="0"/>
    <n v="0"/>
    <n v="0"/>
    <x v="0"/>
    <x v="0"/>
    <x v="0"/>
    <m/>
    <m/>
    <m/>
  </r>
  <r>
    <x v="0"/>
    <x v="2"/>
    <x v="0"/>
    <x v="0"/>
    <x v="2"/>
    <s v="EXTERIEUR"/>
    <x v="1"/>
    <x v="1"/>
    <s v="V"/>
    <s v="O"/>
    <x v="1"/>
    <x v="0"/>
    <x v="0"/>
    <x v="0"/>
    <x v="0"/>
    <x v="0"/>
    <n v="0"/>
    <n v="0"/>
    <n v="0"/>
    <n v="0"/>
    <n v="0"/>
    <x v="0"/>
    <n v="0"/>
    <n v="0"/>
    <n v="0"/>
    <x v="0"/>
    <x v="0"/>
    <x v="0"/>
    <m/>
    <m/>
    <m/>
  </r>
  <r>
    <x v="1"/>
    <x v="2"/>
    <x v="0"/>
    <x v="0"/>
    <x v="2"/>
    <s v="EXTERIEUR"/>
    <x v="1"/>
    <x v="1"/>
    <s v="V"/>
    <s v="O"/>
    <x v="1"/>
    <x v="1"/>
    <x v="0"/>
    <x v="6"/>
    <x v="0"/>
    <x v="0"/>
    <n v="0"/>
    <n v="0"/>
    <n v="0"/>
    <n v="0"/>
    <n v="0"/>
    <x v="0"/>
    <s v=""/>
    <s v=""/>
    <s v=""/>
    <x v="0"/>
    <x v="0"/>
    <x v="0"/>
    <m/>
    <m/>
    <m/>
  </r>
  <r>
    <x v="14"/>
    <x v="2"/>
    <x v="0"/>
    <x v="0"/>
    <x v="2"/>
    <s v="EXTERIEUR"/>
    <x v="1"/>
    <x v="1"/>
    <s v="V"/>
    <s v="O"/>
    <x v="1"/>
    <x v="2"/>
    <x v="0"/>
    <x v="7"/>
    <x v="0"/>
    <x v="0"/>
    <n v="0"/>
    <n v="0"/>
    <n v="0"/>
    <n v="0"/>
    <n v="0"/>
    <x v="0"/>
    <n v="0"/>
    <n v="0"/>
    <n v="0"/>
    <x v="0"/>
    <x v="0"/>
    <x v="0"/>
    <m/>
    <m/>
    <m/>
  </r>
  <r>
    <x v="3"/>
    <x v="2"/>
    <x v="0"/>
    <x v="0"/>
    <x v="2"/>
    <s v="EXTERIEUR"/>
    <x v="1"/>
    <x v="1"/>
    <s v="V"/>
    <s v="O"/>
    <x v="1"/>
    <x v="3"/>
    <x v="0"/>
    <x v="1"/>
    <x v="0"/>
    <x v="0"/>
    <n v="0"/>
    <n v="0"/>
    <n v="0"/>
    <n v="0"/>
    <n v="0"/>
    <x v="0"/>
    <n v="0"/>
    <n v="0"/>
    <n v="0"/>
    <x v="0"/>
    <x v="0"/>
    <x v="0"/>
    <m/>
    <m/>
    <m/>
  </r>
  <r>
    <x v="4"/>
    <x v="2"/>
    <x v="0"/>
    <x v="0"/>
    <x v="2"/>
    <s v="EXTERIEUR"/>
    <x v="1"/>
    <x v="1"/>
    <s v="V"/>
    <s v="O"/>
    <x v="1"/>
    <x v="4"/>
    <x v="0"/>
    <x v="7"/>
    <x v="0"/>
    <x v="0"/>
    <n v="0"/>
    <n v="0"/>
    <n v="0"/>
    <n v="0"/>
    <n v="0"/>
    <x v="0"/>
    <n v="0"/>
    <n v="0"/>
    <n v="0"/>
    <x v="0"/>
    <x v="0"/>
    <x v="0"/>
    <m/>
    <m/>
    <m/>
  </r>
  <r>
    <x v="15"/>
    <x v="2"/>
    <x v="0"/>
    <x v="0"/>
    <x v="2"/>
    <s v="EXTERIEUR"/>
    <x v="1"/>
    <x v="1"/>
    <s v="V"/>
    <s v="O"/>
    <x v="1"/>
    <x v="5"/>
    <x v="0"/>
    <x v="7"/>
    <x v="0"/>
    <x v="0"/>
    <n v="0"/>
    <n v="0"/>
    <n v="0"/>
    <n v="0"/>
    <n v="0"/>
    <x v="0"/>
    <n v="0"/>
    <n v="0"/>
    <n v="0"/>
    <x v="0"/>
    <x v="0"/>
    <x v="0"/>
    <m/>
    <m/>
    <m/>
  </r>
  <r>
    <x v="6"/>
    <x v="2"/>
    <x v="0"/>
    <x v="0"/>
    <x v="2"/>
    <s v="EXTERIEUR"/>
    <x v="1"/>
    <x v="1"/>
    <s v="V"/>
    <s v="O"/>
    <x v="1"/>
    <x v="10"/>
    <x v="0"/>
    <x v="7"/>
    <x v="0"/>
    <x v="3"/>
    <n v="0"/>
    <n v="0"/>
    <n v="0"/>
    <n v="0"/>
    <n v="0"/>
    <x v="0"/>
    <n v="0"/>
    <n v="0"/>
    <n v="0"/>
    <x v="0"/>
    <x v="0"/>
    <x v="0"/>
    <m/>
    <m/>
    <m/>
  </r>
  <r>
    <x v="7"/>
    <x v="2"/>
    <x v="0"/>
    <x v="0"/>
    <x v="2"/>
    <s v="EXTERIEUR"/>
    <x v="1"/>
    <x v="1"/>
    <s v="V"/>
    <s v="O"/>
    <x v="1"/>
    <x v="11"/>
    <x v="0"/>
    <x v="1"/>
    <x v="0"/>
    <x v="0"/>
    <n v="0"/>
    <n v="0"/>
    <n v="0"/>
    <n v="0"/>
    <n v="0"/>
    <x v="0"/>
    <n v="0"/>
    <n v="0"/>
    <n v="0"/>
    <x v="0"/>
    <x v="0"/>
    <x v="0"/>
    <m/>
    <m/>
    <m/>
  </r>
  <r>
    <x v="8"/>
    <x v="2"/>
    <x v="0"/>
    <x v="0"/>
    <x v="2"/>
    <s v="EXTERIEUR"/>
    <x v="1"/>
    <x v="1"/>
    <s v="V"/>
    <s v="O"/>
    <x v="1"/>
    <x v="7"/>
    <x v="0"/>
    <x v="7"/>
    <x v="1"/>
    <x v="0"/>
    <n v="0"/>
    <n v="0"/>
    <n v="0"/>
    <n v="0"/>
    <n v="0"/>
    <x v="0"/>
    <n v="0"/>
    <n v="0"/>
    <n v="0"/>
    <x v="0"/>
    <x v="0"/>
    <x v="0"/>
    <m/>
    <m/>
    <m/>
  </r>
  <r>
    <x v="18"/>
    <x v="2"/>
    <x v="0"/>
    <x v="0"/>
    <x v="2"/>
    <s v="EXTERIEUR"/>
    <x v="1"/>
    <x v="1"/>
    <s v="V"/>
    <s v="O"/>
    <x v="1"/>
    <x v="11"/>
    <x v="0"/>
    <x v="7"/>
    <x v="1"/>
    <x v="0"/>
    <n v="0"/>
    <n v="0"/>
    <n v="0"/>
    <n v="0"/>
    <n v="0"/>
    <x v="0"/>
    <n v="0"/>
    <n v="0"/>
    <n v="0"/>
    <x v="0"/>
    <x v="0"/>
    <x v="0"/>
    <m/>
    <m/>
    <m/>
  </r>
  <r>
    <x v="20"/>
    <x v="2"/>
    <x v="0"/>
    <x v="0"/>
    <x v="2"/>
    <s v="EXTERIEUR"/>
    <x v="1"/>
    <x v="1"/>
    <s v="V"/>
    <s v="O"/>
    <x v="1"/>
    <x v="7"/>
    <x v="0"/>
    <x v="1"/>
    <x v="0"/>
    <x v="0"/>
    <n v="0"/>
    <n v="0"/>
    <n v="0"/>
    <n v="0"/>
    <n v="0"/>
    <x v="0"/>
    <n v="0"/>
    <n v="0"/>
    <n v="0"/>
    <x v="0"/>
    <x v="0"/>
    <x v="0"/>
    <m/>
    <m/>
    <m/>
  </r>
  <r>
    <x v="11"/>
    <x v="2"/>
    <x v="0"/>
    <x v="0"/>
    <x v="2"/>
    <s v="EXTERIEUR"/>
    <x v="1"/>
    <x v="1"/>
    <s v="V"/>
    <s v="N"/>
    <x v="1"/>
    <x v="1"/>
    <x v="0"/>
    <x v="8"/>
    <x v="0"/>
    <x v="0"/>
    <n v="0"/>
    <n v="0"/>
    <n v="0"/>
    <n v="0"/>
    <n v="0"/>
    <x v="0"/>
    <n v="0"/>
    <n v="0"/>
    <n v="0"/>
    <x v="0"/>
    <x v="0"/>
    <x v="0"/>
    <m/>
    <m/>
    <m/>
  </r>
  <r>
    <x v="12"/>
    <x v="2"/>
    <x v="0"/>
    <x v="0"/>
    <x v="2"/>
    <s v="EXTERIEUR"/>
    <x v="1"/>
    <x v="1"/>
    <s v="V"/>
    <s v="N"/>
    <x v="1"/>
    <x v="4"/>
    <x v="0"/>
    <x v="1"/>
    <x v="0"/>
    <x v="0"/>
    <n v="0"/>
    <n v="0"/>
    <n v="0"/>
    <n v="0"/>
    <n v="0"/>
    <x v="0"/>
    <n v="0"/>
    <n v="0"/>
    <n v="0"/>
    <x v="0"/>
    <x v="0"/>
    <x v="0"/>
    <m/>
    <m/>
    <m/>
  </r>
  <r>
    <x v="2"/>
    <x v="2"/>
    <x v="0"/>
    <x v="0"/>
    <x v="2"/>
    <s v="EXTERIEUR"/>
    <x v="1"/>
    <x v="1"/>
    <s v="V"/>
    <s v="N"/>
    <x v="1"/>
    <x v="3"/>
    <x v="0"/>
    <x v="9"/>
    <x v="0"/>
    <x v="0"/>
    <n v="0"/>
    <n v="0"/>
    <n v="0"/>
    <n v="0"/>
    <n v="0"/>
    <x v="0"/>
    <s v=""/>
    <s v=""/>
    <s v=""/>
    <x v="0"/>
    <x v="0"/>
    <x v="0"/>
    <m/>
    <m/>
    <m/>
  </r>
  <r>
    <x v="10"/>
    <x v="2"/>
    <x v="0"/>
    <x v="0"/>
    <x v="2"/>
    <s v="EXTERIEUR"/>
    <x v="1"/>
    <x v="1"/>
    <s v="V"/>
    <s v="N"/>
    <x v="1"/>
    <x v="2"/>
    <x v="0"/>
    <x v="9"/>
    <x v="0"/>
    <x v="0"/>
    <n v="0"/>
    <n v="0"/>
    <n v="0"/>
    <n v="0"/>
    <n v="0"/>
    <x v="0"/>
    <s v=""/>
    <s v=""/>
    <s v=""/>
    <x v="0"/>
    <x v="0"/>
    <x v="0"/>
    <m/>
    <m/>
    <m/>
  </r>
  <r>
    <x v="5"/>
    <x v="2"/>
    <x v="0"/>
    <x v="0"/>
    <x v="2"/>
    <s v="EXTERIEUR"/>
    <x v="1"/>
    <x v="1"/>
    <s v="V"/>
    <s v="N"/>
    <x v="1"/>
    <x v="5"/>
    <x v="0"/>
    <x v="1"/>
    <x v="0"/>
    <x v="0"/>
    <n v="0"/>
    <n v="0"/>
    <n v="0"/>
    <n v="0"/>
    <n v="0"/>
    <x v="0"/>
    <n v="0"/>
    <n v="0"/>
    <n v="0"/>
    <x v="0"/>
    <x v="0"/>
    <x v="0"/>
    <m/>
    <m/>
    <m/>
  </r>
  <r>
    <x v="9"/>
    <x v="2"/>
    <x v="0"/>
    <x v="0"/>
    <x v="2"/>
    <s v="EXTERIEUR"/>
    <x v="1"/>
    <x v="1"/>
    <s v="V"/>
    <s v="N"/>
    <x v="1"/>
    <x v="12"/>
    <x v="0"/>
    <x v="9"/>
    <x v="0"/>
    <x v="0"/>
    <n v="0"/>
    <n v="0"/>
    <n v="0"/>
    <n v="0"/>
    <n v="0"/>
    <x v="0"/>
    <s v=""/>
    <s v=""/>
    <s v=""/>
    <x v="0"/>
    <x v="0"/>
    <x v="0"/>
    <m/>
    <m/>
    <m/>
  </r>
  <r>
    <x v="22"/>
    <x v="2"/>
    <x v="0"/>
    <x v="0"/>
    <x v="2"/>
    <s v="EXTERIEUR"/>
    <x v="1"/>
    <x v="1"/>
    <s v="V"/>
    <s v="N"/>
    <x v="1"/>
    <x v="11"/>
    <x v="0"/>
    <x v="9"/>
    <x v="0"/>
    <x v="0"/>
    <n v="0"/>
    <n v="0"/>
    <n v="0"/>
    <n v="0"/>
    <n v="0"/>
    <x v="0"/>
    <s v=""/>
    <s v=""/>
    <s v=""/>
    <x v="0"/>
    <x v="0"/>
    <x v="0"/>
    <m/>
    <m/>
    <m/>
  </r>
  <r>
    <x v="17"/>
    <x v="2"/>
    <x v="0"/>
    <x v="0"/>
    <x v="2"/>
    <s v="EXTERIEUR"/>
    <x v="1"/>
    <x v="1"/>
    <s v="V"/>
    <s v="N"/>
    <x v="1"/>
    <x v="13"/>
    <x v="0"/>
    <x v="1"/>
    <x v="0"/>
    <x v="0"/>
    <n v="0"/>
    <n v="0"/>
    <n v="0"/>
    <n v="0"/>
    <n v="0"/>
    <x v="0"/>
    <n v="0"/>
    <n v="0"/>
    <n v="0"/>
    <x v="0"/>
    <x v="0"/>
    <x v="0"/>
    <m/>
    <m/>
    <m/>
  </r>
  <r>
    <x v="23"/>
    <x v="2"/>
    <x v="0"/>
    <x v="0"/>
    <x v="2"/>
    <s v="EXTERIEUR"/>
    <x v="1"/>
    <x v="1"/>
    <s v="V"/>
    <s v="N"/>
    <x v="1"/>
    <x v="14"/>
    <x v="1"/>
    <x v="10"/>
    <x v="2"/>
    <x v="2"/>
    <m/>
    <m/>
    <m/>
    <m/>
    <m/>
    <x v="1"/>
    <s v=""/>
    <s v=""/>
    <s v=""/>
    <x v="1"/>
    <x v="1"/>
    <x v="1"/>
    <m/>
    <m/>
    <m/>
  </r>
  <r>
    <x v="11"/>
    <x v="3"/>
    <x v="0"/>
    <x v="0"/>
    <x v="3"/>
    <s v="DOMICILE"/>
    <x v="2"/>
    <x v="1"/>
    <s v="V"/>
    <s v="O"/>
    <x v="0"/>
    <x v="1"/>
    <x v="0"/>
    <x v="11"/>
    <x v="0"/>
    <x v="0"/>
    <n v="0"/>
    <n v="0"/>
    <n v="0"/>
    <n v="0"/>
    <n v="0"/>
    <x v="0"/>
    <n v="0"/>
    <n v="0"/>
    <n v="0"/>
    <x v="0"/>
    <x v="0"/>
    <x v="0"/>
    <m/>
    <m/>
    <m/>
  </r>
  <r>
    <x v="14"/>
    <x v="3"/>
    <x v="0"/>
    <x v="0"/>
    <x v="3"/>
    <s v="DOMICILE"/>
    <x v="2"/>
    <x v="1"/>
    <s v="V"/>
    <s v="O"/>
    <x v="0"/>
    <x v="2"/>
    <x v="0"/>
    <x v="12"/>
    <x v="0"/>
    <x v="0"/>
    <n v="0"/>
    <n v="0"/>
    <n v="0"/>
    <n v="0"/>
    <n v="0"/>
    <x v="0"/>
    <n v="0"/>
    <n v="0"/>
    <n v="0"/>
    <x v="0"/>
    <x v="0"/>
    <x v="0"/>
    <m/>
    <m/>
    <m/>
  </r>
  <r>
    <x v="3"/>
    <x v="3"/>
    <x v="0"/>
    <x v="0"/>
    <x v="3"/>
    <s v="DOMICILE"/>
    <x v="2"/>
    <x v="1"/>
    <s v="V"/>
    <s v="O"/>
    <x v="0"/>
    <x v="3"/>
    <x v="0"/>
    <x v="0"/>
    <x v="0"/>
    <x v="0"/>
    <n v="0"/>
    <n v="0"/>
    <n v="0"/>
    <n v="0"/>
    <n v="0"/>
    <x v="0"/>
    <n v="0"/>
    <n v="0"/>
    <n v="0"/>
    <x v="0"/>
    <x v="0"/>
    <x v="0"/>
    <m/>
    <m/>
    <m/>
  </r>
  <r>
    <x v="4"/>
    <x v="3"/>
    <x v="0"/>
    <x v="0"/>
    <x v="3"/>
    <s v="DOMICILE"/>
    <x v="2"/>
    <x v="1"/>
    <s v="V"/>
    <s v="O"/>
    <x v="0"/>
    <x v="4"/>
    <x v="0"/>
    <x v="0"/>
    <x v="0"/>
    <x v="0"/>
    <n v="0"/>
    <n v="0"/>
    <n v="0"/>
    <n v="0"/>
    <n v="0"/>
    <x v="0"/>
    <n v="0"/>
    <n v="0"/>
    <n v="0"/>
    <x v="0"/>
    <x v="0"/>
    <x v="0"/>
    <m/>
    <m/>
    <m/>
  </r>
  <r>
    <x v="15"/>
    <x v="3"/>
    <x v="0"/>
    <x v="0"/>
    <x v="3"/>
    <s v="DOMICILE"/>
    <x v="2"/>
    <x v="1"/>
    <s v="V"/>
    <s v="O"/>
    <x v="0"/>
    <x v="5"/>
    <x v="0"/>
    <x v="0"/>
    <x v="0"/>
    <x v="0"/>
    <n v="0"/>
    <n v="0"/>
    <n v="0"/>
    <n v="0"/>
    <n v="0"/>
    <x v="0"/>
    <n v="0"/>
    <n v="0"/>
    <n v="0"/>
    <x v="0"/>
    <x v="0"/>
    <x v="0"/>
    <m/>
    <m/>
    <m/>
  </r>
  <r>
    <x v="6"/>
    <x v="3"/>
    <x v="0"/>
    <x v="0"/>
    <x v="3"/>
    <s v="DOMICILE"/>
    <x v="2"/>
    <x v="1"/>
    <s v="V"/>
    <s v="O"/>
    <x v="0"/>
    <x v="10"/>
    <x v="0"/>
    <x v="11"/>
    <x v="0"/>
    <x v="0"/>
    <n v="0"/>
    <n v="0"/>
    <n v="0"/>
    <n v="0"/>
    <n v="0"/>
    <x v="0"/>
    <n v="0"/>
    <n v="0"/>
    <n v="0"/>
    <x v="0"/>
    <x v="0"/>
    <x v="0"/>
    <m/>
    <m/>
    <m/>
  </r>
  <r>
    <x v="7"/>
    <x v="3"/>
    <x v="0"/>
    <x v="0"/>
    <x v="3"/>
    <s v="DOMICILE"/>
    <x v="2"/>
    <x v="1"/>
    <s v="V"/>
    <s v="O"/>
    <x v="0"/>
    <x v="5"/>
    <x v="0"/>
    <x v="5"/>
    <x v="0"/>
    <x v="0"/>
    <n v="0"/>
    <n v="0"/>
    <n v="0"/>
    <n v="0"/>
    <n v="0"/>
    <x v="0"/>
    <n v="0"/>
    <n v="0"/>
    <n v="0"/>
    <x v="0"/>
    <x v="0"/>
    <x v="0"/>
    <m/>
    <m/>
    <m/>
  </r>
  <r>
    <x v="17"/>
    <x v="3"/>
    <x v="0"/>
    <x v="0"/>
    <x v="3"/>
    <s v="DOMICILE"/>
    <x v="2"/>
    <x v="1"/>
    <s v="V"/>
    <s v="O"/>
    <x v="0"/>
    <x v="7"/>
    <x v="0"/>
    <x v="12"/>
    <x v="3"/>
    <x v="0"/>
    <n v="0"/>
    <n v="0"/>
    <n v="0"/>
    <n v="0"/>
    <n v="0"/>
    <x v="0"/>
    <n v="0"/>
    <n v="0"/>
    <n v="0"/>
    <x v="0"/>
    <x v="0"/>
    <x v="0"/>
    <m/>
    <m/>
    <m/>
  </r>
  <r>
    <x v="18"/>
    <x v="3"/>
    <x v="0"/>
    <x v="0"/>
    <x v="3"/>
    <s v="DOMICILE"/>
    <x v="2"/>
    <x v="1"/>
    <s v="V"/>
    <s v="O"/>
    <x v="0"/>
    <x v="11"/>
    <x v="0"/>
    <x v="0"/>
    <x v="1"/>
    <x v="0"/>
    <n v="0"/>
    <n v="0"/>
    <n v="0"/>
    <n v="0"/>
    <n v="0"/>
    <x v="0"/>
    <n v="0"/>
    <n v="0"/>
    <n v="0"/>
    <x v="0"/>
    <x v="0"/>
    <x v="0"/>
    <m/>
    <m/>
    <m/>
  </r>
  <r>
    <x v="9"/>
    <x v="3"/>
    <x v="0"/>
    <x v="0"/>
    <x v="3"/>
    <s v="DOMICILE"/>
    <x v="2"/>
    <x v="1"/>
    <s v="V"/>
    <s v="O"/>
    <x v="0"/>
    <x v="8"/>
    <x v="0"/>
    <x v="5"/>
    <x v="0"/>
    <x v="0"/>
    <n v="0"/>
    <n v="0"/>
    <n v="0"/>
    <n v="0"/>
    <n v="0"/>
    <x v="0"/>
    <n v="0"/>
    <n v="0"/>
    <n v="0"/>
    <x v="0"/>
    <x v="0"/>
    <x v="0"/>
    <m/>
    <m/>
    <m/>
  </r>
  <r>
    <x v="1"/>
    <x v="3"/>
    <x v="0"/>
    <x v="0"/>
    <x v="3"/>
    <s v="DOMICILE"/>
    <x v="2"/>
    <x v="1"/>
    <s v="V"/>
    <s v="N"/>
    <x v="0"/>
    <x v="1"/>
    <x v="0"/>
    <x v="13"/>
    <x v="0"/>
    <x v="0"/>
    <n v="0"/>
    <n v="0"/>
    <n v="0"/>
    <n v="0"/>
    <n v="0"/>
    <x v="0"/>
    <s v=""/>
    <s v=""/>
    <s v=""/>
    <x v="0"/>
    <x v="0"/>
    <x v="0"/>
    <m/>
    <m/>
    <m/>
  </r>
  <r>
    <x v="2"/>
    <x v="3"/>
    <x v="0"/>
    <x v="0"/>
    <x v="3"/>
    <s v="DOMICILE"/>
    <x v="2"/>
    <x v="1"/>
    <s v="V"/>
    <s v="N"/>
    <x v="0"/>
    <x v="2"/>
    <x v="0"/>
    <x v="14"/>
    <x v="0"/>
    <x v="0"/>
    <n v="0"/>
    <n v="0"/>
    <n v="0"/>
    <n v="0"/>
    <n v="0"/>
    <x v="0"/>
    <s v=""/>
    <s v=""/>
    <s v=""/>
    <x v="0"/>
    <x v="0"/>
    <x v="0"/>
    <m/>
    <m/>
    <m/>
  </r>
  <r>
    <x v="5"/>
    <x v="3"/>
    <x v="0"/>
    <x v="0"/>
    <x v="3"/>
    <s v="DOMICILE"/>
    <x v="2"/>
    <x v="1"/>
    <s v="V"/>
    <s v="N"/>
    <x v="0"/>
    <x v="5"/>
    <x v="0"/>
    <x v="15"/>
    <x v="0"/>
    <x v="0"/>
    <n v="0"/>
    <n v="0"/>
    <n v="0"/>
    <n v="0"/>
    <n v="0"/>
    <x v="0"/>
    <s v=""/>
    <s v=""/>
    <s v=""/>
    <x v="0"/>
    <x v="0"/>
    <x v="0"/>
    <m/>
    <m/>
    <m/>
  </r>
  <r>
    <x v="22"/>
    <x v="3"/>
    <x v="0"/>
    <x v="0"/>
    <x v="3"/>
    <s v="DOMICILE"/>
    <x v="2"/>
    <x v="1"/>
    <s v="V"/>
    <s v="N"/>
    <x v="0"/>
    <x v="8"/>
    <x v="0"/>
    <x v="15"/>
    <x v="0"/>
    <x v="0"/>
    <n v="0"/>
    <n v="0"/>
    <n v="0"/>
    <n v="0"/>
    <n v="0"/>
    <x v="0"/>
    <s v=""/>
    <s v=""/>
    <s v=""/>
    <x v="0"/>
    <x v="0"/>
    <x v="0"/>
    <m/>
    <m/>
    <m/>
  </r>
  <r>
    <x v="20"/>
    <x v="3"/>
    <x v="0"/>
    <x v="0"/>
    <x v="3"/>
    <s v="DOMICILE"/>
    <x v="2"/>
    <x v="1"/>
    <s v="V"/>
    <s v="N"/>
    <x v="0"/>
    <x v="11"/>
    <x v="0"/>
    <x v="13"/>
    <x v="0"/>
    <x v="0"/>
    <n v="0"/>
    <n v="0"/>
    <n v="0"/>
    <n v="0"/>
    <n v="0"/>
    <x v="0"/>
    <s v=""/>
    <s v=""/>
    <s v=""/>
    <x v="0"/>
    <x v="0"/>
    <x v="0"/>
    <m/>
    <m/>
    <m/>
  </r>
  <r>
    <x v="19"/>
    <x v="3"/>
    <x v="0"/>
    <x v="0"/>
    <x v="3"/>
    <s v="DOMICILE"/>
    <x v="2"/>
    <x v="1"/>
    <s v="V"/>
    <s v="N"/>
    <x v="0"/>
    <x v="7"/>
    <x v="0"/>
    <x v="14"/>
    <x v="0"/>
    <x v="0"/>
    <n v="0"/>
    <n v="0"/>
    <n v="0"/>
    <n v="0"/>
    <n v="0"/>
    <x v="0"/>
    <s v=""/>
    <s v=""/>
    <s v=""/>
    <x v="0"/>
    <x v="0"/>
    <x v="0"/>
    <m/>
    <m/>
    <m/>
  </r>
  <r>
    <x v="23"/>
    <x v="3"/>
    <x v="0"/>
    <x v="0"/>
    <x v="3"/>
    <s v="DOMICILE"/>
    <x v="2"/>
    <x v="1"/>
    <s v="V"/>
    <s v="N"/>
    <x v="0"/>
    <x v="14"/>
    <x v="1"/>
    <x v="10"/>
    <x v="2"/>
    <x v="2"/>
    <m/>
    <m/>
    <m/>
    <m/>
    <m/>
    <x v="1"/>
    <s v=""/>
    <s v=""/>
    <s v=""/>
    <x v="1"/>
    <x v="1"/>
    <x v="1"/>
    <m/>
    <m/>
    <m/>
  </r>
  <r>
    <x v="23"/>
    <x v="4"/>
    <x v="0"/>
    <x v="0"/>
    <x v="4"/>
    <s v="NEUTRE"/>
    <x v="1"/>
    <x v="2"/>
    <s v="D"/>
    <s v="O"/>
    <x v="2"/>
    <x v="0"/>
    <x v="0"/>
    <x v="0"/>
    <x v="2"/>
    <x v="2"/>
    <m/>
    <m/>
    <m/>
    <m/>
    <m/>
    <x v="1"/>
    <n v="0"/>
    <n v="0"/>
    <n v="0"/>
    <x v="0"/>
    <x v="0"/>
    <x v="0"/>
    <m/>
    <m/>
    <m/>
  </r>
  <r>
    <x v="1"/>
    <x v="4"/>
    <x v="0"/>
    <x v="0"/>
    <x v="4"/>
    <s v="NEUTRE"/>
    <x v="1"/>
    <x v="2"/>
    <s v="D"/>
    <s v="O"/>
    <x v="2"/>
    <x v="1"/>
    <x v="0"/>
    <x v="16"/>
    <x v="0"/>
    <x v="0"/>
    <n v="0"/>
    <n v="0"/>
    <n v="0"/>
    <n v="0"/>
    <n v="0"/>
    <x v="0"/>
    <n v="0"/>
    <n v="0"/>
    <n v="0"/>
    <x v="0"/>
    <x v="0"/>
    <x v="0"/>
    <m/>
    <m/>
    <m/>
  </r>
  <r>
    <x v="10"/>
    <x v="4"/>
    <x v="0"/>
    <x v="0"/>
    <x v="4"/>
    <s v="NEUTRE"/>
    <x v="1"/>
    <x v="2"/>
    <s v="D"/>
    <s v="O"/>
    <x v="2"/>
    <x v="2"/>
    <x v="0"/>
    <x v="0"/>
    <x v="0"/>
    <x v="0"/>
    <n v="0"/>
    <n v="0"/>
    <n v="0"/>
    <n v="0"/>
    <n v="0"/>
    <x v="0"/>
    <n v="0"/>
    <n v="0"/>
    <n v="0"/>
    <x v="0"/>
    <x v="0"/>
    <x v="0"/>
    <m/>
    <m/>
    <m/>
  </r>
  <r>
    <x v="4"/>
    <x v="4"/>
    <x v="0"/>
    <x v="0"/>
    <x v="4"/>
    <s v="NEUTRE"/>
    <x v="1"/>
    <x v="2"/>
    <s v="D"/>
    <s v="O"/>
    <x v="2"/>
    <x v="4"/>
    <x v="0"/>
    <x v="17"/>
    <x v="0"/>
    <x v="0"/>
    <n v="0"/>
    <n v="0"/>
    <n v="0"/>
    <n v="0"/>
    <n v="0"/>
    <x v="0"/>
    <n v="0"/>
    <n v="0"/>
    <n v="0"/>
    <x v="0"/>
    <x v="0"/>
    <x v="0"/>
    <m/>
    <m/>
    <m/>
  </r>
  <r>
    <x v="3"/>
    <x v="4"/>
    <x v="0"/>
    <x v="0"/>
    <x v="4"/>
    <s v="NEUTRE"/>
    <x v="1"/>
    <x v="2"/>
    <s v="D"/>
    <s v="O"/>
    <x v="2"/>
    <x v="3"/>
    <x v="0"/>
    <x v="0"/>
    <x v="0"/>
    <x v="0"/>
    <n v="0"/>
    <n v="0"/>
    <n v="0"/>
    <n v="0"/>
    <n v="0"/>
    <x v="0"/>
    <n v="0"/>
    <n v="0"/>
    <n v="0"/>
    <x v="0"/>
    <x v="0"/>
    <x v="0"/>
    <m/>
    <m/>
    <m/>
  </r>
  <r>
    <x v="15"/>
    <x v="4"/>
    <x v="0"/>
    <x v="0"/>
    <x v="4"/>
    <s v="NEUTRE"/>
    <x v="1"/>
    <x v="2"/>
    <s v="D"/>
    <s v="O"/>
    <x v="2"/>
    <x v="5"/>
    <x v="0"/>
    <x v="0"/>
    <x v="0"/>
    <x v="0"/>
    <n v="0"/>
    <n v="0"/>
    <n v="0"/>
    <n v="0"/>
    <n v="0"/>
    <x v="0"/>
    <n v="0"/>
    <n v="0"/>
    <n v="0"/>
    <x v="0"/>
    <x v="0"/>
    <x v="0"/>
    <m/>
    <m/>
    <m/>
  </r>
  <r>
    <x v="6"/>
    <x v="4"/>
    <x v="0"/>
    <x v="0"/>
    <x v="4"/>
    <s v="NEUTRE"/>
    <x v="1"/>
    <x v="2"/>
    <s v="D"/>
    <s v="O"/>
    <x v="2"/>
    <x v="10"/>
    <x v="0"/>
    <x v="0"/>
    <x v="1"/>
    <x v="0"/>
    <n v="0"/>
    <n v="0"/>
    <n v="0"/>
    <n v="0"/>
    <n v="0"/>
    <x v="0"/>
    <n v="0"/>
    <n v="0"/>
    <n v="0"/>
    <x v="0"/>
    <x v="0"/>
    <x v="0"/>
    <m/>
    <m/>
    <m/>
  </r>
  <r>
    <x v="7"/>
    <x v="4"/>
    <x v="0"/>
    <x v="0"/>
    <x v="4"/>
    <s v="NEUTRE"/>
    <x v="1"/>
    <x v="2"/>
    <s v="D"/>
    <s v="O"/>
    <x v="2"/>
    <x v="5"/>
    <x v="0"/>
    <x v="16"/>
    <x v="0"/>
    <x v="0"/>
    <n v="0"/>
    <n v="0"/>
    <n v="0"/>
    <n v="0"/>
    <n v="0"/>
    <x v="0"/>
    <n v="0"/>
    <n v="0"/>
    <n v="0"/>
    <x v="0"/>
    <x v="0"/>
    <x v="0"/>
    <m/>
    <m/>
    <m/>
  </r>
  <r>
    <x v="8"/>
    <x v="4"/>
    <x v="0"/>
    <x v="0"/>
    <x v="4"/>
    <s v="NEUTRE"/>
    <x v="1"/>
    <x v="2"/>
    <s v="D"/>
    <s v="O"/>
    <x v="2"/>
    <x v="7"/>
    <x v="0"/>
    <x v="0"/>
    <x v="0"/>
    <x v="0"/>
    <n v="0"/>
    <n v="0"/>
    <n v="0"/>
    <n v="0"/>
    <n v="0"/>
    <x v="0"/>
    <n v="0"/>
    <n v="0"/>
    <n v="0"/>
    <x v="0"/>
    <x v="0"/>
    <x v="0"/>
    <m/>
    <m/>
    <m/>
  </r>
  <r>
    <x v="9"/>
    <x v="4"/>
    <x v="0"/>
    <x v="0"/>
    <x v="4"/>
    <s v="NEUTRE"/>
    <x v="1"/>
    <x v="2"/>
    <s v="D"/>
    <s v="O"/>
    <x v="2"/>
    <x v="11"/>
    <x v="0"/>
    <x v="18"/>
    <x v="0"/>
    <x v="1"/>
    <n v="0"/>
    <n v="0"/>
    <n v="0"/>
    <n v="0"/>
    <n v="0"/>
    <x v="0"/>
    <n v="0"/>
    <n v="0"/>
    <n v="0"/>
    <x v="0"/>
    <x v="0"/>
    <x v="0"/>
    <m/>
    <m/>
    <m/>
  </r>
  <r>
    <x v="24"/>
    <x v="4"/>
    <x v="0"/>
    <x v="0"/>
    <x v="4"/>
    <s v="NEUTRE"/>
    <x v="1"/>
    <x v="2"/>
    <s v="D"/>
    <s v="O"/>
    <x v="2"/>
    <x v="13"/>
    <x v="0"/>
    <x v="8"/>
    <x v="1"/>
    <x v="0"/>
    <n v="0"/>
    <n v="0"/>
    <n v="0"/>
    <n v="0"/>
    <n v="0"/>
    <x v="0"/>
    <n v="0"/>
    <n v="0"/>
    <n v="0"/>
    <x v="0"/>
    <x v="0"/>
    <x v="0"/>
    <m/>
    <m/>
    <m/>
  </r>
  <r>
    <x v="25"/>
    <x v="4"/>
    <x v="0"/>
    <x v="0"/>
    <x v="4"/>
    <s v="NEUTRE"/>
    <x v="1"/>
    <x v="2"/>
    <s v="D"/>
    <s v="N"/>
    <x v="2"/>
    <x v="1"/>
    <x v="0"/>
    <x v="19"/>
    <x v="0"/>
    <x v="0"/>
    <n v="0"/>
    <n v="0"/>
    <n v="0"/>
    <n v="0"/>
    <n v="0"/>
    <x v="0"/>
    <s v=""/>
    <s v=""/>
    <s v=""/>
    <x v="0"/>
    <x v="0"/>
    <x v="0"/>
    <m/>
    <m/>
    <m/>
  </r>
  <r>
    <x v="2"/>
    <x v="4"/>
    <x v="0"/>
    <x v="0"/>
    <x v="4"/>
    <s v="NEUTRE"/>
    <x v="1"/>
    <x v="2"/>
    <s v="D"/>
    <s v="N"/>
    <x v="2"/>
    <x v="3"/>
    <x v="0"/>
    <x v="20"/>
    <x v="0"/>
    <x v="0"/>
    <n v="0"/>
    <n v="0"/>
    <n v="0"/>
    <n v="0"/>
    <n v="0"/>
    <x v="0"/>
    <s v=""/>
    <s v=""/>
    <s v=""/>
    <x v="0"/>
    <x v="0"/>
    <x v="0"/>
    <m/>
    <m/>
    <m/>
  </r>
  <r>
    <x v="16"/>
    <x v="4"/>
    <x v="0"/>
    <x v="0"/>
    <x v="4"/>
    <s v="NEUTRE"/>
    <x v="1"/>
    <x v="2"/>
    <s v="D"/>
    <s v="N"/>
    <x v="2"/>
    <x v="5"/>
    <x v="0"/>
    <x v="19"/>
    <x v="0"/>
    <x v="0"/>
    <n v="0"/>
    <n v="0"/>
    <n v="0"/>
    <n v="0"/>
    <n v="0"/>
    <x v="0"/>
    <s v=""/>
    <s v=""/>
    <s v=""/>
    <x v="0"/>
    <x v="0"/>
    <x v="0"/>
    <m/>
    <m/>
    <m/>
  </r>
  <r>
    <x v="22"/>
    <x v="4"/>
    <x v="0"/>
    <x v="0"/>
    <x v="4"/>
    <s v="NEUTRE"/>
    <x v="1"/>
    <x v="2"/>
    <s v="D"/>
    <s v="N"/>
    <x v="2"/>
    <x v="11"/>
    <x v="0"/>
    <x v="21"/>
    <x v="0"/>
    <x v="0"/>
    <n v="0"/>
    <n v="0"/>
    <n v="0"/>
    <n v="0"/>
    <n v="0"/>
    <x v="0"/>
    <s v=""/>
    <s v=""/>
    <s v=""/>
    <x v="0"/>
    <x v="0"/>
    <x v="0"/>
    <m/>
    <m/>
    <m/>
  </r>
  <r>
    <x v="20"/>
    <x v="4"/>
    <x v="0"/>
    <x v="0"/>
    <x v="4"/>
    <s v="NEUTRE"/>
    <x v="1"/>
    <x v="2"/>
    <s v="D"/>
    <s v="N"/>
    <x v="2"/>
    <x v="13"/>
    <x v="0"/>
    <x v="6"/>
    <x v="0"/>
    <x v="0"/>
    <n v="0"/>
    <n v="0"/>
    <n v="0"/>
    <n v="0"/>
    <n v="0"/>
    <x v="0"/>
    <s v=""/>
    <s v=""/>
    <s v=""/>
    <x v="0"/>
    <x v="0"/>
    <x v="0"/>
    <m/>
    <m/>
    <m/>
  </r>
  <r>
    <x v="26"/>
    <x v="5"/>
    <x v="1"/>
    <x v="0"/>
    <x v="5"/>
    <s v="DOMICILE"/>
    <x v="0"/>
    <x v="1"/>
    <s v="V"/>
    <s v="O"/>
    <x v="1"/>
    <x v="0"/>
    <x v="2"/>
    <x v="0"/>
    <x v="0"/>
    <x v="0"/>
    <n v="0"/>
    <n v="0"/>
    <n v="0"/>
    <n v="0"/>
    <n v="0"/>
    <x v="2"/>
    <n v="0"/>
    <n v="0"/>
    <n v="0"/>
    <x v="0"/>
    <x v="0"/>
    <x v="0"/>
    <m/>
    <m/>
    <m/>
  </r>
  <r>
    <x v="1"/>
    <x v="5"/>
    <x v="1"/>
    <x v="0"/>
    <x v="5"/>
    <s v="DOMICILE"/>
    <x v="0"/>
    <x v="1"/>
    <s v="V"/>
    <s v="O"/>
    <x v="1"/>
    <x v="1"/>
    <x v="2"/>
    <x v="0"/>
    <x v="0"/>
    <x v="0"/>
    <n v="0"/>
    <n v="0"/>
    <n v="10525"/>
    <n v="461"/>
    <n v="72"/>
    <x v="3"/>
    <n v="10525"/>
    <n v="460.99999999999994"/>
    <n v="72"/>
    <x v="2"/>
    <x v="2"/>
    <x v="2"/>
    <m/>
    <m/>
    <m/>
  </r>
  <r>
    <x v="14"/>
    <x v="5"/>
    <x v="1"/>
    <x v="0"/>
    <x v="5"/>
    <s v="DOMICILE"/>
    <x v="0"/>
    <x v="1"/>
    <s v="V"/>
    <s v="O"/>
    <x v="1"/>
    <x v="2"/>
    <x v="2"/>
    <x v="0"/>
    <x v="0"/>
    <x v="0"/>
    <n v="0"/>
    <n v="0"/>
    <n v="10148"/>
    <n v="247"/>
    <n v="68"/>
    <x v="4"/>
    <n v="10148"/>
    <n v="247"/>
    <n v="68"/>
    <x v="3"/>
    <x v="3"/>
    <x v="3"/>
    <m/>
    <m/>
    <m/>
  </r>
  <r>
    <x v="3"/>
    <x v="5"/>
    <x v="1"/>
    <x v="0"/>
    <x v="5"/>
    <s v="DOMICILE"/>
    <x v="0"/>
    <x v="1"/>
    <s v="V"/>
    <s v="O"/>
    <x v="1"/>
    <x v="3"/>
    <x v="2"/>
    <x v="0"/>
    <x v="0"/>
    <x v="0"/>
    <n v="0"/>
    <n v="0"/>
    <n v="9926"/>
    <n v="113"/>
    <n v="33"/>
    <x v="5"/>
    <n v="9926"/>
    <n v="113"/>
    <n v="33"/>
    <x v="4"/>
    <x v="4"/>
    <x v="4"/>
    <m/>
    <m/>
    <m/>
  </r>
  <r>
    <x v="4"/>
    <x v="5"/>
    <x v="1"/>
    <x v="0"/>
    <x v="5"/>
    <s v="DOMICILE"/>
    <x v="0"/>
    <x v="1"/>
    <s v="V"/>
    <s v="O"/>
    <x v="1"/>
    <x v="4"/>
    <x v="2"/>
    <x v="0"/>
    <x v="0"/>
    <x v="0"/>
    <n v="0"/>
    <n v="0"/>
    <n v="10071"/>
    <n v="213"/>
    <n v="53"/>
    <x v="6"/>
    <n v="10071"/>
    <n v="213"/>
    <n v="53"/>
    <x v="5"/>
    <x v="5"/>
    <x v="5"/>
    <m/>
    <m/>
    <m/>
  </r>
  <r>
    <x v="15"/>
    <x v="5"/>
    <x v="1"/>
    <x v="0"/>
    <x v="5"/>
    <s v="DOMICILE"/>
    <x v="0"/>
    <x v="1"/>
    <s v="V"/>
    <s v="O"/>
    <x v="1"/>
    <x v="5"/>
    <x v="2"/>
    <x v="0"/>
    <x v="0"/>
    <x v="0"/>
    <n v="0"/>
    <n v="0"/>
    <n v="11441"/>
    <n v="108"/>
    <n v="42"/>
    <x v="7"/>
    <n v="11441"/>
    <n v="108"/>
    <n v="42"/>
    <x v="6"/>
    <x v="6"/>
    <x v="6"/>
    <m/>
    <m/>
    <m/>
  </r>
  <r>
    <x v="6"/>
    <x v="5"/>
    <x v="1"/>
    <x v="0"/>
    <x v="5"/>
    <s v="DOMICILE"/>
    <x v="0"/>
    <x v="1"/>
    <s v="V"/>
    <s v="O"/>
    <x v="1"/>
    <x v="10"/>
    <x v="2"/>
    <x v="0"/>
    <x v="0"/>
    <x v="0"/>
    <n v="0"/>
    <n v="0"/>
    <n v="9813"/>
    <n v="422"/>
    <n v="75"/>
    <x v="8"/>
    <n v="9813"/>
    <n v="422"/>
    <n v="75"/>
    <x v="7"/>
    <x v="7"/>
    <x v="7"/>
    <m/>
    <m/>
    <m/>
  </r>
  <r>
    <x v="7"/>
    <x v="5"/>
    <x v="1"/>
    <x v="0"/>
    <x v="5"/>
    <s v="DOMICILE"/>
    <x v="0"/>
    <x v="1"/>
    <s v="V"/>
    <s v="O"/>
    <x v="1"/>
    <x v="5"/>
    <x v="2"/>
    <x v="0"/>
    <x v="0"/>
    <x v="0"/>
    <n v="0"/>
    <n v="0"/>
    <n v="9945"/>
    <n v="33"/>
    <n v="50"/>
    <x v="9"/>
    <n v="9945"/>
    <n v="33"/>
    <n v="50"/>
    <x v="8"/>
    <x v="8"/>
    <x v="8"/>
    <m/>
    <m/>
    <m/>
  </r>
  <r>
    <x v="8"/>
    <x v="5"/>
    <x v="1"/>
    <x v="0"/>
    <x v="5"/>
    <s v="DOMICILE"/>
    <x v="0"/>
    <x v="1"/>
    <s v="V"/>
    <s v="O"/>
    <x v="1"/>
    <x v="7"/>
    <x v="2"/>
    <x v="0"/>
    <x v="1"/>
    <x v="0"/>
    <n v="0"/>
    <n v="0"/>
    <n v="8907"/>
    <n v="283"/>
    <n v="129"/>
    <x v="10"/>
    <n v="8907"/>
    <n v="283"/>
    <n v="129"/>
    <x v="9"/>
    <x v="9"/>
    <x v="9"/>
    <m/>
    <m/>
    <m/>
  </r>
  <r>
    <x v="9"/>
    <x v="5"/>
    <x v="1"/>
    <x v="0"/>
    <x v="5"/>
    <s v="DOMICILE"/>
    <x v="0"/>
    <x v="1"/>
    <s v="V"/>
    <s v="O"/>
    <x v="1"/>
    <x v="11"/>
    <x v="2"/>
    <x v="22"/>
    <x v="0"/>
    <x v="0"/>
    <n v="0"/>
    <n v="0"/>
    <n v="9110"/>
    <n v="97"/>
    <n v="49"/>
    <x v="11"/>
    <n v="9878.3132530120492"/>
    <n v="105.18072289156628"/>
    <n v="53.132530120481931"/>
    <x v="10"/>
    <x v="10"/>
    <x v="10"/>
    <m/>
    <m/>
    <m/>
  </r>
  <r>
    <x v="24"/>
    <x v="5"/>
    <x v="1"/>
    <x v="0"/>
    <x v="5"/>
    <s v="DOMICILE"/>
    <x v="0"/>
    <x v="1"/>
    <s v="V"/>
    <s v="O"/>
    <x v="1"/>
    <x v="13"/>
    <x v="3"/>
    <x v="17"/>
    <x v="0"/>
    <x v="0"/>
    <n v="0"/>
    <n v="0"/>
    <n v="6863"/>
    <n v="215"/>
    <n v="53"/>
    <x v="12"/>
    <n v="9962.4193548387084"/>
    <n v="312.09677419354841"/>
    <n v="76.935483870967744"/>
    <x v="11"/>
    <x v="11"/>
    <x v="11"/>
    <m/>
    <m/>
    <m/>
  </r>
  <r>
    <x v="2"/>
    <x v="5"/>
    <x v="1"/>
    <x v="0"/>
    <x v="5"/>
    <s v="DOMICILE"/>
    <x v="0"/>
    <x v="1"/>
    <s v="V"/>
    <s v="N"/>
    <x v="1"/>
    <x v="14"/>
    <x v="0"/>
    <x v="23"/>
    <x v="0"/>
    <x v="0"/>
    <n v="0"/>
    <n v="0"/>
    <n v="0"/>
    <n v="0"/>
    <n v="0"/>
    <x v="13"/>
    <s v=""/>
    <s v=""/>
    <s v=""/>
    <x v="1"/>
    <x v="1"/>
    <x v="1"/>
    <m/>
    <m/>
    <m/>
  </r>
  <r>
    <x v="27"/>
    <x v="5"/>
    <x v="1"/>
    <x v="0"/>
    <x v="5"/>
    <s v="DOMICILE"/>
    <x v="0"/>
    <x v="1"/>
    <s v="V"/>
    <s v="N"/>
    <x v="1"/>
    <x v="14"/>
    <x v="0"/>
    <x v="23"/>
    <x v="0"/>
    <x v="0"/>
    <n v="0"/>
    <n v="0"/>
    <n v="0"/>
    <n v="0"/>
    <n v="0"/>
    <x v="0"/>
    <s v=""/>
    <s v=""/>
    <s v=""/>
    <x v="1"/>
    <x v="1"/>
    <x v="1"/>
    <m/>
    <m/>
    <m/>
  </r>
  <r>
    <x v="22"/>
    <x v="5"/>
    <x v="1"/>
    <x v="0"/>
    <x v="5"/>
    <s v="DOMICILE"/>
    <x v="0"/>
    <x v="1"/>
    <s v="V"/>
    <s v="N"/>
    <x v="1"/>
    <x v="15"/>
    <x v="0"/>
    <x v="24"/>
    <x v="0"/>
    <x v="0"/>
    <n v="0"/>
    <n v="0"/>
    <n v="891"/>
    <n v="8"/>
    <n v="4"/>
    <x v="14"/>
    <s v=""/>
    <s v=""/>
    <s v=""/>
    <x v="12"/>
    <x v="12"/>
    <x v="12"/>
    <m/>
    <m/>
    <m/>
  </r>
  <r>
    <x v="17"/>
    <x v="5"/>
    <x v="1"/>
    <x v="0"/>
    <x v="5"/>
    <s v="DOMICILE"/>
    <x v="0"/>
    <x v="1"/>
    <s v="V"/>
    <s v="N"/>
    <x v="1"/>
    <x v="15"/>
    <x v="0"/>
    <x v="20"/>
    <x v="0"/>
    <x v="0"/>
    <n v="0"/>
    <n v="0"/>
    <n v="2840"/>
    <n v="87"/>
    <n v="20"/>
    <x v="14"/>
    <s v=""/>
    <s v=""/>
    <s v=""/>
    <x v="13"/>
    <x v="13"/>
    <x v="13"/>
    <m/>
    <m/>
    <m/>
  </r>
  <r>
    <x v="28"/>
    <x v="5"/>
    <x v="1"/>
    <x v="0"/>
    <x v="5"/>
    <s v="DOMICILE"/>
    <x v="0"/>
    <x v="1"/>
    <s v="V"/>
    <s v="N"/>
    <x v="1"/>
    <x v="14"/>
    <x v="0"/>
    <x v="23"/>
    <x v="0"/>
    <x v="0"/>
    <n v="0"/>
    <n v="0"/>
    <n v="0"/>
    <n v="0"/>
    <n v="0"/>
    <x v="0"/>
    <s v=""/>
    <s v=""/>
    <s v=""/>
    <x v="1"/>
    <x v="1"/>
    <x v="1"/>
    <m/>
    <m/>
    <m/>
  </r>
  <r>
    <x v="0"/>
    <x v="6"/>
    <x v="1"/>
    <x v="0"/>
    <x v="6"/>
    <s v="DOMICILE"/>
    <x v="1"/>
    <x v="0"/>
    <s v="V"/>
    <s v="O"/>
    <x v="1"/>
    <x v="0"/>
    <x v="3"/>
    <x v="25"/>
    <x v="0"/>
    <x v="0"/>
    <n v="0"/>
    <n v="0"/>
    <n v="0"/>
    <n v="0"/>
    <n v="0"/>
    <x v="15"/>
    <n v="0"/>
    <n v="0"/>
    <n v="0"/>
    <x v="0"/>
    <x v="0"/>
    <x v="0"/>
    <m/>
    <m/>
    <m/>
  </r>
  <r>
    <x v="1"/>
    <x v="6"/>
    <x v="1"/>
    <x v="0"/>
    <x v="6"/>
    <s v="DOMICILE"/>
    <x v="1"/>
    <x v="0"/>
    <s v="V"/>
    <s v="O"/>
    <x v="1"/>
    <x v="1"/>
    <x v="2"/>
    <x v="25"/>
    <x v="0"/>
    <x v="0"/>
    <n v="1"/>
    <n v="0"/>
    <n v="10008"/>
    <n v="281"/>
    <n v="65"/>
    <x v="16"/>
    <n v="9685.1612903225796"/>
    <n v="271.93548387096774"/>
    <n v="62.903225806451616"/>
    <x v="14"/>
    <x v="14"/>
    <x v="14"/>
    <m/>
    <m/>
    <m/>
  </r>
  <r>
    <x v="14"/>
    <x v="6"/>
    <x v="1"/>
    <x v="0"/>
    <x v="6"/>
    <s v="DOMICILE"/>
    <x v="1"/>
    <x v="0"/>
    <s v="V"/>
    <s v="O"/>
    <x v="1"/>
    <x v="2"/>
    <x v="3"/>
    <x v="25"/>
    <x v="0"/>
    <x v="0"/>
    <n v="0"/>
    <n v="0"/>
    <n v="10147"/>
    <n v="190"/>
    <n v="74"/>
    <x v="17"/>
    <n v="9819.677419354839"/>
    <n v="183.87096774193549"/>
    <n v="71.612903225806448"/>
    <x v="15"/>
    <x v="15"/>
    <x v="15"/>
    <m/>
    <m/>
    <m/>
  </r>
  <r>
    <x v="3"/>
    <x v="6"/>
    <x v="1"/>
    <x v="0"/>
    <x v="6"/>
    <s v="DOMICILE"/>
    <x v="1"/>
    <x v="0"/>
    <s v="V"/>
    <s v="O"/>
    <x v="1"/>
    <x v="3"/>
    <x v="2"/>
    <x v="25"/>
    <x v="1"/>
    <x v="0"/>
    <n v="0"/>
    <n v="0"/>
    <n v="9694"/>
    <n v="62"/>
    <n v="51"/>
    <x v="18"/>
    <n v="9381.2903225806458"/>
    <n v="60"/>
    <n v="49.354838709677416"/>
    <x v="16"/>
    <x v="16"/>
    <x v="16"/>
    <m/>
    <m/>
    <m/>
  </r>
  <r>
    <x v="4"/>
    <x v="6"/>
    <x v="1"/>
    <x v="0"/>
    <x v="6"/>
    <s v="DOMICILE"/>
    <x v="1"/>
    <x v="0"/>
    <s v="V"/>
    <s v="O"/>
    <x v="1"/>
    <x v="4"/>
    <x v="2"/>
    <x v="25"/>
    <x v="0"/>
    <x v="0"/>
    <n v="0"/>
    <n v="0"/>
    <n v="9765"/>
    <n v="140"/>
    <n v="59"/>
    <x v="19"/>
    <n v="9450"/>
    <n v="135.48387096774192"/>
    <n v="57.096774193548384"/>
    <x v="17"/>
    <x v="17"/>
    <x v="17"/>
    <m/>
    <m/>
    <m/>
  </r>
  <r>
    <x v="15"/>
    <x v="6"/>
    <x v="1"/>
    <x v="0"/>
    <x v="6"/>
    <s v="DOMICILE"/>
    <x v="1"/>
    <x v="0"/>
    <s v="V"/>
    <s v="O"/>
    <x v="1"/>
    <x v="5"/>
    <x v="2"/>
    <x v="25"/>
    <x v="0"/>
    <x v="0"/>
    <n v="0"/>
    <n v="0"/>
    <n v="10907"/>
    <n v="36"/>
    <n v="60"/>
    <x v="20"/>
    <n v="10555.161290322581"/>
    <n v="34.838709677419352"/>
    <n v="58.064516129032256"/>
    <x v="18"/>
    <x v="18"/>
    <x v="18"/>
    <m/>
    <m/>
    <m/>
  </r>
  <r>
    <x v="6"/>
    <x v="6"/>
    <x v="1"/>
    <x v="0"/>
    <x v="6"/>
    <s v="DOMICILE"/>
    <x v="1"/>
    <x v="0"/>
    <s v="V"/>
    <s v="O"/>
    <x v="1"/>
    <x v="10"/>
    <x v="4"/>
    <x v="16"/>
    <x v="0"/>
    <x v="0"/>
    <n v="0"/>
    <n v="0"/>
    <n v="8675"/>
    <n v="199"/>
    <n v="62"/>
    <x v="21"/>
    <n v="9521.3414634146338"/>
    <n v="218.41463414634146"/>
    <n v="68.048780487804876"/>
    <x v="19"/>
    <x v="19"/>
    <x v="19"/>
    <m/>
    <m/>
    <m/>
  </r>
  <r>
    <x v="7"/>
    <x v="6"/>
    <x v="1"/>
    <x v="0"/>
    <x v="6"/>
    <s v="DOMICILE"/>
    <x v="1"/>
    <x v="0"/>
    <s v="V"/>
    <s v="O"/>
    <x v="1"/>
    <x v="5"/>
    <x v="2"/>
    <x v="25"/>
    <x v="0"/>
    <x v="0"/>
    <n v="0"/>
    <n v="0"/>
    <n v="9285"/>
    <n v="31"/>
    <n v="55"/>
    <x v="22"/>
    <n v="8985.4838709677424"/>
    <n v="30"/>
    <n v="53.225806451612904"/>
    <x v="20"/>
    <x v="20"/>
    <x v="20"/>
    <m/>
    <m/>
    <m/>
  </r>
  <r>
    <x v="8"/>
    <x v="6"/>
    <x v="1"/>
    <x v="0"/>
    <x v="6"/>
    <s v="DOMICILE"/>
    <x v="1"/>
    <x v="0"/>
    <s v="V"/>
    <s v="O"/>
    <x v="1"/>
    <x v="7"/>
    <x v="5"/>
    <x v="25"/>
    <x v="1"/>
    <x v="0"/>
    <n v="0"/>
    <n v="0"/>
    <n v="8765"/>
    <n v="320"/>
    <n v="95"/>
    <x v="23"/>
    <n v="8482.2580645161288"/>
    <n v="309.67741935483872"/>
    <n v="91.935483870967744"/>
    <x v="21"/>
    <x v="21"/>
    <x v="21"/>
    <m/>
    <m/>
    <m/>
  </r>
  <r>
    <x v="29"/>
    <x v="6"/>
    <x v="1"/>
    <x v="0"/>
    <x v="6"/>
    <s v="DOMICILE"/>
    <x v="1"/>
    <x v="0"/>
    <s v="V"/>
    <s v="O"/>
    <x v="1"/>
    <x v="11"/>
    <x v="6"/>
    <x v="26"/>
    <x v="0"/>
    <x v="0"/>
    <n v="0"/>
    <n v="0"/>
    <n v="7611"/>
    <n v="143"/>
    <n v="50"/>
    <x v="24"/>
    <n v="9513.75"/>
    <n v="178.75"/>
    <n v="62.5"/>
    <x v="22"/>
    <x v="22"/>
    <x v="22"/>
    <m/>
    <m/>
    <m/>
  </r>
  <r>
    <x v="30"/>
    <x v="6"/>
    <x v="1"/>
    <x v="0"/>
    <x v="6"/>
    <s v="DOMICILE"/>
    <x v="1"/>
    <x v="0"/>
    <s v="V"/>
    <s v="O"/>
    <x v="1"/>
    <x v="13"/>
    <x v="6"/>
    <x v="18"/>
    <x v="0"/>
    <x v="0"/>
    <n v="0"/>
    <n v="0"/>
    <n v="7559"/>
    <n v="129"/>
    <n v="57"/>
    <x v="25"/>
    <n v="10004.558823529411"/>
    <n v="170.73529411764704"/>
    <n v="75.441176470588232"/>
    <x v="23"/>
    <x v="23"/>
    <x v="23"/>
    <m/>
    <m/>
    <m/>
  </r>
  <r>
    <x v="2"/>
    <x v="6"/>
    <x v="1"/>
    <x v="0"/>
    <x v="6"/>
    <s v="DOMICILE"/>
    <x v="1"/>
    <x v="0"/>
    <s v="V"/>
    <s v="N"/>
    <x v="1"/>
    <x v="14"/>
    <x v="0"/>
    <x v="23"/>
    <x v="0"/>
    <x v="0"/>
    <n v="0"/>
    <n v="0"/>
    <n v="0"/>
    <n v="0"/>
    <n v="0"/>
    <x v="0"/>
    <s v=""/>
    <s v=""/>
    <s v=""/>
    <x v="1"/>
    <x v="1"/>
    <x v="1"/>
    <m/>
    <m/>
    <m/>
  </r>
  <r>
    <x v="24"/>
    <x v="6"/>
    <x v="1"/>
    <x v="0"/>
    <x v="6"/>
    <s v="DOMICILE"/>
    <x v="1"/>
    <x v="0"/>
    <s v="V"/>
    <s v="N"/>
    <x v="1"/>
    <x v="13"/>
    <x v="0"/>
    <x v="15"/>
    <x v="0"/>
    <x v="1"/>
    <n v="0"/>
    <n v="0"/>
    <n v="2525"/>
    <n v="104"/>
    <n v="22"/>
    <x v="26"/>
    <s v=""/>
    <s v=""/>
    <s v=""/>
    <x v="24"/>
    <x v="24"/>
    <x v="24"/>
    <m/>
    <m/>
    <m/>
  </r>
  <r>
    <x v="22"/>
    <x v="6"/>
    <x v="1"/>
    <x v="0"/>
    <x v="6"/>
    <s v="DOMICILE"/>
    <x v="1"/>
    <x v="0"/>
    <s v="V"/>
    <s v="N"/>
    <x v="1"/>
    <x v="10"/>
    <x v="0"/>
    <x v="27"/>
    <x v="0"/>
    <x v="0"/>
    <n v="0"/>
    <n v="0"/>
    <n v="1286"/>
    <n v="75"/>
    <n v="15"/>
    <x v="27"/>
    <s v=""/>
    <s v=""/>
    <s v=""/>
    <x v="25"/>
    <x v="25"/>
    <x v="25"/>
    <m/>
    <m/>
    <m/>
  </r>
  <r>
    <x v="18"/>
    <x v="6"/>
    <x v="1"/>
    <x v="0"/>
    <x v="6"/>
    <s v="DOMICILE"/>
    <x v="1"/>
    <x v="0"/>
    <s v="V"/>
    <s v="N"/>
    <x v="1"/>
    <x v="11"/>
    <x v="0"/>
    <x v="28"/>
    <x v="0"/>
    <x v="0"/>
    <n v="0"/>
    <n v="0"/>
    <n v="2594"/>
    <n v="65"/>
    <n v="19"/>
    <x v="27"/>
    <s v=""/>
    <s v=""/>
    <s v=""/>
    <x v="26"/>
    <x v="26"/>
    <x v="26"/>
    <m/>
    <m/>
    <m/>
  </r>
  <r>
    <x v="26"/>
    <x v="6"/>
    <x v="1"/>
    <x v="0"/>
    <x v="6"/>
    <s v="DOMICILE"/>
    <x v="1"/>
    <x v="0"/>
    <s v="V"/>
    <s v="N"/>
    <x v="1"/>
    <x v="14"/>
    <x v="0"/>
    <x v="23"/>
    <x v="0"/>
    <x v="0"/>
    <n v="0"/>
    <n v="0"/>
    <n v="0"/>
    <n v="0"/>
    <n v="0"/>
    <x v="0"/>
    <s v=""/>
    <s v=""/>
    <s v=""/>
    <x v="1"/>
    <x v="1"/>
    <x v="1"/>
    <m/>
    <m/>
    <m/>
  </r>
  <r>
    <x v="0"/>
    <x v="7"/>
    <x v="1"/>
    <x v="0"/>
    <x v="7"/>
    <s v="EXTERIEUR"/>
    <x v="3"/>
    <x v="1"/>
    <s v="V"/>
    <s v="O"/>
    <x v="1"/>
    <x v="0"/>
    <x v="4"/>
    <x v="29"/>
    <x v="0"/>
    <x v="0"/>
    <n v="0"/>
    <n v="0"/>
    <n v="0"/>
    <n v="0"/>
    <n v="0"/>
    <x v="28"/>
    <n v="0"/>
    <n v="0"/>
    <n v="0"/>
    <x v="0"/>
    <x v="0"/>
    <x v="0"/>
    <m/>
    <m/>
    <m/>
  </r>
  <r>
    <x v="1"/>
    <x v="7"/>
    <x v="1"/>
    <x v="0"/>
    <x v="7"/>
    <s v="EXTERIEUR"/>
    <x v="3"/>
    <x v="1"/>
    <s v="V"/>
    <s v="O"/>
    <x v="1"/>
    <x v="1"/>
    <x v="3"/>
    <x v="29"/>
    <x v="0"/>
    <x v="0"/>
    <n v="0"/>
    <n v="0"/>
    <n v="10777"/>
    <n v="455"/>
    <n v="63"/>
    <x v="29"/>
    <n v="10542.717391304348"/>
    <n v="445.10869565217394"/>
    <n v="61.630434782608702"/>
    <x v="27"/>
    <x v="27"/>
    <x v="27"/>
    <m/>
    <m/>
    <m/>
  </r>
  <r>
    <x v="14"/>
    <x v="7"/>
    <x v="1"/>
    <x v="0"/>
    <x v="7"/>
    <s v="EXTERIEUR"/>
    <x v="3"/>
    <x v="1"/>
    <s v="V"/>
    <s v="O"/>
    <x v="1"/>
    <x v="2"/>
    <x v="3"/>
    <x v="29"/>
    <x v="0"/>
    <x v="0"/>
    <n v="0"/>
    <n v="0"/>
    <n v="10925"/>
    <n v="195"/>
    <n v="73"/>
    <x v="30"/>
    <n v="10687.5"/>
    <n v="190.76086956521738"/>
    <n v="71.41304347826086"/>
    <x v="28"/>
    <x v="28"/>
    <x v="28"/>
    <m/>
    <m/>
    <m/>
  </r>
  <r>
    <x v="3"/>
    <x v="7"/>
    <x v="1"/>
    <x v="0"/>
    <x v="7"/>
    <s v="EXTERIEUR"/>
    <x v="3"/>
    <x v="1"/>
    <s v="V"/>
    <s v="O"/>
    <x v="1"/>
    <x v="3"/>
    <x v="5"/>
    <x v="29"/>
    <x v="1"/>
    <x v="0"/>
    <n v="0"/>
    <n v="0"/>
    <n v="10230"/>
    <n v="77"/>
    <n v="51"/>
    <x v="31"/>
    <n v="10007.608695652174"/>
    <n v="75.326086956521749"/>
    <n v="49.891304347826086"/>
    <x v="29"/>
    <x v="29"/>
    <x v="29"/>
    <m/>
    <m/>
    <m/>
  </r>
  <r>
    <x v="4"/>
    <x v="7"/>
    <x v="1"/>
    <x v="0"/>
    <x v="7"/>
    <s v="EXTERIEUR"/>
    <x v="3"/>
    <x v="1"/>
    <s v="V"/>
    <s v="O"/>
    <x v="1"/>
    <x v="4"/>
    <x v="5"/>
    <x v="29"/>
    <x v="0"/>
    <x v="1"/>
    <n v="0"/>
    <n v="0"/>
    <n v="9244"/>
    <n v="105"/>
    <n v="48"/>
    <x v="32"/>
    <n v="9043.04347826087"/>
    <n v="102.71739130434783"/>
    <n v="46.95652173913043"/>
    <x v="30"/>
    <x v="30"/>
    <x v="30"/>
    <m/>
    <m/>
    <m/>
  </r>
  <r>
    <x v="15"/>
    <x v="7"/>
    <x v="1"/>
    <x v="0"/>
    <x v="7"/>
    <s v="EXTERIEUR"/>
    <x v="3"/>
    <x v="1"/>
    <s v="V"/>
    <s v="O"/>
    <x v="1"/>
    <x v="5"/>
    <x v="5"/>
    <x v="29"/>
    <x v="0"/>
    <x v="0"/>
    <n v="0"/>
    <n v="0"/>
    <n v="11659"/>
    <n v="59"/>
    <n v="58"/>
    <x v="33"/>
    <n v="11405.54347826087"/>
    <n v="57.717391304347821"/>
    <n v="56.739130434782609"/>
    <x v="31"/>
    <x v="31"/>
    <x v="31"/>
    <m/>
    <m/>
    <m/>
  </r>
  <r>
    <x v="6"/>
    <x v="7"/>
    <x v="1"/>
    <x v="0"/>
    <x v="7"/>
    <s v="EXTERIEUR"/>
    <x v="3"/>
    <x v="1"/>
    <s v="V"/>
    <s v="O"/>
    <x v="1"/>
    <x v="10"/>
    <x v="3"/>
    <x v="29"/>
    <x v="0"/>
    <x v="1"/>
    <n v="0"/>
    <n v="0"/>
    <n v="10523"/>
    <n v="263"/>
    <n v="89"/>
    <x v="34"/>
    <n v="10294.239130434784"/>
    <n v="257.28260869565219"/>
    <n v="87.065217391304344"/>
    <x v="32"/>
    <x v="32"/>
    <x v="32"/>
    <m/>
    <m/>
    <m/>
  </r>
  <r>
    <x v="7"/>
    <x v="7"/>
    <x v="1"/>
    <x v="0"/>
    <x v="7"/>
    <s v="EXTERIEUR"/>
    <x v="3"/>
    <x v="1"/>
    <s v="V"/>
    <s v="O"/>
    <x v="1"/>
    <x v="5"/>
    <x v="5"/>
    <x v="30"/>
    <x v="1"/>
    <x v="0"/>
    <n v="0"/>
    <n v="0"/>
    <n v="9114"/>
    <n v="45"/>
    <n v="41"/>
    <x v="35"/>
    <n v="10253.25"/>
    <n v="50.625"/>
    <n v="46.124999999999993"/>
    <x v="33"/>
    <x v="33"/>
    <x v="33"/>
    <m/>
    <m/>
    <m/>
  </r>
  <r>
    <x v="8"/>
    <x v="7"/>
    <x v="1"/>
    <x v="0"/>
    <x v="7"/>
    <s v="EXTERIEUR"/>
    <x v="3"/>
    <x v="1"/>
    <s v="V"/>
    <s v="O"/>
    <x v="1"/>
    <x v="7"/>
    <x v="2"/>
    <x v="2"/>
    <x v="1"/>
    <x v="0"/>
    <n v="0"/>
    <n v="0"/>
    <n v="7627"/>
    <n v="207"/>
    <n v="91"/>
    <x v="36"/>
    <n v="9152.4"/>
    <n v="248.39999999999998"/>
    <n v="109.2"/>
    <x v="34"/>
    <x v="34"/>
    <x v="34"/>
    <m/>
    <m/>
    <m/>
  </r>
  <r>
    <x v="22"/>
    <x v="7"/>
    <x v="1"/>
    <x v="0"/>
    <x v="7"/>
    <s v="EXTERIEUR"/>
    <x v="3"/>
    <x v="1"/>
    <s v="V"/>
    <s v="O"/>
    <x v="1"/>
    <x v="11"/>
    <x v="4"/>
    <x v="31"/>
    <x v="0"/>
    <x v="1"/>
    <n v="0"/>
    <n v="0"/>
    <n v="8550"/>
    <n v="134"/>
    <n v="54"/>
    <x v="37"/>
    <n v="12023.4375"/>
    <n v="188.4375"/>
    <n v="75.9375"/>
    <x v="35"/>
    <x v="35"/>
    <x v="35"/>
    <m/>
    <m/>
    <m/>
  </r>
  <r>
    <x v="17"/>
    <x v="7"/>
    <x v="1"/>
    <x v="0"/>
    <x v="7"/>
    <s v="EXTERIEUR"/>
    <x v="3"/>
    <x v="1"/>
    <s v="V"/>
    <s v="O"/>
    <x v="1"/>
    <x v="13"/>
    <x v="4"/>
    <x v="0"/>
    <x v="0"/>
    <x v="0"/>
    <n v="0"/>
    <n v="0"/>
    <n v="11403"/>
    <n v="170"/>
    <n v="69"/>
    <x v="38"/>
    <n v="11403"/>
    <n v="170"/>
    <n v="69"/>
    <x v="36"/>
    <x v="36"/>
    <x v="36"/>
    <m/>
    <m/>
    <m/>
  </r>
  <r>
    <x v="2"/>
    <x v="7"/>
    <x v="1"/>
    <x v="0"/>
    <x v="7"/>
    <s v="EXTERIEUR"/>
    <x v="3"/>
    <x v="1"/>
    <s v="V"/>
    <s v="N"/>
    <x v="1"/>
    <x v="14"/>
    <x v="0"/>
    <x v="23"/>
    <x v="0"/>
    <x v="0"/>
    <n v="0"/>
    <n v="0"/>
    <n v="0"/>
    <n v="0"/>
    <n v="0"/>
    <x v="0"/>
    <s v=""/>
    <s v=""/>
    <s v=""/>
    <x v="1"/>
    <x v="1"/>
    <x v="1"/>
    <m/>
    <m/>
    <m/>
  </r>
  <r>
    <x v="5"/>
    <x v="7"/>
    <x v="1"/>
    <x v="0"/>
    <x v="7"/>
    <s v="EXTERIEUR"/>
    <x v="3"/>
    <x v="1"/>
    <s v="V"/>
    <s v="N"/>
    <x v="1"/>
    <x v="5"/>
    <x v="0"/>
    <x v="27"/>
    <x v="0"/>
    <x v="0"/>
    <n v="0"/>
    <n v="0"/>
    <n v="1533"/>
    <n v="1"/>
    <n v="9"/>
    <x v="39"/>
    <s v=""/>
    <s v=""/>
    <s v=""/>
    <x v="37"/>
    <x v="37"/>
    <x v="37"/>
    <m/>
    <m/>
    <m/>
  </r>
  <r>
    <x v="18"/>
    <x v="7"/>
    <x v="1"/>
    <x v="0"/>
    <x v="7"/>
    <s v="EXTERIEUR"/>
    <x v="3"/>
    <x v="1"/>
    <s v="V"/>
    <s v="N"/>
    <x v="1"/>
    <x v="10"/>
    <x v="0"/>
    <x v="32"/>
    <x v="0"/>
    <x v="0"/>
    <n v="0"/>
    <n v="0"/>
    <n v="3155"/>
    <n v="100"/>
    <n v="20"/>
    <x v="39"/>
    <s v=""/>
    <s v=""/>
    <s v=""/>
    <x v="38"/>
    <x v="38"/>
    <x v="38"/>
    <m/>
    <m/>
    <m/>
  </r>
  <r>
    <x v="24"/>
    <x v="7"/>
    <x v="1"/>
    <x v="0"/>
    <x v="7"/>
    <s v="EXTERIEUR"/>
    <x v="3"/>
    <x v="1"/>
    <s v="V"/>
    <s v="N"/>
    <x v="1"/>
    <x v="7"/>
    <x v="0"/>
    <x v="33"/>
    <x v="1"/>
    <x v="0"/>
    <n v="0"/>
    <n v="0"/>
    <n v="1754"/>
    <n v="57"/>
    <n v="22"/>
    <x v="40"/>
    <s v=""/>
    <s v=""/>
    <s v=""/>
    <x v="39"/>
    <x v="39"/>
    <x v="39"/>
    <m/>
    <m/>
    <m/>
  </r>
  <r>
    <x v="28"/>
    <x v="7"/>
    <x v="1"/>
    <x v="0"/>
    <x v="7"/>
    <s v="EXTERIEUR"/>
    <x v="3"/>
    <x v="1"/>
    <s v="V"/>
    <s v="N"/>
    <x v="1"/>
    <x v="14"/>
    <x v="0"/>
    <x v="23"/>
    <x v="0"/>
    <x v="0"/>
    <n v="0"/>
    <n v="0"/>
    <n v="0"/>
    <n v="0"/>
    <n v="0"/>
    <x v="0"/>
    <s v=""/>
    <s v=""/>
    <s v=""/>
    <x v="1"/>
    <x v="1"/>
    <x v="1"/>
    <m/>
    <m/>
    <m/>
  </r>
  <r>
    <x v="31"/>
    <x v="8"/>
    <x v="1"/>
    <x v="0"/>
    <x v="8"/>
    <s v="DOMICILE"/>
    <x v="2"/>
    <x v="1"/>
    <s v="V"/>
    <s v="O"/>
    <x v="2"/>
    <x v="0"/>
    <x v="3"/>
    <x v="34"/>
    <x v="0"/>
    <x v="0"/>
    <n v="0"/>
    <n v="0"/>
    <n v="0"/>
    <n v="0"/>
    <n v="0"/>
    <x v="41"/>
    <n v="0"/>
    <n v="0"/>
    <n v="0"/>
    <x v="0"/>
    <x v="0"/>
    <x v="0"/>
    <m/>
    <m/>
    <m/>
  </r>
  <r>
    <x v="1"/>
    <x v="8"/>
    <x v="1"/>
    <x v="0"/>
    <x v="8"/>
    <s v="DOMICILE"/>
    <x v="2"/>
    <x v="1"/>
    <s v="V"/>
    <s v="O"/>
    <x v="2"/>
    <x v="1"/>
    <x v="3"/>
    <x v="34"/>
    <x v="0"/>
    <x v="0"/>
    <n v="0"/>
    <n v="0"/>
    <n v="11298"/>
    <n v="749"/>
    <n v="75"/>
    <x v="42"/>
    <n v="10482.680412371135"/>
    <n v="694.94845360824741"/>
    <n v="69.587628865979383"/>
    <x v="40"/>
    <x v="40"/>
    <x v="40"/>
    <m/>
    <m/>
    <m/>
  </r>
  <r>
    <x v="14"/>
    <x v="8"/>
    <x v="1"/>
    <x v="0"/>
    <x v="8"/>
    <s v="DOMICILE"/>
    <x v="2"/>
    <x v="1"/>
    <s v="V"/>
    <s v="O"/>
    <x v="2"/>
    <x v="2"/>
    <x v="3"/>
    <x v="35"/>
    <x v="0"/>
    <x v="0"/>
    <n v="0"/>
    <n v="0"/>
    <n v="9961"/>
    <n v="125"/>
    <n v="67"/>
    <x v="43"/>
    <n v="10304.482758620688"/>
    <n v="129.31034482758619"/>
    <n v="69.310344827586206"/>
    <x v="41"/>
    <x v="41"/>
    <x v="41"/>
    <m/>
    <m/>
    <m/>
  </r>
  <r>
    <x v="3"/>
    <x v="8"/>
    <x v="1"/>
    <x v="0"/>
    <x v="8"/>
    <s v="DOMICILE"/>
    <x v="2"/>
    <x v="1"/>
    <s v="V"/>
    <s v="O"/>
    <x v="2"/>
    <x v="3"/>
    <x v="5"/>
    <x v="34"/>
    <x v="0"/>
    <x v="0"/>
    <n v="0"/>
    <n v="0"/>
    <n v="10546"/>
    <n v="267"/>
    <n v="54"/>
    <x v="44"/>
    <n v="9784.9484536082473"/>
    <n v="247.73195876288659"/>
    <n v="50.103092783505154"/>
    <x v="42"/>
    <x v="42"/>
    <x v="42"/>
    <m/>
    <m/>
    <m/>
  </r>
  <r>
    <x v="4"/>
    <x v="8"/>
    <x v="1"/>
    <x v="0"/>
    <x v="8"/>
    <s v="DOMICILE"/>
    <x v="2"/>
    <x v="1"/>
    <s v="V"/>
    <s v="O"/>
    <x v="2"/>
    <x v="4"/>
    <x v="5"/>
    <x v="34"/>
    <x v="0"/>
    <x v="0"/>
    <n v="0"/>
    <n v="0"/>
    <n v="10218"/>
    <n v="285"/>
    <n v="77"/>
    <x v="45"/>
    <n v="9480.6185567010307"/>
    <n v="264.43298969072168"/>
    <n v="71.44329896907216"/>
    <x v="43"/>
    <x v="43"/>
    <x v="43"/>
    <m/>
    <m/>
    <m/>
  </r>
  <r>
    <x v="15"/>
    <x v="8"/>
    <x v="1"/>
    <x v="0"/>
    <x v="8"/>
    <s v="DOMICILE"/>
    <x v="2"/>
    <x v="1"/>
    <s v="V"/>
    <s v="O"/>
    <x v="2"/>
    <x v="5"/>
    <x v="5"/>
    <x v="34"/>
    <x v="1"/>
    <x v="0"/>
    <n v="0"/>
    <n v="0"/>
    <n v="11481"/>
    <n v="141"/>
    <n v="54"/>
    <x v="46"/>
    <n v="10652.474226804123"/>
    <n v="130.82474226804123"/>
    <n v="50.103092783505154"/>
    <x v="44"/>
    <x v="44"/>
    <x v="42"/>
    <m/>
    <m/>
    <m/>
  </r>
  <r>
    <x v="6"/>
    <x v="8"/>
    <x v="1"/>
    <x v="0"/>
    <x v="8"/>
    <s v="DOMICILE"/>
    <x v="2"/>
    <x v="1"/>
    <s v="V"/>
    <s v="O"/>
    <x v="2"/>
    <x v="10"/>
    <x v="2"/>
    <x v="34"/>
    <x v="0"/>
    <x v="3"/>
    <n v="0"/>
    <n v="0"/>
    <n v="10210"/>
    <n v="320"/>
    <n v="75"/>
    <x v="47"/>
    <n v="9473.1958762886607"/>
    <n v="296.90721649484533"/>
    <n v="69.587628865979383"/>
    <x v="45"/>
    <x v="45"/>
    <x v="40"/>
    <m/>
    <m/>
    <m/>
  </r>
  <r>
    <x v="7"/>
    <x v="8"/>
    <x v="1"/>
    <x v="0"/>
    <x v="8"/>
    <s v="DOMICILE"/>
    <x v="2"/>
    <x v="1"/>
    <s v="V"/>
    <s v="O"/>
    <x v="2"/>
    <x v="5"/>
    <x v="7"/>
    <x v="34"/>
    <x v="0"/>
    <x v="0"/>
    <n v="0"/>
    <n v="0"/>
    <n v="10535"/>
    <n v="26"/>
    <n v="48"/>
    <x v="48"/>
    <n v="9774.7422680412365"/>
    <n v="24.123711340206185"/>
    <n v="44.536082474226802"/>
    <x v="46"/>
    <x v="46"/>
    <x v="44"/>
    <m/>
    <m/>
    <m/>
  </r>
  <r>
    <x v="8"/>
    <x v="8"/>
    <x v="1"/>
    <x v="0"/>
    <x v="8"/>
    <s v="DOMICILE"/>
    <x v="2"/>
    <x v="1"/>
    <s v="V"/>
    <s v="O"/>
    <x v="2"/>
    <x v="7"/>
    <x v="5"/>
    <x v="34"/>
    <x v="1"/>
    <x v="0"/>
    <n v="0"/>
    <n v="0"/>
    <n v="9610"/>
    <n v="299"/>
    <n v="94"/>
    <x v="49"/>
    <n v="8916.4948453608249"/>
    <n v="277.42268041237116"/>
    <n v="87.216494845360828"/>
    <x v="47"/>
    <x v="47"/>
    <x v="45"/>
    <m/>
    <m/>
    <m/>
  </r>
  <r>
    <x v="18"/>
    <x v="8"/>
    <x v="1"/>
    <x v="0"/>
    <x v="8"/>
    <s v="DOMICILE"/>
    <x v="2"/>
    <x v="1"/>
    <s v="V"/>
    <s v="O"/>
    <x v="2"/>
    <x v="11"/>
    <x v="2"/>
    <x v="12"/>
    <x v="1"/>
    <x v="0"/>
    <n v="0"/>
    <n v="0"/>
    <n v="9225"/>
    <n v="291"/>
    <n v="71"/>
    <x v="50"/>
    <n v="10644.23076923077"/>
    <n v="335.76923076923077"/>
    <n v="81.92307692307692"/>
    <x v="48"/>
    <x v="48"/>
    <x v="46"/>
    <m/>
    <m/>
    <m/>
  </r>
  <r>
    <x v="29"/>
    <x v="8"/>
    <x v="1"/>
    <x v="0"/>
    <x v="8"/>
    <s v="DOMICILE"/>
    <x v="2"/>
    <x v="1"/>
    <s v="V"/>
    <s v="O"/>
    <x v="2"/>
    <x v="13"/>
    <x v="2"/>
    <x v="36"/>
    <x v="0"/>
    <x v="1"/>
    <n v="0"/>
    <n v="0"/>
    <n v="8523"/>
    <n v="278"/>
    <n v="75"/>
    <x v="51"/>
    <n v="9024.3529411764703"/>
    <n v="294.35294117647061"/>
    <n v="79.411764705882348"/>
    <x v="49"/>
    <x v="49"/>
    <x v="47"/>
    <m/>
    <m/>
    <m/>
  </r>
  <r>
    <x v="2"/>
    <x v="8"/>
    <x v="1"/>
    <x v="0"/>
    <x v="8"/>
    <s v="DOMICILE"/>
    <x v="2"/>
    <x v="1"/>
    <s v="V"/>
    <s v="N"/>
    <x v="2"/>
    <x v="2"/>
    <x v="0"/>
    <x v="37"/>
    <x v="0"/>
    <x v="0"/>
    <n v="0"/>
    <n v="0"/>
    <n v="1053"/>
    <n v="18"/>
    <n v="15"/>
    <x v="0"/>
    <s v=""/>
    <s v=""/>
    <s v=""/>
    <x v="50"/>
    <x v="50"/>
    <x v="48"/>
    <m/>
    <m/>
    <m/>
  </r>
  <r>
    <x v="9"/>
    <x v="8"/>
    <x v="1"/>
    <x v="0"/>
    <x v="8"/>
    <s v="DOMICILE"/>
    <x v="2"/>
    <x v="1"/>
    <s v="V"/>
    <s v="N"/>
    <x v="2"/>
    <x v="11"/>
    <x v="0"/>
    <x v="38"/>
    <x v="0"/>
    <x v="0"/>
    <n v="0"/>
    <n v="0"/>
    <n v="2107"/>
    <n v="20"/>
    <n v="6"/>
    <x v="0"/>
    <s v=""/>
    <s v=""/>
    <s v=""/>
    <x v="51"/>
    <x v="51"/>
    <x v="49"/>
    <m/>
    <m/>
    <m/>
  </r>
  <r>
    <x v="30"/>
    <x v="8"/>
    <x v="1"/>
    <x v="0"/>
    <x v="8"/>
    <s v="DOMICILE"/>
    <x v="2"/>
    <x v="1"/>
    <s v="V"/>
    <s v="N"/>
    <x v="2"/>
    <x v="10"/>
    <x v="0"/>
    <x v="14"/>
    <x v="0"/>
    <x v="0"/>
    <n v="0"/>
    <n v="0"/>
    <n v="1334"/>
    <n v="43"/>
    <n v="13"/>
    <x v="0"/>
    <s v=""/>
    <s v=""/>
    <s v=""/>
    <x v="52"/>
    <x v="52"/>
    <x v="50"/>
    <m/>
    <m/>
    <m/>
  </r>
  <r>
    <x v="24"/>
    <x v="8"/>
    <x v="1"/>
    <x v="0"/>
    <x v="8"/>
    <s v="DOMICILE"/>
    <x v="2"/>
    <x v="1"/>
    <s v="V"/>
    <s v="N"/>
    <x v="2"/>
    <x v="15"/>
    <x v="0"/>
    <x v="23"/>
    <x v="0"/>
    <x v="0"/>
    <n v="0"/>
    <n v="0"/>
    <n v="0"/>
    <n v="0"/>
    <n v="0"/>
    <x v="0"/>
    <s v=""/>
    <s v=""/>
    <s v=""/>
    <x v="1"/>
    <x v="1"/>
    <x v="1"/>
    <m/>
    <m/>
    <m/>
  </r>
  <r>
    <x v="32"/>
    <x v="8"/>
    <x v="1"/>
    <x v="0"/>
    <x v="8"/>
    <s v="DOMICILE"/>
    <x v="2"/>
    <x v="1"/>
    <s v="V"/>
    <s v="N"/>
    <x v="2"/>
    <x v="15"/>
    <x v="0"/>
    <x v="23"/>
    <x v="0"/>
    <x v="0"/>
    <n v="0"/>
    <n v="0"/>
    <n v="0"/>
    <n v="0"/>
    <n v="0"/>
    <x v="0"/>
    <s v=""/>
    <s v=""/>
    <s v=""/>
    <x v="1"/>
    <x v="1"/>
    <x v="1"/>
    <m/>
    <m/>
    <m/>
  </r>
  <r>
    <x v="26"/>
    <x v="9"/>
    <x v="0"/>
    <x v="1"/>
    <x v="9"/>
    <s v="DOMICILE"/>
    <x v="4"/>
    <x v="0"/>
    <s v="D"/>
    <s v="O"/>
    <x v="3"/>
    <x v="0"/>
    <x v="8"/>
    <x v="39"/>
    <x v="4"/>
    <x v="4"/>
    <n v="0"/>
    <n v="0"/>
    <n v="0"/>
    <n v="0"/>
    <n v="0"/>
    <x v="52"/>
    <n v="0"/>
    <n v="0"/>
    <n v="0"/>
    <x v="0"/>
    <x v="0"/>
    <x v="0"/>
    <m/>
    <m/>
    <m/>
  </r>
  <r>
    <x v="33"/>
    <x v="9"/>
    <x v="0"/>
    <x v="1"/>
    <x v="9"/>
    <s v="DOMICILE"/>
    <x v="4"/>
    <x v="0"/>
    <s v="D"/>
    <s v="O"/>
    <x v="3"/>
    <x v="1"/>
    <x v="8"/>
    <x v="40"/>
    <x v="4"/>
    <x v="4"/>
    <n v="0"/>
    <n v="0"/>
    <n v="0"/>
    <n v="0"/>
    <n v="0"/>
    <x v="52"/>
    <n v="0"/>
    <n v="0"/>
    <n v="0"/>
    <x v="0"/>
    <x v="0"/>
    <x v="0"/>
    <m/>
    <m/>
    <m/>
  </r>
  <r>
    <x v="34"/>
    <x v="9"/>
    <x v="0"/>
    <x v="1"/>
    <x v="9"/>
    <s v="DOMICILE"/>
    <x v="4"/>
    <x v="0"/>
    <s v="D"/>
    <s v="O"/>
    <x v="3"/>
    <x v="2"/>
    <x v="8"/>
    <x v="2"/>
    <x v="4"/>
    <x v="4"/>
    <n v="0"/>
    <n v="0"/>
    <n v="0"/>
    <n v="0"/>
    <n v="0"/>
    <x v="52"/>
    <n v="0"/>
    <n v="0"/>
    <n v="0"/>
    <x v="0"/>
    <x v="0"/>
    <x v="0"/>
    <m/>
    <m/>
    <m/>
  </r>
  <r>
    <x v="35"/>
    <x v="9"/>
    <x v="0"/>
    <x v="1"/>
    <x v="9"/>
    <s v="DOMICILE"/>
    <x v="4"/>
    <x v="0"/>
    <s v="D"/>
    <s v="O"/>
    <x v="3"/>
    <x v="3"/>
    <x v="8"/>
    <x v="41"/>
    <x v="4"/>
    <x v="4"/>
    <n v="0"/>
    <n v="0"/>
    <n v="0"/>
    <n v="0"/>
    <n v="0"/>
    <x v="52"/>
    <n v="0"/>
    <n v="0"/>
    <n v="0"/>
    <x v="0"/>
    <x v="0"/>
    <x v="0"/>
    <m/>
    <m/>
    <m/>
  </r>
  <r>
    <x v="27"/>
    <x v="9"/>
    <x v="0"/>
    <x v="1"/>
    <x v="9"/>
    <s v="DOMICILE"/>
    <x v="4"/>
    <x v="0"/>
    <s v="D"/>
    <s v="O"/>
    <x v="3"/>
    <x v="5"/>
    <x v="8"/>
    <x v="2"/>
    <x v="4"/>
    <x v="4"/>
    <n v="0"/>
    <n v="0"/>
    <n v="0"/>
    <n v="0"/>
    <n v="0"/>
    <x v="52"/>
    <n v="0"/>
    <n v="0"/>
    <n v="0"/>
    <x v="0"/>
    <x v="0"/>
    <x v="0"/>
    <m/>
    <m/>
    <m/>
  </r>
  <r>
    <x v="36"/>
    <x v="9"/>
    <x v="0"/>
    <x v="1"/>
    <x v="9"/>
    <s v="DOMICILE"/>
    <x v="4"/>
    <x v="0"/>
    <s v="D"/>
    <s v="O"/>
    <x v="3"/>
    <x v="6"/>
    <x v="8"/>
    <x v="40"/>
    <x v="4"/>
    <x v="4"/>
    <n v="0"/>
    <n v="0"/>
    <n v="0"/>
    <n v="0"/>
    <n v="0"/>
    <x v="53"/>
    <n v="0"/>
    <n v="0"/>
    <n v="0"/>
    <x v="0"/>
    <x v="0"/>
    <x v="0"/>
    <m/>
    <m/>
    <m/>
  </r>
  <r>
    <x v="37"/>
    <x v="9"/>
    <x v="0"/>
    <x v="1"/>
    <x v="9"/>
    <s v="DOMICILE"/>
    <x v="4"/>
    <x v="0"/>
    <s v="D"/>
    <s v="O"/>
    <x v="3"/>
    <x v="12"/>
    <x v="8"/>
    <x v="40"/>
    <x v="4"/>
    <x v="4"/>
    <n v="0"/>
    <n v="0"/>
    <n v="0"/>
    <n v="0"/>
    <n v="0"/>
    <x v="52"/>
    <n v="0"/>
    <n v="0"/>
    <n v="0"/>
    <x v="0"/>
    <x v="0"/>
    <x v="0"/>
    <m/>
    <m/>
    <m/>
  </r>
  <r>
    <x v="38"/>
    <x v="9"/>
    <x v="0"/>
    <x v="1"/>
    <x v="9"/>
    <s v="DOMICILE"/>
    <x v="4"/>
    <x v="0"/>
    <s v="D"/>
    <s v="O"/>
    <x v="3"/>
    <x v="7"/>
    <x v="8"/>
    <x v="39"/>
    <x v="4"/>
    <x v="4"/>
    <n v="0"/>
    <n v="0"/>
    <n v="0"/>
    <n v="0"/>
    <n v="0"/>
    <x v="52"/>
    <n v="0"/>
    <n v="0"/>
    <n v="0"/>
    <x v="0"/>
    <x v="0"/>
    <x v="0"/>
    <m/>
    <m/>
    <m/>
  </r>
  <r>
    <x v="39"/>
    <x v="9"/>
    <x v="0"/>
    <x v="1"/>
    <x v="9"/>
    <s v="DOMICILE"/>
    <x v="4"/>
    <x v="0"/>
    <s v="D"/>
    <s v="O"/>
    <x v="3"/>
    <x v="12"/>
    <x v="8"/>
    <x v="39"/>
    <x v="4"/>
    <x v="4"/>
    <n v="0"/>
    <n v="0"/>
    <n v="0"/>
    <n v="0"/>
    <n v="0"/>
    <x v="52"/>
    <n v="0"/>
    <n v="0"/>
    <n v="0"/>
    <x v="0"/>
    <x v="0"/>
    <x v="0"/>
    <m/>
    <m/>
    <m/>
  </r>
  <r>
    <x v="40"/>
    <x v="9"/>
    <x v="0"/>
    <x v="1"/>
    <x v="9"/>
    <s v="DOMICILE"/>
    <x v="4"/>
    <x v="0"/>
    <s v="D"/>
    <s v="O"/>
    <x v="3"/>
    <x v="9"/>
    <x v="8"/>
    <x v="40"/>
    <x v="5"/>
    <x v="4"/>
    <n v="0"/>
    <n v="0"/>
    <n v="0"/>
    <n v="0"/>
    <n v="0"/>
    <x v="52"/>
    <n v="0"/>
    <n v="0"/>
    <n v="0"/>
    <x v="0"/>
    <x v="0"/>
    <x v="0"/>
    <m/>
    <m/>
    <m/>
  </r>
  <r>
    <x v="41"/>
    <x v="9"/>
    <x v="0"/>
    <x v="1"/>
    <x v="9"/>
    <s v="DOMICILE"/>
    <x v="4"/>
    <x v="0"/>
    <s v="D"/>
    <s v="N"/>
    <x v="3"/>
    <x v="10"/>
    <x v="8"/>
    <x v="39"/>
    <x v="4"/>
    <x v="4"/>
    <n v="0"/>
    <n v="0"/>
    <n v="0"/>
    <n v="0"/>
    <n v="0"/>
    <x v="52"/>
    <n v="0"/>
    <n v="0"/>
    <n v="0"/>
    <x v="0"/>
    <x v="0"/>
    <x v="0"/>
    <m/>
    <m/>
    <m/>
  </r>
  <r>
    <x v="42"/>
    <x v="9"/>
    <x v="0"/>
    <x v="1"/>
    <x v="9"/>
    <s v="DOMICILE"/>
    <x v="4"/>
    <x v="0"/>
    <s v="D"/>
    <s v="N"/>
    <x v="3"/>
    <x v="12"/>
    <x v="8"/>
    <x v="39"/>
    <x v="4"/>
    <x v="4"/>
    <n v="0"/>
    <n v="0"/>
    <n v="0"/>
    <n v="0"/>
    <n v="0"/>
    <x v="52"/>
    <n v="0"/>
    <n v="0"/>
    <n v="0"/>
    <x v="0"/>
    <x v="0"/>
    <x v="0"/>
    <m/>
    <m/>
    <m/>
  </r>
  <r>
    <x v="43"/>
    <x v="9"/>
    <x v="0"/>
    <x v="1"/>
    <x v="9"/>
    <s v="DOMICILE"/>
    <x v="4"/>
    <x v="0"/>
    <s v="D"/>
    <s v="N"/>
    <x v="3"/>
    <x v="7"/>
    <x v="8"/>
    <x v="39"/>
    <x v="5"/>
    <x v="4"/>
    <n v="0"/>
    <n v="0"/>
    <n v="0"/>
    <n v="0"/>
    <n v="0"/>
    <x v="52"/>
    <n v="0"/>
    <n v="0"/>
    <n v="0"/>
    <x v="0"/>
    <x v="0"/>
    <x v="0"/>
    <m/>
    <m/>
    <m/>
  </r>
  <r>
    <x v="44"/>
    <x v="9"/>
    <x v="0"/>
    <x v="1"/>
    <x v="9"/>
    <s v="DOMICILE"/>
    <x v="4"/>
    <x v="0"/>
    <s v="D"/>
    <s v="N"/>
    <x v="3"/>
    <x v="11"/>
    <x v="8"/>
    <x v="39"/>
    <x v="4"/>
    <x v="4"/>
    <n v="0"/>
    <n v="0"/>
    <n v="0"/>
    <n v="0"/>
    <n v="0"/>
    <x v="52"/>
    <n v="0"/>
    <n v="0"/>
    <n v="0"/>
    <x v="0"/>
    <x v="0"/>
    <x v="0"/>
    <m/>
    <m/>
    <m/>
  </r>
  <r>
    <x v="45"/>
    <x v="9"/>
    <x v="0"/>
    <x v="1"/>
    <x v="9"/>
    <s v="DOMICILE"/>
    <x v="4"/>
    <x v="0"/>
    <s v="D"/>
    <s v="N"/>
    <x v="3"/>
    <x v="1"/>
    <x v="8"/>
    <x v="39"/>
    <x v="4"/>
    <x v="4"/>
    <n v="0"/>
    <n v="0"/>
    <n v="0"/>
    <n v="0"/>
    <n v="0"/>
    <x v="52"/>
    <n v="0"/>
    <n v="0"/>
    <n v="0"/>
    <x v="0"/>
    <x v="0"/>
    <x v="0"/>
    <m/>
    <m/>
    <m/>
  </r>
  <r>
    <x v="46"/>
    <x v="9"/>
    <x v="0"/>
    <x v="1"/>
    <x v="9"/>
    <s v="DOMICILE"/>
    <x v="4"/>
    <x v="0"/>
    <s v="D"/>
    <s v="N"/>
    <x v="3"/>
    <x v="4"/>
    <x v="8"/>
    <x v="39"/>
    <x v="4"/>
    <x v="4"/>
    <n v="0"/>
    <n v="0"/>
    <n v="0"/>
    <n v="0"/>
    <n v="0"/>
    <x v="52"/>
    <n v="0"/>
    <n v="0"/>
    <n v="0"/>
    <x v="0"/>
    <x v="0"/>
    <x v="0"/>
    <m/>
    <m/>
    <m/>
  </r>
  <r>
    <x v="28"/>
    <x v="9"/>
    <x v="0"/>
    <x v="1"/>
    <x v="9"/>
    <s v="DOMICILE"/>
    <x v="4"/>
    <x v="0"/>
    <s v="D"/>
    <s v="N"/>
    <x v="3"/>
    <x v="0"/>
    <x v="8"/>
    <x v="39"/>
    <x v="4"/>
    <x v="4"/>
    <n v="0"/>
    <n v="0"/>
    <n v="0"/>
    <n v="0"/>
    <n v="0"/>
    <x v="52"/>
    <n v="0"/>
    <n v="0"/>
    <n v="0"/>
    <x v="0"/>
    <x v="0"/>
    <x v="0"/>
    <m/>
    <m/>
    <m/>
  </r>
  <r>
    <x v="28"/>
    <x v="10"/>
    <x v="0"/>
    <x v="1"/>
    <x v="10"/>
    <s v="NEUTRE"/>
    <x v="1"/>
    <x v="0"/>
    <s v="V"/>
    <s v="O"/>
    <x v="0"/>
    <x v="0"/>
    <x v="4"/>
    <x v="1"/>
    <x v="5"/>
    <x v="4"/>
    <n v="0"/>
    <n v="0"/>
    <n v="0"/>
    <n v="0"/>
    <n v="0"/>
    <x v="52"/>
    <n v="0"/>
    <n v="0"/>
    <n v="0"/>
    <x v="0"/>
    <x v="0"/>
    <x v="0"/>
    <m/>
    <m/>
    <m/>
  </r>
  <r>
    <x v="34"/>
    <x v="10"/>
    <x v="0"/>
    <x v="1"/>
    <x v="10"/>
    <s v="NEUTRE"/>
    <x v="1"/>
    <x v="0"/>
    <s v="V"/>
    <s v="O"/>
    <x v="0"/>
    <x v="1"/>
    <x v="6"/>
    <x v="1"/>
    <x v="4"/>
    <x v="4"/>
    <n v="0"/>
    <n v="0"/>
    <n v="0"/>
    <n v="0"/>
    <n v="0"/>
    <x v="53"/>
    <n v="0"/>
    <n v="0"/>
    <n v="0"/>
    <x v="0"/>
    <x v="0"/>
    <x v="0"/>
    <m/>
    <m/>
    <m/>
  </r>
  <r>
    <x v="47"/>
    <x v="10"/>
    <x v="0"/>
    <x v="1"/>
    <x v="10"/>
    <s v="NEUTRE"/>
    <x v="1"/>
    <x v="0"/>
    <s v="V"/>
    <s v="O"/>
    <x v="0"/>
    <x v="2"/>
    <x v="6"/>
    <x v="1"/>
    <x v="4"/>
    <x v="4"/>
    <n v="0"/>
    <n v="0"/>
    <n v="0"/>
    <n v="0"/>
    <n v="0"/>
    <x v="52"/>
    <n v="0"/>
    <n v="0"/>
    <n v="0"/>
    <x v="0"/>
    <x v="0"/>
    <x v="0"/>
    <m/>
    <m/>
    <m/>
  </r>
  <r>
    <x v="48"/>
    <x v="10"/>
    <x v="0"/>
    <x v="1"/>
    <x v="10"/>
    <s v="NEUTRE"/>
    <x v="1"/>
    <x v="0"/>
    <s v="V"/>
    <s v="O"/>
    <x v="0"/>
    <x v="3"/>
    <x v="6"/>
    <x v="1"/>
    <x v="4"/>
    <x v="4"/>
    <n v="0"/>
    <n v="0"/>
    <n v="0"/>
    <n v="0"/>
    <n v="0"/>
    <x v="52"/>
    <n v="0"/>
    <n v="0"/>
    <n v="0"/>
    <x v="0"/>
    <x v="0"/>
    <x v="0"/>
    <m/>
    <m/>
    <m/>
  </r>
  <r>
    <x v="27"/>
    <x v="10"/>
    <x v="0"/>
    <x v="1"/>
    <x v="10"/>
    <s v="NEUTRE"/>
    <x v="1"/>
    <x v="0"/>
    <s v="V"/>
    <s v="O"/>
    <x v="0"/>
    <x v="5"/>
    <x v="3"/>
    <x v="1"/>
    <x v="4"/>
    <x v="4"/>
    <n v="0"/>
    <n v="0"/>
    <n v="0"/>
    <n v="0"/>
    <n v="0"/>
    <x v="52"/>
    <n v="0"/>
    <n v="0"/>
    <n v="0"/>
    <x v="0"/>
    <x v="0"/>
    <x v="0"/>
    <m/>
    <m/>
    <m/>
  </r>
  <r>
    <x v="41"/>
    <x v="10"/>
    <x v="0"/>
    <x v="1"/>
    <x v="10"/>
    <s v="NEUTRE"/>
    <x v="1"/>
    <x v="0"/>
    <s v="V"/>
    <s v="O"/>
    <x v="0"/>
    <x v="10"/>
    <x v="4"/>
    <x v="31"/>
    <x v="4"/>
    <x v="4"/>
    <n v="0"/>
    <n v="0"/>
    <n v="0"/>
    <n v="0"/>
    <n v="0"/>
    <x v="52"/>
    <n v="0"/>
    <n v="0"/>
    <n v="0"/>
    <x v="0"/>
    <x v="0"/>
    <x v="0"/>
    <m/>
    <m/>
    <m/>
  </r>
  <r>
    <x v="42"/>
    <x v="10"/>
    <x v="0"/>
    <x v="1"/>
    <x v="10"/>
    <s v="NEUTRE"/>
    <x v="1"/>
    <x v="0"/>
    <s v="V"/>
    <s v="O"/>
    <x v="0"/>
    <x v="12"/>
    <x v="3"/>
    <x v="25"/>
    <x v="4"/>
    <x v="4"/>
    <n v="0"/>
    <n v="0"/>
    <n v="0"/>
    <n v="0"/>
    <n v="0"/>
    <x v="52"/>
    <n v="0"/>
    <n v="0"/>
    <n v="0"/>
    <x v="0"/>
    <x v="0"/>
    <x v="0"/>
    <m/>
    <m/>
    <m/>
  </r>
  <r>
    <x v="43"/>
    <x v="10"/>
    <x v="0"/>
    <x v="1"/>
    <x v="10"/>
    <s v="NEUTRE"/>
    <x v="1"/>
    <x v="0"/>
    <s v="V"/>
    <s v="O"/>
    <x v="0"/>
    <x v="7"/>
    <x v="4"/>
    <x v="1"/>
    <x v="1"/>
    <x v="4"/>
    <n v="0"/>
    <n v="0"/>
    <n v="0"/>
    <n v="0"/>
    <n v="0"/>
    <x v="52"/>
    <n v="0"/>
    <n v="0"/>
    <n v="0"/>
    <x v="0"/>
    <x v="0"/>
    <x v="0"/>
    <m/>
    <m/>
    <m/>
  </r>
  <r>
    <x v="39"/>
    <x v="10"/>
    <x v="0"/>
    <x v="1"/>
    <x v="10"/>
    <s v="NEUTRE"/>
    <x v="1"/>
    <x v="0"/>
    <s v="V"/>
    <s v="O"/>
    <x v="0"/>
    <x v="8"/>
    <x v="3"/>
    <x v="17"/>
    <x v="4"/>
    <x v="4"/>
    <n v="0"/>
    <n v="0"/>
    <n v="0"/>
    <n v="0"/>
    <n v="0"/>
    <x v="52"/>
    <n v="0"/>
    <n v="0"/>
    <n v="0"/>
    <x v="0"/>
    <x v="0"/>
    <x v="0"/>
    <m/>
    <m/>
    <m/>
  </r>
  <r>
    <x v="40"/>
    <x v="10"/>
    <x v="0"/>
    <x v="1"/>
    <x v="10"/>
    <s v="NEUTRE"/>
    <x v="1"/>
    <x v="0"/>
    <s v="V"/>
    <s v="O"/>
    <x v="0"/>
    <x v="11"/>
    <x v="4"/>
    <x v="42"/>
    <x v="4"/>
    <x v="4"/>
    <n v="0"/>
    <n v="0"/>
    <n v="0"/>
    <n v="0"/>
    <n v="0"/>
    <x v="52"/>
    <n v="0"/>
    <n v="0"/>
    <n v="0"/>
    <x v="0"/>
    <x v="0"/>
    <x v="0"/>
    <m/>
    <m/>
    <m/>
  </r>
  <r>
    <x v="35"/>
    <x v="10"/>
    <x v="0"/>
    <x v="1"/>
    <x v="10"/>
    <s v="NEUTRE"/>
    <x v="1"/>
    <x v="0"/>
    <s v="V"/>
    <s v="N"/>
    <x v="0"/>
    <x v="3"/>
    <x v="2"/>
    <x v="39"/>
    <x v="4"/>
    <x v="4"/>
    <n v="0"/>
    <n v="0"/>
    <n v="0"/>
    <n v="0"/>
    <n v="0"/>
    <x v="52"/>
    <n v="0"/>
    <n v="0"/>
    <n v="0"/>
    <x v="0"/>
    <x v="0"/>
    <x v="0"/>
    <m/>
    <m/>
    <m/>
  </r>
  <r>
    <x v="45"/>
    <x v="10"/>
    <x v="0"/>
    <x v="1"/>
    <x v="10"/>
    <s v="NEUTRE"/>
    <x v="1"/>
    <x v="0"/>
    <s v="V"/>
    <s v="N"/>
    <x v="0"/>
    <x v="1"/>
    <x v="4"/>
    <x v="39"/>
    <x v="4"/>
    <x v="4"/>
    <n v="0"/>
    <n v="0"/>
    <n v="0"/>
    <n v="0"/>
    <n v="0"/>
    <x v="52"/>
    <n v="0"/>
    <n v="0"/>
    <n v="0"/>
    <x v="0"/>
    <x v="0"/>
    <x v="0"/>
    <m/>
    <m/>
    <m/>
  </r>
  <r>
    <x v="49"/>
    <x v="10"/>
    <x v="0"/>
    <x v="1"/>
    <x v="10"/>
    <s v="NEUTRE"/>
    <x v="1"/>
    <x v="0"/>
    <s v="V"/>
    <s v="N"/>
    <x v="0"/>
    <x v="2"/>
    <x v="4"/>
    <x v="39"/>
    <x v="4"/>
    <x v="4"/>
    <n v="0"/>
    <n v="0"/>
    <n v="0"/>
    <n v="0"/>
    <n v="0"/>
    <x v="52"/>
    <n v="0"/>
    <n v="0"/>
    <n v="0"/>
    <x v="0"/>
    <x v="0"/>
    <x v="0"/>
    <m/>
    <m/>
    <m/>
  </r>
  <r>
    <x v="37"/>
    <x v="10"/>
    <x v="0"/>
    <x v="1"/>
    <x v="10"/>
    <s v="NEUTRE"/>
    <x v="1"/>
    <x v="0"/>
    <s v="V"/>
    <s v="N"/>
    <x v="0"/>
    <x v="12"/>
    <x v="6"/>
    <x v="39"/>
    <x v="4"/>
    <x v="4"/>
    <n v="0"/>
    <n v="0"/>
    <n v="0"/>
    <n v="0"/>
    <n v="0"/>
    <x v="52"/>
    <n v="0"/>
    <n v="0"/>
    <n v="0"/>
    <x v="0"/>
    <x v="0"/>
    <x v="0"/>
    <m/>
    <m/>
    <m/>
  </r>
  <r>
    <x v="26"/>
    <x v="10"/>
    <x v="0"/>
    <x v="1"/>
    <x v="10"/>
    <s v="NEUTRE"/>
    <x v="1"/>
    <x v="0"/>
    <s v="V"/>
    <s v="N"/>
    <x v="0"/>
    <x v="0"/>
    <x v="3"/>
    <x v="1"/>
    <x v="4"/>
    <x v="4"/>
    <n v="0"/>
    <n v="0"/>
    <n v="0"/>
    <n v="0"/>
    <n v="0"/>
    <x v="52"/>
    <n v="0"/>
    <n v="0"/>
    <n v="0"/>
    <x v="0"/>
    <x v="0"/>
    <x v="0"/>
    <m/>
    <m/>
    <m/>
  </r>
  <r>
    <x v="36"/>
    <x v="10"/>
    <x v="0"/>
    <x v="1"/>
    <x v="10"/>
    <s v="NEUTRE"/>
    <x v="1"/>
    <x v="0"/>
    <s v="V"/>
    <s v="N"/>
    <x v="0"/>
    <x v="10"/>
    <x v="3"/>
    <x v="39"/>
    <x v="4"/>
    <x v="1"/>
    <n v="0"/>
    <n v="0"/>
    <n v="0"/>
    <n v="0"/>
    <n v="0"/>
    <x v="52"/>
    <n v="0"/>
    <n v="0"/>
    <n v="0"/>
    <x v="0"/>
    <x v="0"/>
    <x v="0"/>
    <m/>
    <m/>
    <m/>
  </r>
  <r>
    <x v="38"/>
    <x v="10"/>
    <x v="0"/>
    <x v="1"/>
    <x v="10"/>
    <s v="NEUTRE"/>
    <x v="1"/>
    <x v="0"/>
    <s v="V"/>
    <s v="N"/>
    <x v="0"/>
    <x v="7"/>
    <x v="9"/>
    <x v="43"/>
    <x v="4"/>
    <x v="4"/>
    <n v="0"/>
    <n v="0"/>
    <n v="0"/>
    <n v="0"/>
    <n v="0"/>
    <x v="52"/>
    <s v=""/>
    <s v=""/>
    <s v=""/>
    <x v="0"/>
    <x v="0"/>
    <x v="0"/>
    <m/>
    <m/>
    <m/>
  </r>
  <r>
    <x v="50"/>
    <x v="10"/>
    <x v="0"/>
    <x v="1"/>
    <x v="10"/>
    <s v="NEUTRE"/>
    <x v="1"/>
    <x v="0"/>
    <s v="V"/>
    <s v="N"/>
    <x v="0"/>
    <x v="13"/>
    <x v="2"/>
    <x v="39"/>
    <x v="1"/>
    <x v="4"/>
    <n v="0"/>
    <n v="0"/>
    <n v="0"/>
    <n v="0"/>
    <n v="0"/>
    <x v="52"/>
    <n v="0"/>
    <n v="0"/>
    <n v="0"/>
    <x v="0"/>
    <x v="0"/>
    <x v="0"/>
    <m/>
    <m/>
    <m/>
  </r>
  <r>
    <x v="28"/>
    <x v="4"/>
    <x v="1"/>
    <x v="1"/>
    <x v="11"/>
    <s v="EXTERIEUR"/>
    <x v="3"/>
    <x v="1"/>
    <s v="V"/>
    <s v="O"/>
    <x v="0"/>
    <x v="0"/>
    <x v="3"/>
    <x v="29"/>
    <x v="0"/>
    <x v="0"/>
    <n v="0"/>
    <n v="0"/>
    <n v="0"/>
    <n v="0"/>
    <n v="0"/>
    <x v="53"/>
    <n v="0"/>
    <n v="0"/>
    <n v="0"/>
    <x v="0"/>
    <x v="0"/>
    <x v="0"/>
    <m/>
    <m/>
    <m/>
  </r>
  <r>
    <x v="11"/>
    <x v="4"/>
    <x v="1"/>
    <x v="1"/>
    <x v="11"/>
    <s v="EXTERIEUR"/>
    <x v="3"/>
    <x v="1"/>
    <s v="V"/>
    <s v="O"/>
    <x v="0"/>
    <x v="1"/>
    <x v="3"/>
    <x v="29"/>
    <x v="0"/>
    <x v="0"/>
    <n v="0"/>
    <n v="0"/>
    <n v="8692"/>
    <n v="381"/>
    <n v="57"/>
    <x v="53"/>
    <n v="8503.04347826087"/>
    <n v="372.71739130434781"/>
    <n v="55.760869565217391"/>
    <x v="53"/>
    <x v="53"/>
    <x v="51"/>
    <m/>
    <m/>
    <m/>
  </r>
  <r>
    <x v="14"/>
    <x v="4"/>
    <x v="1"/>
    <x v="1"/>
    <x v="11"/>
    <s v="EXTERIEUR"/>
    <x v="3"/>
    <x v="1"/>
    <s v="V"/>
    <s v="O"/>
    <x v="0"/>
    <x v="2"/>
    <x v="3"/>
    <x v="29"/>
    <x v="0"/>
    <x v="0"/>
    <n v="0"/>
    <n v="0"/>
    <n v="10387"/>
    <n v="319"/>
    <n v="79"/>
    <x v="53"/>
    <n v="10161.195652173914"/>
    <n v="312.06521739130437"/>
    <n v="77.282608695652172"/>
    <x v="54"/>
    <x v="54"/>
    <x v="52"/>
    <m/>
    <m/>
    <m/>
  </r>
  <r>
    <x v="35"/>
    <x v="4"/>
    <x v="1"/>
    <x v="1"/>
    <x v="11"/>
    <s v="EXTERIEUR"/>
    <x v="3"/>
    <x v="1"/>
    <s v="V"/>
    <s v="O"/>
    <x v="0"/>
    <x v="3"/>
    <x v="2"/>
    <x v="29"/>
    <x v="0"/>
    <x v="0"/>
    <n v="1"/>
    <n v="0"/>
    <n v="10190"/>
    <n v="76"/>
    <n v="32"/>
    <x v="53"/>
    <n v="9968.4782608695659"/>
    <n v="74.347826086956516"/>
    <n v="31.304347826086957"/>
    <x v="55"/>
    <x v="55"/>
    <x v="53"/>
    <m/>
    <m/>
    <m/>
  </r>
  <r>
    <x v="12"/>
    <x v="4"/>
    <x v="1"/>
    <x v="1"/>
    <x v="11"/>
    <s v="EXTERIEUR"/>
    <x v="3"/>
    <x v="1"/>
    <s v="V"/>
    <s v="O"/>
    <x v="0"/>
    <x v="4"/>
    <x v="3"/>
    <x v="29"/>
    <x v="0"/>
    <x v="0"/>
    <n v="0"/>
    <n v="0"/>
    <n v="8341"/>
    <n v="98"/>
    <n v="36"/>
    <x v="53"/>
    <n v="8159.6739130434789"/>
    <n v="95.869565217391312"/>
    <n v="35.217391304347828"/>
    <x v="56"/>
    <x v="56"/>
    <x v="54"/>
    <m/>
    <m/>
    <m/>
  </r>
  <r>
    <x v="27"/>
    <x v="4"/>
    <x v="1"/>
    <x v="1"/>
    <x v="11"/>
    <s v="EXTERIEUR"/>
    <x v="3"/>
    <x v="1"/>
    <s v="V"/>
    <s v="O"/>
    <x v="0"/>
    <x v="5"/>
    <x v="3"/>
    <x v="29"/>
    <x v="0"/>
    <x v="0"/>
    <n v="0"/>
    <n v="0"/>
    <n v="11315"/>
    <n v="77"/>
    <n v="48"/>
    <x v="53"/>
    <n v="11069.021739130434"/>
    <n v="75.326086956521749"/>
    <n v="46.95652173913043"/>
    <x v="57"/>
    <x v="29"/>
    <x v="30"/>
    <m/>
    <m/>
    <m/>
  </r>
  <r>
    <x v="17"/>
    <x v="4"/>
    <x v="1"/>
    <x v="1"/>
    <x v="11"/>
    <s v="EXTERIEUR"/>
    <x v="3"/>
    <x v="1"/>
    <s v="V"/>
    <s v="O"/>
    <x v="0"/>
    <x v="10"/>
    <x v="2"/>
    <x v="29"/>
    <x v="0"/>
    <x v="1"/>
    <n v="0"/>
    <n v="0"/>
    <n v="10866"/>
    <n v="365"/>
    <n v="56"/>
    <x v="53"/>
    <n v="10629.782608695652"/>
    <n v="357.06521739130437"/>
    <n v="54.782608695652179"/>
    <x v="58"/>
    <x v="57"/>
    <x v="55"/>
    <m/>
    <m/>
    <m/>
  </r>
  <r>
    <x v="42"/>
    <x v="4"/>
    <x v="1"/>
    <x v="1"/>
    <x v="11"/>
    <s v="EXTERIEUR"/>
    <x v="3"/>
    <x v="1"/>
    <s v="V"/>
    <s v="O"/>
    <x v="0"/>
    <x v="12"/>
    <x v="3"/>
    <x v="29"/>
    <x v="1"/>
    <x v="0"/>
    <n v="0"/>
    <n v="0"/>
    <n v="11537"/>
    <n v="65"/>
    <n v="42"/>
    <x v="53"/>
    <n v="11286.195652173914"/>
    <n v="63.586956521739133"/>
    <n v="41.086956521739125"/>
    <x v="59"/>
    <x v="58"/>
    <x v="56"/>
    <m/>
    <m/>
    <m/>
  </r>
  <r>
    <x v="19"/>
    <x v="4"/>
    <x v="1"/>
    <x v="1"/>
    <x v="11"/>
    <s v="EXTERIEUR"/>
    <x v="3"/>
    <x v="1"/>
    <s v="V"/>
    <s v="O"/>
    <x v="0"/>
    <x v="7"/>
    <x v="3"/>
    <x v="44"/>
    <x v="1"/>
    <x v="0"/>
    <n v="0"/>
    <n v="0"/>
    <n v="7559"/>
    <n v="443"/>
    <n v="65"/>
    <x v="53"/>
    <n v="10307.727272727272"/>
    <n v="604.09090909090912"/>
    <n v="88.63636363636364"/>
    <x v="60"/>
    <x v="59"/>
    <x v="57"/>
    <m/>
    <m/>
    <m/>
  </r>
  <r>
    <x v="39"/>
    <x v="4"/>
    <x v="1"/>
    <x v="1"/>
    <x v="11"/>
    <s v="EXTERIEUR"/>
    <x v="3"/>
    <x v="1"/>
    <s v="V"/>
    <s v="O"/>
    <x v="0"/>
    <x v="16"/>
    <x v="2"/>
    <x v="2"/>
    <x v="3"/>
    <x v="0"/>
    <n v="0"/>
    <n v="0"/>
    <n v="8910"/>
    <n v="249"/>
    <n v="61"/>
    <x v="53"/>
    <n v="10692"/>
    <n v="298.8"/>
    <n v="73.2"/>
    <x v="61"/>
    <x v="60"/>
    <x v="58"/>
    <m/>
    <m/>
    <m/>
  </r>
  <r>
    <x v="40"/>
    <x v="4"/>
    <x v="1"/>
    <x v="1"/>
    <x v="11"/>
    <s v="EXTERIEUR"/>
    <x v="3"/>
    <x v="1"/>
    <s v="V"/>
    <s v="O"/>
    <x v="0"/>
    <x v="11"/>
    <x v="4"/>
    <x v="22"/>
    <x v="0"/>
    <x v="0"/>
    <n v="1"/>
    <n v="0"/>
    <n v="10443"/>
    <n v="133"/>
    <n v="49"/>
    <x v="53"/>
    <n v="11323.734939759037"/>
    <n v="144.2168674698795"/>
    <n v="53.132530120481931"/>
    <x v="62"/>
    <x v="61"/>
    <x v="10"/>
    <m/>
    <m/>
    <m/>
  </r>
  <r>
    <x v="45"/>
    <x v="4"/>
    <x v="1"/>
    <x v="1"/>
    <x v="11"/>
    <s v="EXTERIEUR"/>
    <x v="3"/>
    <x v="1"/>
    <s v="V"/>
    <s v="N"/>
    <x v="0"/>
    <x v="11"/>
    <x v="0"/>
    <x v="45"/>
    <x v="0"/>
    <x v="0"/>
    <n v="0"/>
    <n v="0"/>
    <n v="1191"/>
    <n v="10"/>
    <n v="18"/>
    <x v="53"/>
    <s v=""/>
    <s v=""/>
    <s v=""/>
    <x v="63"/>
    <x v="62"/>
    <x v="59"/>
    <m/>
    <m/>
    <m/>
  </r>
  <r>
    <x v="37"/>
    <x v="4"/>
    <x v="1"/>
    <x v="1"/>
    <x v="11"/>
    <s v="EXTERIEUR"/>
    <x v="3"/>
    <x v="1"/>
    <s v="V"/>
    <s v="N"/>
    <x v="0"/>
    <x v="16"/>
    <x v="0"/>
    <x v="46"/>
    <x v="0"/>
    <x v="0"/>
    <n v="0"/>
    <n v="0"/>
    <n v="2291"/>
    <n v="33"/>
    <n v="16"/>
    <x v="53"/>
    <s v=""/>
    <s v=""/>
    <s v=""/>
    <x v="64"/>
    <x v="63"/>
    <x v="60"/>
    <m/>
    <m/>
    <m/>
  </r>
  <r>
    <x v="41"/>
    <x v="4"/>
    <x v="1"/>
    <x v="1"/>
    <x v="11"/>
    <s v="EXTERIEUR"/>
    <x v="3"/>
    <x v="1"/>
    <s v="V"/>
    <s v="N"/>
    <x v="0"/>
    <x v="14"/>
    <x v="0"/>
    <x v="23"/>
    <x v="0"/>
    <x v="0"/>
    <n v="0"/>
    <n v="0"/>
    <n v="0"/>
    <n v="0"/>
    <n v="0"/>
    <x v="53"/>
    <s v=""/>
    <s v=""/>
    <s v=""/>
    <x v="1"/>
    <x v="1"/>
    <x v="1"/>
    <m/>
    <m/>
    <m/>
  </r>
  <r>
    <x v="43"/>
    <x v="4"/>
    <x v="1"/>
    <x v="1"/>
    <x v="11"/>
    <s v="EXTERIEUR"/>
    <x v="3"/>
    <x v="1"/>
    <s v="V"/>
    <s v="N"/>
    <x v="0"/>
    <x v="7"/>
    <x v="0"/>
    <x v="20"/>
    <x v="0"/>
    <x v="0"/>
    <n v="0"/>
    <n v="0"/>
    <n v="3001"/>
    <n v="96"/>
    <n v="26"/>
    <x v="53"/>
    <s v=""/>
    <s v=""/>
    <s v=""/>
    <x v="65"/>
    <x v="64"/>
    <x v="61"/>
    <m/>
    <m/>
    <m/>
  </r>
  <r>
    <x v="26"/>
    <x v="4"/>
    <x v="1"/>
    <x v="1"/>
    <x v="11"/>
    <s v="EXTERIEUR"/>
    <x v="3"/>
    <x v="1"/>
    <s v="V"/>
    <s v="N"/>
    <x v="0"/>
    <x v="14"/>
    <x v="0"/>
    <x v="23"/>
    <x v="0"/>
    <x v="0"/>
    <n v="0"/>
    <n v="0"/>
    <n v="0"/>
    <n v="0"/>
    <n v="0"/>
    <x v="53"/>
    <s v=""/>
    <s v=""/>
    <s v=""/>
    <x v="1"/>
    <x v="1"/>
    <x v="1"/>
    <m/>
    <m/>
    <m/>
  </r>
  <r>
    <x v="51"/>
    <x v="5"/>
    <x v="1"/>
    <x v="1"/>
    <x v="12"/>
    <s v="DOMICILE"/>
    <x v="3"/>
    <x v="0"/>
    <s v="V"/>
    <s v="O"/>
    <x v="0"/>
    <x v="0"/>
    <x v="2"/>
    <x v="25"/>
    <x v="0"/>
    <x v="0"/>
    <n v="0"/>
    <n v="0"/>
    <n v="0"/>
    <n v="0"/>
    <n v="0"/>
    <x v="53"/>
    <n v="0"/>
    <n v="0"/>
    <n v="0"/>
    <x v="0"/>
    <x v="0"/>
    <x v="0"/>
    <m/>
    <m/>
    <m/>
  </r>
  <r>
    <x v="45"/>
    <x v="5"/>
    <x v="1"/>
    <x v="1"/>
    <x v="12"/>
    <s v="DOMICILE"/>
    <x v="3"/>
    <x v="0"/>
    <s v="V"/>
    <s v="O"/>
    <x v="0"/>
    <x v="1"/>
    <x v="4"/>
    <x v="25"/>
    <x v="0"/>
    <x v="0"/>
    <n v="0"/>
    <n v="0"/>
    <n v="10582"/>
    <n v="190"/>
    <n v="71"/>
    <x v="53"/>
    <n v="10240.645161290322"/>
    <n v="183.87096774193549"/>
    <n v="68.709677419354833"/>
    <x v="66"/>
    <x v="15"/>
    <x v="62"/>
    <m/>
    <m/>
    <m/>
  </r>
  <r>
    <x v="47"/>
    <x v="5"/>
    <x v="1"/>
    <x v="1"/>
    <x v="12"/>
    <s v="DOMICILE"/>
    <x v="3"/>
    <x v="0"/>
    <s v="V"/>
    <s v="O"/>
    <x v="0"/>
    <x v="2"/>
    <x v="4"/>
    <x v="25"/>
    <x v="0"/>
    <x v="0"/>
    <n v="0"/>
    <n v="0"/>
    <n v="10183"/>
    <n v="220"/>
    <n v="73"/>
    <x v="53"/>
    <n v="9854.5161290322576"/>
    <n v="212.90322580645162"/>
    <n v="70.645161290322577"/>
    <x v="67"/>
    <x v="65"/>
    <x v="63"/>
    <m/>
    <m/>
    <m/>
  </r>
  <r>
    <x v="35"/>
    <x v="5"/>
    <x v="1"/>
    <x v="1"/>
    <x v="12"/>
    <s v="DOMICILE"/>
    <x v="3"/>
    <x v="0"/>
    <s v="V"/>
    <s v="O"/>
    <x v="0"/>
    <x v="3"/>
    <x v="4"/>
    <x v="25"/>
    <x v="1"/>
    <x v="0"/>
    <n v="0"/>
    <n v="0"/>
    <n v="9922"/>
    <n v="109"/>
    <n v="40"/>
    <x v="53"/>
    <n v="9601.9354838709678"/>
    <n v="105.48387096774194"/>
    <n v="38.70967741935484"/>
    <x v="68"/>
    <x v="66"/>
    <x v="64"/>
    <m/>
    <m/>
    <m/>
  </r>
  <r>
    <x v="52"/>
    <x v="5"/>
    <x v="1"/>
    <x v="1"/>
    <x v="12"/>
    <s v="DOMICILE"/>
    <x v="3"/>
    <x v="0"/>
    <s v="V"/>
    <s v="O"/>
    <x v="0"/>
    <x v="4"/>
    <x v="4"/>
    <x v="47"/>
    <x v="0"/>
    <x v="0"/>
    <n v="0"/>
    <n v="0"/>
    <n v="9273"/>
    <n v="66"/>
    <n v="31"/>
    <x v="53"/>
    <n v="10981.184210526315"/>
    <n v="78.15789473684211"/>
    <n v="36.710526315789473"/>
    <x v="69"/>
    <x v="67"/>
    <x v="65"/>
    <m/>
    <m/>
    <m/>
  </r>
  <r>
    <x v="37"/>
    <x v="5"/>
    <x v="1"/>
    <x v="1"/>
    <x v="12"/>
    <s v="DOMICILE"/>
    <x v="3"/>
    <x v="0"/>
    <s v="V"/>
    <s v="O"/>
    <x v="0"/>
    <x v="5"/>
    <x v="4"/>
    <x v="25"/>
    <x v="0"/>
    <x v="0"/>
    <n v="0"/>
    <n v="0"/>
    <n v="11833"/>
    <n v="67"/>
    <n v="54"/>
    <x v="53"/>
    <n v="11451.290322580646"/>
    <n v="64.838709677419359"/>
    <n v="52.258064516129039"/>
    <x v="70"/>
    <x v="68"/>
    <x v="66"/>
    <m/>
    <m/>
    <m/>
  </r>
  <r>
    <x v="36"/>
    <x v="5"/>
    <x v="1"/>
    <x v="1"/>
    <x v="12"/>
    <s v="DOMICILE"/>
    <x v="3"/>
    <x v="0"/>
    <s v="V"/>
    <s v="O"/>
    <x v="0"/>
    <x v="10"/>
    <x v="4"/>
    <x v="25"/>
    <x v="1"/>
    <x v="0"/>
    <n v="0"/>
    <n v="0"/>
    <n v="10203"/>
    <n v="376"/>
    <n v="79"/>
    <x v="53"/>
    <n v="9873.8709677419356"/>
    <n v="363.87096774193549"/>
    <n v="76.451612903225808"/>
    <x v="71"/>
    <x v="69"/>
    <x v="67"/>
    <m/>
    <m/>
    <m/>
  </r>
  <r>
    <x v="42"/>
    <x v="5"/>
    <x v="1"/>
    <x v="1"/>
    <x v="12"/>
    <s v="DOMICILE"/>
    <x v="3"/>
    <x v="0"/>
    <s v="V"/>
    <s v="O"/>
    <x v="0"/>
    <x v="5"/>
    <x v="3"/>
    <x v="25"/>
    <x v="0"/>
    <x v="0"/>
    <n v="0"/>
    <n v="0"/>
    <n v="12288"/>
    <n v="31"/>
    <n v="55"/>
    <x v="53"/>
    <n v="11891.612903225807"/>
    <n v="30"/>
    <n v="53.225806451612904"/>
    <x v="72"/>
    <x v="20"/>
    <x v="20"/>
    <m/>
    <m/>
    <m/>
  </r>
  <r>
    <x v="19"/>
    <x v="5"/>
    <x v="1"/>
    <x v="1"/>
    <x v="12"/>
    <s v="DOMICILE"/>
    <x v="3"/>
    <x v="0"/>
    <s v="V"/>
    <s v="O"/>
    <x v="0"/>
    <x v="7"/>
    <x v="3"/>
    <x v="11"/>
    <x v="1"/>
    <x v="0"/>
    <n v="0"/>
    <n v="0"/>
    <n v="8693"/>
    <n v="484"/>
    <n v="84"/>
    <x v="53"/>
    <n v="11176.714285714286"/>
    <n v="622.28571428571433"/>
    <n v="108"/>
    <x v="73"/>
    <x v="70"/>
    <x v="68"/>
    <m/>
    <m/>
    <m/>
  </r>
  <r>
    <x v="39"/>
    <x v="5"/>
    <x v="1"/>
    <x v="1"/>
    <x v="12"/>
    <s v="DOMICILE"/>
    <x v="3"/>
    <x v="0"/>
    <s v="V"/>
    <s v="O"/>
    <x v="0"/>
    <x v="16"/>
    <x v="3"/>
    <x v="16"/>
    <x v="1"/>
    <x v="0"/>
    <n v="0"/>
    <n v="0"/>
    <n v="9779"/>
    <n v="299"/>
    <n v="72"/>
    <x v="53"/>
    <n v="10733.048780487805"/>
    <n v="328.17073170731709"/>
    <n v="79.024390243902445"/>
    <x v="74"/>
    <x v="71"/>
    <x v="69"/>
    <m/>
    <m/>
    <m/>
  </r>
  <r>
    <x v="40"/>
    <x v="5"/>
    <x v="1"/>
    <x v="1"/>
    <x v="12"/>
    <s v="DOMICILE"/>
    <x v="3"/>
    <x v="0"/>
    <s v="V"/>
    <s v="O"/>
    <x v="0"/>
    <x v="11"/>
    <x v="4"/>
    <x v="25"/>
    <x v="0"/>
    <x v="0"/>
    <n v="0"/>
    <n v="0"/>
    <n v="11825"/>
    <n v="122"/>
    <n v="61"/>
    <x v="53"/>
    <n v="11443.548387096775"/>
    <n v="118.06451612903226"/>
    <n v="59.032258064516128"/>
    <x v="75"/>
    <x v="72"/>
    <x v="70"/>
    <m/>
    <m/>
    <m/>
  </r>
  <r>
    <x v="33"/>
    <x v="5"/>
    <x v="1"/>
    <x v="1"/>
    <x v="12"/>
    <s v="DOMICILE"/>
    <x v="3"/>
    <x v="0"/>
    <s v="V"/>
    <s v="N"/>
    <x v="0"/>
    <x v="1"/>
    <x v="0"/>
    <x v="48"/>
    <x v="0"/>
    <x v="0"/>
    <n v="0"/>
    <n v="0"/>
    <n v="1931"/>
    <n v="27"/>
    <n v="11"/>
    <x v="53"/>
    <s v=""/>
    <s v=""/>
    <s v=""/>
    <x v="76"/>
    <x v="73"/>
    <x v="71"/>
    <m/>
    <m/>
    <m/>
  </r>
  <r>
    <x v="41"/>
    <x v="5"/>
    <x v="1"/>
    <x v="1"/>
    <x v="12"/>
    <s v="DOMICILE"/>
    <x v="3"/>
    <x v="0"/>
    <s v="V"/>
    <s v="N"/>
    <x v="0"/>
    <x v="14"/>
    <x v="0"/>
    <x v="23"/>
    <x v="0"/>
    <x v="0"/>
    <n v="0"/>
    <n v="0"/>
    <n v="0"/>
    <n v="0"/>
    <n v="0"/>
    <x v="53"/>
    <s v=""/>
    <s v=""/>
    <s v=""/>
    <x v="1"/>
    <x v="1"/>
    <x v="1"/>
    <m/>
    <m/>
    <m/>
  </r>
  <r>
    <x v="53"/>
    <x v="5"/>
    <x v="1"/>
    <x v="1"/>
    <x v="12"/>
    <s v="DOMICILE"/>
    <x v="3"/>
    <x v="0"/>
    <s v="V"/>
    <s v="N"/>
    <x v="0"/>
    <x v="8"/>
    <x v="0"/>
    <x v="27"/>
    <x v="0"/>
    <x v="0"/>
    <n v="0"/>
    <n v="0"/>
    <n v="1536"/>
    <n v="31"/>
    <n v="8"/>
    <x v="53"/>
    <s v=""/>
    <s v=""/>
    <s v=""/>
    <x v="77"/>
    <x v="74"/>
    <x v="72"/>
    <m/>
    <m/>
    <m/>
  </r>
  <r>
    <x v="43"/>
    <x v="5"/>
    <x v="1"/>
    <x v="1"/>
    <x v="12"/>
    <s v="DOMICILE"/>
    <x v="3"/>
    <x v="0"/>
    <s v="V"/>
    <s v="N"/>
    <x v="0"/>
    <x v="7"/>
    <x v="0"/>
    <x v="49"/>
    <x v="0"/>
    <x v="0"/>
    <n v="0"/>
    <n v="0"/>
    <n v="2645"/>
    <n v="96"/>
    <n v="26"/>
    <x v="53"/>
    <s v=""/>
    <s v=""/>
    <s v=""/>
    <x v="78"/>
    <x v="75"/>
    <x v="73"/>
    <m/>
    <m/>
    <m/>
  </r>
  <r>
    <x v="54"/>
    <x v="5"/>
    <x v="1"/>
    <x v="1"/>
    <x v="12"/>
    <s v="DOMICILE"/>
    <x v="3"/>
    <x v="0"/>
    <s v="V"/>
    <s v="N"/>
    <x v="0"/>
    <x v="14"/>
    <x v="0"/>
    <x v="23"/>
    <x v="0"/>
    <x v="0"/>
    <n v="0"/>
    <n v="0"/>
    <n v="0"/>
    <n v="0"/>
    <n v="0"/>
    <x v="53"/>
    <s v=""/>
    <s v=""/>
    <s v=""/>
    <x v="1"/>
    <x v="1"/>
    <x v="1"/>
    <m/>
    <m/>
    <m/>
  </r>
  <r>
    <x v="28"/>
    <x v="11"/>
    <x v="1"/>
    <x v="1"/>
    <x v="13"/>
    <s v="EXTERIEUR"/>
    <x v="0"/>
    <x v="0"/>
    <s v="N"/>
    <s v="O"/>
    <x v="0"/>
    <x v="0"/>
    <x v="6"/>
    <x v="50"/>
    <x v="0"/>
    <x v="0"/>
    <n v="0"/>
    <n v="0"/>
    <n v="0"/>
    <n v="0"/>
    <n v="0"/>
    <x v="54"/>
    <n v="0"/>
    <n v="0"/>
    <n v="0"/>
    <x v="0"/>
    <x v="0"/>
    <x v="0"/>
    <m/>
    <m/>
    <m/>
  </r>
  <r>
    <x v="33"/>
    <x v="11"/>
    <x v="1"/>
    <x v="1"/>
    <x v="13"/>
    <s v="EXTERIEUR"/>
    <x v="0"/>
    <x v="0"/>
    <s v="N"/>
    <s v="O"/>
    <x v="0"/>
    <x v="1"/>
    <x v="6"/>
    <x v="50"/>
    <x v="0"/>
    <x v="0"/>
    <n v="0"/>
    <n v="0"/>
    <n v="10691"/>
    <n v="117"/>
    <n v="84"/>
    <x v="55"/>
    <n v="10236.063829787234"/>
    <n v="112.02127659574469"/>
    <n v="80.425531914893611"/>
    <x v="79"/>
    <x v="76"/>
    <x v="74"/>
    <m/>
    <m/>
    <m/>
  </r>
  <r>
    <x v="47"/>
    <x v="11"/>
    <x v="1"/>
    <x v="1"/>
    <x v="13"/>
    <s v="EXTERIEUR"/>
    <x v="0"/>
    <x v="0"/>
    <s v="N"/>
    <s v="O"/>
    <x v="0"/>
    <x v="2"/>
    <x v="9"/>
    <x v="47"/>
    <x v="0"/>
    <x v="0"/>
    <n v="0"/>
    <n v="0"/>
    <n v="0"/>
    <n v="0"/>
    <n v="0"/>
    <x v="56"/>
    <n v="0"/>
    <n v="0"/>
    <n v="0"/>
    <x v="0"/>
    <x v="0"/>
    <x v="0"/>
    <m/>
    <m/>
    <m/>
  </r>
  <r>
    <x v="35"/>
    <x v="11"/>
    <x v="1"/>
    <x v="1"/>
    <x v="13"/>
    <s v="EXTERIEUR"/>
    <x v="0"/>
    <x v="0"/>
    <s v="N"/>
    <s v="O"/>
    <x v="0"/>
    <x v="3"/>
    <x v="4"/>
    <x v="50"/>
    <x v="0"/>
    <x v="0"/>
    <n v="0"/>
    <n v="0"/>
    <n v="0"/>
    <n v="0"/>
    <n v="0"/>
    <x v="57"/>
    <n v="0"/>
    <n v="0"/>
    <n v="0"/>
    <x v="0"/>
    <x v="0"/>
    <x v="0"/>
    <m/>
    <m/>
    <m/>
  </r>
  <r>
    <x v="45"/>
    <x v="11"/>
    <x v="1"/>
    <x v="1"/>
    <x v="13"/>
    <s v="EXTERIEUR"/>
    <x v="0"/>
    <x v="0"/>
    <s v="N"/>
    <s v="O"/>
    <x v="0"/>
    <x v="4"/>
    <x v="6"/>
    <x v="50"/>
    <x v="0"/>
    <x v="0"/>
    <n v="0"/>
    <n v="0"/>
    <n v="0"/>
    <n v="0"/>
    <n v="0"/>
    <x v="58"/>
    <n v="0"/>
    <n v="0"/>
    <n v="0"/>
    <x v="0"/>
    <x v="0"/>
    <x v="0"/>
    <m/>
    <m/>
    <m/>
  </r>
  <r>
    <x v="37"/>
    <x v="11"/>
    <x v="1"/>
    <x v="1"/>
    <x v="13"/>
    <s v="EXTERIEUR"/>
    <x v="0"/>
    <x v="0"/>
    <s v="N"/>
    <s v="O"/>
    <x v="0"/>
    <x v="5"/>
    <x v="3"/>
    <x v="50"/>
    <x v="0"/>
    <x v="0"/>
    <n v="1"/>
    <n v="0"/>
    <n v="11257"/>
    <n v="50"/>
    <n v="58"/>
    <x v="59"/>
    <n v="10777.978723404254"/>
    <n v="47.872340425531917"/>
    <n v="55.531914893617021"/>
    <x v="80"/>
    <x v="77"/>
    <x v="75"/>
    <m/>
    <m/>
    <m/>
  </r>
  <r>
    <x v="17"/>
    <x v="11"/>
    <x v="1"/>
    <x v="1"/>
    <x v="13"/>
    <s v="EXTERIEUR"/>
    <x v="0"/>
    <x v="0"/>
    <s v="N"/>
    <s v="O"/>
    <x v="0"/>
    <x v="10"/>
    <x v="3"/>
    <x v="50"/>
    <x v="0"/>
    <x v="0"/>
    <n v="0"/>
    <n v="0"/>
    <n v="0"/>
    <n v="0"/>
    <n v="0"/>
    <x v="60"/>
    <n v="0"/>
    <n v="0"/>
    <n v="0"/>
    <x v="0"/>
    <x v="0"/>
    <x v="0"/>
    <m/>
    <m/>
    <m/>
  </r>
  <r>
    <x v="42"/>
    <x v="11"/>
    <x v="1"/>
    <x v="1"/>
    <x v="13"/>
    <s v="EXTERIEUR"/>
    <x v="0"/>
    <x v="0"/>
    <s v="N"/>
    <s v="O"/>
    <x v="0"/>
    <x v="5"/>
    <x v="3"/>
    <x v="50"/>
    <x v="0"/>
    <x v="0"/>
    <n v="0"/>
    <n v="0"/>
    <n v="0"/>
    <n v="0"/>
    <n v="0"/>
    <x v="61"/>
    <n v="0"/>
    <n v="0"/>
    <n v="0"/>
    <x v="0"/>
    <x v="0"/>
    <x v="0"/>
    <m/>
    <m/>
    <m/>
  </r>
  <r>
    <x v="43"/>
    <x v="11"/>
    <x v="1"/>
    <x v="1"/>
    <x v="13"/>
    <s v="EXTERIEUR"/>
    <x v="0"/>
    <x v="0"/>
    <s v="N"/>
    <s v="O"/>
    <x v="0"/>
    <x v="7"/>
    <x v="6"/>
    <x v="7"/>
    <x v="0"/>
    <x v="0"/>
    <n v="0"/>
    <n v="0"/>
    <n v="8099"/>
    <n v="206"/>
    <n v="62"/>
    <x v="62"/>
    <n v="12148.499999999998"/>
    <n v="309"/>
    <n v="93.000000000000014"/>
    <x v="81"/>
    <x v="78"/>
    <x v="76"/>
    <m/>
    <m/>
    <m/>
  </r>
  <r>
    <x v="39"/>
    <x v="11"/>
    <x v="1"/>
    <x v="1"/>
    <x v="13"/>
    <s v="EXTERIEUR"/>
    <x v="0"/>
    <x v="0"/>
    <s v="N"/>
    <s v="O"/>
    <x v="0"/>
    <x v="16"/>
    <x v="3"/>
    <x v="51"/>
    <x v="1"/>
    <x v="0"/>
    <n v="1"/>
    <n v="0"/>
    <n v="9708"/>
    <n v="109"/>
    <n v="55"/>
    <x v="63"/>
    <n v="10159.534883720929"/>
    <n v="114.06976744186046"/>
    <n v="57.558139534883722"/>
    <x v="82"/>
    <x v="79"/>
    <x v="77"/>
    <m/>
    <m/>
    <m/>
  </r>
  <r>
    <x v="40"/>
    <x v="11"/>
    <x v="1"/>
    <x v="1"/>
    <x v="13"/>
    <s v="EXTERIEUR"/>
    <x v="0"/>
    <x v="0"/>
    <s v="N"/>
    <s v="O"/>
    <x v="0"/>
    <x v="11"/>
    <x v="6"/>
    <x v="50"/>
    <x v="0"/>
    <x v="1"/>
    <n v="0"/>
    <n v="0"/>
    <n v="11602"/>
    <n v="196"/>
    <n v="77"/>
    <x v="64"/>
    <n v="11108.297872340425"/>
    <n v="187.65957446808511"/>
    <n v="73.723404255319153"/>
    <x v="83"/>
    <x v="80"/>
    <x v="78"/>
    <m/>
    <m/>
    <m/>
  </r>
  <r>
    <x v="44"/>
    <x v="11"/>
    <x v="1"/>
    <x v="1"/>
    <x v="13"/>
    <s v="EXTERIEUR"/>
    <x v="0"/>
    <x v="0"/>
    <s v="N"/>
    <s v="N"/>
    <x v="0"/>
    <x v="2"/>
    <x v="0"/>
    <x v="48"/>
    <x v="0"/>
    <x v="0"/>
    <n v="0"/>
    <n v="0"/>
    <n v="1750"/>
    <n v="48"/>
    <n v="12"/>
    <x v="53"/>
    <s v=""/>
    <s v=""/>
    <s v=""/>
    <x v="84"/>
    <x v="81"/>
    <x v="79"/>
    <m/>
    <m/>
    <m/>
  </r>
  <r>
    <x v="36"/>
    <x v="11"/>
    <x v="1"/>
    <x v="1"/>
    <x v="13"/>
    <s v="EXTERIEUR"/>
    <x v="0"/>
    <x v="0"/>
    <s v="N"/>
    <s v="N"/>
    <x v="0"/>
    <x v="10"/>
    <x v="0"/>
    <x v="19"/>
    <x v="0"/>
    <x v="0"/>
    <n v="0"/>
    <n v="0"/>
    <n v="669"/>
    <n v="38"/>
    <n v="4"/>
    <x v="53"/>
    <s v=""/>
    <s v=""/>
    <s v=""/>
    <x v="85"/>
    <x v="82"/>
    <x v="80"/>
    <m/>
    <m/>
    <m/>
  </r>
  <r>
    <x v="53"/>
    <x v="11"/>
    <x v="1"/>
    <x v="1"/>
    <x v="13"/>
    <s v="EXTERIEUR"/>
    <x v="0"/>
    <x v="0"/>
    <s v="N"/>
    <s v="N"/>
    <x v="0"/>
    <x v="14"/>
    <x v="0"/>
    <x v="23"/>
    <x v="0"/>
    <x v="0"/>
    <n v="0"/>
    <n v="0"/>
    <n v="0"/>
    <n v="0"/>
    <n v="0"/>
    <x v="53"/>
    <s v=""/>
    <s v=""/>
    <s v=""/>
    <x v="1"/>
    <x v="1"/>
    <x v="1"/>
    <m/>
    <m/>
    <m/>
  </r>
  <r>
    <x v="50"/>
    <x v="11"/>
    <x v="1"/>
    <x v="1"/>
    <x v="13"/>
    <s v="EXTERIEUR"/>
    <x v="0"/>
    <x v="0"/>
    <s v="N"/>
    <s v="N"/>
    <x v="0"/>
    <x v="7"/>
    <x v="0"/>
    <x v="52"/>
    <x v="0"/>
    <x v="0"/>
    <n v="0"/>
    <n v="0"/>
    <n v="2803"/>
    <n v="129"/>
    <n v="19"/>
    <x v="53"/>
    <s v=""/>
    <s v=""/>
    <s v=""/>
    <x v="86"/>
    <x v="83"/>
    <x v="81"/>
    <m/>
    <m/>
    <m/>
  </r>
  <r>
    <x v="51"/>
    <x v="11"/>
    <x v="1"/>
    <x v="1"/>
    <x v="13"/>
    <s v="EXTERIEUR"/>
    <x v="0"/>
    <x v="0"/>
    <s v="N"/>
    <s v="N"/>
    <x v="0"/>
    <x v="14"/>
    <x v="0"/>
    <x v="23"/>
    <x v="0"/>
    <x v="0"/>
    <n v="0"/>
    <n v="0"/>
    <n v="0"/>
    <n v="0"/>
    <n v="0"/>
    <x v="53"/>
    <s v=""/>
    <s v=""/>
    <s v=""/>
    <x v="1"/>
    <x v="1"/>
    <x v="1"/>
    <m/>
    <m/>
    <m/>
  </r>
  <r>
    <x v="26"/>
    <x v="12"/>
    <x v="1"/>
    <x v="1"/>
    <x v="14"/>
    <s v="DOMICILE"/>
    <x v="1"/>
    <x v="0"/>
    <s v="V"/>
    <s v="O"/>
    <x v="0"/>
    <x v="0"/>
    <x v="3"/>
    <x v="34"/>
    <x v="0"/>
    <x v="0"/>
    <n v="0"/>
    <n v="0"/>
    <n v="0"/>
    <n v="0"/>
    <n v="0"/>
    <x v="65"/>
    <n v="0"/>
    <n v="0"/>
    <n v="0"/>
    <x v="0"/>
    <x v="0"/>
    <x v="0"/>
    <m/>
    <m/>
    <m/>
  </r>
  <r>
    <x v="45"/>
    <x v="12"/>
    <x v="1"/>
    <x v="1"/>
    <x v="14"/>
    <s v="DOMICILE"/>
    <x v="1"/>
    <x v="0"/>
    <s v="V"/>
    <s v="O"/>
    <x v="0"/>
    <x v="1"/>
    <x v="6"/>
    <x v="34"/>
    <x v="0"/>
    <x v="0"/>
    <n v="0"/>
    <n v="0"/>
    <n v="9620"/>
    <n v="165"/>
    <n v="80"/>
    <x v="66"/>
    <n v="8925.7731958762888"/>
    <n v="153.09278350515464"/>
    <n v="74.226804123711332"/>
    <x v="87"/>
    <x v="84"/>
    <x v="82"/>
    <m/>
    <m/>
    <m/>
  </r>
  <r>
    <x v="11"/>
    <x v="12"/>
    <x v="1"/>
    <x v="1"/>
    <x v="14"/>
    <s v="DOMICILE"/>
    <x v="1"/>
    <x v="0"/>
    <s v="V"/>
    <s v="O"/>
    <x v="0"/>
    <x v="2"/>
    <x v="5"/>
    <x v="34"/>
    <x v="0"/>
    <x v="1"/>
    <n v="0"/>
    <n v="0"/>
    <n v="10227"/>
    <n v="310"/>
    <n v="63"/>
    <x v="67"/>
    <n v="9488.9690721649495"/>
    <n v="287.62886597938149"/>
    <n v="58.453608247422686"/>
    <x v="88"/>
    <x v="85"/>
    <x v="83"/>
    <m/>
    <m/>
    <m/>
  </r>
  <r>
    <x v="35"/>
    <x v="12"/>
    <x v="1"/>
    <x v="1"/>
    <x v="14"/>
    <s v="DOMICILE"/>
    <x v="1"/>
    <x v="0"/>
    <s v="V"/>
    <s v="O"/>
    <x v="0"/>
    <x v="4"/>
    <x v="4"/>
    <x v="34"/>
    <x v="0"/>
    <x v="0"/>
    <n v="0"/>
    <n v="0"/>
    <n v="9913"/>
    <n v="217"/>
    <n v="59"/>
    <x v="68"/>
    <n v="9197.6288659793809"/>
    <n v="201.34020618556701"/>
    <n v="54.742268041237111"/>
    <x v="89"/>
    <x v="86"/>
    <x v="84"/>
    <m/>
    <m/>
    <m/>
  </r>
  <r>
    <x v="55"/>
    <x v="12"/>
    <x v="1"/>
    <x v="1"/>
    <x v="14"/>
    <s v="DOMICILE"/>
    <x v="1"/>
    <x v="0"/>
    <s v="V"/>
    <s v="O"/>
    <x v="0"/>
    <x v="2"/>
    <x v="4"/>
    <x v="53"/>
    <x v="0"/>
    <x v="0"/>
    <n v="0"/>
    <n v="0"/>
    <n v="5386"/>
    <n v="120"/>
    <n v="24"/>
    <x v="69"/>
    <n v="10537.826086956522"/>
    <n v="234.78260869565219"/>
    <n v="46.95652173913043"/>
    <x v="90"/>
    <x v="87"/>
    <x v="30"/>
    <m/>
    <m/>
    <m/>
  </r>
  <r>
    <x v="37"/>
    <x v="12"/>
    <x v="1"/>
    <x v="1"/>
    <x v="14"/>
    <s v="DOMICILE"/>
    <x v="1"/>
    <x v="0"/>
    <s v="V"/>
    <s v="O"/>
    <x v="0"/>
    <x v="5"/>
    <x v="3"/>
    <x v="34"/>
    <x v="0"/>
    <x v="0"/>
    <n v="0"/>
    <n v="0"/>
    <n v="11119"/>
    <n v="198"/>
    <n v="38"/>
    <x v="70"/>
    <n v="10316.59793814433"/>
    <n v="183.71134020618555"/>
    <n v="35.257731958762889"/>
    <x v="91"/>
    <x v="88"/>
    <x v="85"/>
    <m/>
    <m/>
    <m/>
  </r>
  <r>
    <x v="36"/>
    <x v="12"/>
    <x v="1"/>
    <x v="1"/>
    <x v="14"/>
    <s v="DOMICILE"/>
    <x v="1"/>
    <x v="0"/>
    <s v="V"/>
    <s v="O"/>
    <x v="0"/>
    <x v="10"/>
    <x v="9"/>
    <x v="54"/>
    <x v="0"/>
    <x v="0"/>
    <n v="0"/>
    <n v="0"/>
    <n v="9355"/>
    <n v="203"/>
    <n v="65"/>
    <x v="71"/>
    <n v="10023.214285714286"/>
    <n v="217.5"/>
    <n v="69.642857142857139"/>
    <x v="92"/>
    <x v="89"/>
    <x v="86"/>
    <m/>
    <m/>
    <m/>
  </r>
  <r>
    <x v="42"/>
    <x v="12"/>
    <x v="1"/>
    <x v="1"/>
    <x v="14"/>
    <s v="DOMICILE"/>
    <x v="1"/>
    <x v="0"/>
    <s v="V"/>
    <s v="O"/>
    <x v="0"/>
    <x v="5"/>
    <x v="2"/>
    <x v="34"/>
    <x v="1"/>
    <x v="0"/>
    <n v="0"/>
    <n v="0"/>
    <n v="11725"/>
    <n v="115"/>
    <n v="60"/>
    <x v="72"/>
    <n v="10878.865979381444"/>
    <n v="106.70103092783505"/>
    <n v="55.670103092783506"/>
    <x v="93"/>
    <x v="90"/>
    <x v="87"/>
    <m/>
    <m/>
    <m/>
  </r>
  <r>
    <x v="19"/>
    <x v="12"/>
    <x v="1"/>
    <x v="1"/>
    <x v="14"/>
    <s v="DOMICILE"/>
    <x v="1"/>
    <x v="0"/>
    <s v="V"/>
    <s v="O"/>
    <x v="0"/>
    <x v="7"/>
    <x v="6"/>
    <x v="34"/>
    <x v="0"/>
    <x v="0"/>
    <n v="0"/>
    <n v="0"/>
    <n v="10785"/>
    <n v="395"/>
    <n v="99"/>
    <x v="73"/>
    <n v="10006.701030927836"/>
    <n v="366.49484536082474"/>
    <n v="91.855670103092777"/>
    <x v="94"/>
    <x v="91"/>
    <x v="88"/>
    <m/>
    <m/>
    <m/>
  </r>
  <r>
    <x v="53"/>
    <x v="12"/>
    <x v="1"/>
    <x v="1"/>
    <x v="14"/>
    <s v="DOMICILE"/>
    <x v="1"/>
    <x v="0"/>
    <s v="V"/>
    <s v="O"/>
    <x v="0"/>
    <x v="8"/>
    <x v="6"/>
    <x v="31"/>
    <x v="0"/>
    <x v="0"/>
    <n v="0"/>
    <n v="0"/>
    <n v="8479"/>
    <n v="96"/>
    <n v="22"/>
    <x v="74"/>
    <n v="11923.59375"/>
    <n v="135"/>
    <n v="30.9375"/>
    <x v="95"/>
    <x v="92"/>
    <x v="89"/>
    <m/>
    <m/>
    <m/>
  </r>
  <r>
    <x v="40"/>
    <x v="12"/>
    <x v="1"/>
    <x v="1"/>
    <x v="14"/>
    <s v="DOMICILE"/>
    <x v="1"/>
    <x v="0"/>
    <s v="V"/>
    <s v="O"/>
    <x v="0"/>
    <x v="11"/>
    <x v="4"/>
    <x v="34"/>
    <x v="1"/>
    <x v="0"/>
    <n v="0"/>
    <n v="0"/>
    <n v="11262"/>
    <n v="249"/>
    <n v="71"/>
    <x v="75"/>
    <n v="10449.278350515464"/>
    <n v="231.03092783505156"/>
    <n v="65.876288659793815"/>
    <x v="96"/>
    <x v="93"/>
    <x v="90"/>
    <m/>
    <m/>
    <m/>
  </r>
  <r>
    <x v="33"/>
    <x v="12"/>
    <x v="1"/>
    <x v="1"/>
    <x v="14"/>
    <s v="DOMICILE"/>
    <x v="1"/>
    <x v="0"/>
    <s v="V"/>
    <s v="N"/>
    <x v="0"/>
    <x v="10"/>
    <x v="0"/>
    <x v="55"/>
    <x v="0"/>
    <x v="0"/>
    <n v="0"/>
    <n v="0"/>
    <n v="1489"/>
    <n v="56"/>
    <n v="21"/>
    <x v="53"/>
    <s v=""/>
    <s v=""/>
    <s v=""/>
    <x v="97"/>
    <x v="94"/>
    <x v="91"/>
    <m/>
    <m/>
    <m/>
  </r>
  <r>
    <x v="27"/>
    <x v="12"/>
    <x v="1"/>
    <x v="1"/>
    <x v="14"/>
    <s v="DOMICILE"/>
    <x v="1"/>
    <x v="0"/>
    <s v="V"/>
    <s v="N"/>
    <x v="0"/>
    <x v="5"/>
    <x v="0"/>
    <x v="56"/>
    <x v="0"/>
    <x v="0"/>
    <n v="0"/>
    <n v="0"/>
    <n v="0"/>
    <n v="0"/>
    <n v="0"/>
    <x v="53"/>
    <s v=""/>
    <s v=""/>
    <s v=""/>
    <x v="0"/>
    <x v="0"/>
    <x v="0"/>
    <m/>
    <m/>
    <m/>
  </r>
  <r>
    <x v="44"/>
    <x v="12"/>
    <x v="1"/>
    <x v="1"/>
    <x v="14"/>
    <s v="DOMICILE"/>
    <x v="1"/>
    <x v="0"/>
    <s v="V"/>
    <s v="N"/>
    <x v="0"/>
    <x v="2"/>
    <x v="3"/>
    <x v="57"/>
    <x v="0"/>
    <x v="0"/>
    <n v="0"/>
    <n v="0"/>
    <n v="5441"/>
    <n v="98"/>
    <n v="32"/>
    <x v="76"/>
    <n v="9601.7647058823532"/>
    <n v="172.94117647058823"/>
    <n v="56.470588235294116"/>
    <x v="98"/>
    <x v="95"/>
    <x v="92"/>
    <m/>
    <m/>
    <m/>
  </r>
  <r>
    <x v="43"/>
    <x v="12"/>
    <x v="1"/>
    <x v="1"/>
    <x v="14"/>
    <s v="DOMICILE"/>
    <x v="1"/>
    <x v="0"/>
    <s v="V"/>
    <s v="N"/>
    <x v="0"/>
    <x v="14"/>
    <x v="0"/>
    <x v="23"/>
    <x v="0"/>
    <x v="0"/>
    <n v="0"/>
    <n v="0"/>
    <n v="0"/>
    <n v="0"/>
    <n v="0"/>
    <x v="53"/>
    <s v=""/>
    <s v=""/>
    <s v=""/>
    <x v="1"/>
    <x v="1"/>
    <x v="1"/>
    <m/>
    <m/>
    <m/>
  </r>
  <r>
    <x v="28"/>
    <x v="12"/>
    <x v="1"/>
    <x v="1"/>
    <x v="14"/>
    <s v="DOMICILE"/>
    <x v="1"/>
    <x v="0"/>
    <s v="V"/>
    <s v="N"/>
    <x v="0"/>
    <x v="14"/>
    <x v="0"/>
    <x v="23"/>
    <x v="0"/>
    <x v="0"/>
    <n v="0"/>
    <n v="0"/>
    <n v="0"/>
    <n v="0"/>
    <n v="0"/>
    <x v="53"/>
    <s v=""/>
    <s v=""/>
    <s v=""/>
    <x v="1"/>
    <x v="1"/>
    <x v="1"/>
    <m/>
    <m/>
    <m/>
  </r>
  <r>
    <x v="26"/>
    <x v="13"/>
    <x v="1"/>
    <x v="1"/>
    <x v="15"/>
    <s v="EXTERIEUR"/>
    <x v="1"/>
    <x v="3"/>
    <s v="N"/>
    <s v="O"/>
    <x v="0"/>
    <x v="0"/>
    <x v="6"/>
    <x v="50"/>
    <x v="0"/>
    <x v="0"/>
    <n v="0"/>
    <n v="0"/>
    <n v="0"/>
    <n v="0"/>
    <n v="0"/>
    <x v="77"/>
    <n v="0"/>
    <n v="0"/>
    <n v="0"/>
    <x v="0"/>
    <x v="0"/>
    <x v="0"/>
    <m/>
    <m/>
    <m/>
  </r>
  <r>
    <x v="45"/>
    <x v="13"/>
    <x v="1"/>
    <x v="1"/>
    <x v="15"/>
    <s v="EXTERIEUR"/>
    <x v="1"/>
    <x v="3"/>
    <s v="N"/>
    <s v="O"/>
    <x v="0"/>
    <x v="1"/>
    <x v="9"/>
    <x v="22"/>
    <x v="0"/>
    <x v="0"/>
    <n v="0"/>
    <n v="0"/>
    <n v="9991"/>
    <n v="138"/>
    <n v="50"/>
    <x v="78"/>
    <n v="10833.614457831325"/>
    <n v="149.63855421686748"/>
    <n v="54.216867469879524"/>
    <x v="99"/>
    <x v="96"/>
    <x v="93"/>
    <m/>
    <m/>
    <m/>
  </r>
  <r>
    <x v="44"/>
    <x v="13"/>
    <x v="1"/>
    <x v="1"/>
    <x v="15"/>
    <s v="EXTERIEUR"/>
    <x v="1"/>
    <x v="3"/>
    <s v="N"/>
    <s v="O"/>
    <x v="0"/>
    <x v="2"/>
    <x v="2"/>
    <x v="50"/>
    <x v="0"/>
    <x v="0"/>
    <n v="0"/>
    <n v="0"/>
    <n v="10216"/>
    <n v="241"/>
    <n v="48"/>
    <x v="79"/>
    <n v="9781.2765957446809"/>
    <n v="230.74468085106383"/>
    <n v="45.957446808510632"/>
    <x v="100"/>
    <x v="97"/>
    <x v="94"/>
    <m/>
    <m/>
    <m/>
  </r>
  <r>
    <x v="35"/>
    <x v="13"/>
    <x v="1"/>
    <x v="1"/>
    <x v="15"/>
    <s v="EXTERIEUR"/>
    <x v="1"/>
    <x v="3"/>
    <s v="N"/>
    <s v="O"/>
    <x v="0"/>
    <x v="4"/>
    <x v="6"/>
    <x v="50"/>
    <x v="0"/>
    <x v="0"/>
    <n v="0"/>
    <n v="0"/>
    <n v="10234"/>
    <n v="95"/>
    <n v="60"/>
    <x v="80"/>
    <n v="9798.510638297872"/>
    <n v="90.957446808510639"/>
    <n v="57.446808510638299"/>
    <x v="101"/>
    <x v="98"/>
    <x v="95"/>
    <m/>
    <m/>
    <m/>
  </r>
  <r>
    <x v="55"/>
    <x v="13"/>
    <x v="1"/>
    <x v="1"/>
    <x v="15"/>
    <s v="EXTERIEUR"/>
    <x v="1"/>
    <x v="3"/>
    <s v="N"/>
    <s v="O"/>
    <x v="0"/>
    <x v="3"/>
    <x v="3"/>
    <x v="50"/>
    <x v="0"/>
    <x v="0"/>
    <n v="0"/>
    <n v="0"/>
    <n v="10501"/>
    <n v="110"/>
    <n v="36"/>
    <x v="81"/>
    <n v="10054.148936170213"/>
    <n v="105.31914893617021"/>
    <n v="34.468085106382979"/>
    <x v="102"/>
    <x v="99"/>
    <x v="96"/>
    <m/>
    <m/>
    <m/>
  </r>
  <r>
    <x v="27"/>
    <x v="13"/>
    <x v="1"/>
    <x v="1"/>
    <x v="15"/>
    <s v="EXTERIEUR"/>
    <x v="1"/>
    <x v="3"/>
    <s v="N"/>
    <s v="O"/>
    <x v="0"/>
    <x v="5"/>
    <x v="4"/>
    <x v="50"/>
    <x v="0"/>
    <x v="0"/>
    <n v="0"/>
    <n v="0"/>
    <n v="11892"/>
    <n v="5"/>
    <n v="53"/>
    <x v="82"/>
    <n v="11385.957446808512"/>
    <n v="4.7872340425531918"/>
    <n v="50.744680851063826"/>
    <x v="103"/>
    <x v="100"/>
    <x v="97"/>
    <m/>
    <m/>
    <m/>
  </r>
  <r>
    <x v="37"/>
    <x v="13"/>
    <x v="1"/>
    <x v="1"/>
    <x v="15"/>
    <s v="EXTERIEUR"/>
    <x v="1"/>
    <x v="3"/>
    <s v="N"/>
    <s v="O"/>
    <x v="0"/>
    <x v="5"/>
    <x v="4"/>
    <x v="50"/>
    <x v="0"/>
    <x v="0"/>
    <n v="0"/>
    <n v="0"/>
    <n v="11160"/>
    <n v="41"/>
    <n v="48"/>
    <x v="83"/>
    <n v="10685.106382978724"/>
    <n v="39.255319148936174"/>
    <n v="45.957446808510632"/>
    <x v="104"/>
    <x v="101"/>
    <x v="94"/>
    <m/>
    <m/>
    <m/>
  </r>
  <r>
    <x v="42"/>
    <x v="13"/>
    <x v="1"/>
    <x v="1"/>
    <x v="15"/>
    <s v="EXTERIEUR"/>
    <x v="1"/>
    <x v="3"/>
    <s v="N"/>
    <s v="O"/>
    <x v="0"/>
    <x v="10"/>
    <x v="2"/>
    <x v="50"/>
    <x v="0"/>
    <x v="1"/>
    <n v="0"/>
    <n v="0"/>
    <n v="12025"/>
    <n v="97"/>
    <n v="63"/>
    <x v="84"/>
    <n v="11513.297872340425"/>
    <n v="92.872340425531917"/>
    <n v="60.319148936170215"/>
    <x v="105"/>
    <x v="102"/>
    <x v="98"/>
    <m/>
    <m/>
    <m/>
  </r>
  <r>
    <x v="19"/>
    <x v="13"/>
    <x v="1"/>
    <x v="1"/>
    <x v="15"/>
    <s v="EXTERIEUR"/>
    <x v="1"/>
    <x v="3"/>
    <s v="N"/>
    <s v="O"/>
    <x v="0"/>
    <x v="7"/>
    <x v="6"/>
    <x v="58"/>
    <x v="0"/>
    <x v="0"/>
    <n v="0"/>
    <n v="0"/>
    <n v="8781"/>
    <n v="374"/>
    <n v="69"/>
    <x v="85"/>
    <n v="11130.845070422536"/>
    <n v="474.08450704225351"/>
    <n v="87.464788732394368"/>
    <x v="106"/>
    <x v="103"/>
    <x v="99"/>
    <m/>
    <m/>
    <m/>
  </r>
  <r>
    <x v="9"/>
    <x v="13"/>
    <x v="1"/>
    <x v="1"/>
    <x v="15"/>
    <s v="EXTERIEUR"/>
    <x v="1"/>
    <x v="3"/>
    <s v="N"/>
    <s v="O"/>
    <x v="0"/>
    <x v="8"/>
    <x v="4"/>
    <x v="1"/>
    <x v="0"/>
    <x v="0"/>
    <n v="0"/>
    <n v="0"/>
    <n v="5608"/>
    <n v="39"/>
    <n v="22"/>
    <x v="86"/>
    <n v="11216"/>
    <n v="78"/>
    <n v="44"/>
    <x v="107"/>
    <x v="104"/>
    <x v="100"/>
    <m/>
    <m/>
    <m/>
  </r>
  <r>
    <x v="40"/>
    <x v="13"/>
    <x v="1"/>
    <x v="1"/>
    <x v="15"/>
    <s v="EXTERIEUR"/>
    <x v="1"/>
    <x v="3"/>
    <s v="N"/>
    <s v="O"/>
    <x v="0"/>
    <x v="7"/>
    <x v="6"/>
    <x v="50"/>
    <x v="0"/>
    <x v="0"/>
    <n v="0"/>
    <n v="0"/>
    <n v="11342"/>
    <n v="123"/>
    <n v="63"/>
    <x v="87"/>
    <n v="10859.36170212766"/>
    <n v="117.76595744680851"/>
    <n v="60.319148936170215"/>
    <x v="108"/>
    <x v="105"/>
    <x v="98"/>
    <m/>
    <m/>
    <m/>
  </r>
  <r>
    <x v="33"/>
    <x v="13"/>
    <x v="1"/>
    <x v="1"/>
    <x v="15"/>
    <s v="EXTERIEUR"/>
    <x v="1"/>
    <x v="3"/>
    <s v="N"/>
    <s v="N"/>
    <x v="0"/>
    <x v="14"/>
    <x v="0"/>
    <x v="23"/>
    <x v="0"/>
    <x v="0"/>
    <n v="0"/>
    <n v="0"/>
    <n v="0"/>
    <n v="0"/>
    <n v="0"/>
    <x v="0"/>
    <s v=""/>
    <s v=""/>
    <s v=""/>
    <x v="1"/>
    <x v="1"/>
    <x v="1"/>
    <m/>
    <m/>
    <m/>
  </r>
  <r>
    <x v="39"/>
    <x v="13"/>
    <x v="1"/>
    <x v="1"/>
    <x v="15"/>
    <s v="EXTERIEUR"/>
    <x v="1"/>
    <x v="3"/>
    <s v="N"/>
    <s v="N"/>
    <x v="0"/>
    <x v="16"/>
    <x v="6"/>
    <x v="1"/>
    <x v="1"/>
    <x v="0"/>
    <n v="0"/>
    <n v="0"/>
    <n v="5007"/>
    <n v="57"/>
    <n v="41"/>
    <x v="88"/>
    <n v="10014"/>
    <n v="114"/>
    <n v="82"/>
    <x v="109"/>
    <x v="106"/>
    <x v="101"/>
    <m/>
    <m/>
    <m/>
  </r>
  <r>
    <x v="36"/>
    <x v="13"/>
    <x v="1"/>
    <x v="1"/>
    <x v="15"/>
    <s v="EXTERIEUR"/>
    <x v="1"/>
    <x v="3"/>
    <s v="N"/>
    <s v="N"/>
    <x v="0"/>
    <x v="1"/>
    <x v="0"/>
    <x v="27"/>
    <x v="0"/>
    <x v="0"/>
    <n v="0"/>
    <n v="0"/>
    <n v="1181"/>
    <n v="76"/>
    <n v="9"/>
    <x v="0"/>
    <s v=""/>
    <s v=""/>
    <s v=""/>
    <x v="110"/>
    <x v="107"/>
    <x v="37"/>
    <m/>
    <m/>
    <m/>
  </r>
  <r>
    <x v="43"/>
    <x v="13"/>
    <x v="1"/>
    <x v="1"/>
    <x v="15"/>
    <s v="EXTERIEUR"/>
    <x v="1"/>
    <x v="3"/>
    <s v="N"/>
    <s v="N"/>
    <x v="0"/>
    <x v="7"/>
    <x v="0"/>
    <x v="49"/>
    <x v="1"/>
    <x v="0"/>
    <n v="0"/>
    <n v="0"/>
    <n v="2354"/>
    <n v="8"/>
    <n v="19"/>
    <x v="0"/>
    <s v=""/>
    <s v=""/>
    <s v=""/>
    <x v="111"/>
    <x v="108"/>
    <x v="102"/>
    <m/>
    <m/>
    <m/>
  </r>
  <r>
    <x v="28"/>
    <x v="13"/>
    <x v="1"/>
    <x v="1"/>
    <x v="15"/>
    <s v="EXTERIEUR"/>
    <x v="1"/>
    <x v="3"/>
    <s v="N"/>
    <s v="N"/>
    <x v="0"/>
    <x v="14"/>
    <x v="0"/>
    <x v="23"/>
    <x v="0"/>
    <x v="0"/>
    <n v="0"/>
    <n v="0"/>
    <n v="0"/>
    <n v="0"/>
    <n v="0"/>
    <x v="0"/>
    <s v=""/>
    <s v=""/>
    <s v=""/>
    <x v="1"/>
    <x v="1"/>
    <x v="1"/>
    <m/>
    <m/>
    <m/>
  </r>
  <r>
    <x v="28"/>
    <x v="8"/>
    <x v="1"/>
    <x v="1"/>
    <x v="16"/>
    <s v="DOMICILE"/>
    <x v="2"/>
    <x v="1"/>
    <s v="V"/>
    <s v="O"/>
    <x v="0"/>
    <x v="0"/>
    <x v="3"/>
    <x v="59"/>
    <x v="0"/>
    <x v="0"/>
    <n v="0"/>
    <n v="0"/>
    <n v="0"/>
    <n v="0"/>
    <n v="0"/>
    <x v="89"/>
    <n v="0"/>
    <n v="0"/>
    <n v="0"/>
    <x v="0"/>
    <x v="0"/>
    <x v="0"/>
    <m/>
    <m/>
    <m/>
  </r>
  <r>
    <x v="11"/>
    <x v="8"/>
    <x v="1"/>
    <x v="1"/>
    <x v="16"/>
    <s v="DOMICILE"/>
    <x v="2"/>
    <x v="1"/>
    <s v="V"/>
    <s v="O"/>
    <x v="0"/>
    <x v="1"/>
    <x v="4"/>
    <x v="59"/>
    <x v="0"/>
    <x v="0"/>
    <n v="0"/>
    <n v="0"/>
    <n v="9934"/>
    <n v="252"/>
    <n v="60"/>
    <x v="90"/>
    <n v="9411.1578947368416"/>
    <n v="238.73684210526315"/>
    <n v="56.84210526315789"/>
    <x v="112"/>
    <x v="109"/>
    <x v="103"/>
    <m/>
    <m/>
    <m/>
  </r>
  <r>
    <x v="44"/>
    <x v="8"/>
    <x v="1"/>
    <x v="1"/>
    <x v="16"/>
    <s v="DOMICILE"/>
    <x v="2"/>
    <x v="1"/>
    <s v="V"/>
    <s v="O"/>
    <x v="0"/>
    <x v="2"/>
    <x v="4"/>
    <x v="59"/>
    <x v="1"/>
    <x v="0"/>
    <n v="0"/>
    <n v="0"/>
    <n v="10224"/>
    <n v="126"/>
    <n v="40"/>
    <x v="91"/>
    <n v="9685.894736842105"/>
    <n v="119.36842105263158"/>
    <n v="37.89473684210526"/>
    <x v="113"/>
    <x v="110"/>
    <x v="104"/>
    <m/>
    <m/>
    <m/>
  </r>
  <r>
    <x v="35"/>
    <x v="8"/>
    <x v="1"/>
    <x v="1"/>
    <x v="16"/>
    <s v="DOMICILE"/>
    <x v="2"/>
    <x v="1"/>
    <s v="V"/>
    <s v="O"/>
    <x v="0"/>
    <x v="4"/>
    <x v="6"/>
    <x v="59"/>
    <x v="0"/>
    <x v="0"/>
    <n v="0"/>
    <n v="0"/>
    <n v="9776"/>
    <n v="58"/>
    <n v="26"/>
    <x v="92"/>
    <n v="9261.4736842105267"/>
    <n v="54.94736842105263"/>
    <n v="24.631578947368421"/>
    <x v="114"/>
    <x v="111"/>
    <x v="105"/>
    <m/>
    <m/>
    <m/>
  </r>
  <r>
    <x v="55"/>
    <x v="8"/>
    <x v="1"/>
    <x v="1"/>
    <x v="16"/>
    <s v="DOMICILE"/>
    <x v="2"/>
    <x v="1"/>
    <s v="V"/>
    <s v="O"/>
    <x v="0"/>
    <x v="3"/>
    <x v="6"/>
    <x v="59"/>
    <x v="0"/>
    <x v="0"/>
    <n v="1"/>
    <n v="0"/>
    <n v="10878"/>
    <n v="106"/>
    <n v="32"/>
    <x v="93"/>
    <n v="10305.473684210527"/>
    <n v="100.42105263157895"/>
    <n v="30.315789473684209"/>
    <x v="115"/>
    <x v="112"/>
    <x v="106"/>
    <m/>
    <m/>
    <m/>
  </r>
  <r>
    <x v="27"/>
    <x v="8"/>
    <x v="1"/>
    <x v="1"/>
    <x v="16"/>
    <s v="DOMICILE"/>
    <x v="2"/>
    <x v="1"/>
    <s v="V"/>
    <s v="O"/>
    <x v="0"/>
    <x v="5"/>
    <x v="9"/>
    <x v="60"/>
    <x v="0"/>
    <x v="0"/>
    <n v="2"/>
    <n v="1"/>
    <n v="7604"/>
    <n v="61"/>
    <n v="15"/>
    <x v="94"/>
    <n v="12673.333333333332"/>
    <n v="101.66666666666666"/>
    <n v="25"/>
    <x v="116"/>
    <x v="113"/>
    <x v="107"/>
    <m/>
    <m/>
    <m/>
  </r>
  <r>
    <x v="37"/>
    <x v="8"/>
    <x v="1"/>
    <x v="1"/>
    <x v="16"/>
    <s v="DOMICILE"/>
    <x v="2"/>
    <x v="1"/>
    <s v="V"/>
    <s v="O"/>
    <x v="0"/>
    <x v="5"/>
    <x v="4"/>
    <x v="54"/>
    <x v="0"/>
    <x v="0"/>
    <n v="1"/>
    <n v="0"/>
    <n v="10202"/>
    <n v="77"/>
    <n v="54"/>
    <x v="95"/>
    <n v="10930.714285714286"/>
    <n v="82.5"/>
    <n v="57.857142857142861"/>
    <x v="117"/>
    <x v="114"/>
    <x v="108"/>
    <m/>
    <m/>
    <m/>
  </r>
  <r>
    <x v="42"/>
    <x v="8"/>
    <x v="1"/>
    <x v="1"/>
    <x v="16"/>
    <s v="DOMICILE"/>
    <x v="2"/>
    <x v="1"/>
    <s v="V"/>
    <s v="O"/>
    <x v="0"/>
    <x v="10"/>
    <x v="4"/>
    <x v="59"/>
    <x v="0"/>
    <x v="0"/>
    <n v="0"/>
    <n v="0"/>
    <n v="11630"/>
    <n v="127"/>
    <n v="69"/>
    <x v="96"/>
    <n v="11017.894736842105"/>
    <n v="120.31578947368421"/>
    <n v="65.368421052631589"/>
    <x v="118"/>
    <x v="115"/>
    <x v="109"/>
    <m/>
    <m/>
    <m/>
  </r>
  <r>
    <x v="19"/>
    <x v="8"/>
    <x v="1"/>
    <x v="1"/>
    <x v="16"/>
    <s v="DOMICILE"/>
    <x v="2"/>
    <x v="1"/>
    <s v="V"/>
    <s v="O"/>
    <x v="0"/>
    <x v="7"/>
    <x v="4"/>
    <x v="12"/>
    <x v="1"/>
    <x v="0"/>
    <n v="0"/>
    <n v="0"/>
    <n v="9631"/>
    <n v="615"/>
    <n v="85"/>
    <x v="97"/>
    <n v="11112.692307692309"/>
    <n v="709.61538461538464"/>
    <n v="98.076923076923066"/>
    <x v="119"/>
    <x v="116"/>
    <x v="110"/>
    <m/>
    <m/>
    <m/>
  </r>
  <r>
    <x v="39"/>
    <x v="8"/>
    <x v="1"/>
    <x v="1"/>
    <x v="16"/>
    <s v="DOMICILE"/>
    <x v="2"/>
    <x v="1"/>
    <s v="V"/>
    <s v="O"/>
    <x v="0"/>
    <x v="16"/>
    <x v="4"/>
    <x v="59"/>
    <x v="0"/>
    <x v="0"/>
    <n v="0"/>
    <n v="0"/>
    <n v="9812"/>
    <n v="217"/>
    <n v="55"/>
    <x v="98"/>
    <n v="9295.5789473684217"/>
    <n v="205.57894736842104"/>
    <n v="52.10526315789474"/>
    <x v="120"/>
    <x v="117"/>
    <x v="111"/>
    <m/>
    <m/>
    <m/>
  </r>
  <r>
    <x v="53"/>
    <x v="8"/>
    <x v="1"/>
    <x v="1"/>
    <x v="16"/>
    <s v="DOMICILE"/>
    <x v="2"/>
    <x v="1"/>
    <s v="V"/>
    <s v="O"/>
    <x v="0"/>
    <x v="11"/>
    <x v="4"/>
    <x v="44"/>
    <x v="1"/>
    <x v="0"/>
    <n v="0"/>
    <n v="0"/>
    <n v="8691"/>
    <n v="157"/>
    <n v="36"/>
    <x v="99"/>
    <n v="11851.363636363636"/>
    <n v="214.09090909090909"/>
    <n v="49.090909090909086"/>
    <x v="121"/>
    <x v="118"/>
    <x v="112"/>
    <m/>
    <m/>
    <m/>
  </r>
  <r>
    <x v="33"/>
    <x v="8"/>
    <x v="1"/>
    <x v="1"/>
    <x v="16"/>
    <s v="DOMICILE"/>
    <x v="2"/>
    <x v="1"/>
    <s v="V"/>
    <s v="N"/>
    <x v="0"/>
    <x v="14"/>
    <x v="0"/>
    <x v="23"/>
    <x v="0"/>
    <x v="0"/>
    <n v="0"/>
    <n v="0"/>
    <n v="0"/>
    <n v="0"/>
    <n v="0"/>
    <x v="0"/>
    <s v=""/>
    <s v=""/>
    <s v=""/>
    <x v="1"/>
    <x v="1"/>
    <x v="1"/>
    <m/>
    <m/>
    <m/>
  </r>
  <r>
    <x v="40"/>
    <x v="8"/>
    <x v="1"/>
    <x v="1"/>
    <x v="16"/>
    <s v="DOMICILE"/>
    <x v="2"/>
    <x v="1"/>
    <s v="V"/>
    <s v="N"/>
    <x v="0"/>
    <x v="11"/>
    <x v="0"/>
    <x v="61"/>
    <x v="0"/>
    <x v="0"/>
    <n v="0"/>
    <n v="0"/>
    <n v="2925"/>
    <n v="45"/>
    <n v="10"/>
    <x v="0"/>
    <s v=""/>
    <s v=""/>
    <s v=""/>
    <x v="122"/>
    <x v="119"/>
    <x v="113"/>
    <m/>
    <m/>
    <m/>
  </r>
  <r>
    <x v="36"/>
    <x v="8"/>
    <x v="1"/>
    <x v="1"/>
    <x v="16"/>
    <s v="DOMICILE"/>
    <x v="2"/>
    <x v="1"/>
    <s v="V"/>
    <s v="N"/>
    <x v="0"/>
    <x v="10"/>
    <x v="0"/>
    <x v="62"/>
    <x v="0"/>
    <x v="0"/>
    <n v="0"/>
    <n v="0"/>
    <n v="1358"/>
    <n v="19"/>
    <n v="10"/>
    <x v="0"/>
    <s v=""/>
    <s v=""/>
    <s v=""/>
    <x v="123"/>
    <x v="120"/>
    <x v="13"/>
    <m/>
    <m/>
    <m/>
  </r>
  <r>
    <x v="43"/>
    <x v="8"/>
    <x v="1"/>
    <x v="1"/>
    <x v="16"/>
    <s v="DOMICILE"/>
    <x v="2"/>
    <x v="1"/>
    <s v="V"/>
    <s v="N"/>
    <x v="0"/>
    <x v="7"/>
    <x v="0"/>
    <x v="19"/>
    <x v="0"/>
    <x v="0"/>
    <n v="0"/>
    <n v="0"/>
    <n v="867"/>
    <n v="33"/>
    <n v="7"/>
    <x v="0"/>
    <s v=""/>
    <s v=""/>
    <s v=""/>
    <x v="124"/>
    <x v="121"/>
    <x v="114"/>
    <m/>
    <m/>
    <m/>
  </r>
  <r>
    <x v="26"/>
    <x v="8"/>
    <x v="1"/>
    <x v="1"/>
    <x v="16"/>
    <s v="DOMICILE"/>
    <x v="2"/>
    <x v="1"/>
    <s v="V"/>
    <s v="N"/>
    <x v="0"/>
    <x v="14"/>
    <x v="0"/>
    <x v="23"/>
    <x v="0"/>
    <x v="0"/>
    <n v="0"/>
    <n v="0"/>
    <n v="0"/>
    <n v="0"/>
    <n v="0"/>
    <x v="0"/>
    <s v=""/>
    <s v=""/>
    <s v=""/>
    <x v="1"/>
    <x v="1"/>
    <x v="1"/>
    <m/>
    <m/>
    <m/>
  </r>
  <r>
    <x v="54"/>
    <x v="14"/>
    <x v="0"/>
    <x v="2"/>
    <x v="17"/>
    <s v="EXTERIEUR"/>
    <x v="2"/>
    <x v="4"/>
    <s v="D"/>
    <s v="O"/>
    <x v="3"/>
    <x v="0"/>
    <x v="3"/>
    <x v="1"/>
    <x v="0"/>
    <x v="0"/>
    <n v="0"/>
    <n v="0"/>
    <n v="0"/>
    <n v="0"/>
    <n v="0"/>
    <x v="100"/>
    <n v="0"/>
    <n v="0"/>
    <n v="0"/>
    <x v="0"/>
    <x v="0"/>
    <x v="0"/>
    <m/>
    <m/>
    <m/>
  </r>
  <r>
    <x v="56"/>
    <x v="14"/>
    <x v="0"/>
    <x v="2"/>
    <x v="17"/>
    <s v="EXTERIEUR"/>
    <x v="2"/>
    <x v="4"/>
    <s v="D"/>
    <s v="O"/>
    <x v="3"/>
    <x v="1"/>
    <x v="3"/>
    <x v="18"/>
    <x v="0"/>
    <x v="0"/>
    <n v="0"/>
    <n v="0"/>
    <n v="0"/>
    <n v="0"/>
    <n v="0"/>
    <x v="101"/>
    <n v="0"/>
    <n v="0"/>
    <n v="0"/>
    <x v="0"/>
    <x v="0"/>
    <x v="0"/>
    <m/>
    <m/>
    <m/>
  </r>
  <r>
    <x v="57"/>
    <x v="14"/>
    <x v="0"/>
    <x v="2"/>
    <x v="17"/>
    <s v="EXTERIEUR"/>
    <x v="2"/>
    <x v="4"/>
    <s v="D"/>
    <s v="O"/>
    <x v="3"/>
    <x v="2"/>
    <x v="6"/>
    <x v="63"/>
    <x v="0"/>
    <x v="0"/>
    <n v="0"/>
    <n v="0"/>
    <n v="0"/>
    <n v="0"/>
    <n v="0"/>
    <x v="102"/>
    <n v="0"/>
    <n v="0"/>
    <n v="0"/>
    <x v="0"/>
    <x v="0"/>
    <x v="0"/>
    <m/>
    <m/>
    <m/>
  </r>
  <r>
    <x v="58"/>
    <x v="14"/>
    <x v="0"/>
    <x v="2"/>
    <x v="17"/>
    <s v="EXTERIEUR"/>
    <x v="2"/>
    <x v="4"/>
    <s v="D"/>
    <s v="O"/>
    <x v="3"/>
    <x v="4"/>
    <x v="4"/>
    <x v="18"/>
    <x v="0"/>
    <x v="0"/>
    <n v="0"/>
    <n v="0"/>
    <n v="0"/>
    <n v="0"/>
    <n v="0"/>
    <x v="103"/>
    <n v="0"/>
    <n v="0"/>
    <n v="0"/>
    <x v="0"/>
    <x v="0"/>
    <x v="0"/>
    <m/>
    <m/>
    <m/>
  </r>
  <r>
    <x v="52"/>
    <x v="14"/>
    <x v="0"/>
    <x v="2"/>
    <x v="17"/>
    <s v="EXTERIEUR"/>
    <x v="2"/>
    <x v="4"/>
    <s v="D"/>
    <s v="O"/>
    <x v="3"/>
    <x v="3"/>
    <x v="2"/>
    <x v="41"/>
    <x v="0"/>
    <x v="0"/>
    <n v="0"/>
    <n v="0"/>
    <n v="0"/>
    <n v="0"/>
    <n v="0"/>
    <x v="104"/>
    <n v="0"/>
    <n v="0"/>
    <n v="0"/>
    <x v="0"/>
    <x v="0"/>
    <x v="0"/>
    <m/>
    <m/>
    <m/>
  </r>
  <r>
    <x v="59"/>
    <x v="14"/>
    <x v="0"/>
    <x v="2"/>
    <x v="17"/>
    <s v="EXTERIEUR"/>
    <x v="2"/>
    <x v="4"/>
    <s v="D"/>
    <s v="O"/>
    <x v="3"/>
    <x v="5"/>
    <x v="3"/>
    <x v="18"/>
    <x v="0"/>
    <x v="0"/>
    <n v="0"/>
    <n v="0"/>
    <n v="0"/>
    <n v="0"/>
    <n v="0"/>
    <x v="105"/>
    <n v="0"/>
    <n v="0"/>
    <n v="0"/>
    <x v="0"/>
    <x v="0"/>
    <x v="0"/>
    <m/>
    <m/>
    <m/>
  </r>
  <r>
    <x v="60"/>
    <x v="14"/>
    <x v="0"/>
    <x v="2"/>
    <x v="17"/>
    <s v="EXTERIEUR"/>
    <x v="2"/>
    <x v="4"/>
    <s v="D"/>
    <s v="O"/>
    <x v="3"/>
    <x v="6"/>
    <x v="3"/>
    <x v="18"/>
    <x v="1"/>
    <x v="1"/>
    <n v="0"/>
    <n v="0"/>
    <n v="0"/>
    <n v="0"/>
    <n v="0"/>
    <x v="106"/>
    <n v="0"/>
    <n v="0"/>
    <n v="0"/>
    <x v="0"/>
    <x v="0"/>
    <x v="0"/>
    <m/>
    <m/>
    <m/>
  </r>
  <r>
    <x v="61"/>
    <x v="14"/>
    <x v="0"/>
    <x v="2"/>
    <x v="17"/>
    <s v="EXTERIEUR"/>
    <x v="2"/>
    <x v="4"/>
    <s v="D"/>
    <s v="O"/>
    <x v="3"/>
    <x v="12"/>
    <x v="3"/>
    <x v="41"/>
    <x v="1"/>
    <x v="1"/>
    <n v="0"/>
    <n v="0"/>
    <n v="0"/>
    <n v="0"/>
    <n v="0"/>
    <x v="107"/>
    <n v="0"/>
    <n v="0"/>
    <n v="0"/>
    <x v="0"/>
    <x v="0"/>
    <x v="0"/>
    <m/>
    <m/>
    <m/>
  </r>
  <r>
    <x v="62"/>
    <x v="14"/>
    <x v="0"/>
    <x v="2"/>
    <x v="17"/>
    <s v="EXTERIEUR"/>
    <x v="2"/>
    <x v="4"/>
    <s v="D"/>
    <s v="O"/>
    <x v="3"/>
    <x v="7"/>
    <x v="4"/>
    <x v="18"/>
    <x v="1"/>
    <x v="0"/>
    <n v="0"/>
    <n v="0"/>
    <n v="0"/>
    <n v="0"/>
    <n v="0"/>
    <x v="108"/>
    <n v="0"/>
    <n v="0"/>
    <n v="0"/>
    <x v="0"/>
    <x v="0"/>
    <x v="0"/>
    <m/>
    <m/>
    <m/>
  </r>
  <r>
    <x v="63"/>
    <x v="14"/>
    <x v="0"/>
    <x v="2"/>
    <x v="17"/>
    <s v="EXTERIEUR"/>
    <x v="2"/>
    <x v="4"/>
    <s v="D"/>
    <s v="O"/>
    <x v="3"/>
    <x v="16"/>
    <x v="3"/>
    <x v="41"/>
    <x v="0"/>
    <x v="0"/>
    <n v="0"/>
    <n v="0"/>
    <n v="0"/>
    <n v="0"/>
    <n v="0"/>
    <x v="109"/>
    <n v="0"/>
    <n v="0"/>
    <n v="0"/>
    <x v="0"/>
    <x v="0"/>
    <x v="0"/>
    <m/>
    <m/>
    <m/>
  </r>
  <r>
    <x v="64"/>
    <x v="14"/>
    <x v="0"/>
    <x v="2"/>
    <x v="17"/>
    <s v="EXTERIEUR"/>
    <x v="2"/>
    <x v="4"/>
    <s v="D"/>
    <s v="O"/>
    <x v="3"/>
    <x v="9"/>
    <x v="4"/>
    <x v="18"/>
    <x v="0"/>
    <x v="0"/>
    <n v="0"/>
    <n v="0"/>
    <n v="0"/>
    <n v="0"/>
    <n v="0"/>
    <x v="110"/>
    <n v="0"/>
    <n v="0"/>
    <n v="0"/>
    <x v="0"/>
    <x v="0"/>
    <x v="0"/>
    <m/>
    <m/>
    <m/>
  </r>
  <r>
    <x v="65"/>
    <x v="14"/>
    <x v="0"/>
    <x v="2"/>
    <x v="17"/>
    <s v="EXTERIEUR"/>
    <x v="2"/>
    <x v="4"/>
    <s v="D"/>
    <s v="N"/>
    <x v="3"/>
    <x v="3"/>
    <x v="3"/>
    <x v="63"/>
    <x v="0"/>
    <x v="0"/>
    <n v="0"/>
    <n v="0"/>
    <n v="0"/>
    <n v="0"/>
    <n v="0"/>
    <x v="111"/>
    <n v="0"/>
    <n v="0"/>
    <n v="0"/>
    <x v="0"/>
    <x v="0"/>
    <x v="0"/>
    <m/>
    <m/>
    <m/>
  </r>
  <r>
    <x v="66"/>
    <x v="14"/>
    <x v="0"/>
    <x v="2"/>
    <x v="17"/>
    <s v="EXTERIEUR"/>
    <x v="2"/>
    <x v="4"/>
    <s v="D"/>
    <s v="N"/>
    <x v="3"/>
    <x v="1"/>
    <x v="4"/>
    <x v="63"/>
    <x v="0"/>
    <x v="0"/>
    <n v="0"/>
    <n v="0"/>
    <n v="0"/>
    <n v="0"/>
    <n v="0"/>
    <x v="112"/>
    <n v="0"/>
    <n v="0"/>
    <n v="0"/>
    <x v="0"/>
    <x v="0"/>
    <x v="0"/>
    <m/>
    <m/>
    <m/>
  </r>
  <r>
    <x v="67"/>
    <x v="14"/>
    <x v="0"/>
    <x v="2"/>
    <x v="17"/>
    <s v="EXTERIEUR"/>
    <x v="2"/>
    <x v="4"/>
    <s v="D"/>
    <s v="N"/>
    <x v="3"/>
    <x v="2"/>
    <x v="4"/>
    <x v="63"/>
    <x v="0"/>
    <x v="0"/>
    <n v="0"/>
    <n v="0"/>
    <n v="0"/>
    <n v="0"/>
    <n v="0"/>
    <x v="113"/>
    <n v="0"/>
    <n v="0"/>
    <n v="0"/>
    <x v="0"/>
    <x v="0"/>
    <x v="0"/>
    <m/>
    <m/>
    <m/>
  </r>
  <r>
    <x v="68"/>
    <x v="14"/>
    <x v="0"/>
    <x v="2"/>
    <x v="17"/>
    <s v="EXTERIEUR"/>
    <x v="2"/>
    <x v="4"/>
    <s v="D"/>
    <s v="N"/>
    <x v="3"/>
    <x v="5"/>
    <x v="6"/>
    <x v="63"/>
    <x v="0"/>
    <x v="0"/>
    <n v="0"/>
    <n v="0"/>
    <n v="0"/>
    <n v="0"/>
    <n v="0"/>
    <x v="114"/>
    <n v="0"/>
    <n v="0"/>
    <n v="0"/>
    <x v="0"/>
    <x v="0"/>
    <x v="0"/>
    <m/>
    <m/>
    <m/>
  </r>
  <r>
    <x v="69"/>
    <x v="14"/>
    <x v="0"/>
    <x v="2"/>
    <x v="17"/>
    <s v="EXTERIEUR"/>
    <x v="2"/>
    <x v="4"/>
    <s v="D"/>
    <s v="N"/>
    <x v="3"/>
    <x v="0"/>
    <x v="4"/>
    <x v="63"/>
    <x v="0"/>
    <x v="0"/>
    <n v="0"/>
    <n v="0"/>
    <n v="0"/>
    <n v="0"/>
    <n v="0"/>
    <x v="115"/>
    <n v="0"/>
    <n v="0"/>
    <n v="0"/>
    <x v="0"/>
    <x v="0"/>
    <x v="0"/>
    <m/>
    <m/>
    <m/>
  </r>
  <r>
    <x v="70"/>
    <x v="14"/>
    <x v="0"/>
    <x v="2"/>
    <x v="17"/>
    <s v="EXTERIEUR"/>
    <x v="2"/>
    <x v="4"/>
    <s v="D"/>
    <s v="N"/>
    <x v="3"/>
    <x v="12"/>
    <x v="3"/>
    <x v="63"/>
    <x v="0"/>
    <x v="0"/>
    <n v="0"/>
    <n v="0"/>
    <n v="0"/>
    <n v="0"/>
    <n v="0"/>
    <x v="116"/>
    <n v="0"/>
    <n v="0"/>
    <n v="0"/>
    <x v="0"/>
    <x v="0"/>
    <x v="0"/>
    <m/>
    <m/>
    <m/>
  </r>
  <r>
    <x v="71"/>
    <x v="14"/>
    <x v="0"/>
    <x v="2"/>
    <x v="17"/>
    <s v="EXTERIEUR"/>
    <x v="2"/>
    <x v="4"/>
    <s v="D"/>
    <s v="N"/>
    <x v="3"/>
    <x v="6"/>
    <x v="3"/>
    <x v="63"/>
    <x v="0"/>
    <x v="0"/>
    <n v="0"/>
    <n v="0"/>
    <n v="0"/>
    <n v="0"/>
    <n v="0"/>
    <x v="117"/>
    <n v="0"/>
    <n v="0"/>
    <n v="0"/>
    <x v="0"/>
    <x v="0"/>
    <x v="0"/>
    <m/>
    <m/>
    <m/>
  </r>
  <r>
    <x v="69"/>
    <x v="3"/>
    <x v="0"/>
    <x v="2"/>
    <x v="18"/>
    <s v="NEUTRE"/>
    <x v="1"/>
    <x v="1"/>
    <s v="V"/>
    <s v="O"/>
    <x v="3"/>
    <x v="0"/>
    <x v="3"/>
    <x v="39"/>
    <x v="0"/>
    <x v="0"/>
    <n v="0"/>
    <n v="0"/>
    <n v="0"/>
    <n v="0"/>
    <n v="0"/>
    <x v="118"/>
    <n v="0"/>
    <n v="0"/>
    <n v="0"/>
    <x v="0"/>
    <x v="0"/>
    <x v="0"/>
    <m/>
    <m/>
    <m/>
  </r>
  <r>
    <x v="56"/>
    <x v="3"/>
    <x v="0"/>
    <x v="2"/>
    <x v="18"/>
    <s v="NEUTRE"/>
    <x v="1"/>
    <x v="1"/>
    <s v="V"/>
    <s v="O"/>
    <x v="3"/>
    <x v="1"/>
    <x v="3"/>
    <x v="47"/>
    <x v="0"/>
    <x v="0"/>
    <n v="0"/>
    <n v="0"/>
    <n v="0"/>
    <n v="0"/>
    <n v="0"/>
    <x v="119"/>
    <n v="0"/>
    <n v="0"/>
    <n v="0"/>
    <x v="0"/>
    <x v="0"/>
    <x v="0"/>
    <m/>
    <m/>
    <m/>
  </r>
  <r>
    <x v="49"/>
    <x v="3"/>
    <x v="0"/>
    <x v="2"/>
    <x v="18"/>
    <s v="NEUTRE"/>
    <x v="1"/>
    <x v="1"/>
    <s v="V"/>
    <s v="O"/>
    <x v="3"/>
    <x v="2"/>
    <x v="3"/>
    <x v="36"/>
    <x v="0"/>
    <x v="0"/>
    <n v="0"/>
    <n v="0"/>
    <n v="0"/>
    <n v="0"/>
    <n v="0"/>
    <x v="120"/>
    <n v="0"/>
    <n v="0"/>
    <n v="0"/>
    <x v="0"/>
    <x v="0"/>
    <x v="0"/>
    <m/>
    <m/>
    <m/>
  </r>
  <r>
    <x v="72"/>
    <x v="3"/>
    <x v="0"/>
    <x v="2"/>
    <x v="18"/>
    <s v="NEUTRE"/>
    <x v="1"/>
    <x v="1"/>
    <s v="V"/>
    <s v="O"/>
    <x v="3"/>
    <x v="4"/>
    <x v="3"/>
    <x v="40"/>
    <x v="0"/>
    <x v="0"/>
    <n v="0"/>
    <n v="0"/>
    <n v="0"/>
    <n v="0"/>
    <n v="0"/>
    <x v="121"/>
    <n v="0"/>
    <n v="0"/>
    <n v="0"/>
    <x v="0"/>
    <x v="0"/>
    <x v="0"/>
    <m/>
    <m/>
    <m/>
  </r>
  <r>
    <x v="52"/>
    <x v="3"/>
    <x v="0"/>
    <x v="2"/>
    <x v="18"/>
    <s v="NEUTRE"/>
    <x v="1"/>
    <x v="1"/>
    <s v="V"/>
    <s v="O"/>
    <x v="3"/>
    <x v="3"/>
    <x v="5"/>
    <x v="47"/>
    <x v="0"/>
    <x v="0"/>
    <n v="0"/>
    <n v="0"/>
    <n v="0"/>
    <n v="0"/>
    <n v="0"/>
    <x v="122"/>
    <n v="0"/>
    <n v="0"/>
    <n v="0"/>
    <x v="0"/>
    <x v="0"/>
    <x v="0"/>
    <m/>
    <m/>
    <m/>
  </r>
  <r>
    <x v="59"/>
    <x v="3"/>
    <x v="0"/>
    <x v="2"/>
    <x v="18"/>
    <s v="NEUTRE"/>
    <x v="1"/>
    <x v="1"/>
    <s v="V"/>
    <s v="O"/>
    <x v="3"/>
    <x v="5"/>
    <x v="3"/>
    <x v="50"/>
    <x v="0"/>
    <x v="3"/>
    <n v="0"/>
    <n v="0"/>
    <n v="0"/>
    <n v="0"/>
    <n v="0"/>
    <x v="123"/>
    <n v="0"/>
    <n v="0"/>
    <n v="0"/>
    <x v="0"/>
    <x v="0"/>
    <x v="0"/>
    <m/>
    <m/>
    <m/>
  </r>
  <r>
    <x v="71"/>
    <x v="3"/>
    <x v="0"/>
    <x v="2"/>
    <x v="18"/>
    <s v="NEUTRE"/>
    <x v="1"/>
    <x v="1"/>
    <s v="V"/>
    <s v="O"/>
    <x v="3"/>
    <x v="6"/>
    <x v="3"/>
    <x v="39"/>
    <x v="0"/>
    <x v="0"/>
    <n v="0"/>
    <n v="0"/>
    <n v="0"/>
    <n v="0"/>
    <n v="0"/>
    <x v="124"/>
    <n v="0"/>
    <n v="0"/>
    <n v="0"/>
    <x v="0"/>
    <x v="0"/>
    <x v="0"/>
    <m/>
    <m/>
    <m/>
  </r>
  <r>
    <x v="68"/>
    <x v="3"/>
    <x v="0"/>
    <x v="2"/>
    <x v="18"/>
    <s v="NEUTRE"/>
    <x v="1"/>
    <x v="1"/>
    <s v="V"/>
    <s v="O"/>
    <x v="3"/>
    <x v="12"/>
    <x v="6"/>
    <x v="18"/>
    <x v="0"/>
    <x v="0"/>
    <n v="0"/>
    <n v="0"/>
    <n v="0"/>
    <n v="0"/>
    <n v="0"/>
    <x v="125"/>
    <n v="0"/>
    <n v="0"/>
    <n v="0"/>
    <x v="0"/>
    <x v="0"/>
    <x v="0"/>
    <m/>
    <m/>
    <m/>
  </r>
  <r>
    <x v="73"/>
    <x v="3"/>
    <x v="0"/>
    <x v="2"/>
    <x v="18"/>
    <s v="NEUTRE"/>
    <x v="1"/>
    <x v="1"/>
    <s v="V"/>
    <s v="O"/>
    <x v="3"/>
    <x v="7"/>
    <x v="2"/>
    <x v="18"/>
    <x v="0"/>
    <x v="0"/>
    <n v="0"/>
    <n v="0"/>
    <n v="0"/>
    <n v="0"/>
    <n v="0"/>
    <x v="126"/>
    <n v="0"/>
    <n v="0"/>
    <n v="0"/>
    <x v="0"/>
    <x v="0"/>
    <x v="0"/>
    <m/>
    <m/>
    <m/>
  </r>
  <r>
    <x v="70"/>
    <x v="3"/>
    <x v="0"/>
    <x v="2"/>
    <x v="18"/>
    <s v="NEUTRE"/>
    <x v="1"/>
    <x v="1"/>
    <s v="V"/>
    <s v="O"/>
    <x v="3"/>
    <x v="16"/>
    <x v="4"/>
    <x v="31"/>
    <x v="0"/>
    <x v="0"/>
    <n v="0"/>
    <n v="0"/>
    <n v="0"/>
    <n v="0"/>
    <n v="0"/>
    <x v="127"/>
    <n v="0"/>
    <n v="0"/>
    <n v="0"/>
    <x v="0"/>
    <x v="0"/>
    <x v="0"/>
    <m/>
    <m/>
    <m/>
  </r>
  <r>
    <x v="64"/>
    <x v="3"/>
    <x v="0"/>
    <x v="2"/>
    <x v="18"/>
    <s v="NEUTRE"/>
    <x v="1"/>
    <x v="1"/>
    <s v="V"/>
    <s v="O"/>
    <x v="3"/>
    <x v="9"/>
    <x v="3"/>
    <x v="47"/>
    <x v="1"/>
    <x v="0"/>
    <n v="0"/>
    <n v="0"/>
    <n v="0"/>
    <n v="0"/>
    <n v="0"/>
    <x v="128"/>
    <n v="0"/>
    <n v="0"/>
    <n v="0"/>
    <x v="0"/>
    <x v="0"/>
    <x v="0"/>
    <m/>
    <m/>
    <m/>
  </r>
  <r>
    <x v="58"/>
    <x v="3"/>
    <x v="0"/>
    <x v="2"/>
    <x v="18"/>
    <s v="NEUTRE"/>
    <x v="1"/>
    <x v="1"/>
    <s v="V"/>
    <s v="N"/>
    <x v="3"/>
    <x v="4"/>
    <x v="3"/>
    <x v="39"/>
    <x v="0"/>
    <x v="0"/>
    <n v="0"/>
    <n v="0"/>
    <n v="0"/>
    <n v="0"/>
    <n v="0"/>
    <x v="129"/>
    <n v="0"/>
    <n v="0"/>
    <n v="0"/>
    <x v="0"/>
    <x v="0"/>
    <x v="0"/>
    <m/>
    <m/>
    <m/>
  </r>
  <r>
    <x v="57"/>
    <x v="3"/>
    <x v="0"/>
    <x v="2"/>
    <x v="18"/>
    <s v="NEUTRE"/>
    <x v="1"/>
    <x v="1"/>
    <s v="V"/>
    <s v="N"/>
    <x v="3"/>
    <x v="2"/>
    <x v="6"/>
    <x v="55"/>
    <x v="0"/>
    <x v="0"/>
    <n v="0"/>
    <n v="0"/>
    <n v="0"/>
    <n v="0"/>
    <n v="0"/>
    <x v="130"/>
    <s v=""/>
    <s v=""/>
    <s v=""/>
    <x v="0"/>
    <x v="0"/>
    <x v="0"/>
    <m/>
    <m/>
    <m/>
  </r>
  <r>
    <x v="63"/>
    <x v="3"/>
    <x v="0"/>
    <x v="2"/>
    <x v="18"/>
    <s v="NEUTRE"/>
    <x v="1"/>
    <x v="1"/>
    <s v="V"/>
    <s v="N"/>
    <x v="3"/>
    <x v="16"/>
    <x v="4"/>
    <x v="20"/>
    <x v="0"/>
    <x v="0"/>
    <n v="0"/>
    <n v="0"/>
    <n v="0"/>
    <n v="0"/>
    <n v="0"/>
    <x v="131"/>
    <s v=""/>
    <s v=""/>
    <s v=""/>
    <x v="0"/>
    <x v="0"/>
    <x v="0"/>
    <m/>
    <m/>
    <m/>
  </r>
  <r>
    <x v="61"/>
    <x v="3"/>
    <x v="0"/>
    <x v="2"/>
    <x v="18"/>
    <s v="NEUTRE"/>
    <x v="1"/>
    <x v="1"/>
    <s v="V"/>
    <s v="N"/>
    <x v="3"/>
    <x v="12"/>
    <x v="4"/>
    <x v="39"/>
    <x v="0"/>
    <x v="0"/>
    <n v="0"/>
    <n v="0"/>
    <n v="0"/>
    <n v="0"/>
    <n v="0"/>
    <x v="132"/>
    <n v="0"/>
    <n v="0"/>
    <n v="0"/>
    <x v="0"/>
    <x v="0"/>
    <x v="0"/>
    <m/>
    <m/>
    <m/>
  </r>
  <r>
    <x v="54"/>
    <x v="3"/>
    <x v="0"/>
    <x v="2"/>
    <x v="18"/>
    <s v="NEUTRE"/>
    <x v="1"/>
    <x v="1"/>
    <s v="V"/>
    <s v="N"/>
    <x v="3"/>
    <x v="0"/>
    <x v="3"/>
    <x v="39"/>
    <x v="0"/>
    <x v="0"/>
    <n v="0"/>
    <n v="0"/>
    <n v="0"/>
    <n v="0"/>
    <n v="0"/>
    <x v="133"/>
    <n v="0"/>
    <n v="0"/>
    <n v="0"/>
    <x v="0"/>
    <x v="0"/>
    <x v="0"/>
    <m/>
    <m/>
    <m/>
  </r>
  <r>
    <x v="60"/>
    <x v="3"/>
    <x v="0"/>
    <x v="2"/>
    <x v="18"/>
    <s v="NEUTRE"/>
    <x v="1"/>
    <x v="1"/>
    <s v="V"/>
    <s v="N"/>
    <x v="3"/>
    <x v="6"/>
    <x v="4"/>
    <x v="39"/>
    <x v="1"/>
    <x v="0"/>
    <n v="0"/>
    <n v="0"/>
    <n v="0"/>
    <n v="0"/>
    <n v="0"/>
    <x v="134"/>
    <n v="0"/>
    <n v="0"/>
    <n v="0"/>
    <x v="0"/>
    <x v="0"/>
    <x v="0"/>
    <m/>
    <m/>
    <m/>
  </r>
  <r>
    <x v="62"/>
    <x v="3"/>
    <x v="0"/>
    <x v="2"/>
    <x v="18"/>
    <s v="NEUTRE"/>
    <x v="1"/>
    <x v="1"/>
    <s v="V"/>
    <s v="N"/>
    <x v="3"/>
    <x v="7"/>
    <x v="4"/>
    <x v="39"/>
    <x v="0"/>
    <x v="0"/>
    <n v="0"/>
    <n v="0"/>
    <n v="0"/>
    <n v="0"/>
    <n v="0"/>
    <x v="135"/>
    <n v="0"/>
    <n v="0"/>
    <n v="0"/>
    <x v="0"/>
    <x v="0"/>
    <x v="0"/>
    <m/>
    <m/>
    <m/>
  </r>
  <r>
    <x v="69"/>
    <x v="15"/>
    <x v="2"/>
    <x v="2"/>
    <x v="19"/>
    <s v="NEUTRE"/>
    <x v="4"/>
    <x v="3"/>
    <s v="D"/>
    <s v="O"/>
    <x v="3"/>
    <x v="0"/>
    <x v="0"/>
    <x v="8"/>
    <x v="0"/>
    <x v="0"/>
    <n v="0"/>
    <n v="0"/>
    <n v="0"/>
    <n v="0"/>
    <n v="0"/>
    <x v="0"/>
    <n v="0"/>
    <n v="0"/>
    <n v="0"/>
    <x v="0"/>
    <x v="0"/>
    <x v="0"/>
    <m/>
    <m/>
    <m/>
  </r>
  <r>
    <x v="56"/>
    <x v="15"/>
    <x v="2"/>
    <x v="2"/>
    <x v="19"/>
    <s v="NEUTRE"/>
    <x v="4"/>
    <x v="3"/>
    <s v="D"/>
    <s v="O"/>
    <x v="3"/>
    <x v="1"/>
    <x v="0"/>
    <x v="8"/>
    <x v="0"/>
    <x v="0"/>
    <n v="0"/>
    <n v="0"/>
    <n v="0"/>
    <n v="0"/>
    <n v="0"/>
    <x v="0"/>
    <n v="0"/>
    <n v="0"/>
    <n v="0"/>
    <x v="0"/>
    <x v="0"/>
    <x v="0"/>
    <m/>
    <m/>
    <m/>
  </r>
  <r>
    <x v="49"/>
    <x v="15"/>
    <x v="2"/>
    <x v="2"/>
    <x v="19"/>
    <s v="NEUTRE"/>
    <x v="4"/>
    <x v="3"/>
    <s v="D"/>
    <s v="O"/>
    <x v="3"/>
    <x v="2"/>
    <x v="0"/>
    <x v="39"/>
    <x v="0"/>
    <x v="0"/>
    <n v="0"/>
    <n v="0"/>
    <n v="0"/>
    <n v="0"/>
    <n v="0"/>
    <x v="0"/>
    <n v="0"/>
    <n v="0"/>
    <n v="0"/>
    <x v="0"/>
    <x v="0"/>
    <x v="0"/>
    <m/>
    <m/>
    <m/>
  </r>
  <r>
    <x v="72"/>
    <x v="15"/>
    <x v="2"/>
    <x v="2"/>
    <x v="19"/>
    <s v="NEUTRE"/>
    <x v="4"/>
    <x v="3"/>
    <s v="D"/>
    <s v="O"/>
    <x v="3"/>
    <x v="4"/>
    <x v="0"/>
    <x v="8"/>
    <x v="0"/>
    <x v="0"/>
    <n v="0"/>
    <n v="0"/>
    <n v="0"/>
    <n v="0"/>
    <n v="0"/>
    <x v="0"/>
    <n v="0"/>
    <n v="0"/>
    <n v="0"/>
    <x v="0"/>
    <x v="0"/>
    <x v="0"/>
    <m/>
    <m/>
    <m/>
  </r>
  <r>
    <x v="52"/>
    <x v="15"/>
    <x v="2"/>
    <x v="2"/>
    <x v="19"/>
    <s v="NEUTRE"/>
    <x v="4"/>
    <x v="3"/>
    <s v="D"/>
    <s v="O"/>
    <x v="3"/>
    <x v="3"/>
    <x v="0"/>
    <x v="8"/>
    <x v="0"/>
    <x v="0"/>
    <n v="0"/>
    <n v="0"/>
    <n v="0"/>
    <n v="0"/>
    <n v="0"/>
    <x v="0"/>
    <n v="0"/>
    <n v="0"/>
    <n v="0"/>
    <x v="0"/>
    <x v="0"/>
    <x v="0"/>
    <m/>
    <m/>
    <m/>
  </r>
  <r>
    <x v="59"/>
    <x v="15"/>
    <x v="2"/>
    <x v="2"/>
    <x v="19"/>
    <s v="NEUTRE"/>
    <x v="4"/>
    <x v="3"/>
    <s v="D"/>
    <s v="O"/>
    <x v="3"/>
    <x v="5"/>
    <x v="0"/>
    <x v="8"/>
    <x v="0"/>
    <x v="0"/>
    <n v="0"/>
    <n v="0"/>
    <n v="0"/>
    <n v="0"/>
    <n v="0"/>
    <x v="0"/>
    <n v="0"/>
    <n v="0"/>
    <n v="0"/>
    <x v="0"/>
    <x v="0"/>
    <x v="0"/>
    <m/>
    <m/>
    <m/>
  </r>
  <r>
    <x v="71"/>
    <x v="15"/>
    <x v="2"/>
    <x v="2"/>
    <x v="19"/>
    <s v="NEUTRE"/>
    <x v="4"/>
    <x v="3"/>
    <s v="D"/>
    <s v="O"/>
    <x v="3"/>
    <x v="6"/>
    <x v="0"/>
    <x v="64"/>
    <x v="0"/>
    <x v="0"/>
    <n v="0"/>
    <n v="0"/>
    <n v="0"/>
    <n v="0"/>
    <n v="0"/>
    <x v="0"/>
    <s v=""/>
    <s v=""/>
    <s v=""/>
    <x v="0"/>
    <x v="0"/>
    <x v="0"/>
    <m/>
    <m/>
    <m/>
  </r>
  <r>
    <x v="70"/>
    <x v="15"/>
    <x v="2"/>
    <x v="2"/>
    <x v="19"/>
    <s v="NEUTRE"/>
    <x v="4"/>
    <x v="3"/>
    <s v="D"/>
    <s v="O"/>
    <x v="3"/>
    <x v="16"/>
    <x v="0"/>
    <x v="64"/>
    <x v="0"/>
    <x v="0"/>
    <n v="0"/>
    <n v="0"/>
    <n v="0"/>
    <n v="0"/>
    <n v="0"/>
    <x v="0"/>
    <s v=""/>
    <s v=""/>
    <s v=""/>
    <x v="0"/>
    <x v="0"/>
    <x v="0"/>
    <m/>
    <m/>
    <m/>
  </r>
  <r>
    <x v="73"/>
    <x v="15"/>
    <x v="2"/>
    <x v="2"/>
    <x v="19"/>
    <s v="NEUTRE"/>
    <x v="4"/>
    <x v="3"/>
    <s v="D"/>
    <s v="O"/>
    <x v="3"/>
    <x v="7"/>
    <x v="0"/>
    <x v="8"/>
    <x v="0"/>
    <x v="0"/>
    <n v="0"/>
    <n v="0"/>
    <n v="0"/>
    <n v="0"/>
    <n v="0"/>
    <x v="0"/>
    <n v="0"/>
    <n v="0"/>
    <n v="0"/>
    <x v="0"/>
    <x v="0"/>
    <x v="0"/>
    <m/>
    <m/>
    <m/>
  </r>
  <r>
    <x v="61"/>
    <x v="15"/>
    <x v="2"/>
    <x v="2"/>
    <x v="19"/>
    <s v="NEUTRE"/>
    <x v="4"/>
    <x v="3"/>
    <s v="D"/>
    <s v="O"/>
    <x v="3"/>
    <x v="12"/>
    <x v="0"/>
    <x v="39"/>
    <x v="0"/>
    <x v="0"/>
    <n v="0"/>
    <n v="0"/>
    <n v="0"/>
    <n v="0"/>
    <n v="0"/>
    <x v="0"/>
    <n v="0"/>
    <n v="0"/>
    <n v="0"/>
    <x v="0"/>
    <x v="0"/>
    <x v="0"/>
    <m/>
    <m/>
    <m/>
  </r>
  <r>
    <x v="64"/>
    <x v="15"/>
    <x v="2"/>
    <x v="2"/>
    <x v="19"/>
    <s v="NEUTRE"/>
    <x v="4"/>
    <x v="3"/>
    <s v="D"/>
    <s v="O"/>
    <x v="3"/>
    <x v="9"/>
    <x v="0"/>
    <x v="64"/>
    <x v="0"/>
    <x v="0"/>
    <n v="0"/>
    <n v="0"/>
    <n v="0"/>
    <n v="0"/>
    <n v="0"/>
    <x v="0"/>
    <s v=""/>
    <s v=""/>
    <s v=""/>
    <x v="0"/>
    <x v="0"/>
    <x v="0"/>
    <m/>
    <m/>
    <m/>
  </r>
  <r>
    <x v="58"/>
    <x v="15"/>
    <x v="2"/>
    <x v="2"/>
    <x v="19"/>
    <s v="NEUTRE"/>
    <x v="4"/>
    <x v="3"/>
    <s v="D"/>
    <s v="N"/>
    <x v="3"/>
    <x v="14"/>
    <x v="0"/>
    <x v="23"/>
    <x v="0"/>
    <x v="0"/>
    <n v="0"/>
    <n v="0"/>
    <n v="0"/>
    <n v="0"/>
    <n v="0"/>
    <x v="0"/>
    <s v=""/>
    <s v=""/>
    <s v=""/>
    <x v="1"/>
    <x v="1"/>
    <x v="1"/>
    <m/>
    <m/>
    <m/>
  </r>
  <r>
    <x v="57"/>
    <x v="15"/>
    <x v="2"/>
    <x v="2"/>
    <x v="19"/>
    <s v="NEUTRE"/>
    <x v="4"/>
    <x v="3"/>
    <s v="D"/>
    <s v="N"/>
    <x v="3"/>
    <x v="2"/>
    <x v="0"/>
    <x v="65"/>
    <x v="0"/>
    <x v="0"/>
    <n v="0"/>
    <n v="0"/>
    <n v="0"/>
    <n v="0"/>
    <n v="0"/>
    <x v="0"/>
    <s v=""/>
    <s v=""/>
    <s v=""/>
    <x v="0"/>
    <x v="0"/>
    <x v="0"/>
    <m/>
    <m/>
    <m/>
  </r>
  <r>
    <x v="63"/>
    <x v="15"/>
    <x v="2"/>
    <x v="2"/>
    <x v="19"/>
    <s v="NEUTRE"/>
    <x v="4"/>
    <x v="3"/>
    <s v="D"/>
    <s v="N"/>
    <x v="3"/>
    <x v="12"/>
    <x v="0"/>
    <x v="65"/>
    <x v="0"/>
    <x v="0"/>
    <n v="0"/>
    <n v="0"/>
    <n v="0"/>
    <n v="0"/>
    <n v="0"/>
    <x v="0"/>
    <s v=""/>
    <s v=""/>
    <s v=""/>
    <x v="0"/>
    <x v="0"/>
    <x v="0"/>
    <m/>
    <m/>
    <m/>
  </r>
  <r>
    <x v="68"/>
    <x v="15"/>
    <x v="2"/>
    <x v="2"/>
    <x v="19"/>
    <s v="NEUTRE"/>
    <x v="4"/>
    <x v="3"/>
    <s v="D"/>
    <s v="N"/>
    <x v="3"/>
    <x v="16"/>
    <x v="0"/>
    <x v="48"/>
    <x v="0"/>
    <x v="0"/>
    <n v="0"/>
    <n v="0"/>
    <n v="0"/>
    <n v="0"/>
    <n v="0"/>
    <x v="0"/>
    <s v=""/>
    <s v=""/>
    <s v=""/>
    <x v="0"/>
    <x v="0"/>
    <x v="0"/>
    <m/>
    <m/>
    <m/>
  </r>
  <r>
    <x v="54"/>
    <x v="15"/>
    <x v="2"/>
    <x v="2"/>
    <x v="19"/>
    <s v="NEUTRE"/>
    <x v="4"/>
    <x v="3"/>
    <s v="D"/>
    <s v="N"/>
    <x v="3"/>
    <x v="14"/>
    <x v="0"/>
    <x v="23"/>
    <x v="0"/>
    <x v="0"/>
    <n v="0"/>
    <n v="0"/>
    <n v="0"/>
    <n v="0"/>
    <n v="0"/>
    <x v="0"/>
    <s v=""/>
    <s v=""/>
    <s v=""/>
    <x v="1"/>
    <x v="1"/>
    <x v="1"/>
    <m/>
    <m/>
    <m/>
  </r>
  <r>
    <x v="60"/>
    <x v="15"/>
    <x v="2"/>
    <x v="2"/>
    <x v="19"/>
    <s v="NEUTRE"/>
    <x v="4"/>
    <x v="3"/>
    <s v="D"/>
    <s v="N"/>
    <x v="3"/>
    <x v="6"/>
    <x v="0"/>
    <x v="48"/>
    <x v="0"/>
    <x v="0"/>
    <n v="0"/>
    <n v="0"/>
    <n v="0"/>
    <n v="0"/>
    <n v="0"/>
    <x v="0"/>
    <s v=""/>
    <s v=""/>
    <s v=""/>
    <x v="0"/>
    <x v="0"/>
    <x v="0"/>
    <m/>
    <m/>
    <m/>
  </r>
  <r>
    <x v="62"/>
    <x v="15"/>
    <x v="2"/>
    <x v="2"/>
    <x v="19"/>
    <s v="NEUTRE"/>
    <x v="4"/>
    <x v="3"/>
    <s v="D"/>
    <s v="N"/>
    <x v="3"/>
    <x v="9"/>
    <x v="0"/>
    <x v="48"/>
    <x v="0"/>
    <x v="0"/>
    <n v="0"/>
    <n v="0"/>
    <n v="0"/>
    <n v="0"/>
    <n v="0"/>
    <x v="0"/>
    <s v=""/>
    <s v=""/>
    <s v=""/>
    <x v="0"/>
    <x v="0"/>
    <x v="0"/>
    <m/>
    <m/>
    <m/>
  </r>
  <r>
    <x v="54"/>
    <x v="4"/>
    <x v="2"/>
    <x v="2"/>
    <x v="20"/>
    <s v="NEUTRE"/>
    <x v="0"/>
    <x v="0"/>
    <s v="N"/>
    <s v="O"/>
    <x v="3"/>
    <x v="0"/>
    <x v="0"/>
    <x v="8"/>
    <x v="0"/>
    <x v="0"/>
    <n v="0"/>
    <n v="0"/>
    <n v="0"/>
    <n v="0"/>
    <n v="0"/>
    <x v="0"/>
    <n v="0"/>
    <n v="0"/>
    <n v="0"/>
    <x v="0"/>
    <x v="0"/>
    <x v="0"/>
    <m/>
    <m/>
    <m/>
  </r>
  <r>
    <x v="56"/>
    <x v="4"/>
    <x v="2"/>
    <x v="2"/>
    <x v="20"/>
    <s v="NEUTRE"/>
    <x v="0"/>
    <x v="0"/>
    <s v="N"/>
    <s v="O"/>
    <x v="3"/>
    <x v="1"/>
    <x v="0"/>
    <x v="66"/>
    <x v="0"/>
    <x v="0"/>
    <n v="0"/>
    <n v="0"/>
    <n v="0"/>
    <n v="0"/>
    <n v="0"/>
    <x v="0"/>
    <s v=""/>
    <s v=""/>
    <s v=""/>
    <x v="0"/>
    <x v="0"/>
    <x v="0"/>
    <m/>
    <m/>
    <m/>
  </r>
  <r>
    <x v="57"/>
    <x v="4"/>
    <x v="2"/>
    <x v="2"/>
    <x v="20"/>
    <s v="NEUTRE"/>
    <x v="0"/>
    <x v="0"/>
    <s v="N"/>
    <s v="O"/>
    <x v="3"/>
    <x v="2"/>
    <x v="0"/>
    <x v="67"/>
    <x v="0"/>
    <x v="0"/>
    <n v="0"/>
    <n v="0"/>
    <n v="0"/>
    <n v="0"/>
    <n v="0"/>
    <x v="0"/>
    <s v=""/>
    <s v=""/>
    <s v=""/>
    <x v="0"/>
    <x v="0"/>
    <x v="0"/>
    <m/>
    <m/>
    <m/>
  </r>
  <r>
    <x v="58"/>
    <x v="4"/>
    <x v="2"/>
    <x v="2"/>
    <x v="20"/>
    <s v="NEUTRE"/>
    <x v="0"/>
    <x v="0"/>
    <s v="N"/>
    <s v="O"/>
    <x v="3"/>
    <x v="4"/>
    <x v="0"/>
    <x v="8"/>
    <x v="0"/>
    <x v="0"/>
    <n v="0"/>
    <n v="0"/>
    <n v="0"/>
    <n v="0"/>
    <n v="0"/>
    <x v="0"/>
    <n v="0"/>
    <n v="0"/>
    <n v="0"/>
    <x v="0"/>
    <x v="0"/>
    <x v="0"/>
    <m/>
    <m/>
    <m/>
  </r>
  <r>
    <x v="52"/>
    <x v="4"/>
    <x v="2"/>
    <x v="2"/>
    <x v="20"/>
    <s v="NEUTRE"/>
    <x v="0"/>
    <x v="0"/>
    <s v="N"/>
    <s v="O"/>
    <x v="3"/>
    <x v="3"/>
    <x v="0"/>
    <x v="8"/>
    <x v="0"/>
    <x v="0"/>
    <n v="0"/>
    <n v="0"/>
    <n v="0"/>
    <n v="0"/>
    <n v="0"/>
    <x v="0"/>
    <n v="0"/>
    <n v="0"/>
    <n v="0"/>
    <x v="0"/>
    <x v="0"/>
    <x v="0"/>
    <m/>
    <m/>
    <m/>
  </r>
  <r>
    <x v="59"/>
    <x v="4"/>
    <x v="2"/>
    <x v="2"/>
    <x v="20"/>
    <s v="NEUTRE"/>
    <x v="0"/>
    <x v="0"/>
    <s v="N"/>
    <s v="O"/>
    <x v="3"/>
    <x v="5"/>
    <x v="0"/>
    <x v="8"/>
    <x v="0"/>
    <x v="0"/>
    <n v="0"/>
    <n v="0"/>
    <n v="0"/>
    <n v="0"/>
    <n v="0"/>
    <x v="0"/>
    <n v="0"/>
    <n v="0"/>
    <n v="0"/>
    <x v="0"/>
    <x v="0"/>
    <x v="0"/>
    <m/>
    <m/>
    <m/>
  </r>
  <r>
    <x v="60"/>
    <x v="4"/>
    <x v="2"/>
    <x v="2"/>
    <x v="20"/>
    <s v="NEUTRE"/>
    <x v="0"/>
    <x v="0"/>
    <s v="N"/>
    <s v="O"/>
    <x v="3"/>
    <x v="6"/>
    <x v="0"/>
    <x v="8"/>
    <x v="0"/>
    <x v="0"/>
    <n v="0"/>
    <n v="0"/>
    <n v="0"/>
    <n v="0"/>
    <n v="0"/>
    <x v="0"/>
    <n v="0"/>
    <n v="0"/>
    <n v="0"/>
    <x v="0"/>
    <x v="0"/>
    <x v="0"/>
    <m/>
    <m/>
    <m/>
  </r>
  <r>
    <x v="63"/>
    <x v="4"/>
    <x v="2"/>
    <x v="2"/>
    <x v="20"/>
    <s v="NEUTRE"/>
    <x v="0"/>
    <x v="0"/>
    <s v="N"/>
    <s v="O"/>
    <x v="3"/>
    <x v="16"/>
    <x v="0"/>
    <x v="66"/>
    <x v="0"/>
    <x v="0"/>
    <n v="0"/>
    <n v="0"/>
    <n v="0"/>
    <n v="0"/>
    <n v="0"/>
    <x v="0"/>
    <s v=""/>
    <s v=""/>
    <s v=""/>
    <x v="0"/>
    <x v="0"/>
    <x v="0"/>
    <m/>
    <m/>
    <m/>
  </r>
  <r>
    <x v="62"/>
    <x v="4"/>
    <x v="2"/>
    <x v="2"/>
    <x v="20"/>
    <s v="NEUTRE"/>
    <x v="0"/>
    <x v="0"/>
    <s v="N"/>
    <s v="O"/>
    <x v="3"/>
    <x v="7"/>
    <x v="0"/>
    <x v="8"/>
    <x v="1"/>
    <x v="0"/>
    <n v="0"/>
    <n v="0"/>
    <n v="0"/>
    <n v="0"/>
    <n v="0"/>
    <x v="0"/>
    <n v="0"/>
    <n v="0"/>
    <n v="0"/>
    <x v="0"/>
    <x v="0"/>
    <x v="0"/>
    <m/>
    <m/>
    <m/>
  </r>
  <r>
    <x v="61"/>
    <x v="4"/>
    <x v="2"/>
    <x v="2"/>
    <x v="20"/>
    <s v="NEUTRE"/>
    <x v="0"/>
    <x v="0"/>
    <s v="N"/>
    <s v="O"/>
    <x v="3"/>
    <x v="12"/>
    <x v="0"/>
    <x v="15"/>
    <x v="0"/>
    <x v="0"/>
    <n v="0"/>
    <n v="0"/>
    <n v="0"/>
    <n v="0"/>
    <n v="0"/>
    <x v="0"/>
    <s v=""/>
    <s v=""/>
    <s v=""/>
    <x v="0"/>
    <x v="0"/>
    <x v="0"/>
    <m/>
    <m/>
    <m/>
  </r>
  <r>
    <x v="64"/>
    <x v="4"/>
    <x v="2"/>
    <x v="2"/>
    <x v="20"/>
    <s v="NEUTRE"/>
    <x v="0"/>
    <x v="0"/>
    <s v="N"/>
    <s v="O"/>
    <x v="3"/>
    <x v="9"/>
    <x v="0"/>
    <x v="66"/>
    <x v="0"/>
    <x v="0"/>
    <n v="0"/>
    <n v="0"/>
    <n v="0"/>
    <n v="0"/>
    <n v="0"/>
    <x v="0"/>
    <s v=""/>
    <s v=""/>
    <s v=""/>
    <x v="0"/>
    <x v="0"/>
    <x v="0"/>
    <m/>
    <m/>
    <m/>
  </r>
  <r>
    <x v="49"/>
    <x v="4"/>
    <x v="2"/>
    <x v="2"/>
    <x v="20"/>
    <s v="NEUTRE"/>
    <x v="0"/>
    <x v="0"/>
    <s v="N"/>
    <s v="N"/>
    <x v="3"/>
    <x v="2"/>
    <x v="0"/>
    <x v="55"/>
    <x v="0"/>
    <x v="0"/>
    <n v="0"/>
    <n v="0"/>
    <n v="0"/>
    <n v="0"/>
    <n v="0"/>
    <x v="0"/>
    <s v=""/>
    <s v=""/>
    <s v=""/>
    <x v="0"/>
    <x v="0"/>
    <x v="0"/>
    <m/>
    <m/>
    <m/>
  </r>
  <r>
    <x v="70"/>
    <x v="4"/>
    <x v="2"/>
    <x v="2"/>
    <x v="20"/>
    <s v="NEUTRE"/>
    <x v="0"/>
    <x v="0"/>
    <s v="N"/>
    <s v="N"/>
    <x v="3"/>
    <x v="1"/>
    <x v="0"/>
    <x v="13"/>
    <x v="0"/>
    <x v="0"/>
    <n v="0"/>
    <n v="0"/>
    <n v="0"/>
    <n v="0"/>
    <n v="0"/>
    <x v="0"/>
    <s v=""/>
    <s v=""/>
    <s v=""/>
    <x v="0"/>
    <x v="0"/>
    <x v="0"/>
    <m/>
    <m/>
    <m/>
  </r>
  <r>
    <x v="68"/>
    <x v="4"/>
    <x v="2"/>
    <x v="2"/>
    <x v="20"/>
    <s v="NEUTRE"/>
    <x v="0"/>
    <x v="0"/>
    <s v="N"/>
    <s v="N"/>
    <x v="3"/>
    <x v="16"/>
    <x v="0"/>
    <x v="13"/>
    <x v="0"/>
    <x v="0"/>
    <n v="0"/>
    <n v="0"/>
    <n v="0"/>
    <n v="0"/>
    <n v="0"/>
    <x v="0"/>
    <s v=""/>
    <s v=""/>
    <s v=""/>
    <x v="0"/>
    <x v="0"/>
    <x v="0"/>
    <m/>
    <m/>
    <m/>
  </r>
  <r>
    <x v="72"/>
    <x v="4"/>
    <x v="2"/>
    <x v="2"/>
    <x v="20"/>
    <s v="NEUTRE"/>
    <x v="0"/>
    <x v="0"/>
    <s v="N"/>
    <s v="N"/>
    <x v="3"/>
    <x v="14"/>
    <x v="0"/>
    <x v="23"/>
    <x v="0"/>
    <x v="0"/>
    <n v="0"/>
    <n v="0"/>
    <n v="0"/>
    <n v="0"/>
    <n v="0"/>
    <x v="0"/>
    <s v=""/>
    <s v=""/>
    <s v=""/>
    <x v="1"/>
    <x v="1"/>
    <x v="1"/>
    <m/>
    <m/>
    <m/>
  </r>
  <r>
    <x v="69"/>
    <x v="4"/>
    <x v="2"/>
    <x v="2"/>
    <x v="20"/>
    <s v="NEUTRE"/>
    <x v="0"/>
    <x v="0"/>
    <s v="N"/>
    <s v="N"/>
    <x v="3"/>
    <x v="14"/>
    <x v="0"/>
    <x v="23"/>
    <x v="0"/>
    <x v="0"/>
    <n v="0"/>
    <n v="0"/>
    <n v="0"/>
    <n v="0"/>
    <n v="0"/>
    <x v="0"/>
    <s v=""/>
    <s v=""/>
    <s v=""/>
    <x v="1"/>
    <x v="1"/>
    <x v="1"/>
    <m/>
    <m/>
    <m/>
  </r>
  <r>
    <x v="71"/>
    <x v="4"/>
    <x v="2"/>
    <x v="2"/>
    <x v="20"/>
    <s v="NEUTRE"/>
    <x v="0"/>
    <x v="0"/>
    <s v="N"/>
    <s v="N"/>
    <x v="3"/>
    <x v="6"/>
    <x v="0"/>
    <x v="13"/>
    <x v="0"/>
    <x v="0"/>
    <n v="0"/>
    <n v="0"/>
    <n v="0"/>
    <n v="0"/>
    <n v="0"/>
    <x v="0"/>
    <s v=""/>
    <s v=""/>
    <s v=""/>
    <x v="0"/>
    <x v="0"/>
    <x v="0"/>
    <m/>
    <m/>
    <m/>
  </r>
  <r>
    <x v="73"/>
    <x v="4"/>
    <x v="2"/>
    <x v="2"/>
    <x v="20"/>
    <s v="NEUTRE"/>
    <x v="0"/>
    <x v="0"/>
    <s v="N"/>
    <s v="N"/>
    <x v="3"/>
    <x v="7"/>
    <x v="0"/>
    <x v="32"/>
    <x v="0"/>
    <x v="0"/>
    <n v="0"/>
    <n v="0"/>
    <n v="0"/>
    <n v="0"/>
    <n v="0"/>
    <x v="0"/>
    <s v=""/>
    <s v=""/>
    <s v=""/>
    <x v="0"/>
    <x v="0"/>
    <x v="0"/>
    <m/>
    <m/>
    <m/>
  </r>
  <r>
    <x v="69"/>
    <x v="4"/>
    <x v="2"/>
    <x v="2"/>
    <x v="21"/>
    <s v="NEUTRE"/>
    <x v="4"/>
    <x v="3"/>
    <s v="D"/>
    <s v="O"/>
    <x v="3"/>
    <x v="0"/>
    <x v="0"/>
    <x v="8"/>
    <x v="0"/>
    <x v="0"/>
    <n v="0"/>
    <n v="0"/>
    <n v="0"/>
    <n v="0"/>
    <n v="0"/>
    <x v="0"/>
    <n v="0"/>
    <n v="0"/>
    <n v="0"/>
    <x v="0"/>
    <x v="0"/>
    <x v="0"/>
    <m/>
    <m/>
    <m/>
  </r>
  <r>
    <x v="70"/>
    <x v="4"/>
    <x v="2"/>
    <x v="2"/>
    <x v="21"/>
    <s v="NEUTRE"/>
    <x v="4"/>
    <x v="3"/>
    <s v="D"/>
    <s v="O"/>
    <x v="3"/>
    <x v="1"/>
    <x v="0"/>
    <x v="68"/>
    <x v="0"/>
    <x v="0"/>
    <n v="0"/>
    <n v="0"/>
    <n v="0"/>
    <n v="0"/>
    <n v="0"/>
    <x v="0"/>
    <s v=""/>
    <s v=""/>
    <s v=""/>
    <x v="0"/>
    <x v="0"/>
    <x v="0"/>
    <m/>
    <m/>
    <m/>
  </r>
  <r>
    <x v="49"/>
    <x v="4"/>
    <x v="2"/>
    <x v="2"/>
    <x v="21"/>
    <s v="NEUTRE"/>
    <x v="4"/>
    <x v="3"/>
    <s v="D"/>
    <s v="O"/>
    <x v="3"/>
    <x v="2"/>
    <x v="0"/>
    <x v="68"/>
    <x v="0"/>
    <x v="0"/>
    <n v="0"/>
    <n v="0"/>
    <n v="0"/>
    <n v="0"/>
    <n v="0"/>
    <x v="0"/>
    <s v=""/>
    <s v=""/>
    <s v=""/>
    <x v="0"/>
    <x v="0"/>
    <x v="0"/>
    <m/>
    <m/>
    <m/>
  </r>
  <r>
    <x v="58"/>
    <x v="4"/>
    <x v="2"/>
    <x v="2"/>
    <x v="21"/>
    <s v="NEUTRE"/>
    <x v="4"/>
    <x v="3"/>
    <s v="D"/>
    <s v="O"/>
    <x v="3"/>
    <x v="4"/>
    <x v="0"/>
    <x v="8"/>
    <x v="0"/>
    <x v="0"/>
    <n v="0"/>
    <n v="0"/>
    <n v="0"/>
    <n v="0"/>
    <n v="0"/>
    <x v="0"/>
    <n v="0"/>
    <n v="0"/>
    <n v="0"/>
    <x v="0"/>
    <x v="0"/>
    <x v="0"/>
    <m/>
    <m/>
    <m/>
  </r>
  <r>
    <x v="52"/>
    <x v="4"/>
    <x v="2"/>
    <x v="2"/>
    <x v="21"/>
    <s v="NEUTRE"/>
    <x v="4"/>
    <x v="3"/>
    <s v="D"/>
    <s v="O"/>
    <x v="3"/>
    <x v="3"/>
    <x v="0"/>
    <x v="8"/>
    <x v="0"/>
    <x v="0"/>
    <n v="0"/>
    <n v="0"/>
    <n v="0"/>
    <n v="0"/>
    <n v="0"/>
    <x v="0"/>
    <n v="0"/>
    <n v="0"/>
    <n v="0"/>
    <x v="0"/>
    <x v="0"/>
    <x v="0"/>
    <m/>
    <m/>
    <m/>
  </r>
  <r>
    <x v="68"/>
    <x v="4"/>
    <x v="2"/>
    <x v="2"/>
    <x v="21"/>
    <s v="NEUTRE"/>
    <x v="4"/>
    <x v="3"/>
    <s v="D"/>
    <s v="O"/>
    <x v="3"/>
    <x v="5"/>
    <x v="0"/>
    <x v="67"/>
    <x v="0"/>
    <x v="0"/>
    <n v="0"/>
    <n v="0"/>
    <n v="0"/>
    <n v="0"/>
    <n v="0"/>
    <x v="0"/>
    <s v=""/>
    <s v=""/>
    <s v=""/>
    <x v="0"/>
    <x v="0"/>
    <x v="0"/>
    <m/>
    <m/>
    <m/>
  </r>
  <r>
    <x v="71"/>
    <x v="4"/>
    <x v="2"/>
    <x v="2"/>
    <x v="21"/>
    <s v="NEUTRE"/>
    <x v="4"/>
    <x v="3"/>
    <s v="D"/>
    <s v="O"/>
    <x v="3"/>
    <x v="6"/>
    <x v="0"/>
    <x v="8"/>
    <x v="0"/>
    <x v="0"/>
    <n v="0"/>
    <n v="0"/>
    <n v="0"/>
    <n v="0"/>
    <n v="0"/>
    <x v="0"/>
    <n v="0"/>
    <n v="0"/>
    <n v="0"/>
    <x v="0"/>
    <x v="0"/>
    <x v="0"/>
    <m/>
    <m/>
    <m/>
  </r>
  <r>
    <x v="72"/>
    <x v="4"/>
    <x v="2"/>
    <x v="2"/>
    <x v="21"/>
    <s v="NEUTRE"/>
    <x v="4"/>
    <x v="3"/>
    <s v="D"/>
    <s v="O"/>
    <x v="3"/>
    <x v="16"/>
    <x v="0"/>
    <x v="8"/>
    <x v="0"/>
    <x v="0"/>
    <n v="0"/>
    <n v="0"/>
    <n v="0"/>
    <n v="0"/>
    <n v="0"/>
    <x v="0"/>
    <n v="0"/>
    <n v="0"/>
    <n v="0"/>
    <x v="0"/>
    <x v="0"/>
    <x v="0"/>
    <m/>
    <m/>
    <m/>
  </r>
  <r>
    <x v="73"/>
    <x v="4"/>
    <x v="2"/>
    <x v="2"/>
    <x v="21"/>
    <s v="NEUTRE"/>
    <x v="4"/>
    <x v="3"/>
    <s v="D"/>
    <s v="O"/>
    <x v="3"/>
    <x v="7"/>
    <x v="0"/>
    <x v="8"/>
    <x v="0"/>
    <x v="0"/>
    <n v="0"/>
    <n v="0"/>
    <n v="0"/>
    <n v="0"/>
    <n v="0"/>
    <x v="0"/>
    <n v="0"/>
    <n v="0"/>
    <n v="0"/>
    <x v="0"/>
    <x v="0"/>
    <x v="0"/>
    <m/>
    <m/>
    <m/>
  </r>
  <r>
    <x v="63"/>
    <x v="4"/>
    <x v="2"/>
    <x v="2"/>
    <x v="21"/>
    <s v="NEUTRE"/>
    <x v="4"/>
    <x v="3"/>
    <s v="D"/>
    <s v="O"/>
    <x v="3"/>
    <x v="12"/>
    <x v="0"/>
    <x v="67"/>
    <x v="0"/>
    <x v="0"/>
    <n v="0"/>
    <n v="0"/>
    <n v="0"/>
    <n v="0"/>
    <n v="0"/>
    <x v="0"/>
    <s v=""/>
    <s v=""/>
    <s v=""/>
    <x v="0"/>
    <x v="0"/>
    <x v="0"/>
    <m/>
    <m/>
    <m/>
  </r>
  <r>
    <x v="62"/>
    <x v="4"/>
    <x v="2"/>
    <x v="2"/>
    <x v="21"/>
    <s v="NEUTRE"/>
    <x v="4"/>
    <x v="3"/>
    <s v="D"/>
    <s v="O"/>
    <x v="3"/>
    <x v="9"/>
    <x v="0"/>
    <x v="67"/>
    <x v="0"/>
    <x v="0"/>
    <n v="0"/>
    <n v="0"/>
    <n v="0"/>
    <n v="0"/>
    <n v="0"/>
    <x v="0"/>
    <s v=""/>
    <s v=""/>
    <s v=""/>
    <x v="0"/>
    <x v="0"/>
    <x v="0"/>
    <m/>
    <m/>
    <m/>
  </r>
  <r>
    <x v="57"/>
    <x v="4"/>
    <x v="2"/>
    <x v="2"/>
    <x v="21"/>
    <s v="NEUTRE"/>
    <x v="4"/>
    <x v="3"/>
    <s v="D"/>
    <s v="N"/>
    <x v="3"/>
    <x v="2"/>
    <x v="0"/>
    <x v="24"/>
    <x v="0"/>
    <x v="0"/>
    <n v="0"/>
    <n v="0"/>
    <n v="0"/>
    <n v="0"/>
    <n v="0"/>
    <x v="0"/>
    <s v=""/>
    <s v=""/>
    <s v=""/>
    <x v="0"/>
    <x v="0"/>
    <x v="0"/>
    <m/>
    <m/>
    <m/>
  </r>
  <r>
    <x v="56"/>
    <x v="4"/>
    <x v="2"/>
    <x v="2"/>
    <x v="21"/>
    <s v="NEUTRE"/>
    <x v="4"/>
    <x v="3"/>
    <s v="D"/>
    <s v="N"/>
    <x v="3"/>
    <x v="1"/>
    <x v="0"/>
    <x v="24"/>
    <x v="0"/>
    <x v="0"/>
    <n v="0"/>
    <n v="0"/>
    <n v="0"/>
    <n v="0"/>
    <n v="0"/>
    <x v="0"/>
    <s v=""/>
    <s v=""/>
    <s v=""/>
    <x v="0"/>
    <x v="0"/>
    <x v="0"/>
    <m/>
    <m/>
    <m/>
  </r>
  <r>
    <x v="61"/>
    <x v="4"/>
    <x v="2"/>
    <x v="2"/>
    <x v="21"/>
    <s v="NEUTRE"/>
    <x v="4"/>
    <x v="3"/>
    <s v="D"/>
    <s v="N"/>
    <x v="3"/>
    <x v="5"/>
    <x v="0"/>
    <x v="14"/>
    <x v="0"/>
    <x v="0"/>
    <n v="0"/>
    <n v="0"/>
    <n v="0"/>
    <n v="0"/>
    <n v="0"/>
    <x v="0"/>
    <s v=""/>
    <s v=""/>
    <s v=""/>
    <x v="0"/>
    <x v="0"/>
    <x v="0"/>
    <m/>
    <m/>
    <m/>
  </r>
  <r>
    <x v="64"/>
    <x v="4"/>
    <x v="2"/>
    <x v="2"/>
    <x v="21"/>
    <s v="NEUTRE"/>
    <x v="4"/>
    <x v="3"/>
    <s v="D"/>
    <s v="N"/>
    <x v="3"/>
    <x v="12"/>
    <x v="0"/>
    <x v="14"/>
    <x v="0"/>
    <x v="0"/>
    <n v="0"/>
    <n v="0"/>
    <n v="0"/>
    <n v="0"/>
    <n v="0"/>
    <x v="0"/>
    <s v=""/>
    <s v=""/>
    <s v=""/>
    <x v="0"/>
    <x v="0"/>
    <x v="0"/>
    <m/>
    <m/>
    <m/>
  </r>
  <r>
    <x v="54"/>
    <x v="4"/>
    <x v="2"/>
    <x v="2"/>
    <x v="21"/>
    <s v="NEUTRE"/>
    <x v="4"/>
    <x v="3"/>
    <s v="D"/>
    <s v="N"/>
    <x v="3"/>
    <x v="14"/>
    <x v="0"/>
    <x v="23"/>
    <x v="0"/>
    <x v="0"/>
    <n v="0"/>
    <n v="0"/>
    <n v="0"/>
    <n v="0"/>
    <n v="0"/>
    <x v="0"/>
    <s v=""/>
    <s v=""/>
    <s v=""/>
    <x v="1"/>
    <x v="1"/>
    <x v="1"/>
    <m/>
    <m/>
    <m/>
  </r>
  <r>
    <x v="60"/>
    <x v="4"/>
    <x v="2"/>
    <x v="2"/>
    <x v="21"/>
    <s v="NEUTRE"/>
    <x v="4"/>
    <x v="3"/>
    <s v="D"/>
    <s v="N"/>
    <x v="3"/>
    <x v="9"/>
    <x v="0"/>
    <x v="14"/>
    <x v="0"/>
    <x v="0"/>
    <n v="0"/>
    <n v="0"/>
    <n v="0"/>
    <n v="0"/>
    <n v="0"/>
    <x v="0"/>
    <s v=""/>
    <s v=""/>
    <s v=""/>
    <x v="0"/>
    <x v="0"/>
    <x v="0"/>
    <m/>
    <m/>
    <m/>
  </r>
  <r>
    <x v="59"/>
    <x v="4"/>
    <x v="2"/>
    <x v="2"/>
    <x v="21"/>
    <s v="NEUTRE"/>
    <x v="4"/>
    <x v="3"/>
    <s v="D"/>
    <s v="N"/>
    <x v="3"/>
    <x v="14"/>
    <x v="0"/>
    <x v="23"/>
    <x v="0"/>
    <x v="0"/>
    <n v="0"/>
    <n v="0"/>
    <n v="0"/>
    <n v="0"/>
    <n v="0"/>
    <x v="0"/>
    <s v=""/>
    <s v=""/>
    <s v=""/>
    <x v="1"/>
    <x v="1"/>
    <x v="1"/>
    <m/>
    <m/>
    <m/>
  </r>
  <r>
    <x v="54"/>
    <x v="16"/>
    <x v="2"/>
    <x v="2"/>
    <x v="22"/>
    <s v="NEUTRE"/>
    <x v="0"/>
    <x v="2"/>
    <s v="D"/>
    <s v="O"/>
    <x v="3"/>
    <x v="0"/>
    <x v="6"/>
    <x v="7"/>
    <x v="0"/>
    <x v="0"/>
    <n v="0"/>
    <n v="0"/>
    <n v="0"/>
    <n v="0"/>
    <n v="0"/>
    <x v="136"/>
    <n v="0"/>
    <n v="0"/>
    <n v="0"/>
    <x v="0"/>
    <x v="0"/>
    <x v="0"/>
    <m/>
    <m/>
    <m/>
  </r>
  <r>
    <x v="56"/>
    <x v="16"/>
    <x v="2"/>
    <x v="2"/>
    <x v="22"/>
    <s v="NEUTRE"/>
    <x v="0"/>
    <x v="2"/>
    <s v="D"/>
    <s v="O"/>
    <x v="3"/>
    <x v="1"/>
    <x v="4"/>
    <x v="7"/>
    <x v="0"/>
    <x v="0"/>
    <n v="0"/>
    <n v="0"/>
    <n v="0"/>
    <n v="0"/>
    <n v="0"/>
    <x v="137"/>
    <n v="0"/>
    <n v="0"/>
    <n v="0"/>
    <x v="0"/>
    <x v="0"/>
    <x v="0"/>
    <m/>
    <m/>
    <m/>
  </r>
  <r>
    <x v="57"/>
    <x v="16"/>
    <x v="2"/>
    <x v="2"/>
    <x v="22"/>
    <s v="NEUTRE"/>
    <x v="0"/>
    <x v="2"/>
    <s v="D"/>
    <s v="O"/>
    <x v="3"/>
    <x v="2"/>
    <x v="9"/>
    <x v="60"/>
    <x v="0"/>
    <x v="0"/>
    <n v="0"/>
    <n v="0"/>
    <n v="0"/>
    <n v="0"/>
    <n v="0"/>
    <x v="138"/>
    <n v="0"/>
    <n v="0"/>
    <n v="0"/>
    <x v="0"/>
    <x v="0"/>
    <x v="0"/>
    <m/>
    <m/>
    <m/>
  </r>
  <r>
    <x v="72"/>
    <x v="16"/>
    <x v="2"/>
    <x v="2"/>
    <x v="22"/>
    <s v="NEUTRE"/>
    <x v="0"/>
    <x v="2"/>
    <s v="D"/>
    <s v="O"/>
    <x v="3"/>
    <x v="4"/>
    <x v="2"/>
    <x v="7"/>
    <x v="0"/>
    <x v="0"/>
    <n v="0"/>
    <n v="0"/>
    <n v="0"/>
    <n v="0"/>
    <n v="0"/>
    <x v="139"/>
    <n v="0"/>
    <n v="0"/>
    <n v="0"/>
    <x v="0"/>
    <x v="0"/>
    <x v="0"/>
    <m/>
    <m/>
    <m/>
  </r>
  <r>
    <x v="58"/>
    <x v="16"/>
    <x v="2"/>
    <x v="2"/>
    <x v="22"/>
    <s v="NEUTRE"/>
    <x v="0"/>
    <x v="2"/>
    <s v="D"/>
    <s v="O"/>
    <x v="3"/>
    <x v="3"/>
    <x v="4"/>
    <x v="7"/>
    <x v="0"/>
    <x v="0"/>
    <n v="0"/>
    <n v="0"/>
    <n v="0"/>
    <n v="0"/>
    <n v="0"/>
    <x v="140"/>
    <n v="0"/>
    <n v="0"/>
    <n v="0"/>
    <x v="0"/>
    <x v="0"/>
    <x v="0"/>
    <m/>
    <m/>
    <m/>
  </r>
  <r>
    <x v="68"/>
    <x v="16"/>
    <x v="2"/>
    <x v="2"/>
    <x v="22"/>
    <s v="NEUTRE"/>
    <x v="0"/>
    <x v="2"/>
    <s v="D"/>
    <s v="O"/>
    <x v="3"/>
    <x v="5"/>
    <x v="4"/>
    <x v="7"/>
    <x v="0"/>
    <x v="0"/>
    <n v="0"/>
    <n v="0"/>
    <n v="0"/>
    <n v="0"/>
    <n v="0"/>
    <x v="141"/>
    <n v="0"/>
    <n v="0"/>
    <n v="0"/>
    <x v="0"/>
    <x v="0"/>
    <x v="0"/>
    <m/>
    <m/>
    <m/>
  </r>
  <r>
    <x v="60"/>
    <x v="16"/>
    <x v="2"/>
    <x v="2"/>
    <x v="22"/>
    <s v="NEUTRE"/>
    <x v="0"/>
    <x v="2"/>
    <s v="D"/>
    <s v="O"/>
    <x v="3"/>
    <x v="6"/>
    <x v="6"/>
    <x v="7"/>
    <x v="0"/>
    <x v="0"/>
    <n v="0"/>
    <n v="0"/>
    <n v="0"/>
    <n v="0"/>
    <n v="0"/>
    <x v="142"/>
    <n v="0"/>
    <n v="0"/>
    <n v="0"/>
    <x v="0"/>
    <x v="0"/>
    <x v="0"/>
    <m/>
    <m/>
    <m/>
  </r>
  <r>
    <x v="63"/>
    <x v="16"/>
    <x v="2"/>
    <x v="2"/>
    <x v="22"/>
    <s v="NEUTRE"/>
    <x v="0"/>
    <x v="2"/>
    <s v="D"/>
    <s v="O"/>
    <x v="3"/>
    <x v="16"/>
    <x v="4"/>
    <x v="69"/>
    <x v="0"/>
    <x v="0"/>
    <n v="0"/>
    <n v="0"/>
    <n v="0"/>
    <n v="0"/>
    <n v="0"/>
    <x v="143"/>
    <s v=""/>
    <s v=""/>
    <s v=""/>
    <x v="0"/>
    <x v="0"/>
    <x v="0"/>
    <m/>
    <m/>
    <m/>
  </r>
  <r>
    <x v="73"/>
    <x v="16"/>
    <x v="2"/>
    <x v="2"/>
    <x v="22"/>
    <s v="NEUTRE"/>
    <x v="0"/>
    <x v="2"/>
    <s v="D"/>
    <s v="O"/>
    <x v="3"/>
    <x v="7"/>
    <x v="3"/>
    <x v="9"/>
    <x v="0"/>
    <x v="0"/>
    <n v="0"/>
    <n v="0"/>
    <n v="0"/>
    <n v="0"/>
    <n v="0"/>
    <x v="144"/>
    <s v=""/>
    <s v=""/>
    <s v=""/>
    <x v="0"/>
    <x v="0"/>
    <x v="0"/>
    <m/>
    <m/>
    <m/>
  </r>
  <r>
    <x v="61"/>
    <x v="16"/>
    <x v="2"/>
    <x v="2"/>
    <x v="22"/>
    <s v="NEUTRE"/>
    <x v="0"/>
    <x v="2"/>
    <s v="D"/>
    <s v="O"/>
    <x v="3"/>
    <x v="12"/>
    <x v="4"/>
    <x v="69"/>
    <x v="1"/>
    <x v="0"/>
    <n v="0"/>
    <n v="0"/>
    <n v="0"/>
    <n v="0"/>
    <n v="0"/>
    <x v="145"/>
    <s v=""/>
    <s v=""/>
    <s v=""/>
    <x v="0"/>
    <x v="0"/>
    <x v="0"/>
    <m/>
    <m/>
    <m/>
  </r>
  <r>
    <x v="62"/>
    <x v="16"/>
    <x v="2"/>
    <x v="2"/>
    <x v="22"/>
    <s v="NEUTRE"/>
    <x v="0"/>
    <x v="2"/>
    <s v="D"/>
    <s v="O"/>
    <x v="3"/>
    <x v="9"/>
    <x v="6"/>
    <x v="7"/>
    <x v="0"/>
    <x v="0"/>
    <n v="0"/>
    <n v="0"/>
    <n v="0"/>
    <n v="0"/>
    <n v="0"/>
    <x v="146"/>
    <n v="0"/>
    <n v="0"/>
    <n v="0"/>
    <x v="0"/>
    <x v="0"/>
    <x v="0"/>
    <m/>
    <m/>
    <m/>
  </r>
  <r>
    <x v="52"/>
    <x v="16"/>
    <x v="2"/>
    <x v="2"/>
    <x v="22"/>
    <s v="NEUTRE"/>
    <x v="0"/>
    <x v="2"/>
    <s v="D"/>
    <s v="N"/>
    <x v="3"/>
    <x v="5"/>
    <x v="2"/>
    <x v="70"/>
    <x v="0"/>
    <x v="0"/>
    <n v="0"/>
    <n v="0"/>
    <n v="0"/>
    <n v="0"/>
    <n v="0"/>
    <x v="147"/>
    <s v=""/>
    <s v=""/>
    <s v=""/>
    <x v="0"/>
    <x v="0"/>
    <x v="0"/>
    <m/>
    <m/>
    <m/>
  </r>
  <r>
    <x v="71"/>
    <x v="16"/>
    <x v="2"/>
    <x v="2"/>
    <x v="22"/>
    <s v="NEUTRE"/>
    <x v="0"/>
    <x v="2"/>
    <s v="D"/>
    <s v="N"/>
    <x v="3"/>
    <x v="12"/>
    <x v="3"/>
    <x v="49"/>
    <x v="0"/>
    <x v="0"/>
    <n v="0"/>
    <n v="0"/>
    <n v="0"/>
    <n v="0"/>
    <n v="0"/>
    <x v="148"/>
    <s v=""/>
    <s v=""/>
    <s v=""/>
    <x v="0"/>
    <x v="0"/>
    <x v="0"/>
    <m/>
    <m/>
    <m/>
  </r>
  <r>
    <x v="70"/>
    <x v="16"/>
    <x v="2"/>
    <x v="2"/>
    <x v="22"/>
    <s v="NEUTRE"/>
    <x v="0"/>
    <x v="2"/>
    <s v="D"/>
    <s v="N"/>
    <x v="3"/>
    <x v="16"/>
    <x v="4"/>
    <x v="49"/>
    <x v="0"/>
    <x v="0"/>
    <n v="0"/>
    <n v="0"/>
    <n v="0"/>
    <n v="0"/>
    <n v="0"/>
    <x v="149"/>
    <s v=""/>
    <s v=""/>
    <s v=""/>
    <x v="0"/>
    <x v="0"/>
    <x v="0"/>
    <m/>
    <m/>
    <m/>
  </r>
  <r>
    <x v="49"/>
    <x v="16"/>
    <x v="2"/>
    <x v="2"/>
    <x v="22"/>
    <s v="NEUTRE"/>
    <x v="0"/>
    <x v="2"/>
    <s v="D"/>
    <s v="N"/>
    <x v="3"/>
    <x v="9"/>
    <x v="4"/>
    <x v="9"/>
    <x v="0"/>
    <x v="0"/>
    <n v="0"/>
    <n v="0"/>
    <n v="0"/>
    <n v="0"/>
    <n v="0"/>
    <x v="150"/>
    <s v=""/>
    <s v=""/>
    <s v=""/>
    <x v="0"/>
    <x v="0"/>
    <x v="0"/>
    <m/>
    <m/>
    <m/>
  </r>
  <r>
    <x v="69"/>
    <x v="16"/>
    <x v="2"/>
    <x v="2"/>
    <x v="22"/>
    <s v="NEUTRE"/>
    <x v="0"/>
    <x v="2"/>
    <s v="D"/>
    <s v="N"/>
    <x v="3"/>
    <x v="14"/>
    <x v="3"/>
    <x v="23"/>
    <x v="0"/>
    <x v="0"/>
    <n v="0"/>
    <n v="0"/>
    <n v="0"/>
    <n v="0"/>
    <n v="0"/>
    <x v="151"/>
    <s v=""/>
    <s v=""/>
    <s v=""/>
    <x v="1"/>
    <x v="1"/>
    <x v="1"/>
    <m/>
    <m/>
    <m/>
  </r>
  <r>
    <x v="59"/>
    <x v="16"/>
    <x v="2"/>
    <x v="2"/>
    <x v="22"/>
    <s v="NEUTRE"/>
    <x v="0"/>
    <x v="2"/>
    <s v="D"/>
    <s v="N"/>
    <x v="3"/>
    <x v="14"/>
    <x v="4"/>
    <x v="23"/>
    <x v="0"/>
    <x v="0"/>
    <n v="0"/>
    <n v="0"/>
    <n v="0"/>
    <n v="0"/>
    <n v="0"/>
    <x v="152"/>
    <s v=""/>
    <s v=""/>
    <s v=""/>
    <x v="1"/>
    <x v="1"/>
    <x v="1"/>
    <m/>
    <m/>
    <m/>
  </r>
  <r>
    <x v="64"/>
    <x v="16"/>
    <x v="2"/>
    <x v="2"/>
    <x v="22"/>
    <s v="NEUTRE"/>
    <x v="0"/>
    <x v="2"/>
    <s v="D"/>
    <s v="N"/>
    <x v="3"/>
    <x v="14"/>
    <x v="4"/>
    <x v="23"/>
    <x v="0"/>
    <x v="0"/>
    <n v="0"/>
    <n v="0"/>
    <n v="0"/>
    <n v="0"/>
    <n v="0"/>
    <x v="153"/>
    <s v=""/>
    <s v=""/>
    <s v=""/>
    <x v="1"/>
    <x v="1"/>
    <x v="1"/>
    <m/>
    <m/>
    <m/>
  </r>
  <r>
    <x v="54"/>
    <x v="17"/>
    <x v="1"/>
    <x v="2"/>
    <x v="23"/>
    <s v="DOMICILE"/>
    <x v="2"/>
    <x v="3"/>
    <s v="V"/>
    <s v="O"/>
    <x v="3"/>
    <x v="0"/>
    <x v="3"/>
    <x v="0"/>
    <x v="0"/>
    <x v="0"/>
    <n v="0"/>
    <n v="0"/>
    <n v="0"/>
    <n v="0"/>
    <n v="0"/>
    <x v="154"/>
    <n v="0"/>
    <n v="0"/>
    <n v="0"/>
    <x v="0"/>
    <x v="0"/>
    <x v="0"/>
    <m/>
    <m/>
    <m/>
  </r>
  <r>
    <x v="70"/>
    <x v="17"/>
    <x v="1"/>
    <x v="2"/>
    <x v="23"/>
    <s v="DOMICILE"/>
    <x v="2"/>
    <x v="3"/>
    <s v="V"/>
    <s v="O"/>
    <x v="3"/>
    <x v="1"/>
    <x v="4"/>
    <x v="0"/>
    <x v="0"/>
    <x v="0"/>
    <n v="0"/>
    <n v="0"/>
    <n v="9506"/>
    <n v="63"/>
    <n v="52"/>
    <x v="155"/>
    <n v="9506"/>
    <n v="62.999999999999993"/>
    <n v="51.999999999999993"/>
    <x v="125"/>
    <x v="122"/>
    <x v="115"/>
    <m/>
    <m/>
    <m/>
  </r>
  <r>
    <x v="49"/>
    <x v="17"/>
    <x v="1"/>
    <x v="2"/>
    <x v="23"/>
    <s v="DOMICILE"/>
    <x v="2"/>
    <x v="3"/>
    <s v="V"/>
    <s v="O"/>
    <x v="3"/>
    <x v="2"/>
    <x v="3"/>
    <x v="0"/>
    <x v="0"/>
    <x v="0"/>
    <n v="0"/>
    <n v="0"/>
    <n v="10111"/>
    <n v="178"/>
    <n v="37"/>
    <x v="156"/>
    <n v="10111"/>
    <n v="178"/>
    <n v="37"/>
    <x v="126"/>
    <x v="123"/>
    <x v="116"/>
    <m/>
    <m/>
    <m/>
  </r>
  <r>
    <x v="58"/>
    <x v="17"/>
    <x v="1"/>
    <x v="2"/>
    <x v="23"/>
    <s v="DOMICILE"/>
    <x v="2"/>
    <x v="3"/>
    <s v="V"/>
    <s v="O"/>
    <x v="3"/>
    <x v="3"/>
    <x v="4"/>
    <x v="0"/>
    <x v="0"/>
    <x v="0"/>
    <n v="0"/>
    <n v="0"/>
    <n v="9836"/>
    <n v="147"/>
    <n v="39"/>
    <x v="157"/>
    <n v="9836"/>
    <n v="147"/>
    <n v="39"/>
    <x v="127"/>
    <x v="124"/>
    <x v="117"/>
    <m/>
    <m/>
    <m/>
  </r>
  <r>
    <x v="56"/>
    <x v="17"/>
    <x v="1"/>
    <x v="2"/>
    <x v="23"/>
    <s v="DOMICILE"/>
    <x v="2"/>
    <x v="3"/>
    <s v="V"/>
    <s v="O"/>
    <x v="3"/>
    <x v="4"/>
    <x v="3"/>
    <x v="0"/>
    <x v="0"/>
    <x v="0"/>
    <n v="0"/>
    <n v="0"/>
    <n v="10117"/>
    <n v="139"/>
    <n v="52"/>
    <x v="158"/>
    <n v="10117"/>
    <n v="139"/>
    <n v="51.999999999999993"/>
    <x v="128"/>
    <x v="125"/>
    <x v="115"/>
    <m/>
    <m/>
    <m/>
  </r>
  <r>
    <x v="68"/>
    <x v="17"/>
    <x v="1"/>
    <x v="2"/>
    <x v="23"/>
    <s v="DOMICILE"/>
    <x v="2"/>
    <x v="3"/>
    <s v="V"/>
    <s v="O"/>
    <x v="3"/>
    <x v="5"/>
    <x v="4"/>
    <x v="12"/>
    <x v="0"/>
    <x v="0"/>
    <n v="0"/>
    <n v="0"/>
    <n v="9564"/>
    <n v="20"/>
    <n v="33"/>
    <x v="159"/>
    <n v="11035.384615384615"/>
    <n v="23.076923076923073"/>
    <n v="38.076923076923073"/>
    <x v="129"/>
    <x v="126"/>
    <x v="118"/>
    <m/>
    <m/>
    <m/>
  </r>
  <r>
    <x v="60"/>
    <x v="17"/>
    <x v="1"/>
    <x v="2"/>
    <x v="23"/>
    <s v="DOMICILE"/>
    <x v="2"/>
    <x v="3"/>
    <s v="V"/>
    <s v="O"/>
    <x v="3"/>
    <x v="6"/>
    <x v="4"/>
    <x v="36"/>
    <x v="0"/>
    <x v="1"/>
    <n v="0"/>
    <n v="0"/>
    <n v="9341"/>
    <n v="167"/>
    <n v="51"/>
    <x v="160"/>
    <n v="9890.4705882352937"/>
    <n v="176.8235294117647"/>
    <n v="54"/>
    <x v="130"/>
    <x v="127"/>
    <x v="119"/>
    <m/>
    <m/>
    <m/>
  </r>
  <r>
    <x v="61"/>
    <x v="17"/>
    <x v="1"/>
    <x v="2"/>
    <x v="23"/>
    <s v="DOMICILE"/>
    <x v="2"/>
    <x v="3"/>
    <s v="V"/>
    <s v="O"/>
    <x v="3"/>
    <x v="12"/>
    <x v="3"/>
    <x v="0"/>
    <x v="0"/>
    <x v="0"/>
    <n v="0"/>
    <n v="0"/>
    <n v="11099"/>
    <n v="125"/>
    <n v="31"/>
    <x v="161"/>
    <n v="11099"/>
    <n v="125"/>
    <n v="31"/>
    <x v="131"/>
    <x v="128"/>
    <x v="120"/>
    <m/>
    <m/>
    <m/>
  </r>
  <r>
    <x v="73"/>
    <x v="17"/>
    <x v="1"/>
    <x v="2"/>
    <x v="23"/>
    <s v="DOMICILE"/>
    <x v="2"/>
    <x v="3"/>
    <s v="V"/>
    <s v="O"/>
    <x v="3"/>
    <x v="7"/>
    <x v="2"/>
    <x v="0"/>
    <x v="3"/>
    <x v="0"/>
    <n v="0"/>
    <n v="0"/>
    <n v="10081"/>
    <n v="133"/>
    <n v="59"/>
    <x v="162"/>
    <n v="10081"/>
    <n v="133"/>
    <n v="59"/>
    <x v="132"/>
    <x v="129"/>
    <x v="121"/>
    <m/>
    <m/>
    <m/>
  </r>
  <r>
    <x v="64"/>
    <x v="17"/>
    <x v="1"/>
    <x v="2"/>
    <x v="23"/>
    <s v="DOMICILE"/>
    <x v="2"/>
    <x v="3"/>
    <s v="V"/>
    <s v="O"/>
    <x v="3"/>
    <x v="16"/>
    <x v="4"/>
    <x v="0"/>
    <x v="0"/>
    <x v="1"/>
    <n v="0"/>
    <n v="0"/>
    <n v="11162"/>
    <n v="171"/>
    <n v="51"/>
    <x v="163"/>
    <n v="11162"/>
    <n v="171"/>
    <n v="51"/>
    <x v="133"/>
    <x v="130"/>
    <x v="122"/>
    <m/>
    <m/>
    <m/>
  </r>
  <r>
    <x v="71"/>
    <x v="17"/>
    <x v="1"/>
    <x v="2"/>
    <x v="23"/>
    <s v="DOMICILE"/>
    <x v="2"/>
    <x v="3"/>
    <s v="V"/>
    <s v="O"/>
    <x v="3"/>
    <x v="9"/>
    <x v="2"/>
    <x v="71"/>
    <x v="1"/>
    <x v="1"/>
    <n v="0"/>
    <n v="0"/>
    <n v="10195"/>
    <n v="232"/>
    <n v="52"/>
    <x v="164"/>
    <n v="11327.777777777777"/>
    <n v="257.77777777777777"/>
    <n v="57.777777777777771"/>
    <x v="134"/>
    <x v="131"/>
    <x v="123"/>
    <m/>
    <m/>
    <m/>
  </r>
  <r>
    <x v="65"/>
    <x v="17"/>
    <x v="1"/>
    <x v="2"/>
    <x v="23"/>
    <s v="DOMICILE"/>
    <x v="2"/>
    <x v="3"/>
    <s v="V"/>
    <s v="N"/>
    <x v="3"/>
    <x v="14"/>
    <x v="0"/>
    <x v="23"/>
    <x v="0"/>
    <x v="0"/>
    <n v="0"/>
    <n v="0"/>
    <n v="0"/>
    <n v="0"/>
    <n v="0"/>
    <x v="0"/>
    <s v=""/>
    <s v=""/>
    <s v=""/>
    <x v="1"/>
    <x v="1"/>
    <x v="1"/>
    <m/>
    <m/>
    <m/>
  </r>
  <r>
    <x v="63"/>
    <x v="17"/>
    <x v="1"/>
    <x v="2"/>
    <x v="23"/>
    <s v="DOMICILE"/>
    <x v="2"/>
    <x v="3"/>
    <s v="V"/>
    <s v="N"/>
    <x v="3"/>
    <x v="12"/>
    <x v="4"/>
    <x v="14"/>
    <x v="0"/>
    <x v="0"/>
    <n v="0"/>
    <n v="0"/>
    <n v="1526"/>
    <n v="10"/>
    <n v="3"/>
    <x v="165"/>
    <s v=""/>
    <s v=""/>
    <s v=""/>
    <x v="135"/>
    <x v="132"/>
    <x v="124"/>
    <m/>
    <m/>
    <m/>
  </r>
  <r>
    <x v="74"/>
    <x v="17"/>
    <x v="1"/>
    <x v="2"/>
    <x v="23"/>
    <s v="DOMICILE"/>
    <x v="2"/>
    <x v="3"/>
    <s v="V"/>
    <s v="N"/>
    <x v="3"/>
    <x v="6"/>
    <x v="4"/>
    <x v="65"/>
    <x v="0"/>
    <x v="0"/>
    <n v="0"/>
    <n v="0"/>
    <n v="0"/>
    <n v="0"/>
    <n v="0"/>
    <x v="165"/>
    <s v=""/>
    <s v=""/>
    <s v=""/>
    <x v="0"/>
    <x v="0"/>
    <x v="0"/>
    <m/>
    <m/>
    <m/>
  </r>
  <r>
    <x v="62"/>
    <x v="17"/>
    <x v="1"/>
    <x v="2"/>
    <x v="23"/>
    <s v="DOMICILE"/>
    <x v="2"/>
    <x v="3"/>
    <s v="V"/>
    <s v="N"/>
    <x v="3"/>
    <x v="9"/>
    <x v="6"/>
    <x v="45"/>
    <x v="0"/>
    <x v="0"/>
    <n v="0"/>
    <n v="0"/>
    <n v="1143"/>
    <n v="23"/>
    <n v="10"/>
    <x v="166"/>
    <s v=""/>
    <s v=""/>
    <s v=""/>
    <x v="136"/>
    <x v="133"/>
    <x v="125"/>
    <m/>
    <m/>
    <m/>
  </r>
  <r>
    <x v="75"/>
    <x v="17"/>
    <x v="1"/>
    <x v="2"/>
    <x v="23"/>
    <s v="DOMICILE"/>
    <x v="2"/>
    <x v="3"/>
    <s v="V"/>
    <s v="N"/>
    <x v="3"/>
    <x v="14"/>
    <x v="0"/>
    <x v="23"/>
    <x v="0"/>
    <x v="0"/>
    <n v="0"/>
    <n v="0"/>
    <n v="0"/>
    <n v="0"/>
    <n v="0"/>
    <x v="0"/>
    <s v=""/>
    <s v=""/>
    <s v=""/>
    <x v="1"/>
    <x v="1"/>
    <x v="1"/>
    <m/>
    <m/>
    <m/>
  </r>
  <r>
    <x v="54"/>
    <x v="11"/>
    <x v="1"/>
    <x v="2"/>
    <x v="24"/>
    <s v="DOMICILE"/>
    <x v="5"/>
    <x v="1"/>
    <s v="V"/>
    <s v="O"/>
    <x v="3"/>
    <x v="0"/>
    <x v="3"/>
    <x v="0"/>
    <x v="0"/>
    <x v="0"/>
    <n v="0"/>
    <n v="0"/>
    <n v="0"/>
    <n v="0"/>
    <n v="0"/>
    <x v="167"/>
    <n v="0"/>
    <n v="0"/>
    <n v="0"/>
    <x v="0"/>
    <x v="0"/>
    <x v="0"/>
    <m/>
    <m/>
    <m/>
  </r>
  <r>
    <x v="70"/>
    <x v="11"/>
    <x v="1"/>
    <x v="2"/>
    <x v="24"/>
    <s v="DOMICILE"/>
    <x v="5"/>
    <x v="1"/>
    <s v="V"/>
    <s v="O"/>
    <x v="3"/>
    <x v="1"/>
    <x v="2"/>
    <x v="0"/>
    <x v="1"/>
    <x v="0"/>
    <n v="0"/>
    <n v="0"/>
    <n v="9964"/>
    <n v="86"/>
    <n v="61"/>
    <x v="168"/>
    <n v="9964"/>
    <n v="86"/>
    <n v="61"/>
    <x v="137"/>
    <x v="134"/>
    <x v="126"/>
    <m/>
    <m/>
    <m/>
  </r>
  <r>
    <x v="49"/>
    <x v="11"/>
    <x v="1"/>
    <x v="2"/>
    <x v="24"/>
    <s v="DOMICILE"/>
    <x v="5"/>
    <x v="1"/>
    <s v="V"/>
    <s v="O"/>
    <x v="3"/>
    <x v="2"/>
    <x v="4"/>
    <x v="0"/>
    <x v="0"/>
    <x v="1"/>
    <n v="0"/>
    <n v="0"/>
    <n v="9474"/>
    <n v="74"/>
    <n v="40"/>
    <x v="169"/>
    <n v="9474"/>
    <n v="74"/>
    <n v="40"/>
    <x v="138"/>
    <x v="135"/>
    <x v="127"/>
    <m/>
    <m/>
    <m/>
  </r>
  <r>
    <x v="58"/>
    <x v="11"/>
    <x v="1"/>
    <x v="2"/>
    <x v="24"/>
    <s v="DOMICILE"/>
    <x v="5"/>
    <x v="1"/>
    <s v="V"/>
    <s v="O"/>
    <x v="3"/>
    <x v="3"/>
    <x v="3"/>
    <x v="0"/>
    <x v="0"/>
    <x v="0"/>
    <n v="0"/>
    <n v="0"/>
    <n v="10389"/>
    <n v="124"/>
    <n v="38"/>
    <x v="170"/>
    <n v="10389"/>
    <n v="124"/>
    <n v="38"/>
    <x v="139"/>
    <x v="136"/>
    <x v="128"/>
    <m/>
    <m/>
    <m/>
  </r>
  <r>
    <x v="56"/>
    <x v="11"/>
    <x v="1"/>
    <x v="2"/>
    <x v="24"/>
    <s v="DOMICILE"/>
    <x v="5"/>
    <x v="1"/>
    <s v="V"/>
    <s v="O"/>
    <x v="3"/>
    <x v="4"/>
    <x v="3"/>
    <x v="0"/>
    <x v="0"/>
    <x v="0"/>
    <n v="0"/>
    <n v="0"/>
    <n v="10120"/>
    <n v="121"/>
    <n v="54"/>
    <x v="171"/>
    <n v="10120"/>
    <n v="121.00000000000001"/>
    <n v="54"/>
    <x v="140"/>
    <x v="137"/>
    <x v="119"/>
    <m/>
    <m/>
    <m/>
  </r>
  <r>
    <x v="68"/>
    <x v="11"/>
    <x v="1"/>
    <x v="2"/>
    <x v="24"/>
    <s v="DOMICILE"/>
    <x v="5"/>
    <x v="1"/>
    <s v="V"/>
    <s v="O"/>
    <x v="3"/>
    <x v="5"/>
    <x v="3"/>
    <x v="72"/>
    <x v="0"/>
    <x v="0"/>
    <n v="0"/>
    <n v="0"/>
    <n v="8962"/>
    <n v="81"/>
    <n v="38"/>
    <x v="172"/>
    <n v="12038.507462686566"/>
    <n v="108.80597014925372"/>
    <n v="51.044776119402982"/>
    <x v="141"/>
    <x v="138"/>
    <x v="129"/>
    <m/>
    <m/>
    <m/>
  </r>
  <r>
    <x v="71"/>
    <x v="11"/>
    <x v="1"/>
    <x v="2"/>
    <x v="24"/>
    <s v="DOMICILE"/>
    <x v="5"/>
    <x v="1"/>
    <s v="V"/>
    <s v="O"/>
    <x v="3"/>
    <x v="6"/>
    <x v="2"/>
    <x v="0"/>
    <x v="0"/>
    <x v="3"/>
    <n v="0"/>
    <n v="0"/>
    <n v="10889"/>
    <n v="141"/>
    <n v="77"/>
    <x v="173"/>
    <n v="10889"/>
    <n v="141"/>
    <n v="77"/>
    <x v="142"/>
    <x v="139"/>
    <x v="130"/>
    <m/>
    <m/>
    <m/>
  </r>
  <r>
    <x v="61"/>
    <x v="11"/>
    <x v="1"/>
    <x v="2"/>
    <x v="24"/>
    <s v="DOMICILE"/>
    <x v="5"/>
    <x v="1"/>
    <s v="V"/>
    <s v="O"/>
    <x v="3"/>
    <x v="16"/>
    <x v="2"/>
    <x v="0"/>
    <x v="1"/>
    <x v="1"/>
    <n v="0"/>
    <n v="0"/>
    <n v="10741"/>
    <n v="176"/>
    <n v="50"/>
    <x v="174"/>
    <n v="10741"/>
    <n v="176"/>
    <n v="50"/>
    <x v="143"/>
    <x v="140"/>
    <x v="8"/>
    <m/>
    <m/>
    <m/>
  </r>
  <r>
    <x v="62"/>
    <x v="11"/>
    <x v="1"/>
    <x v="2"/>
    <x v="24"/>
    <s v="DOMICILE"/>
    <x v="5"/>
    <x v="1"/>
    <s v="V"/>
    <s v="O"/>
    <x v="3"/>
    <x v="7"/>
    <x v="4"/>
    <x v="0"/>
    <x v="1"/>
    <x v="0"/>
    <n v="0"/>
    <n v="0"/>
    <n v="9870"/>
    <n v="147"/>
    <n v="45"/>
    <x v="175"/>
    <n v="9870"/>
    <n v="147"/>
    <n v="45"/>
    <x v="144"/>
    <x v="124"/>
    <x v="80"/>
    <m/>
    <m/>
    <m/>
  </r>
  <r>
    <x v="64"/>
    <x v="11"/>
    <x v="1"/>
    <x v="2"/>
    <x v="24"/>
    <s v="DOMICILE"/>
    <x v="5"/>
    <x v="1"/>
    <s v="V"/>
    <s v="O"/>
    <x v="3"/>
    <x v="12"/>
    <x v="2"/>
    <x v="7"/>
    <x v="6"/>
    <x v="0"/>
    <n v="0"/>
    <n v="0"/>
    <n v="7427"/>
    <n v="94"/>
    <n v="37"/>
    <x v="176"/>
    <n v="11140.5"/>
    <n v="141"/>
    <n v="55.5"/>
    <x v="145"/>
    <x v="139"/>
    <x v="131"/>
    <m/>
    <m/>
    <m/>
  </r>
  <r>
    <x v="60"/>
    <x v="11"/>
    <x v="1"/>
    <x v="2"/>
    <x v="24"/>
    <s v="DOMICILE"/>
    <x v="5"/>
    <x v="1"/>
    <s v="V"/>
    <s v="O"/>
    <x v="3"/>
    <x v="9"/>
    <x v="4"/>
    <x v="1"/>
    <x v="0"/>
    <x v="0"/>
    <n v="0"/>
    <n v="0"/>
    <n v="5232"/>
    <n v="84"/>
    <n v="31"/>
    <x v="177"/>
    <n v="10464"/>
    <n v="168"/>
    <n v="62"/>
    <x v="146"/>
    <x v="141"/>
    <x v="132"/>
    <m/>
    <m/>
    <m/>
  </r>
  <r>
    <x v="65"/>
    <x v="11"/>
    <x v="1"/>
    <x v="2"/>
    <x v="24"/>
    <s v="DOMICILE"/>
    <x v="5"/>
    <x v="1"/>
    <s v="V"/>
    <s v="N"/>
    <x v="3"/>
    <x v="4"/>
    <x v="6"/>
    <x v="1"/>
    <x v="0"/>
    <x v="0"/>
    <n v="0"/>
    <n v="0"/>
    <n v="4987"/>
    <n v="81"/>
    <n v="23"/>
    <x v="178"/>
    <n v="9974"/>
    <n v="162"/>
    <n v="46"/>
    <x v="147"/>
    <x v="50"/>
    <x v="133"/>
    <m/>
    <m/>
    <m/>
  </r>
  <r>
    <x v="63"/>
    <x v="11"/>
    <x v="1"/>
    <x v="2"/>
    <x v="24"/>
    <s v="DOMICILE"/>
    <x v="5"/>
    <x v="1"/>
    <s v="V"/>
    <s v="N"/>
    <x v="3"/>
    <x v="12"/>
    <x v="4"/>
    <x v="9"/>
    <x v="0"/>
    <x v="0"/>
    <n v="0"/>
    <n v="0"/>
    <n v="0"/>
    <n v="0"/>
    <n v="0"/>
    <x v="179"/>
    <s v=""/>
    <s v=""/>
    <s v=""/>
    <x v="0"/>
    <x v="0"/>
    <x v="0"/>
    <m/>
    <m/>
    <m/>
  </r>
  <r>
    <x v="76"/>
    <x v="11"/>
    <x v="1"/>
    <x v="2"/>
    <x v="24"/>
    <s v="DOMICILE"/>
    <x v="5"/>
    <x v="1"/>
    <s v="V"/>
    <s v="N"/>
    <x v="3"/>
    <x v="14"/>
    <x v="0"/>
    <x v="23"/>
    <x v="0"/>
    <x v="0"/>
    <n v="0"/>
    <n v="0"/>
    <n v="0"/>
    <n v="0"/>
    <n v="0"/>
    <x v="0"/>
    <s v=""/>
    <s v=""/>
    <s v=""/>
    <x v="1"/>
    <x v="1"/>
    <x v="1"/>
    <m/>
    <m/>
    <m/>
  </r>
  <r>
    <x v="74"/>
    <x v="11"/>
    <x v="1"/>
    <x v="2"/>
    <x v="24"/>
    <s v="DOMICILE"/>
    <x v="5"/>
    <x v="1"/>
    <s v="V"/>
    <s v="N"/>
    <x v="3"/>
    <x v="9"/>
    <x v="3"/>
    <x v="49"/>
    <x v="0"/>
    <x v="0"/>
    <n v="0"/>
    <n v="0"/>
    <n v="2530"/>
    <n v="26"/>
    <n v="16"/>
    <x v="180"/>
    <s v=""/>
    <s v=""/>
    <s v=""/>
    <x v="148"/>
    <x v="142"/>
    <x v="134"/>
    <m/>
    <m/>
    <m/>
  </r>
  <r>
    <x v="75"/>
    <x v="11"/>
    <x v="1"/>
    <x v="2"/>
    <x v="24"/>
    <s v="DOMICILE"/>
    <x v="5"/>
    <x v="1"/>
    <s v="V"/>
    <s v="N"/>
    <x v="3"/>
    <x v="14"/>
    <x v="0"/>
    <x v="23"/>
    <x v="0"/>
    <x v="0"/>
    <n v="0"/>
    <n v="0"/>
    <n v="0"/>
    <n v="0"/>
    <n v="0"/>
    <x v="0"/>
    <s v=""/>
    <s v=""/>
    <s v=""/>
    <x v="1"/>
    <x v="1"/>
    <x v="1"/>
    <m/>
    <m/>
    <m/>
  </r>
  <r>
    <x v="54"/>
    <x v="11"/>
    <x v="1"/>
    <x v="2"/>
    <x v="24"/>
    <s v="DOMICILE"/>
    <x v="5"/>
    <x v="1"/>
    <s v="V"/>
    <s v="O"/>
    <x v="3"/>
    <x v="0"/>
    <x v="3"/>
    <x v="0"/>
    <x v="0"/>
    <x v="0"/>
    <n v="0"/>
    <n v="0"/>
    <n v="0"/>
    <n v="0"/>
    <n v="0"/>
    <x v="167"/>
    <n v="0"/>
    <n v="0"/>
    <n v="0"/>
    <x v="0"/>
    <x v="0"/>
    <x v="0"/>
    <m/>
    <m/>
    <m/>
  </r>
  <r>
    <x v="70"/>
    <x v="11"/>
    <x v="1"/>
    <x v="2"/>
    <x v="24"/>
    <s v="DOMICILE"/>
    <x v="5"/>
    <x v="1"/>
    <s v="V"/>
    <s v="O"/>
    <x v="3"/>
    <x v="1"/>
    <x v="2"/>
    <x v="0"/>
    <x v="1"/>
    <x v="0"/>
    <n v="0"/>
    <n v="0"/>
    <n v="9964"/>
    <n v="86"/>
    <n v="61"/>
    <x v="168"/>
    <n v="9964"/>
    <n v="86"/>
    <n v="61"/>
    <x v="137"/>
    <x v="134"/>
    <x v="126"/>
    <m/>
    <m/>
    <m/>
  </r>
  <r>
    <x v="49"/>
    <x v="11"/>
    <x v="1"/>
    <x v="2"/>
    <x v="24"/>
    <s v="DOMICILE"/>
    <x v="5"/>
    <x v="1"/>
    <s v="V"/>
    <s v="O"/>
    <x v="3"/>
    <x v="2"/>
    <x v="4"/>
    <x v="0"/>
    <x v="0"/>
    <x v="1"/>
    <n v="0"/>
    <n v="0"/>
    <n v="9474"/>
    <n v="74"/>
    <n v="40"/>
    <x v="169"/>
    <n v="9474"/>
    <n v="74"/>
    <n v="40"/>
    <x v="138"/>
    <x v="135"/>
    <x v="127"/>
    <m/>
    <m/>
    <m/>
  </r>
  <r>
    <x v="58"/>
    <x v="11"/>
    <x v="1"/>
    <x v="2"/>
    <x v="24"/>
    <s v="DOMICILE"/>
    <x v="5"/>
    <x v="1"/>
    <s v="V"/>
    <s v="O"/>
    <x v="3"/>
    <x v="3"/>
    <x v="3"/>
    <x v="0"/>
    <x v="0"/>
    <x v="0"/>
    <n v="0"/>
    <n v="0"/>
    <n v="10389"/>
    <n v="124"/>
    <n v="38"/>
    <x v="170"/>
    <n v="10389"/>
    <n v="124"/>
    <n v="38"/>
    <x v="139"/>
    <x v="136"/>
    <x v="128"/>
    <m/>
    <m/>
    <m/>
  </r>
  <r>
    <x v="56"/>
    <x v="11"/>
    <x v="1"/>
    <x v="2"/>
    <x v="24"/>
    <s v="DOMICILE"/>
    <x v="5"/>
    <x v="1"/>
    <s v="V"/>
    <s v="O"/>
    <x v="3"/>
    <x v="4"/>
    <x v="3"/>
    <x v="0"/>
    <x v="0"/>
    <x v="0"/>
    <n v="0"/>
    <n v="0"/>
    <n v="10120"/>
    <n v="121"/>
    <n v="54"/>
    <x v="171"/>
    <n v="10120"/>
    <n v="121.00000000000001"/>
    <n v="54"/>
    <x v="140"/>
    <x v="137"/>
    <x v="119"/>
    <m/>
    <m/>
    <m/>
  </r>
  <r>
    <x v="68"/>
    <x v="11"/>
    <x v="1"/>
    <x v="2"/>
    <x v="24"/>
    <s v="DOMICILE"/>
    <x v="5"/>
    <x v="1"/>
    <s v="V"/>
    <s v="O"/>
    <x v="3"/>
    <x v="5"/>
    <x v="3"/>
    <x v="72"/>
    <x v="0"/>
    <x v="0"/>
    <n v="0"/>
    <n v="0"/>
    <n v="8962"/>
    <n v="81"/>
    <n v="38"/>
    <x v="172"/>
    <n v="12038.507462686566"/>
    <n v="108.80597014925372"/>
    <n v="51.044776119402982"/>
    <x v="141"/>
    <x v="138"/>
    <x v="129"/>
    <m/>
    <m/>
    <m/>
  </r>
  <r>
    <x v="71"/>
    <x v="11"/>
    <x v="1"/>
    <x v="2"/>
    <x v="24"/>
    <s v="DOMICILE"/>
    <x v="5"/>
    <x v="1"/>
    <s v="V"/>
    <s v="O"/>
    <x v="3"/>
    <x v="6"/>
    <x v="2"/>
    <x v="0"/>
    <x v="0"/>
    <x v="3"/>
    <n v="0"/>
    <n v="0"/>
    <n v="10889"/>
    <n v="141"/>
    <n v="77"/>
    <x v="173"/>
    <n v="10889"/>
    <n v="141"/>
    <n v="77"/>
    <x v="142"/>
    <x v="139"/>
    <x v="130"/>
    <m/>
    <m/>
    <m/>
  </r>
  <r>
    <x v="61"/>
    <x v="11"/>
    <x v="1"/>
    <x v="2"/>
    <x v="24"/>
    <s v="DOMICILE"/>
    <x v="5"/>
    <x v="1"/>
    <s v="V"/>
    <s v="O"/>
    <x v="3"/>
    <x v="16"/>
    <x v="2"/>
    <x v="0"/>
    <x v="1"/>
    <x v="1"/>
    <n v="0"/>
    <n v="0"/>
    <n v="10741"/>
    <n v="176"/>
    <n v="50"/>
    <x v="174"/>
    <n v="10741"/>
    <n v="176"/>
    <n v="50"/>
    <x v="143"/>
    <x v="140"/>
    <x v="8"/>
    <m/>
    <m/>
    <m/>
  </r>
  <r>
    <x v="62"/>
    <x v="11"/>
    <x v="1"/>
    <x v="2"/>
    <x v="24"/>
    <s v="DOMICILE"/>
    <x v="5"/>
    <x v="1"/>
    <s v="V"/>
    <s v="O"/>
    <x v="3"/>
    <x v="7"/>
    <x v="4"/>
    <x v="0"/>
    <x v="1"/>
    <x v="0"/>
    <n v="0"/>
    <n v="0"/>
    <n v="9870"/>
    <n v="147"/>
    <n v="45"/>
    <x v="175"/>
    <n v="9870"/>
    <n v="147"/>
    <n v="45"/>
    <x v="144"/>
    <x v="124"/>
    <x v="80"/>
    <m/>
    <m/>
    <m/>
  </r>
  <r>
    <x v="64"/>
    <x v="11"/>
    <x v="1"/>
    <x v="2"/>
    <x v="24"/>
    <s v="DOMICILE"/>
    <x v="5"/>
    <x v="1"/>
    <s v="V"/>
    <s v="O"/>
    <x v="3"/>
    <x v="12"/>
    <x v="2"/>
    <x v="7"/>
    <x v="6"/>
    <x v="0"/>
    <n v="0"/>
    <n v="0"/>
    <n v="7427"/>
    <n v="94"/>
    <n v="37"/>
    <x v="176"/>
    <n v="11140.5"/>
    <n v="141"/>
    <n v="55.5"/>
    <x v="145"/>
    <x v="139"/>
    <x v="131"/>
    <m/>
    <m/>
    <m/>
  </r>
  <r>
    <x v="60"/>
    <x v="11"/>
    <x v="1"/>
    <x v="2"/>
    <x v="24"/>
    <s v="DOMICILE"/>
    <x v="5"/>
    <x v="1"/>
    <s v="V"/>
    <s v="O"/>
    <x v="3"/>
    <x v="9"/>
    <x v="4"/>
    <x v="1"/>
    <x v="0"/>
    <x v="0"/>
    <n v="0"/>
    <n v="0"/>
    <n v="5232"/>
    <n v="84"/>
    <n v="31"/>
    <x v="177"/>
    <n v="10464"/>
    <n v="168"/>
    <n v="62"/>
    <x v="146"/>
    <x v="141"/>
    <x v="132"/>
    <m/>
    <m/>
    <m/>
  </r>
  <r>
    <x v="65"/>
    <x v="11"/>
    <x v="1"/>
    <x v="2"/>
    <x v="24"/>
    <s v="DOMICILE"/>
    <x v="5"/>
    <x v="1"/>
    <s v="V"/>
    <s v="N"/>
    <x v="3"/>
    <x v="4"/>
    <x v="6"/>
    <x v="1"/>
    <x v="0"/>
    <x v="0"/>
    <n v="0"/>
    <n v="0"/>
    <n v="4987"/>
    <n v="81"/>
    <n v="23"/>
    <x v="178"/>
    <n v="9974"/>
    <n v="162"/>
    <n v="46"/>
    <x v="147"/>
    <x v="50"/>
    <x v="133"/>
    <m/>
    <m/>
    <m/>
  </r>
  <r>
    <x v="63"/>
    <x v="11"/>
    <x v="1"/>
    <x v="2"/>
    <x v="24"/>
    <s v="DOMICILE"/>
    <x v="5"/>
    <x v="1"/>
    <s v="V"/>
    <s v="N"/>
    <x v="3"/>
    <x v="12"/>
    <x v="4"/>
    <x v="9"/>
    <x v="0"/>
    <x v="0"/>
    <n v="0"/>
    <n v="0"/>
    <n v="0"/>
    <n v="0"/>
    <n v="0"/>
    <x v="179"/>
    <s v=""/>
    <s v=""/>
    <s v=""/>
    <x v="0"/>
    <x v="0"/>
    <x v="0"/>
    <m/>
    <m/>
    <m/>
  </r>
  <r>
    <x v="76"/>
    <x v="11"/>
    <x v="1"/>
    <x v="2"/>
    <x v="24"/>
    <s v="DOMICILE"/>
    <x v="5"/>
    <x v="1"/>
    <s v="V"/>
    <s v="N"/>
    <x v="3"/>
    <x v="14"/>
    <x v="0"/>
    <x v="23"/>
    <x v="0"/>
    <x v="0"/>
    <n v="0"/>
    <n v="0"/>
    <n v="0"/>
    <n v="0"/>
    <n v="0"/>
    <x v="0"/>
    <s v=""/>
    <s v=""/>
    <s v=""/>
    <x v="1"/>
    <x v="1"/>
    <x v="1"/>
    <m/>
    <m/>
    <m/>
  </r>
  <r>
    <x v="74"/>
    <x v="11"/>
    <x v="1"/>
    <x v="2"/>
    <x v="24"/>
    <s v="DOMICILE"/>
    <x v="5"/>
    <x v="1"/>
    <s v="V"/>
    <s v="N"/>
    <x v="3"/>
    <x v="9"/>
    <x v="3"/>
    <x v="49"/>
    <x v="0"/>
    <x v="0"/>
    <n v="0"/>
    <n v="0"/>
    <n v="2530"/>
    <n v="26"/>
    <n v="16"/>
    <x v="180"/>
    <s v=""/>
    <s v=""/>
    <s v=""/>
    <x v="148"/>
    <x v="142"/>
    <x v="134"/>
    <m/>
    <m/>
    <m/>
  </r>
  <r>
    <x v="75"/>
    <x v="11"/>
    <x v="1"/>
    <x v="2"/>
    <x v="24"/>
    <s v="DOMICILE"/>
    <x v="5"/>
    <x v="1"/>
    <s v="V"/>
    <s v="N"/>
    <x v="3"/>
    <x v="14"/>
    <x v="0"/>
    <x v="23"/>
    <x v="0"/>
    <x v="0"/>
    <n v="0"/>
    <n v="0"/>
    <n v="0"/>
    <n v="0"/>
    <n v="0"/>
    <x v="0"/>
    <s v=""/>
    <s v=""/>
    <s v=""/>
    <x v="1"/>
    <x v="1"/>
    <x v="1"/>
    <m/>
    <m/>
    <m/>
  </r>
  <r>
    <x v="69"/>
    <x v="12"/>
    <x v="1"/>
    <x v="2"/>
    <x v="25"/>
    <s v="EXTERIEUR"/>
    <x v="2"/>
    <x v="3"/>
    <s v="V"/>
    <s v="O"/>
    <x v="3"/>
    <x v="0"/>
    <x v="3"/>
    <x v="25"/>
    <x v="0"/>
    <x v="0"/>
    <n v="0"/>
    <n v="0"/>
    <n v="0"/>
    <n v="0"/>
    <n v="0"/>
    <x v="181"/>
    <n v="0"/>
    <n v="0"/>
    <n v="0"/>
    <x v="0"/>
    <x v="0"/>
    <x v="0"/>
    <m/>
    <m/>
    <m/>
  </r>
  <r>
    <x v="70"/>
    <x v="12"/>
    <x v="1"/>
    <x v="2"/>
    <x v="25"/>
    <s v="EXTERIEUR"/>
    <x v="2"/>
    <x v="3"/>
    <s v="V"/>
    <s v="O"/>
    <x v="3"/>
    <x v="1"/>
    <x v="3"/>
    <x v="25"/>
    <x v="0"/>
    <x v="0"/>
    <n v="0"/>
    <n v="0"/>
    <n v="9742"/>
    <n v="160"/>
    <n v="55"/>
    <x v="182"/>
    <n v="9427.7419354838712"/>
    <n v="154.83870967741936"/>
    <n v="53.225806451612904"/>
    <x v="149"/>
    <x v="143"/>
    <x v="20"/>
    <m/>
    <m/>
    <m/>
  </r>
  <r>
    <x v="49"/>
    <x v="12"/>
    <x v="1"/>
    <x v="2"/>
    <x v="25"/>
    <s v="EXTERIEUR"/>
    <x v="2"/>
    <x v="3"/>
    <s v="V"/>
    <s v="O"/>
    <x v="3"/>
    <x v="2"/>
    <x v="4"/>
    <x v="17"/>
    <x v="0"/>
    <x v="0"/>
    <n v="0"/>
    <n v="0"/>
    <n v="6617"/>
    <n v="17"/>
    <n v="19"/>
    <x v="183"/>
    <n v="9605.322580645161"/>
    <n v="24.677419354838708"/>
    <n v="27.580645161290324"/>
    <x v="150"/>
    <x v="144"/>
    <x v="135"/>
    <m/>
    <m/>
    <m/>
  </r>
  <r>
    <x v="58"/>
    <x v="12"/>
    <x v="1"/>
    <x v="2"/>
    <x v="25"/>
    <s v="EXTERIEUR"/>
    <x v="2"/>
    <x v="3"/>
    <s v="V"/>
    <s v="O"/>
    <x v="3"/>
    <x v="3"/>
    <x v="4"/>
    <x v="25"/>
    <x v="0"/>
    <x v="0"/>
    <n v="0"/>
    <n v="0"/>
    <n v="9182"/>
    <n v="86"/>
    <n v="33"/>
    <x v="184"/>
    <n v="8885.8064516129034"/>
    <n v="83.225806451612897"/>
    <n v="31.935483870967744"/>
    <x v="151"/>
    <x v="145"/>
    <x v="136"/>
    <m/>
    <m/>
    <m/>
  </r>
  <r>
    <x v="56"/>
    <x v="12"/>
    <x v="1"/>
    <x v="2"/>
    <x v="25"/>
    <s v="EXTERIEUR"/>
    <x v="2"/>
    <x v="3"/>
    <s v="V"/>
    <s v="O"/>
    <x v="3"/>
    <x v="4"/>
    <x v="3"/>
    <x v="25"/>
    <x v="0"/>
    <x v="0"/>
    <n v="0"/>
    <n v="0"/>
    <n v="9393"/>
    <n v="156"/>
    <n v="36"/>
    <x v="185"/>
    <n v="9090"/>
    <n v="150.96774193548387"/>
    <n v="34.838709677419352"/>
    <x v="24"/>
    <x v="146"/>
    <x v="137"/>
    <m/>
    <m/>
    <m/>
  </r>
  <r>
    <x v="68"/>
    <x v="12"/>
    <x v="1"/>
    <x v="2"/>
    <x v="25"/>
    <s v="EXTERIEUR"/>
    <x v="2"/>
    <x v="3"/>
    <s v="V"/>
    <s v="O"/>
    <x v="3"/>
    <x v="5"/>
    <x v="4"/>
    <x v="22"/>
    <x v="0"/>
    <x v="0"/>
    <n v="1"/>
    <n v="0"/>
    <n v="10075"/>
    <n v="79"/>
    <n v="35"/>
    <x v="186"/>
    <n v="10924.698795180724"/>
    <n v="85.662650602409641"/>
    <n v="37.951807228915662"/>
    <x v="152"/>
    <x v="147"/>
    <x v="138"/>
    <m/>
    <m/>
    <m/>
  </r>
  <r>
    <x v="62"/>
    <x v="12"/>
    <x v="1"/>
    <x v="2"/>
    <x v="25"/>
    <s v="EXTERIEUR"/>
    <x v="2"/>
    <x v="3"/>
    <s v="V"/>
    <s v="O"/>
    <x v="3"/>
    <x v="6"/>
    <x v="4"/>
    <x v="73"/>
    <x v="1"/>
    <x v="1"/>
    <n v="0"/>
    <n v="0"/>
    <n v="6589"/>
    <n v="61"/>
    <n v="29"/>
    <x v="187"/>
    <n v="9721.4754098360663"/>
    <n v="90"/>
    <n v="42.786885245901637"/>
    <x v="153"/>
    <x v="148"/>
    <x v="139"/>
    <m/>
    <m/>
    <m/>
  </r>
  <r>
    <x v="61"/>
    <x v="12"/>
    <x v="1"/>
    <x v="2"/>
    <x v="25"/>
    <s v="EXTERIEUR"/>
    <x v="2"/>
    <x v="3"/>
    <s v="V"/>
    <s v="O"/>
    <x v="3"/>
    <x v="12"/>
    <x v="2"/>
    <x v="25"/>
    <x v="0"/>
    <x v="1"/>
    <n v="0"/>
    <n v="0"/>
    <n v="9840"/>
    <n v="82"/>
    <n v="44"/>
    <x v="188"/>
    <n v="9522.5806451612916"/>
    <n v="79.354838709677423"/>
    <n v="42.580645161290327"/>
    <x v="154"/>
    <x v="149"/>
    <x v="140"/>
    <m/>
    <m/>
    <m/>
  </r>
  <r>
    <x v="73"/>
    <x v="12"/>
    <x v="1"/>
    <x v="2"/>
    <x v="25"/>
    <s v="EXTERIEUR"/>
    <x v="2"/>
    <x v="3"/>
    <s v="V"/>
    <s v="O"/>
    <x v="3"/>
    <x v="7"/>
    <x v="3"/>
    <x v="25"/>
    <x v="1"/>
    <x v="0"/>
    <n v="0"/>
    <n v="0"/>
    <n v="9971"/>
    <n v="129"/>
    <n v="55"/>
    <x v="189"/>
    <n v="9649.354838709678"/>
    <n v="124.83870967741936"/>
    <n v="53.225806451612904"/>
    <x v="155"/>
    <x v="150"/>
    <x v="20"/>
    <m/>
    <m/>
    <m/>
  </r>
  <r>
    <x v="64"/>
    <x v="12"/>
    <x v="1"/>
    <x v="2"/>
    <x v="25"/>
    <s v="EXTERIEUR"/>
    <x v="2"/>
    <x v="3"/>
    <s v="V"/>
    <s v="O"/>
    <x v="3"/>
    <x v="16"/>
    <x v="3"/>
    <x v="25"/>
    <x v="0"/>
    <x v="0"/>
    <n v="0"/>
    <n v="0"/>
    <n v="10691"/>
    <n v="196"/>
    <n v="45"/>
    <x v="190"/>
    <n v="10346.129032258064"/>
    <n v="189.67741935483869"/>
    <n v="43.548387096774192"/>
    <x v="156"/>
    <x v="151"/>
    <x v="141"/>
    <m/>
    <m/>
    <m/>
  </r>
  <r>
    <x v="71"/>
    <x v="12"/>
    <x v="1"/>
    <x v="2"/>
    <x v="25"/>
    <s v="EXTERIEUR"/>
    <x v="2"/>
    <x v="3"/>
    <s v="V"/>
    <s v="O"/>
    <x v="3"/>
    <x v="9"/>
    <x v="3"/>
    <x v="25"/>
    <x v="1"/>
    <x v="1"/>
    <n v="0"/>
    <n v="0"/>
    <n v="11106"/>
    <n v="117"/>
    <n v="52"/>
    <x v="191"/>
    <n v="10747.741935483871"/>
    <n v="113.2258064516129"/>
    <n v="50.322580645161288"/>
    <x v="157"/>
    <x v="152"/>
    <x v="142"/>
    <m/>
    <m/>
    <m/>
  </r>
  <r>
    <x v="77"/>
    <x v="12"/>
    <x v="1"/>
    <x v="2"/>
    <x v="25"/>
    <s v="EXTERIEUR"/>
    <x v="2"/>
    <x v="3"/>
    <s v="V"/>
    <s v="N"/>
    <x v="3"/>
    <x v="4"/>
    <x v="3"/>
    <x v="49"/>
    <x v="0"/>
    <x v="0"/>
    <n v="0"/>
    <n v="0"/>
    <n v="2478"/>
    <n v="5"/>
    <n v="11"/>
    <x v="192"/>
    <s v=""/>
    <s v=""/>
    <s v=""/>
    <x v="158"/>
    <x v="153"/>
    <x v="143"/>
    <m/>
    <m/>
    <m/>
  </r>
  <r>
    <x v="60"/>
    <x v="12"/>
    <x v="1"/>
    <x v="2"/>
    <x v="25"/>
    <s v="EXTERIEUR"/>
    <x v="2"/>
    <x v="3"/>
    <s v="V"/>
    <s v="N"/>
    <x v="3"/>
    <x v="6"/>
    <x v="3"/>
    <x v="74"/>
    <x v="0"/>
    <x v="0"/>
    <n v="0"/>
    <n v="0"/>
    <n v="3685"/>
    <n v="88"/>
    <n v="24"/>
    <x v="193"/>
    <s v=""/>
    <s v=""/>
    <s v=""/>
    <x v="159"/>
    <x v="154"/>
    <x v="72"/>
    <m/>
    <m/>
    <m/>
  </r>
  <r>
    <x v="76"/>
    <x v="12"/>
    <x v="1"/>
    <x v="2"/>
    <x v="25"/>
    <s v="EXTERIEUR"/>
    <x v="2"/>
    <x v="3"/>
    <s v="V"/>
    <s v="N"/>
    <x v="3"/>
    <x v="9"/>
    <x v="4"/>
    <x v="14"/>
    <x v="0"/>
    <x v="0"/>
    <n v="0"/>
    <n v="0"/>
    <n v="1381"/>
    <n v="12"/>
    <n v="9"/>
    <x v="194"/>
    <s v=""/>
    <s v=""/>
    <s v=""/>
    <x v="160"/>
    <x v="148"/>
    <x v="144"/>
    <m/>
    <m/>
    <m/>
  </r>
  <r>
    <x v="78"/>
    <x v="12"/>
    <x v="1"/>
    <x v="2"/>
    <x v="25"/>
    <s v="EXTERIEUR"/>
    <x v="2"/>
    <x v="3"/>
    <s v="V"/>
    <s v="N"/>
    <x v="3"/>
    <x v="14"/>
    <x v="0"/>
    <x v="23"/>
    <x v="0"/>
    <x v="0"/>
    <n v="0"/>
    <n v="0"/>
    <n v="0"/>
    <n v="0"/>
    <n v="0"/>
    <x v="0"/>
    <s v=""/>
    <s v=""/>
    <s v=""/>
    <x v="1"/>
    <x v="1"/>
    <x v="1"/>
    <m/>
    <m/>
    <m/>
  </r>
  <r>
    <x v="54"/>
    <x v="12"/>
    <x v="1"/>
    <x v="2"/>
    <x v="25"/>
    <s v="EXTERIEUR"/>
    <x v="2"/>
    <x v="3"/>
    <s v="V"/>
    <s v="N"/>
    <x v="3"/>
    <x v="14"/>
    <x v="0"/>
    <x v="23"/>
    <x v="0"/>
    <x v="0"/>
    <n v="0"/>
    <n v="0"/>
    <n v="0"/>
    <n v="0"/>
    <n v="0"/>
    <x v="0"/>
    <s v=""/>
    <s v=""/>
    <s v=""/>
    <x v="1"/>
    <x v="1"/>
    <x v="1"/>
    <m/>
    <m/>
    <m/>
  </r>
  <r>
    <x v="69"/>
    <x v="18"/>
    <x v="1"/>
    <x v="2"/>
    <x v="26"/>
    <s v="DOMICILE"/>
    <x v="4"/>
    <x v="3"/>
    <s v="D"/>
    <s v="O"/>
    <x v="3"/>
    <x v="0"/>
    <x v="3"/>
    <x v="59"/>
    <x v="0"/>
    <x v="0"/>
    <n v="0"/>
    <n v="0"/>
    <n v="0"/>
    <n v="0"/>
    <n v="0"/>
    <x v="195"/>
    <n v="0"/>
    <n v="0"/>
    <n v="0"/>
    <x v="161"/>
    <x v="155"/>
    <x v="145"/>
    <m/>
    <m/>
    <m/>
  </r>
  <r>
    <x v="77"/>
    <x v="18"/>
    <x v="1"/>
    <x v="2"/>
    <x v="26"/>
    <s v="DOMICILE"/>
    <x v="4"/>
    <x v="3"/>
    <s v="D"/>
    <s v="O"/>
    <x v="3"/>
    <x v="1"/>
    <x v="6"/>
    <x v="11"/>
    <x v="0"/>
    <x v="0"/>
    <n v="0"/>
    <n v="1"/>
    <n v="7499"/>
    <n v="89"/>
    <n v="40"/>
    <x v="196"/>
    <n v="9641.5714285714294"/>
    <n v="114.42857142857142"/>
    <n v="51.428571428571423"/>
    <x v="161"/>
    <x v="155"/>
    <x v="145"/>
    <m/>
    <m/>
    <m/>
  </r>
  <r>
    <x v="70"/>
    <x v="18"/>
    <x v="1"/>
    <x v="2"/>
    <x v="26"/>
    <s v="DOMICILE"/>
    <x v="4"/>
    <x v="3"/>
    <s v="D"/>
    <s v="O"/>
    <x v="3"/>
    <x v="2"/>
    <x v="4"/>
    <x v="2"/>
    <x v="0"/>
    <x v="0"/>
    <n v="0"/>
    <n v="0"/>
    <n v="8363"/>
    <n v="192"/>
    <n v="47"/>
    <x v="197"/>
    <n v="10035.599999999999"/>
    <n v="230.4"/>
    <n v="56.400000000000006"/>
    <x v="161"/>
    <x v="155"/>
    <x v="145"/>
    <m/>
    <m/>
    <m/>
  </r>
  <r>
    <x v="58"/>
    <x v="18"/>
    <x v="1"/>
    <x v="2"/>
    <x v="26"/>
    <s v="DOMICILE"/>
    <x v="4"/>
    <x v="3"/>
    <s v="D"/>
    <s v="O"/>
    <x v="3"/>
    <x v="4"/>
    <x v="4"/>
    <x v="59"/>
    <x v="0"/>
    <x v="0"/>
    <n v="0"/>
    <n v="0"/>
    <n v="9326"/>
    <n v="117"/>
    <n v="49"/>
    <x v="198"/>
    <n v="8835.1578947368416"/>
    <n v="110.8421052631579"/>
    <n v="46.421052631578952"/>
    <x v="161"/>
    <x v="155"/>
    <x v="145"/>
    <m/>
    <m/>
    <m/>
  </r>
  <r>
    <x v="56"/>
    <x v="18"/>
    <x v="1"/>
    <x v="2"/>
    <x v="26"/>
    <s v="DOMICILE"/>
    <x v="4"/>
    <x v="3"/>
    <s v="D"/>
    <s v="O"/>
    <x v="3"/>
    <x v="3"/>
    <x v="3"/>
    <x v="59"/>
    <x v="0"/>
    <x v="0"/>
    <n v="0"/>
    <n v="0"/>
    <n v="9426"/>
    <n v="138"/>
    <n v="55"/>
    <x v="199"/>
    <n v="8929.894736842105"/>
    <n v="130.73684210526318"/>
    <n v="52.10526315789474"/>
    <x v="161"/>
    <x v="155"/>
    <x v="145"/>
    <m/>
    <m/>
    <m/>
  </r>
  <r>
    <x v="68"/>
    <x v="18"/>
    <x v="1"/>
    <x v="2"/>
    <x v="26"/>
    <s v="DOMICILE"/>
    <x v="4"/>
    <x v="3"/>
    <s v="D"/>
    <s v="O"/>
    <x v="3"/>
    <x v="5"/>
    <x v="4"/>
    <x v="36"/>
    <x v="0"/>
    <x v="0"/>
    <n v="0"/>
    <n v="0"/>
    <n v="10148"/>
    <n v="78"/>
    <n v="29"/>
    <x v="200"/>
    <n v="10744.941176470589"/>
    <n v="82.588235294117638"/>
    <n v="30.705882352941178"/>
    <x v="161"/>
    <x v="155"/>
    <x v="145"/>
    <m/>
    <m/>
    <m/>
  </r>
  <r>
    <x v="71"/>
    <x v="18"/>
    <x v="1"/>
    <x v="2"/>
    <x v="26"/>
    <s v="DOMICILE"/>
    <x v="4"/>
    <x v="3"/>
    <s v="D"/>
    <s v="O"/>
    <x v="3"/>
    <x v="6"/>
    <x v="3"/>
    <x v="59"/>
    <x v="0"/>
    <x v="0"/>
    <n v="0"/>
    <n v="0"/>
    <n v="0"/>
    <n v="0"/>
    <n v="0"/>
    <x v="201"/>
    <n v="0"/>
    <n v="0"/>
    <n v="0"/>
    <x v="161"/>
    <x v="155"/>
    <x v="145"/>
    <m/>
    <m/>
    <m/>
  </r>
  <r>
    <x v="72"/>
    <x v="18"/>
    <x v="1"/>
    <x v="2"/>
    <x v="26"/>
    <s v="DOMICILE"/>
    <x v="4"/>
    <x v="3"/>
    <s v="D"/>
    <s v="O"/>
    <x v="3"/>
    <x v="12"/>
    <x v="4"/>
    <x v="59"/>
    <x v="0"/>
    <x v="0"/>
    <n v="1"/>
    <n v="0"/>
    <n v="10877"/>
    <n v="83"/>
    <n v="36"/>
    <x v="202"/>
    <n v="10304.526315789473"/>
    <n v="78.631578947368425"/>
    <n v="34.10526315789474"/>
    <x v="161"/>
    <x v="155"/>
    <x v="145"/>
    <m/>
    <m/>
    <m/>
  </r>
  <r>
    <x v="73"/>
    <x v="18"/>
    <x v="1"/>
    <x v="2"/>
    <x v="26"/>
    <s v="DOMICILE"/>
    <x v="4"/>
    <x v="3"/>
    <s v="D"/>
    <s v="O"/>
    <x v="3"/>
    <x v="7"/>
    <x v="4"/>
    <x v="59"/>
    <x v="0"/>
    <x v="0"/>
    <n v="0"/>
    <n v="0"/>
    <n v="10582"/>
    <n v="129"/>
    <n v="47"/>
    <x v="203"/>
    <n v="10025.052631578948"/>
    <n v="122.21052631578948"/>
    <n v="44.526315789473685"/>
    <x v="161"/>
    <x v="155"/>
    <x v="145"/>
    <m/>
    <m/>
    <m/>
  </r>
  <r>
    <x v="64"/>
    <x v="18"/>
    <x v="1"/>
    <x v="2"/>
    <x v="26"/>
    <s v="DOMICILE"/>
    <x v="4"/>
    <x v="3"/>
    <s v="D"/>
    <s v="O"/>
    <x v="3"/>
    <x v="12"/>
    <x v="4"/>
    <x v="59"/>
    <x v="0"/>
    <x v="0"/>
    <n v="0"/>
    <n v="0"/>
    <n v="11071"/>
    <n v="119"/>
    <n v="77"/>
    <x v="204"/>
    <n v="10488.315789473685"/>
    <n v="112.73684210526315"/>
    <n v="72.94736842105263"/>
    <x v="161"/>
    <x v="155"/>
    <x v="145"/>
    <m/>
    <m/>
    <m/>
  </r>
  <r>
    <x v="62"/>
    <x v="18"/>
    <x v="1"/>
    <x v="2"/>
    <x v="26"/>
    <s v="DOMICILE"/>
    <x v="4"/>
    <x v="3"/>
    <s v="D"/>
    <s v="O"/>
    <x v="3"/>
    <x v="9"/>
    <x v="6"/>
    <x v="7"/>
    <x v="0"/>
    <x v="0"/>
    <n v="0"/>
    <n v="0"/>
    <n v="6723"/>
    <n v="122"/>
    <n v="34"/>
    <x v="205"/>
    <n v="10084.5"/>
    <n v="183"/>
    <n v="51"/>
    <x v="161"/>
    <x v="155"/>
    <x v="145"/>
    <m/>
    <m/>
    <m/>
  </r>
  <r>
    <x v="66"/>
    <x v="18"/>
    <x v="1"/>
    <x v="2"/>
    <x v="26"/>
    <s v="DOMICILE"/>
    <x v="4"/>
    <x v="3"/>
    <s v="D"/>
    <s v="N"/>
    <x v="3"/>
    <x v="1"/>
    <x v="3"/>
    <x v="13"/>
    <x v="0"/>
    <x v="0"/>
    <n v="0"/>
    <n v="0"/>
    <n v="2108"/>
    <n v="36"/>
    <n v="12"/>
    <x v="206"/>
    <s v=""/>
    <s v=""/>
    <s v=""/>
    <x v="161"/>
    <x v="155"/>
    <x v="145"/>
    <m/>
    <m/>
    <m/>
  </r>
  <r>
    <x v="63"/>
    <x v="18"/>
    <x v="1"/>
    <x v="2"/>
    <x v="26"/>
    <s v="DOMICILE"/>
    <x v="4"/>
    <x v="3"/>
    <s v="D"/>
    <s v="N"/>
    <x v="3"/>
    <x v="14"/>
    <x v="0"/>
    <x v="23"/>
    <x v="0"/>
    <x v="0"/>
    <n v="0"/>
    <n v="0"/>
    <n v="0"/>
    <n v="0"/>
    <n v="0"/>
    <x v="207"/>
    <s v=""/>
    <s v=""/>
    <s v=""/>
    <x v="161"/>
    <x v="155"/>
    <x v="145"/>
    <m/>
    <m/>
    <m/>
  </r>
  <r>
    <x v="79"/>
    <x v="18"/>
    <x v="1"/>
    <x v="2"/>
    <x v="26"/>
    <s v="DOMICILE"/>
    <x v="4"/>
    <x v="3"/>
    <s v="D"/>
    <s v="N"/>
    <x v="3"/>
    <x v="12"/>
    <x v="3"/>
    <x v="45"/>
    <x v="0"/>
    <x v="0"/>
    <n v="0"/>
    <n v="0"/>
    <n v="0"/>
    <n v="0"/>
    <n v="0"/>
    <x v="208"/>
    <s v=""/>
    <s v=""/>
    <s v=""/>
    <x v="161"/>
    <x v="155"/>
    <x v="145"/>
    <m/>
    <m/>
    <m/>
  </r>
  <r>
    <x v="60"/>
    <x v="18"/>
    <x v="1"/>
    <x v="2"/>
    <x v="26"/>
    <s v="DOMICILE"/>
    <x v="4"/>
    <x v="3"/>
    <s v="D"/>
    <s v="N"/>
    <x v="3"/>
    <x v="6"/>
    <x v="4"/>
    <x v="3"/>
    <x v="0"/>
    <x v="0"/>
    <n v="0"/>
    <n v="0"/>
    <n v="3382"/>
    <n v="74"/>
    <n v="15"/>
    <x v="209"/>
    <s v=""/>
    <s v=""/>
    <s v=""/>
    <x v="161"/>
    <x v="155"/>
    <x v="145"/>
    <m/>
    <m/>
    <m/>
  </r>
  <r>
    <x v="54"/>
    <x v="18"/>
    <x v="1"/>
    <x v="2"/>
    <x v="26"/>
    <s v="DOMICILE"/>
    <x v="4"/>
    <x v="3"/>
    <s v="D"/>
    <s v="N"/>
    <x v="3"/>
    <x v="14"/>
    <x v="0"/>
    <x v="23"/>
    <x v="0"/>
    <x v="0"/>
    <n v="0"/>
    <n v="0"/>
    <n v="0"/>
    <n v="0"/>
    <n v="0"/>
    <x v="0"/>
    <s v=""/>
    <s v=""/>
    <s v=""/>
    <x v="161"/>
    <x v="155"/>
    <x v="145"/>
    <m/>
    <m/>
    <m/>
  </r>
  <r>
    <x v="54"/>
    <x v="8"/>
    <x v="1"/>
    <x v="2"/>
    <x v="27"/>
    <s v="EXTERIEUR"/>
    <x v="2"/>
    <x v="3"/>
    <s v="V"/>
    <s v="O"/>
    <x v="3"/>
    <x v="0"/>
    <x v="4"/>
    <x v="25"/>
    <x v="0"/>
    <x v="0"/>
    <n v="0"/>
    <n v="0"/>
    <n v="0"/>
    <n v="0"/>
    <n v="0"/>
    <x v="210"/>
    <n v="0"/>
    <n v="0"/>
    <n v="0"/>
    <x v="161"/>
    <x v="155"/>
    <x v="145"/>
    <m/>
    <m/>
    <m/>
  </r>
  <r>
    <x v="70"/>
    <x v="8"/>
    <x v="1"/>
    <x v="2"/>
    <x v="27"/>
    <s v="EXTERIEUR"/>
    <x v="2"/>
    <x v="3"/>
    <s v="V"/>
    <s v="O"/>
    <x v="3"/>
    <x v="1"/>
    <x v="3"/>
    <x v="25"/>
    <x v="0"/>
    <x v="0"/>
    <n v="0"/>
    <n v="0"/>
    <n v="10194"/>
    <n v="298"/>
    <n v="59"/>
    <x v="211"/>
    <n v="9865.1612903225796"/>
    <n v="288.38709677419354"/>
    <n v="57.096774193548384"/>
    <x v="161"/>
    <x v="155"/>
    <x v="145"/>
    <m/>
    <m/>
    <m/>
  </r>
  <r>
    <x v="56"/>
    <x v="8"/>
    <x v="1"/>
    <x v="2"/>
    <x v="27"/>
    <s v="EXTERIEUR"/>
    <x v="2"/>
    <x v="3"/>
    <s v="V"/>
    <s v="O"/>
    <x v="3"/>
    <x v="2"/>
    <x v="4"/>
    <x v="16"/>
    <x v="0"/>
    <x v="0"/>
    <n v="0"/>
    <n v="1"/>
    <n v="9655"/>
    <n v="226"/>
    <n v="38"/>
    <x v="212"/>
    <n v="10596.951219512195"/>
    <n v="248.04878048780486"/>
    <n v="41.707317073170735"/>
    <x v="161"/>
    <x v="155"/>
    <x v="145"/>
    <m/>
    <m/>
    <m/>
  </r>
  <r>
    <x v="72"/>
    <x v="8"/>
    <x v="1"/>
    <x v="2"/>
    <x v="27"/>
    <s v="EXTERIEUR"/>
    <x v="2"/>
    <x v="3"/>
    <s v="V"/>
    <s v="O"/>
    <x v="3"/>
    <x v="4"/>
    <x v="4"/>
    <x v="25"/>
    <x v="0"/>
    <x v="0"/>
    <n v="1"/>
    <n v="0"/>
    <n v="10128"/>
    <n v="229"/>
    <n v="44"/>
    <x v="213"/>
    <n v="9801.2903225806458"/>
    <n v="221.61290322580646"/>
    <n v="42.580645161290327"/>
    <x v="161"/>
    <x v="155"/>
    <x v="145"/>
    <m/>
    <m/>
    <m/>
  </r>
  <r>
    <x v="58"/>
    <x v="8"/>
    <x v="1"/>
    <x v="2"/>
    <x v="27"/>
    <s v="EXTERIEUR"/>
    <x v="2"/>
    <x v="3"/>
    <s v="V"/>
    <s v="O"/>
    <x v="3"/>
    <x v="3"/>
    <x v="4"/>
    <x v="25"/>
    <x v="0"/>
    <x v="0"/>
    <n v="0"/>
    <n v="0"/>
    <n v="9760"/>
    <n v="314"/>
    <n v="59"/>
    <x v="214"/>
    <n v="9445.1612903225814"/>
    <n v="303.87096774193549"/>
    <n v="57.096774193548384"/>
    <x v="161"/>
    <x v="155"/>
    <x v="145"/>
    <m/>
    <m/>
    <m/>
  </r>
  <r>
    <x v="68"/>
    <x v="8"/>
    <x v="1"/>
    <x v="2"/>
    <x v="27"/>
    <s v="EXTERIEUR"/>
    <x v="2"/>
    <x v="3"/>
    <s v="V"/>
    <s v="O"/>
    <x v="3"/>
    <x v="5"/>
    <x v="4"/>
    <x v="75"/>
    <x v="0"/>
    <x v="0"/>
    <n v="0"/>
    <n v="0"/>
    <n v="8341"/>
    <n v="88"/>
    <n v="16"/>
    <x v="215"/>
    <n v="10879.565217391304"/>
    <n v="114.78260869565216"/>
    <n v="20.869565217391305"/>
    <x v="161"/>
    <x v="155"/>
    <x v="145"/>
    <m/>
    <m/>
    <m/>
  </r>
  <r>
    <x v="62"/>
    <x v="8"/>
    <x v="1"/>
    <x v="2"/>
    <x v="27"/>
    <s v="EXTERIEUR"/>
    <x v="2"/>
    <x v="3"/>
    <s v="V"/>
    <s v="O"/>
    <x v="3"/>
    <x v="6"/>
    <x v="6"/>
    <x v="76"/>
    <x v="0"/>
    <x v="0"/>
    <n v="0"/>
    <n v="0"/>
    <n v="5848"/>
    <n v="175"/>
    <n v="35"/>
    <x v="216"/>
    <n v="9398.5714285714294"/>
    <n v="281.25"/>
    <n v="56.25"/>
    <x v="161"/>
    <x v="155"/>
    <x v="145"/>
    <m/>
    <m/>
    <m/>
  </r>
  <r>
    <x v="64"/>
    <x v="8"/>
    <x v="1"/>
    <x v="2"/>
    <x v="27"/>
    <s v="EXTERIEUR"/>
    <x v="2"/>
    <x v="3"/>
    <s v="V"/>
    <s v="O"/>
    <x v="3"/>
    <x v="16"/>
    <x v="4"/>
    <x v="25"/>
    <x v="1"/>
    <x v="0"/>
    <n v="0"/>
    <n v="0"/>
    <n v="11049"/>
    <n v="174"/>
    <n v="78"/>
    <x v="217"/>
    <n v="10692.580645161292"/>
    <n v="168.38709677419354"/>
    <n v="75.483870967741936"/>
    <x v="161"/>
    <x v="155"/>
    <x v="145"/>
    <m/>
    <m/>
    <m/>
  </r>
  <r>
    <x v="73"/>
    <x v="8"/>
    <x v="1"/>
    <x v="2"/>
    <x v="27"/>
    <s v="EXTERIEUR"/>
    <x v="2"/>
    <x v="3"/>
    <s v="V"/>
    <s v="O"/>
    <x v="3"/>
    <x v="7"/>
    <x v="4"/>
    <x v="30"/>
    <x v="0"/>
    <x v="0"/>
    <n v="1"/>
    <n v="0"/>
    <n v="9306"/>
    <n v="123"/>
    <n v="63"/>
    <x v="218"/>
    <n v="10469.25"/>
    <n v="138.375"/>
    <n v="70.875"/>
    <x v="161"/>
    <x v="155"/>
    <x v="145"/>
    <m/>
    <m/>
    <m/>
  </r>
  <r>
    <x v="71"/>
    <x v="8"/>
    <x v="1"/>
    <x v="2"/>
    <x v="27"/>
    <s v="EXTERIEUR"/>
    <x v="2"/>
    <x v="3"/>
    <s v="V"/>
    <s v="O"/>
    <x v="3"/>
    <x v="12"/>
    <x v="3"/>
    <x v="25"/>
    <x v="3"/>
    <x v="0"/>
    <n v="0"/>
    <n v="0"/>
    <n v="12163"/>
    <n v="108"/>
    <n v="56"/>
    <x v="219"/>
    <n v="11770.645161290322"/>
    <n v="104.51612903225808"/>
    <n v="54.193548387096776"/>
    <x v="161"/>
    <x v="155"/>
    <x v="145"/>
    <m/>
    <m/>
    <m/>
  </r>
  <r>
    <x v="60"/>
    <x v="8"/>
    <x v="1"/>
    <x v="2"/>
    <x v="27"/>
    <s v="EXTERIEUR"/>
    <x v="2"/>
    <x v="3"/>
    <s v="V"/>
    <s v="O"/>
    <x v="3"/>
    <x v="9"/>
    <x v="4"/>
    <x v="25"/>
    <x v="0"/>
    <x v="1"/>
    <n v="0"/>
    <n v="0"/>
    <n v="11413"/>
    <n v="391"/>
    <n v="70"/>
    <x v="220"/>
    <n v="11044.838709677419"/>
    <n v="378.38709677419354"/>
    <n v="67.741935483870961"/>
    <x v="161"/>
    <x v="155"/>
    <x v="145"/>
    <m/>
    <m/>
    <m/>
  </r>
  <r>
    <x v="57"/>
    <x v="8"/>
    <x v="1"/>
    <x v="2"/>
    <x v="27"/>
    <s v="EXTERIEUR"/>
    <x v="2"/>
    <x v="3"/>
    <s v="V"/>
    <s v="N"/>
    <x v="3"/>
    <x v="2"/>
    <x v="3"/>
    <x v="55"/>
    <x v="0"/>
    <x v="0"/>
    <n v="0"/>
    <n v="0"/>
    <n v="1921"/>
    <n v="80"/>
    <n v="8"/>
    <x v="221"/>
    <s v=""/>
    <s v=""/>
    <s v=""/>
    <x v="161"/>
    <x v="155"/>
    <x v="145"/>
    <m/>
    <m/>
    <m/>
  </r>
  <r>
    <x v="79"/>
    <x v="8"/>
    <x v="1"/>
    <x v="2"/>
    <x v="27"/>
    <s v="EXTERIEUR"/>
    <x v="2"/>
    <x v="3"/>
    <s v="V"/>
    <s v="N"/>
    <x v="3"/>
    <x v="12"/>
    <x v="2"/>
    <x v="77"/>
    <x v="0"/>
    <x v="0"/>
    <n v="0"/>
    <n v="0"/>
    <n v="2649"/>
    <n v="23"/>
    <n v="20"/>
    <x v="222"/>
    <s v=""/>
    <s v=""/>
    <s v=""/>
    <x v="161"/>
    <x v="155"/>
    <x v="145"/>
    <m/>
    <m/>
    <m/>
  </r>
  <r>
    <x v="74"/>
    <x v="8"/>
    <x v="1"/>
    <x v="2"/>
    <x v="27"/>
    <s v="EXTERIEUR"/>
    <x v="2"/>
    <x v="3"/>
    <s v="V"/>
    <s v="N"/>
    <x v="3"/>
    <x v="7"/>
    <x v="4"/>
    <x v="69"/>
    <x v="0"/>
    <x v="1"/>
    <n v="0"/>
    <n v="0"/>
    <n v="4817"/>
    <n v="189"/>
    <n v="29"/>
    <x v="223"/>
    <s v=""/>
    <s v=""/>
    <s v=""/>
    <x v="161"/>
    <x v="155"/>
    <x v="145"/>
    <m/>
    <m/>
    <m/>
  </r>
  <r>
    <x v="69"/>
    <x v="8"/>
    <x v="1"/>
    <x v="2"/>
    <x v="27"/>
    <s v="EXTERIEUR"/>
    <x v="2"/>
    <x v="3"/>
    <s v="V"/>
    <s v="N"/>
    <x v="3"/>
    <x v="14"/>
    <x v="0"/>
    <x v="23"/>
    <x v="0"/>
    <x v="0"/>
    <n v="0"/>
    <n v="0"/>
    <n v="0"/>
    <n v="0"/>
    <n v="0"/>
    <x v="224"/>
    <s v=""/>
    <s v=""/>
    <s v=""/>
    <x v="1"/>
    <x v="1"/>
    <x v="1"/>
    <m/>
    <m/>
    <m/>
  </r>
  <r>
    <x v="54"/>
    <x v="19"/>
    <x v="1"/>
    <x v="2"/>
    <x v="28"/>
    <s v="DOMICILE"/>
    <x v="6"/>
    <x v="0"/>
    <s v="V"/>
    <s v="O"/>
    <x v="3"/>
    <x v="0"/>
    <x v="3"/>
    <x v="25"/>
    <x v="0"/>
    <x v="0"/>
    <n v="0"/>
    <n v="0"/>
    <n v="0"/>
    <n v="0"/>
    <n v="0"/>
    <x v="225"/>
    <n v="0"/>
    <n v="0"/>
    <n v="0"/>
    <x v="0"/>
    <x v="0"/>
    <x v="0"/>
    <m/>
    <m/>
    <m/>
  </r>
  <r>
    <x v="66"/>
    <x v="19"/>
    <x v="1"/>
    <x v="2"/>
    <x v="28"/>
    <s v="DOMICILE"/>
    <x v="6"/>
    <x v="0"/>
    <s v="V"/>
    <s v="O"/>
    <x v="3"/>
    <x v="1"/>
    <x v="3"/>
    <x v="2"/>
    <x v="0"/>
    <x v="0"/>
    <n v="0"/>
    <n v="0"/>
    <n v="9996"/>
    <n v="106"/>
    <n v="75"/>
    <x v="226"/>
    <n v="11995.2"/>
    <n v="127.2"/>
    <n v="90"/>
    <x v="162"/>
    <x v="156"/>
    <x v="146"/>
    <m/>
    <m/>
    <m/>
  </r>
  <r>
    <x v="49"/>
    <x v="19"/>
    <x v="1"/>
    <x v="2"/>
    <x v="28"/>
    <s v="DOMICILE"/>
    <x v="6"/>
    <x v="0"/>
    <s v="V"/>
    <s v="O"/>
    <x v="3"/>
    <x v="2"/>
    <x v="4"/>
    <x v="25"/>
    <x v="1"/>
    <x v="0"/>
    <n v="0"/>
    <n v="0"/>
    <n v="10745"/>
    <n v="46"/>
    <n v="93"/>
    <x v="227"/>
    <n v="10398.387096774193"/>
    <n v="44.516129032258064"/>
    <n v="90"/>
    <x v="163"/>
    <x v="157"/>
    <x v="146"/>
    <m/>
    <m/>
    <m/>
  </r>
  <r>
    <x v="72"/>
    <x v="19"/>
    <x v="1"/>
    <x v="2"/>
    <x v="28"/>
    <s v="DOMICILE"/>
    <x v="6"/>
    <x v="0"/>
    <s v="V"/>
    <s v="O"/>
    <x v="3"/>
    <x v="4"/>
    <x v="4"/>
    <x v="25"/>
    <x v="0"/>
    <x v="0"/>
    <n v="0"/>
    <n v="0"/>
    <n v="10560"/>
    <n v="154"/>
    <n v="93"/>
    <x v="228"/>
    <n v="10219.354838709678"/>
    <n v="149.03225806451613"/>
    <n v="90"/>
    <x v="164"/>
    <x v="158"/>
    <x v="146"/>
    <m/>
    <m/>
    <m/>
  </r>
  <r>
    <x v="58"/>
    <x v="19"/>
    <x v="1"/>
    <x v="2"/>
    <x v="28"/>
    <s v="DOMICILE"/>
    <x v="6"/>
    <x v="0"/>
    <s v="V"/>
    <s v="O"/>
    <x v="3"/>
    <x v="3"/>
    <x v="4"/>
    <x v="25"/>
    <x v="0"/>
    <x v="0"/>
    <n v="0"/>
    <n v="0"/>
    <n v="10387"/>
    <n v="119"/>
    <n v="93"/>
    <x v="229"/>
    <n v="10051.935483870968"/>
    <n v="115.16129032258064"/>
    <n v="90"/>
    <x v="165"/>
    <x v="159"/>
    <x v="146"/>
    <m/>
    <m/>
    <m/>
  </r>
  <r>
    <x v="70"/>
    <x v="19"/>
    <x v="1"/>
    <x v="2"/>
    <x v="28"/>
    <s v="DOMICILE"/>
    <x v="6"/>
    <x v="0"/>
    <s v="V"/>
    <s v="O"/>
    <x v="3"/>
    <x v="5"/>
    <x v="3"/>
    <x v="16"/>
    <x v="0"/>
    <x v="0"/>
    <n v="0"/>
    <n v="0"/>
    <n v="9975"/>
    <n v="76"/>
    <n v="82"/>
    <x v="230"/>
    <n v="10948.170731707316"/>
    <n v="83.41463414634147"/>
    <n v="90"/>
    <x v="166"/>
    <x v="160"/>
    <x v="146"/>
    <m/>
    <m/>
    <m/>
  </r>
  <r>
    <x v="71"/>
    <x v="19"/>
    <x v="1"/>
    <x v="2"/>
    <x v="28"/>
    <s v="DOMICILE"/>
    <x v="6"/>
    <x v="0"/>
    <s v="V"/>
    <s v="O"/>
    <x v="3"/>
    <x v="6"/>
    <x v="2"/>
    <x v="25"/>
    <x v="3"/>
    <x v="1"/>
    <n v="0"/>
    <n v="0"/>
    <n v="12442"/>
    <n v="173"/>
    <n v="93"/>
    <x v="231"/>
    <n v="12040.645161290322"/>
    <n v="167.41935483870967"/>
    <n v="90"/>
    <x v="167"/>
    <x v="161"/>
    <x v="146"/>
    <m/>
    <m/>
    <m/>
  </r>
  <r>
    <x v="79"/>
    <x v="19"/>
    <x v="1"/>
    <x v="2"/>
    <x v="28"/>
    <s v="DOMICILE"/>
    <x v="6"/>
    <x v="0"/>
    <s v="V"/>
    <s v="O"/>
    <x v="3"/>
    <x v="12"/>
    <x v="3"/>
    <x v="75"/>
    <x v="0"/>
    <x v="1"/>
    <n v="0"/>
    <n v="0"/>
    <n v="0"/>
    <n v="0"/>
    <n v="0"/>
    <x v="232"/>
    <n v="0"/>
    <n v="0"/>
    <n v="0"/>
    <x v="0"/>
    <x v="0"/>
    <x v="0"/>
    <m/>
    <m/>
    <m/>
  </r>
  <r>
    <x v="62"/>
    <x v="19"/>
    <x v="1"/>
    <x v="2"/>
    <x v="28"/>
    <s v="DOMICILE"/>
    <x v="6"/>
    <x v="0"/>
    <s v="V"/>
    <s v="O"/>
    <x v="3"/>
    <x v="7"/>
    <x v="4"/>
    <x v="25"/>
    <x v="1"/>
    <x v="0"/>
    <n v="0"/>
    <n v="0"/>
    <n v="10238"/>
    <n v="254"/>
    <n v="93"/>
    <x v="233"/>
    <n v="9907.7419354838712"/>
    <n v="245.8064516129032"/>
    <n v="90"/>
    <x v="168"/>
    <x v="162"/>
    <x v="146"/>
    <m/>
    <m/>
    <m/>
  </r>
  <r>
    <x v="64"/>
    <x v="19"/>
    <x v="1"/>
    <x v="2"/>
    <x v="28"/>
    <s v="DOMICILE"/>
    <x v="6"/>
    <x v="0"/>
    <s v="V"/>
    <s v="O"/>
    <x v="3"/>
    <x v="16"/>
    <x v="3"/>
    <x v="25"/>
    <x v="0"/>
    <x v="1"/>
    <n v="0"/>
    <n v="0"/>
    <n v="11797"/>
    <n v="233"/>
    <n v="93"/>
    <x v="234"/>
    <n v="11416.451612903225"/>
    <n v="225.48387096774192"/>
    <n v="90"/>
    <x v="169"/>
    <x v="163"/>
    <x v="146"/>
    <m/>
    <m/>
    <m/>
  </r>
  <r>
    <x v="60"/>
    <x v="19"/>
    <x v="1"/>
    <x v="2"/>
    <x v="28"/>
    <s v="DOMICILE"/>
    <x v="6"/>
    <x v="0"/>
    <s v="V"/>
    <s v="O"/>
    <x v="3"/>
    <x v="9"/>
    <x v="3"/>
    <x v="25"/>
    <x v="0"/>
    <x v="1"/>
    <n v="0"/>
    <n v="0"/>
    <n v="10833"/>
    <n v="258"/>
    <n v="93"/>
    <x v="235"/>
    <n v="10483.548387096775"/>
    <n v="249.67741935483872"/>
    <n v="90"/>
    <x v="170"/>
    <x v="164"/>
    <x v="146"/>
    <m/>
    <m/>
    <m/>
  </r>
  <r>
    <x v="57"/>
    <x v="19"/>
    <x v="1"/>
    <x v="2"/>
    <x v="28"/>
    <s v="DOMICILE"/>
    <x v="6"/>
    <x v="0"/>
    <s v="V"/>
    <s v="N"/>
    <x v="3"/>
    <x v="14"/>
    <x v="0"/>
    <x v="23"/>
    <x v="0"/>
    <x v="0"/>
    <n v="0"/>
    <n v="0"/>
    <n v="0"/>
    <n v="0"/>
    <n v="0"/>
    <x v="224"/>
    <s v=""/>
    <s v=""/>
    <s v=""/>
    <x v="1"/>
    <x v="1"/>
    <x v="1"/>
    <m/>
    <m/>
    <m/>
  </r>
  <r>
    <x v="68"/>
    <x v="19"/>
    <x v="1"/>
    <x v="2"/>
    <x v="28"/>
    <s v="DOMICILE"/>
    <x v="6"/>
    <x v="0"/>
    <s v="V"/>
    <s v="N"/>
    <x v="3"/>
    <x v="5"/>
    <x v="3"/>
    <x v="46"/>
    <x v="0"/>
    <x v="0"/>
    <n v="0"/>
    <n v="0"/>
    <n v="0"/>
    <n v="0"/>
    <n v="0"/>
    <x v="236"/>
    <s v=""/>
    <s v=""/>
    <s v=""/>
    <x v="0"/>
    <x v="0"/>
    <x v="0"/>
    <m/>
    <m/>
    <m/>
  </r>
  <r>
    <x v="61"/>
    <x v="19"/>
    <x v="1"/>
    <x v="2"/>
    <x v="28"/>
    <s v="DOMICILE"/>
    <x v="6"/>
    <x v="0"/>
    <s v="V"/>
    <s v="N"/>
    <x v="3"/>
    <x v="12"/>
    <x v="3"/>
    <x v="32"/>
    <x v="1"/>
    <x v="0"/>
    <n v="0"/>
    <n v="0"/>
    <n v="3372"/>
    <n v="69"/>
    <n v="27"/>
    <x v="237"/>
    <s v=""/>
    <s v=""/>
    <s v=""/>
    <x v="171"/>
    <x v="133"/>
    <x v="146"/>
    <m/>
    <m/>
    <m/>
  </r>
  <r>
    <x v="76"/>
    <x v="19"/>
    <x v="1"/>
    <x v="2"/>
    <x v="28"/>
    <s v="DOMICILE"/>
    <x v="6"/>
    <x v="0"/>
    <s v="V"/>
    <s v="N"/>
    <x v="3"/>
    <x v="9"/>
    <x v="3"/>
    <x v="45"/>
    <x v="0"/>
    <x v="0"/>
    <n v="0"/>
    <n v="0"/>
    <n v="1155"/>
    <n v="39"/>
    <n v="9"/>
    <x v="238"/>
    <s v=""/>
    <s v=""/>
    <s v=""/>
    <x v="172"/>
    <x v="165"/>
    <x v="146"/>
    <m/>
    <m/>
    <m/>
  </r>
  <r>
    <x v="69"/>
    <x v="19"/>
    <x v="1"/>
    <x v="2"/>
    <x v="28"/>
    <s v="DOMICILE"/>
    <x v="6"/>
    <x v="0"/>
    <s v="V"/>
    <s v="N"/>
    <x v="3"/>
    <x v="15"/>
    <x v="0"/>
    <x v="23"/>
    <x v="0"/>
    <x v="0"/>
    <n v="0"/>
    <n v="0"/>
    <n v="0"/>
    <n v="0"/>
    <n v="0"/>
    <x v="0"/>
    <s v=""/>
    <s v=""/>
    <s v=""/>
    <x v="1"/>
    <x v="1"/>
    <x v="1"/>
    <m/>
    <m/>
    <m/>
  </r>
  <r>
    <x v="75"/>
    <x v="20"/>
    <x v="0"/>
    <x v="3"/>
    <x v="29"/>
    <s v="EXTERIEUR"/>
    <x v="6"/>
    <x v="3"/>
    <s v="V"/>
    <s v="O"/>
    <x v="1"/>
    <x v="0"/>
    <x v="0"/>
    <x v="7"/>
    <x v="0"/>
    <x v="0"/>
    <n v="0"/>
    <n v="0"/>
    <n v="0"/>
    <n v="0"/>
    <n v="0"/>
    <x v="0"/>
    <m/>
    <m/>
    <m/>
    <x v="161"/>
    <x v="155"/>
    <x v="145"/>
    <m/>
    <m/>
    <m/>
  </r>
  <r>
    <x v="66"/>
    <x v="20"/>
    <x v="0"/>
    <x v="3"/>
    <x v="29"/>
    <s v="EXTERIEUR"/>
    <x v="6"/>
    <x v="3"/>
    <s v="V"/>
    <s v="O"/>
    <x v="1"/>
    <x v="1"/>
    <x v="0"/>
    <x v="7"/>
    <x v="0"/>
    <x v="0"/>
    <n v="0"/>
    <n v="0"/>
    <n v="0"/>
    <n v="0"/>
    <n v="0"/>
    <x v="0"/>
    <m/>
    <m/>
    <m/>
    <x v="161"/>
    <x v="155"/>
    <x v="145"/>
    <m/>
    <m/>
    <m/>
  </r>
  <r>
    <x v="67"/>
    <x v="20"/>
    <x v="0"/>
    <x v="3"/>
    <x v="29"/>
    <s v="EXTERIEUR"/>
    <x v="6"/>
    <x v="3"/>
    <s v="V"/>
    <s v="O"/>
    <x v="1"/>
    <x v="2"/>
    <x v="0"/>
    <x v="7"/>
    <x v="0"/>
    <x v="0"/>
    <n v="0"/>
    <n v="0"/>
    <n v="0"/>
    <n v="0"/>
    <n v="0"/>
    <x v="0"/>
    <m/>
    <m/>
    <m/>
    <x v="161"/>
    <x v="155"/>
    <x v="145"/>
    <m/>
    <m/>
    <m/>
  </r>
  <r>
    <x v="80"/>
    <x v="20"/>
    <x v="0"/>
    <x v="3"/>
    <x v="29"/>
    <s v="EXTERIEUR"/>
    <x v="6"/>
    <x v="3"/>
    <s v="V"/>
    <s v="O"/>
    <x v="1"/>
    <x v="4"/>
    <x v="0"/>
    <x v="7"/>
    <x v="0"/>
    <x v="0"/>
    <n v="0"/>
    <n v="0"/>
    <n v="0"/>
    <n v="0"/>
    <n v="0"/>
    <x v="0"/>
    <m/>
    <m/>
    <m/>
    <x v="161"/>
    <x v="155"/>
    <x v="145"/>
    <m/>
    <m/>
    <m/>
  </r>
  <r>
    <x v="77"/>
    <x v="20"/>
    <x v="0"/>
    <x v="3"/>
    <x v="29"/>
    <s v="EXTERIEUR"/>
    <x v="6"/>
    <x v="3"/>
    <s v="V"/>
    <s v="O"/>
    <x v="1"/>
    <x v="3"/>
    <x v="0"/>
    <x v="7"/>
    <x v="0"/>
    <x v="0"/>
    <n v="0"/>
    <n v="0"/>
    <n v="0"/>
    <n v="0"/>
    <n v="0"/>
    <x v="0"/>
    <m/>
    <m/>
    <m/>
    <x v="161"/>
    <x v="155"/>
    <x v="145"/>
    <m/>
    <m/>
    <m/>
  </r>
  <r>
    <x v="81"/>
    <x v="20"/>
    <x v="0"/>
    <x v="3"/>
    <x v="29"/>
    <s v="EXTERIEUR"/>
    <x v="6"/>
    <x v="3"/>
    <s v="V"/>
    <s v="O"/>
    <x v="1"/>
    <x v="5"/>
    <x v="0"/>
    <x v="7"/>
    <x v="1"/>
    <x v="0"/>
    <n v="0"/>
    <n v="0"/>
    <n v="0"/>
    <n v="0"/>
    <n v="0"/>
    <x v="0"/>
    <m/>
    <m/>
    <m/>
    <x v="161"/>
    <x v="155"/>
    <x v="145"/>
    <m/>
    <m/>
    <m/>
  </r>
  <r>
    <x v="82"/>
    <x v="20"/>
    <x v="0"/>
    <x v="3"/>
    <x v="29"/>
    <s v="EXTERIEUR"/>
    <x v="6"/>
    <x v="3"/>
    <s v="V"/>
    <s v="O"/>
    <x v="1"/>
    <x v="17"/>
    <x v="0"/>
    <x v="7"/>
    <x v="0"/>
    <x v="0"/>
    <n v="0"/>
    <n v="0"/>
    <n v="0"/>
    <n v="0"/>
    <n v="0"/>
    <x v="0"/>
    <m/>
    <m/>
    <m/>
    <x v="161"/>
    <x v="155"/>
    <x v="145"/>
    <m/>
    <m/>
    <m/>
  </r>
  <r>
    <x v="83"/>
    <x v="20"/>
    <x v="0"/>
    <x v="3"/>
    <x v="29"/>
    <s v="EXTERIEUR"/>
    <x v="6"/>
    <x v="3"/>
    <s v="V"/>
    <s v="O"/>
    <x v="1"/>
    <x v="5"/>
    <x v="0"/>
    <x v="5"/>
    <x v="0"/>
    <x v="0"/>
    <n v="0"/>
    <n v="0"/>
    <n v="0"/>
    <n v="0"/>
    <n v="0"/>
    <x v="0"/>
    <m/>
    <m/>
    <m/>
    <x v="161"/>
    <x v="155"/>
    <x v="145"/>
    <m/>
    <m/>
    <m/>
  </r>
  <r>
    <x v="84"/>
    <x v="20"/>
    <x v="0"/>
    <x v="3"/>
    <x v="29"/>
    <s v="EXTERIEUR"/>
    <x v="6"/>
    <x v="3"/>
    <s v="V"/>
    <s v="O"/>
    <x v="1"/>
    <x v="7"/>
    <x v="0"/>
    <x v="7"/>
    <x v="0"/>
    <x v="0"/>
    <n v="0"/>
    <n v="0"/>
    <n v="0"/>
    <n v="0"/>
    <n v="0"/>
    <x v="0"/>
    <m/>
    <m/>
    <m/>
    <x v="161"/>
    <x v="155"/>
    <x v="145"/>
    <m/>
    <m/>
    <m/>
  </r>
  <r>
    <x v="79"/>
    <x v="20"/>
    <x v="0"/>
    <x v="3"/>
    <x v="29"/>
    <s v="EXTERIEUR"/>
    <x v="6"/>
    <x v="3"/>
    <s v="V"/>
    <s v="O"/>
    <x v="1"/>
    <x v="7"/>
    <x v="0"/>
    <x v="5"/>
    <x v="0"/>
    <x v="0"/>
    <n v="0"/>
    <n v="0"/>
    <n v="0"/>
    <n v="0"/>
    <n v="0"/>
    <x v="0"/>
    <m/>
    <m/>
    <m/>
    <x v="161"/>
    <x v="155"/>
    <x v="145"/>
    <m/>
    <m/>
    <m/>
  </r>
  <r>
    <x v="78"/>
    <x v="20"/>
    <x v="0"/>
    <x v="3"/>
    <x v="29"/>
    <s v="EXTERIEUR"/>
    <x v="6"/>
    <x v="3"/>
    <s v="V"/>
    <s v="O"/>
    <x v="1"/>
    <x v="18"/>
    <x v="0"/>
    <x v="7"/>
    <x v="0"/>
    <x v="0"/>
    <n v="0"/>
    <n v="0"/>
    <n v="0"/>
    <n v="0"/>
    <n v="0"/>
    <x v="0"/>
    <m/>
    <m/>
    <m/>
    <x v="161"/>
    <x v="155"/>
    <x v="145"/>
    <m/>
    <m/>
    <m/>
  </r>
  <r>
    <x v="85"/>
    <x v="20"/>
    <x v="0"/>
    <x v="3"/>
    <x v="29"/>
    <s v="EXTERIEUR"/>
    <x v="6"/>
    <x v="3"/>
    <s v="V"/>
    <s v="N"/>
    <x v="1"/>
    <x v="2"/>
    <x v="0"/>
    <x v="7"/>
    <x v="1"/>
    <x v="0"/>
    <n v="0"/>
    <n v="0"/>
    <n v="0"/>
    <n v="0"/>
    <n v="0"/>
    <x v="0"/>
    <m/>
    <m/>
    <m/>
    <x v="161"/>
    <x v="155"/>
    <x v="145"/>
    <m/>
    <m/>
    <m/>
  </r>
  <r>
    <x v="86"/>
    <x v="20"/>
    <x v="0"/>
    <x v="3"/>
    <x v="29"/>
    <s v="EXTERIEUR"/>
    <x v="6"/>
    <x v="3"/>
    <s v="V"/>
    <s v="N"/>
    <x v="1"/>
    <x v="1"/>
    <x v="0"/>
    <x v="7"/>
    <x v="0"/>
    <x v="0"/>
    <n v="0"/>
    <n v="0"/>
    <n v="0"/>
    <n v="0"/>
    <n v="0"/>
    <x v="0"/>
    <m/>
    <m/>
    <m/>
    <x v="161"/>
    <x v="155"/>
    <x v="145"/>
    <m/>
    <m/>
    <m/>
  </r>
  <r>
    <x v="76"/>
    <x v="20"/>
    <x v="0"/>
    <x v="3"/>
    <x v="29"/>
    <s v="EXTERIEUR"/>
    <x v="6"/>
    <x v="3"/>
    <s v="V"/>
    <s v="N"/>
    <x v="1"/>
    <x v="17"/>
    <x v="0"/>
    <x v="4"/>
    <x v="0"/>
    <x v="1"/>
    <n v="0"/>
    <n v="0"/>
    <n v="0"/>
    <n v="0"/>
    <n v="0"/>
    <x v="0"/>
    <m/>
    <m/>
    <m/>
    <x v="161"/>
    <x v="155"/>
    <x v="145"/>
    <m/>
    <m/>
    <m/>
  </r>
  <r>
    <x v="87"/>
    <x v="20"/>
    <x v="0"/>
    <x v="3"/>
    <x v="29"/>
    <s v="EXTERIEUR"/>
    <x v="6"/>
    <x v="3"/>
    <s v="V"/>
    <s v="N"/>
    <x v="1"/>
    <x v="7"/>
    <x v="0"/>
    <x v="4"/>
    <x v="0"/>
    <x v="1"/>
    <n v="0"/>
    <n v="0"/>
    <n v="0"/>
    <n v="0"/>
    <n v="0"/>
    <x v="0"/>
    <m/>
    <m/>
    <m/>
    <x v="161"/>
    <x v="155"/>
    <x v="145"/>
    <m/>
    <m/>
    <m/>
  </r>
  <r>
    <x v="74"/>
    <x v="20"/>
    <x v="0"/>
    <x v="3"/>
    <x v="29"/>
    <s v="EXTERIEUR"/>
    <x v="6"/>
    <x v="3"/>
    <s v="V"/>
    <s v="N"/>
    <x v="1"/>
    <x v="7"/>
    <x v="0"/>
    <x v="7"/>
    <x v="6"/>
    <x v="0"/>
    <n v="0"/>
    <n v="0"/>
    <n v="0"/>
    <n v="0"/>
    <n v="0"/>
    <x v="0"/>
    <m/>
    <m/>
    <m/>
    <x v="161"/>
    <x v="155"/>
    <x v="145"/>
    <m/>
    <m/>
    <m/>
  </r>
  <r>
    <x v="75"/>
    <x v="4"/>
    <x v="0"/>
    <x v="3"/>
    <x v="30"/>
    <s v="NEUTRE"/>
    <x v="7"/>
    <x v="0"/>
    <s v="V"/>
    <s v="O"/>
    <x v="2"/>
    <x v="0"/>
    <x v="0"/>
    <x v="0"/>
    <x v="0"/>
    <x v="0"/>
    <n v="0"/>
    <n v="0"/>
    <n v="0"/>
    <n v="0"/>
    <n v="0"/>
    <x v="0"/>
    <m/>
    <m/>
    <m/>
    <x v="161"/>
    <x v="155"/>
    <x v="145"/>
    <m/>
    <m/>
    <m/>
  </r>
  <r>
    <x v="86"/>
    <x v="4"/>
    <x v="0"/>
    <x v="3"/>
    <x v="30"/>
    <s v="NEUTRE"/>
    <x v="7"/>
    <x v="0"/>
    <s v="V"/>
    <s v="O"/>
    <x v="2"/>
    <x v="1"/>
    <x v="0"/>
    <x v="11"/>
    <x v="0"/>
    <x v="0"/>
    <n v="0"/>
    <n v="0"/>
    <n v="0"/>
    <n v="0"/>
    <n v="0"/>
    <x v="0"/>
    <m/>
    <m/>
    <m/>
    <x v="161"/>
    <x v="155"/>
    <x v="145"/>
    <m/>
    <m/>
    <m/>
  </r>
  <r>
    <x v="85"/>
    <x v="4"/>
    <x v="0"/>
    <x v="3"/>
    <x v="30"/>
    <s v="NEUTRE"/>
    <x v="7"/>
    <x v="0"/>
    <s v="V"/>
    <s v="O"/>
    <x v="2"/>
    <x v="2"/>
    <x v="0"/>
    <x v="11"/>
    <x v="0"/>
    <x v="0"/>
    <n v="0"/>
    <n v="0"/>
    <n v="0"/>
    <n v="0"/>
    <n v="0"/>
    <x v="0"/>
    <m/>
    <m/>
    <m/>
    <x v="161"/>
    <x v="155"/>
    <x v="145"/>
    <m/>
    <m/>
    <m/>
  </r>
  <r>
    <x v="80"/>
    <x v="4"/>
    <x v="0"/>
    <x v="3"/>
    <x v="30"/>
    <s v="NEUTRE"/>
    <x v="7"/>
    <x v="0"/>
    <s v="V"/>
    <s v="O"/>
    <x v="2"/>
    <x v="3"/>
    <x v="0"/>
    <x v="5"/>
    <x v="0"/>
    <x v="0"/>
    <n v="0"/>
    <n v="0"/>
    <n v="0"/>
    <n v="0"/>
    <n v="0"/>
    <x v="0"/>
    <m/>
    <m/>
    <m/>
    <x v="161"/>
    <x v="155"/>
    <x v="145"/>
    <m/>
    <m/>
    <m/>
  </r>
  <r>
    <x v="77"/>
    <x v="4"/>
    <x v="0"/>
    <x v="3"/>
    <x v="30"/>
    <s v="NEUTRE"/>
    <x v="7"/>
    <x v="0"/>
    <s v="V"/>
    <s v="O"/>
    <x v="2"/>
    <x v="4"/>
    <x v="0"/>
    <x v="11"/>
    <x v="0"/>
    <x v="0"/>
    <n v="0"/>
    <n v="0"/>
    <n v="0"/>
    <n v="0"/>
    <n v="0"/>
    <x v="0"/>
    <m/>
    <m/>
    <m/>
    <x v="161"/>
    <x v="155"/>
    <x v="145"/>
    <m/>
    <m/>
    <m/>
  </r>
  <r>
    <x v="81"/>
    <x v="4"/>
    <x v="0"/>
    <x v="3"/>
    <x v="30"/>
    <s v="NEUTRE"/>
    <x v="7"/>
    <x v="0"/>
    <s v="V"/>
    <s v="O"/>
    <x v="2"/>
    <x v="5"/>
    <x v="0"/>
    <x v="5"/>
    <x v="1"/>
    <x v="1"/>
    <n v="0"/>
    <n v="0"/>
    <n v="0"/>
    <n v="0"/>
    <n v="0"/>
    <x v="0"/>
    <m/>
    <m/>
    <m/>
    <x v="161"/>
    <x v="155"/>
    <x v="145"/>
    <m/>
    <m/>
    <m/>
  </r>
  <r>
    <x v="74"/>
    <x v="4"/>
    <x v="0"/>
    <x v="3"/>
    <x v="30"/>
    <s v="NEUTRE"/>
    <x v="7"/>
    <x v="0"/>
    <s v="V"/>
    <s v="O"/>
    <x v="2"/>
    <x v="9"/>
    <x v="0"/>
    <x v="11"/>
    <x v="1"/>
    <x v="0"/>
    <n v="0"/>
    <n v="0"/>
    <n v="0"/>
    <n v="0"/>
    <n v="0"/>
    <x v="0"/>
    <m/>
    <m/>
    <m/>
    <x v="161"/>
    <x v="155"/>
    <x v="145"/>
    <m/>
    <m/>
    <m/>
  </r>
  <r>
    <x v="83"/>
    <x v="4"/>
    <x v="0"/>
    <x v="3"/>
    <x v="30"/>
    <s v="NEUTRE"/>
    <x v="7"/>
    <x v="0"/>
    <s v="V"/>
    <s v="O"/>
    <x v="2"/>
    <x v="5"/>
    <x v="0"/>
    <x v="5"/>
    <x v="0"/>
    <x v="1"/>
    <n v="0"/>
    <n v="0"/>
    <n v="0"/>
    <n v="0"/>
    <n v="0"/>
    <x v="0"/>
    <m/>
    <m/>
    <m/>
    <x v="161"/>
    <x v="155"/>
    <x v="145"/>
    <m/>
    <m/>
    <m/>
  </r>
  <r>
    <x v="84"/>
    <x v="4"/>
    <x v="0"/>
    <x v="3"/>
    <x v="30"/>
    <s v="NEUTRE"/>
    <x v="7"/>
    <x v="0"/>
    <s v="V"/>
    <s v="O"/>
    <x v="2"/>
    <x v="7"/>
    <x v="0"/>
    <x v="5"/>
    <x v="0"/>
    <x v="1"/>
    <n v="0"/>
    <n v="0"/>
    <n v="0"/>
    <n v="0"/>
    <n v="0"/>
    <x v="0"/>
    <m/>
    <m/>
    <m/>
    <x v="161"/>
    <x v="155"/>
    <x v="145"/>
    <m/>
    <m/>
    <m/>
  </r>
  <r>
    <x v="79"/>
    <x v="4"/>
    <x v="0"/>
    <x v="3"/>
    <x v="30"/>
    <s v="NEUTRE"/>
    <x v="7"/>
    <x v="0"/>
    <s v="V"/>
    <s v="O"/>
    <x v="2"/>
    <x v="7"/>
    <x v="0"/>
    <x v="1"/>
    <x v="1"/>
    <x v="1"/>
    <n v="0"/>
    <n v="0"/>
    <n v="0"/>
    <n v="0"/>
    <n v="0"/>
    <x v="0"/>
    <m/>
    <m/>
    <m/>
    <x v="161"/>
    <x v="155"/>
    <x v="145"/>
    <m/>
    <m/>
    <m/>
  </r>
  <r>
    <x v="76"/>
    <x v="4"/>
    <x v="0"/>
    <x v="3"/>
    <x v="30"/>
    <s v="NEUTRE"/>
    <x v="7"/>
    <x v="0"/>
    <s v="V"/>
    <s v="O"/>
    <x v="2"/>
    <x v="18"/>
    <x v="0"/>
    <x v="1"/>
    <x v="1"/>
    <x v="0"/>
    <n v="0"/>
    <n v="0"/>
    <n v="0"/>
    <n v="0"/>
    <n v="0"/>
    <x v="0"/>
    <m/>
    <m/>
    <m/>
    <x v="161"/>
    <x v="155"/>
    <x v="145"/>
    <m/>
    <m/>
    <m/>
  </r>
  <r>
    <x v="65"/>
    <x v="4"/>
    <x v="0"/>
    <x v="3"/>
    <x v="30"/>
    <s v="NEUTRE"/>
    <x v="7"/>
    <x v="0"/>
    <s v="V"/>
    <s v="N"/>
    <x v="2"/>
    <x v="4"/>
    <x v="0"/>
    <x v="1"/>
    <x v="1"/>
    <x v="0"/>
    <n v="0"/>
    <n v="0"/>
    <n v="0"/>
    <n v="0"/>
    <n v="0"/>
    <x v="0"/>
    <m/>
    <m/>
    <m/>
    <x v="161"/>
    <x v="155"/>
    <x v="145"/>
    <m/>
    <m/>
    <m/>
  </r>
  <r>
    <x v="78"/>
    <x v="4"/>
    <x v="0"/>
    <x v="3"/>
    <x v="30"/>
    <s v="NEUTRE"/>
    <x v="7"/>
    <x v="0"/>
    <s v="V"/>
    <s v="N"/>
    <x v="2"/>
    <x v="6"/>
    <x v="0"/>
    <x v="1"/>
    <x v="3"/>
    <x v="1"/>
    <n v="0"/>
    <n v="0"/>
    <n v="0"/>
    <n v="0"/>
    <n v="0"/>
    <x v="0"/>
    <m/>
    <m/>
    <m/>
    <x v="161"/>
    <x v="155"/>
    <x v="145"/>
    <m/>
    <m/>
    <m/>
  </r>
  <r>
    <x v="87"/>
    <x v="4"/>
    <x v="0"/>
    <x v="3"/>
    <x v="30"/>
    <s v="NEUTRE"/>
    <x v="7"/>
    <x v="0"/>
    <s v="V"/>
    <s v="N"/>
    <x v="2"/>
    <x v="7"/>
    <x v="0"/>
    <x v="1"/>
    <x v="1"/>
    <x v="0"/>
    <n v="0"/>
    <n v="0"/>
    <n v="0"/>
    <n v="0"/>
    <n v="0"/>
    <x v="0"/>
    <m/>
    <m/>
    <m/>
    <x v="161"/>
    <x v="155"/>
    <x v="145"/>
    <m/>
    <m/>
    <m/>
  </r>
  <r>
    <x v="66"/>
    <x v="4"/>
    <x v="0"/>
    <x v="3"/>
    <x v="30"/>
    <s v="NEUTRE"/>
    <x v="7"/>
    <x v="0"/>
    <s v="V"/>
    <s v="N"/>
    <x v="2"/>
    <x v="1"/>
    <x v="0"/>
    <x v="1"/>
    <x v="0"/>
    <x v="0"/>
    <n v="0"/>
    <n v="0"/>
    <n v="0"/>
    <n v="0"/>
    <n v="0"/>
    <x v="0"/>
    <m/>
    <m/>
    <m/>
    <x v="161"/>
    <x v="155"/>
    <x v="145"/>
    <m/>
    <m/>
    <m/>
  </r>
  <r>
    <x v="82"/>
    <x v="4"/>
    <x v="0"/>
    <x v="3"/>
    <x v="30"/>
    <s v="NEUTRE"/>
    <x v="7"/>
    <x v="0"/>
    <s v="V"/>
    <s v="N"/>
    <x v="2"/>
    <x v="9"/>
    <x v="0"/>
    <x v="1"/>
    <x v="3"/>
    <x v="0"/>
    <n v="0"/>
    <n v="0"/>
    <n v="0"/>
    <n v="0"/>
    <n v="0"/>
    <x v="0"/>
    <m/>
    <m/>
    <m/>
    <x v="161"/>
    <x v="155"/>
    <x v="145"/>
    <m/>
    <m/>
    <m/>
  </r>
  <r>
    <x v="67"/>
    <x v="4"/>
    <x v="0"/>
    <x v="3"/>
    <x v="30"/>
    <s v="NEUTRE"/>
    <x v="7"/>
    <x v="0"/>
    <s v="V"/>
    <s v="N"/>
    <x v="2"/>
    <x v="2"/>
    <x v="0"/>
    <x v="1"/>
    <x v="0"/>
    <x v="1"/>
    <n v="0"/>
    <n v="0"/>
    <n v="0"/>
    <n v="0"/>
    <n v="0"/>
    <x v="0"/>
    <m/>
    <m/>
    <m/>
    <x v="161"/>
    <x v="155"/>
    <x v="145"/>
    <m/>
    <m/>
    <m/>
  </r>
  <r>
    <x v="75"/>
    <x v="5"/>
    <x v="0"/>
    <x v="3"/>
    <x v="31"/>
    <s v="DOMICILE"/>
    <x v="3"/>
    <x v="0"/>
    <s v="V"/>
    <s v="O"/>
    <x v="1"/>
    <x v="0"/>
    <x v="0"/>
    <x v="0"/>
    <x v="0"/>
    <x v="0"/>
    <n v="0"/>
    <n v="0"/>
    <n v="0"/>
    <n v="0"/>
    <n v="0"/>
    <x v="0"/>
    <m/>
    <m/>
    <m/>
    <x v="161"/>
    <x v="155"/>
    <x v="145"/>
    <m/>
    <m/>
    <m/>
  </r>
  <r>
    <x v="86"/>
    <x v="5"/>
    <x v="0"/>
    <x v="3"/>
    <x v="31"/>
    <s v="DOMICILE"/>
    <x v="3"/>
    <x v="0"/>
    <s v="V"/>
    <s v="O"/>
    <x v="1"/>
    <x v="1"/>
    <x v="0"/>
    <x v="11"/>
    <x v="1"/>
    <x v="0"/>
    <n v="0"/>
    <n v="0"/>
    <n v="0"/>
    <n v="0"/>
    <n v="0"/>
    <x v="0"/>
    <m/>
    <m/>
    <m/>
    <x v="161"/>
    <x v="155"/>
    <x v="145"/>
    <m/>
    <m/>
    <m/>
  </r>
  <r>
    <x v="67"/>
    <x v="5"/>
    <x v="0"/>
    <x v="3"/>
    <x v="31"/>
    <s v="DOMICILE"/>
    <x v="3"/>
    <x v="0"/>
    <s v="V"/>
    <s v="O"/>
    <x v="1"/>
    <x v="2"/>
    <x v="0"/>
    <x v="5"/>
    <x v="0"/>
    <x v="0"/>
    <n v="0"/>
    <n v="0"/>
    <n v="0"/>
    <n v="0"/>
    <n v="0"/>
    <x v="0"/>
    <m/>
    <m/>
    <m/>
    <x v="161"/>
    <x v="155"/>
    <x v="145"/>
    <m/>
    <m/>
    <m/>
  </r>
  <r>
    <x v="80"/>
    <x v="5"/>
    <x v="0"/>
    <x v="3"/>
    <x v="31"/>
    <s v="DOMICILE"/>
    <x v="3"/>
    <x v="0"/>
    <s v="V"/>
    <s v="O"/>
    <x v="1"/>
    <x v="19"/>
    <x v="0"/>
    <x v="2"/>
    <x v="0"/>
    <x v="0"/>
    <n v="0"/>
    <n v="0"/>
    <n v="0"/>
    <n v="0"/>
    <n v="0"/>
    <x v="0"/>
    <m/>
    <m/>
    <m/>
    <x v="161"/>
    <x v="155"/>
    <x v="145"/>
    <m/>
    <m/>
    <m/>
  </r>
  <r>
    <x v="57"/>
    <x v="5"/>
    <x v="0"/>
    <x v="3"/>
    <x v="31"/>
    <s v="DOMICILE"/>
    <x v="3"/>
    <x v="0"/>
    <s v="V"/>
    <s v="O"/>
    <x v="1"/>
    <x v="19"/>
    <x v="0"/>
    <x v="7"/>
    <x v="0"/>
    <x v="0"/>
    <n v="0"/>
    <n v="0"/>
    <n v="0"/>
    <n v="0"/>
    <n v="0"/>
    <x v="0"/>
    <m/>
    <m/>
    <m/>
    <x v="161"/>
    <x v="155"/>
    <x v="145"/>
    <m/>
    <m/>
    <m/>
  </r>
  <r>
    <x v="81"/>
    <x v="5"/>
    <x v="0"/>
    <x v="3"/>
    <x v="31"/>
    <s v="DOMICILE"/>
    <x v="3"/>
    <x v="0"/>
    <s v="V"/>
    <s v="O"/>
    <x v="1"/>
    <x v="5"/>
    <x v="0"/>
    <x v="36"/>
    <x v="0"/>
    <x v="0"/>
    <n v="0"/>
    <n v="0"/>
    <n v="0"/>
    <n v="0"/>
    <n v="0"/>
    <x v="0"/>
    <m/>
    <m/>
    <m/>
    <x v="161"/>
    <x v="155"/>
    <x v="145"/>
    <m/>
    <m/>
    <m/>
  </r>
  <r>
    <x v="74"/>
    <x v="5"/>
    <x v="0"/>
    <x v="3"/>
    <x v="31"/>
    <s v="DOMICILE"/>
    <x v="3"/>
    <x v="0"/>
    <s v="V"/>
    <s v="O"/>
    <x v="1"/>
    <x v="6"/>
    <x v="0"/>
    <x v="4"/>
    <x v="0"/>
    <x v="1"/>
    <n v="0"/>
    <n v="0"/>
    <n v="0"/>
    <n v="0"/>
    <n v="0"/>
    <x v="0"/>
    <m/>
    <m/>
    <m/>
    <x v="161"/>
    <x v="155"/>
    <x v="145"/>
    <m/>
    <m/>
    <m/>
  </r>
  <r>
    <x v="83"/>
    <x v="5"/>
    <x v="0"/>
    <x v="3"/>
    <x v="31"/>
    <s v="DOMICILE"/>
    <x v="3"/>
    <x v="0"/>
    <s v="V"/>
    <s v="O"/>
    <x v="1"/>
    <x v="5"/>
    <x v="0"/>
    <x v="0"/>
    <x v="0"/>
    <x v="0"/>
    <n v="0"/>
    <n v="0"/>
    <n v="0"/>
    <n v="0"/>
    <n v="0"/>
    <x v="0"/>
    <m/>
    <m/>
    <m/>
    <x v="161"/>
    <x v="155"/>
    <x v="145"/>
    <m/>
    <m/>
    <m/>
  </r>
  <r>
    <x v="84"/>
    <x v="5"/>
    <x v="0"/>
    <x v="3"/>
    <x v="31"/>
    <s v="DOMICILE"/>
    <x v="3"/>
    <x v="0"/>
    <s v="V"/>
    <s v="O"/>
    <x v="1"/>
    <x v="7"/>
    <x v="0"/>
    <x v="30"/>
    <x v="0"/>
    <x v="0"/>
    <n v="0"/>
    <n v="0"/>
    <n v="0"/>
    <n v="0"/>
    <n v="0"/>
    <x v="0"/>
    <m/>
    <m/>
    <m/>
    <x v="161"/>
    <x v="155"/>
    <x v="145"/>
    <m/>
    <m/>
    <m/>
  </r>
  <r>
    <x v="87"/>
    <x v="5"/>
    <x v="0"/>
    <x v="3"/>
    <x v="31"/>
    <s v="DOMICILE"/>
    <x v="3"/>
    <x v="0"/>
    <s v="V"/>
    <s v="O"/>
    <x v="1"/>
    <x v="7"/>
    <x v="0"/>
    <x v="2"/>
    <x v="1"/>
    <x v="0"/>
    <n v="0"/>
    <n v="0"/>
    <n v="0"/>
    <n v="0"/>
    <n v="0"/>
    <x v="0"/>
    <m/>
    <m/>
    <m/>
    <x v="161"/>
    <x v="155"/>
    <x v="145"/>
    <m/>
    <m/>
    <m/>
  </r>
  <r>
    <x v="82"/>
    <x v="5"/>
    <x v="0"/>
    <x v="3"/>
    <x v="31"/>
    <s v="DOMICILE"/>
    <x v="3"/>
    <x v="0"/>
    <s v="V"/>
    <s v="O"/>
    <x v="1"/>
    <x v="9"/>
    <x v="0"/>
    <x v="0"/>
    <x v="0"/>
    <x v="0"/>
    <n v="0"/>
    <n v="0"/>
    <n v="0"/>
    <n v="0"/>
    <n v="0"/>
    <x v="0"/>
    <m/>
    <m/>
    <m/>
    <x v="161"/>
    <x v="155"/>
    <x v="145"/>
    <m/>
    <m/>
    <m/>
  </r>
  <r>
    <x v="85"/>
    <x v="5"/>
    <x v="0"/>
    <x v="3"/>
    <x v="31"/>
    <s v="DOMICILE"/>
    <x v="3"/>
    <x v="0"/>
    <s v="V"/>
    <s v="N"/>
    <x v="1"/>
    <x v="2"/>
    <x v="0"/>
    <x v="1"/>
    <x v="1"/>
    <x v="0"/>
    <n v="0"/>
    <n v="0"/>
    <n v="0"/>
    <n v="0"/>
    <n v="0"/>
    <x v="0"/>
    <m/>
    <m/>
    <m/>
    <x v="161"/>
    <x v="155"/>
    <x v="145"/>
    <m/>
    <m/>
    <m/>
  </r>
  <r>
    <x v="76"/>
    <x v="5"/>
    <x v="0"/>
    <x v="3"/>
    <x v="31"/>
    <s v="DOMICILE"/>
    <x v="3"/>
    <x v="0"/>
    <s v="V"/>
    <s v="N"/>
    <x v="1"/>
    <x v="6"/>
    <x v="0"/>
    <x v="13"/>
    <x v="1"/>
    <x v="1"/>
    <n v="0"/>
    <n v="0"/>
    <n v="0"/>
    <n v="0"/>
    <n v="0"/>
    <x v="0"/>
    <m/>
    <m/>
    <m/>
    <x v="161"/>
    <x v="155"/>
    <x v="145"/>
    <m/>
    <m/>
    <m/>
  </r>
  <r>
    <x v="66"/>
    <x v="5"/>
    <x v="0"/>
    <x v="3"/>
    <x v="31"/>
    <s v="DOMICILE"/>
    <x v="3"/>
    <x v="0"/>
    <s v="V"/>
    <s v="N"/>
    <x v="1"/>
    <x v="1"/>
    <x v="0"/>
    <x v="1"/>
    <x v="0"/>
    <x v="0"/>
    <n v="0"/>
    <n v="0"/>
    <n v="0"/>
    <n v="0"/>
    <n v="0"/>
    <x v="0"/>
    <m/>
    <m/>
    <m/>
    <x v="161"/>
    <x v="155"/>
    <x v="145"/>
    <m/>
    <m/>
    <m/>
  </r>
  <r>
    <x v="77"/>
    <x v="5"/>
    <x v="0"/>
    <x v="3"/>
    <x v="31"/>
    <s v="DOMICILE"/>
    <x v="3"/>
    <x v="0"/>
    <s v="V"/>
    <s v="N"/>
    <x v="1"/>
    <x v="4"/>
    <x v="0"/>
    <x v="1"/>
    <x v="0"/>
    <x v="0"/>
    <n v="0"/>
    <n v="0"/>
    <n v="0"/>
    <n v="0"/>
    <n v="0"/>
    <x v="0"/>
    <m/>
    <m/>
    <m/>
    <x v="161"/>
    <x v="155"/>
    <x v="145"/>
    <m/>
    <m/>
    <m/>
  </r>
  <r>
    <x v="75"/>
    <x v="21"/>
    <x v="0"/>
    <x v="3"/>
    <x v="1"/>
    <s v="DOMICILE"/>
    <x v="3"/>
    <x v="0"/>
    <s v="V"/>
    <s v="O"/>
    <x v="2"/>
    <x v="0"/>
    <x v="0"/>
    <x v="0"/>
    <x v="0"/>
    <x v="0"/>
    <n v="0"/>
    <n v="0"/>
    <n v="0"/>
    <n v="0"/>
    <n v="0"/>
    <x v="0"/>
    <m/>
    <m/>
    <m/>
    <x v="161"/>
    <x v="155"/>
    <x v="145"/>
    <m/>
    <m/>
    <m/>
  </r>
  <r>
    <x v="86"/>
    <x v="21"/>
    <x v="0"/>
    <x v="3"/>
    <x v="1"/>
    <s v="DOMICILE"/>
    <x v="3"/>
    <x v="0"/>
    <s v="V"/>
    <s v="O"/>
    <x v="2"/>
    <x v="1"/>
    <x v="0"/>
    <x v="0"/>
    <x v="0"/>
    <x v="1"/>
    <n v="0"/>
    <n v="0"/>
    <n v="0"/>
    <n v="0"/>
    <n v="0"/>
    <x v="0"/>
    <m/>
    <m/>
    <m/>
    <x v="161"/>
    <x v="155"/>
    <x v="145"/>
    <m/>
    <m/>
    <m/>
  </r>
  <r>
    <x v="85"/>
    <x v="21"/>
    <x v="0"/>
    <x v="3"/>
    <x v="1"/>
    <s v="DOMICILE"/>
    <x v="3"/>
    <x v="0"/>
    <s v="V"/>
    <s v="O"/>
    <x v="2"/>
    <x v="2"/>
    <x v="0"/>
    <x v="5"/>
    <x v="0"/>
    <x v="0"/>
    <n v="0"/>
    <n v="0"/>
    <n v="0"/>
    <n v="0"/>
    <n v="0"/>
    <x v="0"/>
    <m/>
    <m/>
    <m/>
    <x v="161"/>
    <x v="155"/>
    <x v="145"/>
    <m/>
    <m/>
    <m/>
  </r>
  <r>
    <x v="57"/>
    <x v="21"/>
    <x v="0"/>
    <x v="3"/>
    <x v="1"/>
    <s v="DOMICILE"/>
    <x v="3"/>
    <x v="0"/>
    <s v="V"/>
    <s v="O"/>
    <x v="2"/>
    <x v="3"/>
    <x v="0"/>
    <x v="8"/>
    <x v="0"/>
    <x v="0"/>
    <n v="0"/>
    <n v="0"/>
    <n v="0"/>
    <n v="0"/>
    <n v="0"/>
    <x v="0"/>
    <m/>
    <m/>
    <m/>
    <x v="161"/>
    <x v="155"/>
    <x v="145"/>
    <m/>
    <m/>
    <m/>
  </r>
  <r>
    <x v="77"/>
    <x v="21"/>
    <x v="0"/>
    <x v="3"/>
    <x v="1"/>
    <s v="DOMICILE"/>
    <x v="3"/>
    <x v="0"/>
    <s v="V"/>
    <s v="O"/>
    <x v="2"/>
    <x v="4"/>
    <x v="0"/>
    <x v="30"/>
    <x v="0"/>
    <x v="0"/>
    <n v="0"/>
    <n v="0"/>
    <n v="0"/>
    <n v="0"/>
    <n v="0"/>
    <x v="0"/>
    <m/>
    <m/>
    <m/>
    <x v="161"/>
    <x v="155"/>
    <x v="145"/>
    <m/>
    <m/>
    <m/>
  </r>
  <r>
    <x v="81"/>
    <x v="21"/>
    <x v="0"/>
    <x v="3"/>
    <x v="1"/>
    <s v="DOMICILE"/>
    <x v="3"/>
    <x v="0"/>
    <s v="V"/>
    <s v="O"/>
    <x v="2"/>
    <x v="5"/>
    <x v="0"/>
    <x v="2"/>
    <x v="0"/>
    <x v="0"/>
    <n v="0"/>
    <n v="0"/>
    <n v="0"/>
    <n v="0"/>
    <n v="0"/>
    <x v="0"/>
    <m/>
    <m/>
    <m/>
    <x v="161"/>
    <x v="155"/>
    <x v="145"/>
    <m/>
    <m/>
    <m/>
  </r>
  <r>
    <x v="78"/>
    <x v="21"/>
    <x v="0"/>
    <x v="3"/>
    <x v="1"/>
    <s v="DOMICILE"/>
    <x v="3"/>
    <x v="0"/>
    <s v="V"/>
    <s v="O"/>
    <x v="2"/>
    <x v="6"/>
    <x v="0"/>
    <x v="11"/>
    <x v="1"/>
    <x v="1"/>
    <n v="0"/>
    <n v="0"/>
    <n v="0"/>
    <n v="0"/>
    <n v="0"/>
    <x v="0"/>
    <m/>
    <m/>
    <m/>
    <x v="161"/>
    <x v="155"/>
    <x v="145"/>
    <m/>
    <m/>
    <m/>
  </r>
  <r>
    <x v="83"/>
    <x v="21"/>
    <x v="0"/>
    <x v="3"/>
    <x v="1"/>
    <s v="DOMICILE"/>
    <x v="3"/>
    <x v="0"/>
    <s v="V"/>
    <s v="O"/>
    <x v="2"/>
    <x v="5"/>
    <x v="0"/>
    <x v="0"/>
    <x v="0"/>
    <x v="0"/>
    <n v="0"/>
    <n v="0"/>
    <n v="0"/>
    <n v="0"/>
    <n v="0"/>
    <x v="0"/>
    <m/>
    <m/>
    <m/>
    <x v="161"/>
    <x v="155"/>
    <x v="145"/>
    <m/>
    <m/>
    <m/>
  </r>
  <r>
    <x v="87"/>
    <x v="21"/>
    <x v="0"/>
    <x v="3"/>
    <x v="1"/>
    <s v="DOMICILE"/>
    <x v="3"/>
    <x v="0"/>
    <s v="V"/>
    <s v="O"/>
    <x v="2"/>
    <x v="7"/>
    <x v="0"/>
    <x v="11"/>
    <x v="0"/>
    <x v="0"/>
    <n v="0"/>
    <n v="0"/>
    <n v="0"/>
    <n v="0"/>
    <n v="0"/>
    <x v="0"/>
    <m/>
    <m/>
    <m/>
    <x v="161"/>
    <x v="155"/>
    <x v="145"/>
    <m/>
    <m/>
    <m/>
  </r>
  <r>
    <x v="79"/>
    <x v="21"/>
    <x v="0"/>
    <x v="3"/>
    <x v="1"/>
    <s v="DOMICILE"/>
    <x v="3"/>
    <x v="0"/>
    <s v="V"/>
    <s v="O"/>
    <x v="2"/>
    <x v="7"/>
    <x v="0"/>
    <x v="36"/>
    <x v="1"/>
    <x v="1"/>
    <n v="0"/>
    <n v="0"/>
    <n v="0"/>
    <n v="0"/>
    <n v="0"/>
    <x v="0"/>
    <m/>
    <m/>
    <m/>
    <x v="161"/>
    <x v="155"/>
    <x v="145"/>
    <m/>
    <m/>
    <m/>
  </r>
  <r>
    <x v="82"/>
    <x v="21"/>
    <x v="0"/>
    <x v="3"/>
    <x v="1"/>
    <s v="DOMICILE"/>
    <x v="3"/>
    <x v="0"/>
    <s v="V"/>
    <s v="O"/>
    <x v="2"/>
    <x v="9"/>
    <x v="0"/>
    <x v="0"/>
    <x v="1"/>
    <x v="0"/>
    <n v="0"/>
    <n v="0"/>
    <n v="0"/>
    <n v="0"/>
    <n v="0"/>
    <x v="0"/>
    <m/>
    <m/>
    <m/>
    <x v="161"/>
    <x v="155"/>
    <x v="145"/>
    <m/>
    <m/>
    <m/>
  </r>
  <r>
    <x v="80"/>
    <x v="21"/>
    <x v="0"/>
    <x v="3"/>
    <x v="1"/>
    <s v="DOMICILE"/>
    <x v="3"/>
    <x v="0"/>
    <s v="V"/>
    <s v="N"/>
    <x v="2"/>
    <x v="19"/>
    <x v="0"/>
    <x v="1"/>
    <x v="0"/>
    <x v="0"/>
    <n v="0"/>
    <n v="0"/>
    <n v="0"/>
    <n v="0"/>
    <n v="0"/>
    <x v="0"/>
    <m/>
    <m/>
    <m/>
    <x v="161"/>
    <x v="155"/>
    <x v="145"/>
    <m/>
    <m/>
    <m/>
  </r>
  <r>
    <x v="84"/>
    <x v="21"/>
    <x v="0"/>
    <x v="3"/>
    <x v="1"/>
    <s v="DOMICILE"/>
    <x v="3"/>
    <x v="0"/>
    <s v="V"/>
    <s v="N"/>
    <x v="2"/>
    <x v="7"/>
    <x v="0"/>
    <x v="1"/>
    <x v="0"/>
    <x v="0"/>
    <n v="0"/>
    <n v="0"/>
    <n v="0"/>
    <n v="0"/>
    <n v="0"/>
    <x v="0"/>
    <m/>
    <m/>
    <m/>
    <x v="161"/>
    <x v="155"/>
    <x v="145"/>
    <m/>
    <m/>
    <m/>
  </r>
  <r>
    <x v="67"/>
    <x v="21"/>
    <x v="0"/>
    <x v="3"/>
    <x v="1"/>
    <s v="DOMICILE"/>
    <x v="3"/>
    <x v="0"/>
    <s v="V"/>
    <s v="N"/>
    <x v="2"/>
    <x v="2"/>
    <x v="0"/>
    <x v="1"/>
    <x v="0"/>
    <x v="0"/>
    <n v="0"/>
    <n v="0"/>
    <n v="0"/>
    <n v="0"/>
    <n v="0"/>
    <x v="0"/>
    <m/>
    <m/>
    <m/>
    <x v="161"/>
    <x v="155"/>
    <x v="145"/>
    <m/>
    <m/>
    <m/>
  </r>
  <r>
    <x v="75"/>
    <x v="7"/>
    <x v="0"/>
    <x v="3"/>
    <x v="32"/>
    <s v="DOMICILE"/>
    <x v="6"/>
    <x v="1"/>
    <s v="V"/>
    <s v="O"/>
    <x v="1"/>
    <x v="0"/>
    <x v="5"/>
    <x v="0"/>
    <x v="0"/>
    <x v="0"/>
    <n v="0"/>
    <n v="0"/>
    <n v="0"/>
    <n v="0"/>
    <n v="0"/>
    <x v="239"/>
    <m/>
    <m/>
    <m/>
    <x v="161"/>
    <x v="155"/>
    <x v="145"/>
    <m/>
    <m/>
    <m/>
  </r>
  <r>
    <x v="66"/>
    <x v="7"/>
    <x v="0"/>
    <x v="3"/>
    <x v="32"/>
    <s v="DOMICILE"/>
    <x v="6"/>
    <x v="1"/>
    <s v="V"/>
    <s v="O"/>
    <x v="1"/>
    <x v="1"/>
    <x v="2"/>
    <x v="7"/>
    <x v="0"/>
    <x v="0"/>
    <n v="0"/>
    <n v="0"/>
    <n v="0"/>
    <n v="0"/>
    <n v="0"/>
    <x v="240"/>
    <m/>
    <m/>
    <m/>
    <x v="161"/>
    <x v="155"/>
    <x v="145"/>
    <m/>
    <m/>
    <m/>
  </r>
  <r>
    <x v="67"/>
    <x v="7"/>
    <x v="0"/>
    <x v="3"/>
    <x v="32"/>
    <s v="DOMICILE"/>
    <x v="6"/>
    <x v="1"/>
    <s v="V"/>
    <s v="O"/>
    <x v="1"/>
    <x v="2"/>
    <x v="4"/>
    <x v="11"/>
    <x v="3"/>
    <x v="1"/>
    <n v="0"/>
    <n v="0"/>
    <n v="0"/>
    <n v="0"/>
    <n v="0"/>
    <x v="241"/>
    <m/>
    <m/>
    <m/>
    <x v="161"/>
    <x v="155"/>
    <x v="145"/>
    <m/>
    <m/>
    <m/>
  </r>
  <r>
    <x v="65"/>
    <x v="7"/>
    <x v="0"/>
    <x v="3"/>
    <x v="32"/>
    <s v="DOMICILE"/>
    <x v="6"/>
    <x v="1"/>
    <s v="V"/>
    <s v="O"/>
    <x v="1"/>
    <x v="4"/>
    <x v="4"/>
    <x v="7"/>
    <x v="0"/>
    <x v="0"/>
    <n v="0"/>
    <n v="0"/>
    <n v="0"/>
    <n v="0"/>
    <n v="0"/>
    <x v="242"/>
    <m/>
    <m/>
    <m/>
    <x v="161"/>
    <x v="155"/>
    <x v="145"/>
    <m/>
    <m/>
    <m/>
  </r>
  <r>
    <x v="80"/>
    <x v="7"/>
    <x v="0"/>
    <x v="3"/>
    <x v="32"/>
    <s v="DOMICILE"/>
    <x v="6"/>
    <x v="1"/>
    <s v="V"/>
    <s v="O"/>
    <x v="1"/>
    <x v="3"/>
    <x v="3"/>
    <x v="5"/>
    <x v="0"/>
    <x v="0"/>
    <n v="0"/>
    <n v="0"/>
    <n v="0"/>
    <n v="0"/>
    <n v="0"/>
    <x v="243"/>
    <m/>
    <m/>
    <m/>
    <x v="161"/>
    <x v="155"/>
    <x v="145"/>
    <m/>
    <m/>
    <m/>
  </r>
  <r>
    <x v="83"/>
    <x v="7"/>
    <x v="0"/>
    <x v="3"/>
    <x v="32"/>
    <s v="DOMICILE"/>
    <x v="6"/>
    <x v="1"/>
    <s v="V"/>
    <s v="O"/>
    <x v="1"/>
    <x v="5"/>
    <x v="3"/>
    <x v="11"/>
    <x v="0"/>
    <x v="0"/>
    <n v="0"/>
    <n v="0"/>
    <n v="0"/>
    <n v="0"/>
    <n v="0"/>
    <x v="244"/>
    <m/>
    <m/>
    <m/>
    <x v="161"/>
    <x v="155"/>
    <x v="145"/>
    <m/>
    <m/>
    <m/>
  </r>
  <r>
    <x v="74"/>
    <x v="7"/>
    <x v="0"/>
    <x v="3"/>
    <x v="32"/>
    <s v="DOMICILE"/>
    <x v="6"/>
    <x v="1"/>
    <s v="V"/>
    <s v="O"/>
    <x v="1"/>
    <x v="9"/>
    <x v="3"/>
    <x v="5"/>
    <x v="1"/>
    <x v="0"/>
    <n v="0"/>
    <n v="0"/>
    <n v="0"/>
    <n v="0"/>
    <n v="0"/>
    <x v="245"/>
    <m/>
    <m/>
    <m/>
    <x v="161"/>
    <x v="155"/>
    <x v="145"/>
    <m/>
    <m/>
    <m/>
  </r>
  <r>
    <x v="81"/>
    <x v="7"/>
    <x v="0"/>
    <x v="3"/>
    <x v="32"/>
    <s v="DOMICILE"/>
    <x v="6"/>
    <x v="1"/>
    <s v="V"/>
    <s v="O"/>
    <x v="1"/>
    <x v="5"/>
    <x v="3"/>
    <x v="5"/>
    <x v="0"/>
    <x v="0"/>
    <n v="0"/>
    <n v="0"/>
    <n v="0"/>
    <n v="0"/>
    <n v="0"/>
    <x v="246"/>
    <m/>
    <m/>
    <m/>
    <x v="161"/>
    <x v="155"/>
    <x v="145"/>
    <m/>
    <m/>
    <m/>
  </r>
  <r>
    <x v="84"/>
    <x v="7"/>
    <x v="0"/>
    <x v="3"/>
    <x v="32"/>
    <s v="DOMICILE"/>
    <x v="6"/>
    <x v="1"/>
    <s v="V"/>
    <s v="O"/>
    <x v="1"/>
    <x v="7"/>
    <x v="4"/>
    <x v="18"/>
    <x v="0"/>
    <x v="1"/>
    <n v="0"/>
    <n v="0"/>
    <n v="0"/>
    <n v="0"/>
    <n v="0"/>
    <x v="247"/>
    <m/>
    <m/>
    <m/>
    <x v="161"/>
    <x v="155"/>
    <x v="145"/>
    <m/>
    <m/>
    <m/>
  </r>
  <r>
    <x v="79"/>
    <x v="7"/>
    <x v="0"/>
    <x v="3"/>
    <x v="32"/>
    <s v="DOMICILE"/>
    <x v="6"/>
    <x v="1"/>
    <s v="V"/>
    <s v="O"/>
    <x v="1"/>
    <x v="7"/>
    <x v="4"/>
    <x v="11"/>
    <x v="0"/>
    <x v="5"/>
    <n v="0"/>
    <n v="0"/>
    <n v="0"/>
    <n v="0"/>
    <n v="0"/>
    <x v="248"/>
    <m/>
    <m/>
    <m/>
    <x v="161"/>
    <x v="155"/>
    <x v="145"/>
    <m/>
    <m/>
    <m/>
  </r>
  <r>
    <x v="87"/>
    <x v="7"/>
    <x v="0"/>
    <x v="3"/>
    <x v="32"/>
    <s v="DOMICILE"/>
    <x v="6"/>
    <x v="1"/>
    <s v="V"/>
    <s v="O"/>
    <x v="1"/>
    <x v="6"/>
    <x v="4"/>
    <x v="1"/>
    <x v="1"/>
    <x v="0"/>
    <n v="0"/>
    <n v="0"/>
    <n v="0"/>
    <n v="0"/>
    <n v="0"/>
    <x v="249"/>
    <m/>
    <m/>
    <m/>
    <x v="161"/>
    <x v="155"/>
    <x v="145"/>
    <m/>
    <m/>
    <m/>
  </r>
  <r>
    <x v="88"/>
    <x v="7"/>
    <x v="0"/>
    <x v="3"/>
    <x v="32"/>
    <s v="DOMICILE"/>
    <x v="6"/>
    <x v="1"/>
    <s v="V"/>
    <s v="N"/>
    <x v="1"/>
    <x v="4"/>
    <x v="4"/>
    <x v="9"/>
    <x v="0"/>
    <x v="0"/>
    <n v="0"/>
    <n v="0"/>
    <n v="0"/>
    <n v="0"/>
    <n v="0"/>
    <x v="250"/>
    <m/>
    <m/>
    <m/>
    <x v="161"/>
    <x v="155"/>
    <x v="145"/>
    <m/>
    <m/>
    <m/>
  </r>
  <r>
    <x v="85"/>
    <x v="7"/>
    <x v="0"/>
    <x v="3"/>
    <x v="32"/>
    <s v="DOMICILE"/>
    <x v="6"/>
    <x v="1"/>
    <s v="V"/>
    <s v="N"/>
    <x v="1"/>
    <x v="2"/>
    <x v="3"/>
    <x v="1"/>
    <x v="0"/>
    <x v="0"/>
    <n v="0"/>
    <n v="0"/>
    <n v="0"/>
    <n v="0"/>
    <n v="0"/>
    <x v="251"/>
    <m/>
    <m/>
    <m/>
    <x v="161"/>
    <x v="155"/>
    <x v="145"/>
    <m/>
    <m/>
    <m/>
  </r>
  <r>
    <x v="86"/>
    <x v="7"/>
    <x v="0"/>
    <x v="3"/>
    <x v="32"/>
    <s v="DOMICILE"/>
    <x v="6"/>
    <x v="1"/>
    <s v="V"/>
    <s v="N"/>
    <x v="1"/>
    <x v="6"/>
    <x v="2"/>
    <x v="1"/>
    <x v="1"/>
    <x v="1"/>
    <n v="0"/>
    <n v="0"/>
    <n v="0"/>
    <n v="0"/>
    <n v="0"/>
    <x v="252"/>
    <m/>
    <m/>
    <m/>
    <x v="161"/>
    <x v="155"/>
    <x v="145"/>
    <m/>
    <m/>
    <m/>
  </r>
  <r>
    <x v="63"/>
    <x v="7"/>
    <x v="0"/>
    <x v="3"/>
    <x v="32"/>
    <s v="DOMICILE"/>
    <x v="6"/>
    <x v="1"/>
    <s v="V"/>
    <s v="N"/>
    <x v="1"/>
    <x v="5"/>
    <x v="6"/>
    <x v="1"/>
    <x v="0"/>
    <x v="0"/>
    <n v="0"/>
    <n v="0"/>
    <n v="0"/>
    <n v="0"/>
    <n v="0"/>
    <x v="253"/>
    <m/>
    <m/>
    <m/>
    <x v="161"/>
    <x v="155"/>
    <x v="145"/>
    <m/>
    <m/>
    <m/>
  </r>
  <r>
    <x v="72"/>
    <x v="7"/>
    <x v="0"/>
    <x v="3"/>
    <x v="32"/>
    <s v="DOMICILE"/>
    <x v="6"/>
    <x v="1"/>
    <s v="V"/>
    <s v="N"/>
    <x v="1"/>
    <x v="3"/>
    <x v="5"/>
    <x v="1"/>
    <x v="0"/>
    <x v="0"/>
    <n v="0"/>
    <n v="0"/>
    <n v="0"/>
    <n v="0"/>
    <n v="0"/>
    <x v="254"/>
    <m/>
    <m/>
    <m/>
    <x v="161"/>
    <x v="155"/>
    <x v="145"/>
    <m/>
    <m/>
    <m/>
  </r>
  <r>
    <x v="82"/>
    <x v="7"/>
    <x v="0"/>
    <x v="3"/>
    <x v="32"/>
    <s v="DOMICILE"/>
    <x v="6"/>
    <x v="1"/>
    <s v="V"/>
    <s v="N"/>
    <x v="1"/>
    <x v="7"/>
    <x v="4"/>
    <x v="8"/>
    <x v="0"/>
    <x v="0"/>
    <n v="0"/>
    <n v="0"/>
    <n v="0"/>
    <n v="0"/>
    <n v="0"/>
    <x v="255"/>
    <m/>
    <m/>
    <m/>
    <x v="161"/>
    <x v="155"/>
    <x v="145"/>
    <m/>
    <m/>
    <m/>
  </r>
  <r>
    <x v="75"/>
    <x v="18"/>
    <x v="1"/>
    <x v="3"/>
    <x v="33"/>
    <s v="DOMICILE"/>
    <x v="1"/>
    <x v="1"/>
    <s v="V"/>
    <s v="O"/>
    <x v="1"/>
    <x v="0"/>
    <x v="3"/>
    <x v="0"/>
    <x v="0"/>
    <x v="0"/>
    <n v="0"/>
    <n v="0"/>
    <n v="0"/>
    <n v="0"/>
    <n v="0"/>
    <x v="256"/>
    <m/>
    <m/>
    <m/>
    <x v="161"/>
    <x v="155"/>
    <x v="145"/>
    <m/>
    <m/>
    <m/>
  </r>
  <r>
    <x v="86"/>
    <x v="18"/>
    <x v="1"/>
    <x v="3"/>
    <x v="33"/>
    <s v="DOMICILE"/>
    <x v="1"/>
    <x v="1"/>
    <s v="V"/>
    <s v="O"/>
    <x v="1"/>
    <x v="1"/>
    <x v="4"/>
    <x v="0"/>
    <x v="0"/>
    <x v="0"/>
    <n v="0"/>
    <n v="0"/>
    <n v="0"/>
    <n v="0"/>
    <n v="0"/>
    <x v="257"/>
    <m/>
    <m/>
    <m/>
    <x v="161"/>
    <x v="155"/>
    <x v="145"/>
    <m/>
    <m/>
    <m/>
  </r>
  <r>
    <x v="67"/>
    <x v="18"/>
    <x v="1"/>
    <x v="3"/>
    <x v="33"/>
    <s v="DOMICILE"/>
    <x v="1"/>
    <x v="1"/>
    <s v="V"/>
    <s v="O"/>
    <x v="1"/>
    <x v="2"/>
    <x v="6"/>
    <x v="5"/>
    <x v="0"/>
    <x v="0"/>
    <n v="0"/>
    <n v="0"/>
    <n v="0"/>
    <n v="0"/>
    <n v="0"/>
    <x v="258"/>
    <m/>
    <m/>
    <m/>
    <x v="161"/>
    <x v="155"/>
    <x v="145"/>
    <m/>
    <m/>
    <m/>
  </r>
  <r>
    <x v="80"/>
    <x v="18"/>
    <x v="1"/>
    <x v="3"/>
    <x v="33"/>
    <s v="DOMICILE"/>
    <x v="1"/>
    <x v="1"/>
    <s v="V"/>
    <s v="O"/>
    <x v="1"/>
    <x v="3"/>
    <x v="6"/>
    <x v="5"/>
    <x v="0"/>
    <x v="0"/>
    <n v="0"/>
    <n v="0"/>
    <n v="0"/>
    <n v="0"/>
    <n v="0"/>
    <x v="259"/>
    <m/>
    <m/>
    <m/>
    <x v="161"/>
    <x v="155"/>
    <x v="145"/>
    <m/>
    <m/>
    <m/>
  </r>
  <r>
    <x v="65"/>
    <x v="18"/>
    <x v="1"/>
    <x v="3"/>
    <x v="33"/>
    <s v="DOMICILE"/>
    <x v="1"/>
    <x v="1"/>
    <s v="V"/>
    <s v="O"/>
    <x v="1"/>
    <x v="4"/>
    <x v="6"/>
    <x v="0"/>
    <x v="0"/>
    <x v="0"/>
    <n v="0"/>
    <n v="0"/>
    <n v="0"/>
    <n v="0"/>
    <n v="0"/>
    <x v="260"/>
    <m/>
    <m/>
    <m/>
    <x v="161"/>
    <x v="155"/>
    <x v="145"/>
    <m/>
    <m/>
    <m/>
  </r>
  <r>
    <x v="81"/>
    <x v="18"/>
    <x v="1"/>
    <x v="3"/>
    <x v="33"/>
    <s v="DOMICILE"/>
    <x v="1"/>
    <x v="1"/>
    <s v="V"/>
    <s v="O"/>
    <x v="1"/>
    <x v="5"/>
    <x v="6"/>
    <x v="11"/>
    <x v="0"/>
    <x v="0"/>
    <n v="0"/>
    <n v="0"/>
    <n v="0"/>
    <n v="0"/>
    <n v="0"/>
    <x v="261"/>
    <m/>
    <m/>
    <m/>
    <x v="161"/>
    <x v="155"/>
    <x v="145"/>
    <m/>
    <m/>
    <m/>
  </r>
  <r>
    <x v="74"/>
    <x v="18"/>
    <x v="1"/>
    <x v="3"/>
    <x v="33"/>
    <s v="DOMICILE"/>
    <x v="1"/>
    <x v="1"/>
    <s v="V"/>
    <s v="O"/>
    <x v="1"/>
    <x v="9"/>
    <x v="4"/>
    <x v="0"/>
    <x v="1"/>
    <x v="0"/>
    <n v="0"/>
    <n v="0"/>
    <n v="0"/>
    <n v="0"/>
    <n v="0"/>
    <x v="262"/>
    <m/>
    <m/>
    <m/>
    <x v="161"/>
    <x v="155"/>
    <x v="145"/>
    <m/>
    <m/>
    <m/>
  </r>
  <r>
    <x v="83"/>
    <x v="18"/>
    <x v="1"/>
    <x v="3"/>
    <x v="33"/>
    <s v="DOMICILE"/>
    <x v="1"/>
    <x v="1"/>
    <s v="V"/>
    <s v="O"/>
    <x v="1"/>
    <x v="5"/>
    <x v="6"/>
    <x v="0"/>
    <x v="0"/>
    <x v="0"/>
    <n v="0"/>
    <n v="0"/>
    <n v="0"/>
    <n v="0"/>
    <n v="0"/>
    <x v="261"/>
    <m/>
    <m/>
    <m/>
    <x v="161"/>
    <x v="155"/>
    <x v="145"/>
    <m/>
    <m/>
    <m/>
  </r>
  <r>
    <x v="84"/>
    <x v="18"/>
    <x v="1"/>
    <x v="3"/>
    <x v="33"/>
    <s v="DOMICILE"/>
    <x v="1"/>
    <x v="1"/>
    <s v="V"/>
    <s v="O"/>
    <x v="1"/>
    <x v="7"/>
    <x v="9"/>
    <x v="11"/>
    <x v="0"/>
    <x v="0"/>
    <n v="0"/>
    <n v="0"/>
    <n v="0"/>
    <n v="0"/>
    <n v="0"/>
    <x v="263"/>
    <m/>
    <m/>
    <m/>
    <x v="161"/>
    <x v="155"/>
    <x v="145"/>
    <m/>
    <m/>
    <m/>
  </r>
  <r>
    <x v="87"/>
    <x v="18"/>
    <x v="1"/>
    <x v="3"/>
    <x v="33"/>
    <s v="DOMICILE"/>
    <x v="1"/>
    <x v="1"/>
    <s v="V"/>
    <s v="O"/>
    <x v="1"/>
    <x v="8"/>
    <x v="9"/>
    <x v="7"/>
    <x v="0"/>
    <x v="0"/>
    <n v="0"/>
    <n v="0"/>
    <n v="0"/>
    <n v="0"/>
    <n v="0"/>
    <x v="264"/>
    <m/>
    <m/>
    <m/>
    <x v="161"/>
    <x v="155"/>
    <x v="145"/>
    <m/>
    <m/>
    <m/>
  </r>
  <r>
    <x v="78"/>
    <x v="18"/>
    <x v="1"/>
    <x v="3"/>
    <x v="33"/>
    <s v="DOMICILE"/>
    <x v="1"/>
    <x v="1"/>
    <s v="V"/>
    <s v="O"/>
    <x v="1"/>
    <x v="6"/>
    <x v="6"/>
    <x v="11"/>
    <x v="1"/>
    <x v="0"/>
    <n v="0"/>
    <n v="0"/>
    <n v="0"/>
    <n v="0"/>
    <n v="0"/>
    <x v="265"/>
    <m/>
    <m/>
    <m/>
    <x v="161"/>
    <x v="155"/>
    <x v="145"/>
    <m/>
    <m/>
    <m/>
  </r>
  <r>
    <x v="82"/>
    <x v="18"/>
    <x v="1"/>
    <x v="3"/>
    <x v="33"/>
    <s v="DOMICILE"/>
    <x v="1"/>
    <x v="1"/>
    <s v="V"/>
    <s v="N"/>
    <x v="1"/>
    <x v="17"/>
    <x v="4"/>
    <x v="1"/>
    <x v="0"/>
    <x v="0"/>
    <n v="0"/>
    <n v="0"/>
    <n v="0"/>
    <n v="0"/>
    <n v="0"/>
    <x v="266"/>
    <m/>
    <m/>
    <m/>
    <x v="161"/>
    <x v="155"/>
    <x v="145"/>
    <m/>
    <m/>
    <m/>
  </r>
  <r>
    <x v="85"/>
    <x v="18"/>
    <x v="1"/>
    <x v="3"/>
    <x v="33"/>
    <s v="DOMICILE"/>
    <x v="1"/>
    <x v="1"/>
    <s v="V"/>
    <s v="N"/>
    <x v="1"/>
    <x v="2"/>
    <x v="6"/>
    <x v="1"/>
    <x v="0"/>
    <x v="0"/>
    <n v="0"/>
    <n v="0"/>
    <n v="0"/>
    <n v="0"/>
    <n v="0"/>
    <x v="267"/>
    <m/>
    <m/>
    <m/>
    <x v="161"/>
    <x v="155"/>
    <x v="145"/>
    <m/>
    <m/>
    <m/>
  </r>
  <r>
    <x v="88"/>
    <x v="18"/>
    <x v="1"/>
    <x v="3"/>
    <x v="33"/>
    <s v="DOMICILE"/>
    <x v="1"/>
    <x v="1"/>
    <s v="V"/>
    <s v="N"/>
    <x v="1"/>
    <x v="4"/>
    <x v="3"/>
    <x v="1"/>
    <x v="0"/>
    <x v="0"/>
    <n v="0"/>
    <n v="0"/>
    <n v="0"/>
    <n v="0"/>
    <n v="0"/>
    <x v="268"/>
    <m/>
    <m/>
    <m/>
    <x v="161"/>
    <x v="155"/>
    <x v="145"/>
    <m/>
    <m/>
    <m/>
  </r>
  <r>
    <x v="26"/>
    <x v="19"/>
    <x v="1"/>
    <x v="1"/>
    <x v="34"/>
    <s v="EXTERIEUR"/>
    <x v="4"/>
    <x v="1"/>
    <s v="N"/>
    <s v="O"/>
    <x v="0"/>
    <x v="0"/>
    <x v="3"/>
    <x v="25"/>
    <x v="0"/>
    <x v="0"/>
    <n v="0"/>
    <n v="0"/>
    <n v="0"/>
    <n v="0"/>
    <n v="0"/>
    <x v="269"/>
    <n v="0"/>
    <n v="0"/>
    <n v="0"/>
    <x v="0"/>
    <x v="0"/>
    <x v="0"/>
    <m/>
    <m/>
    <m/>
  </r>
  <r>
    <x v="36"/>
    <x v="19"/>
    <x v="1"/>
    <x v="1"/>
    <x v="34"/>
    <s v="EXTERIEUR"/>
    <x v="4"/>
    <x v="1"/>
    <s v="N"/>
    <s v="O"/>
    <x v="0"/>
    <x v="1"/>
    <x v="0"/>
    <x v="15"/>
    <x v="0"/>
    <x v="0"/>
    <n v="0"/>
    <n v="0"/>
    <n v="4539"/>
    <n v="146"/>
    <n v="26"/>
    <x v="270"/>
    <s v=""/>
    <s v=""/>
    <s v=""/>
    <x v="173"/>
    <x v="166"/>
    <x v="147"/>
    <m/>
    <m/>
    <m/>
  </r>
  <r>
    <x v="11"/>
    <x v="19"/>
    <x v="1"/>
    <x v="1"/>
    <x v="34"/>
    <s v="EXTERIEUR"/>
    <x v="4"/>
    <x v="1"/>
    <s v="N"/>
    <s v="O"/>
    <x v="0"/>
    <x v="2"/>
    <x v="4"/>
    <x v="25"/>
    <x v="0"/>
    <x v="0"/>
    <n v="0"/>
    <n v="0"/>
    <n v="0"/>
    <n v="0"/>
    <n v="0"/>
    <x v="271"/>
    <n v="0"/>
    <n v="0"/>
    <n v="0"/>
    <x v="0"/>
    <x v="0"/>
    <x v="0"/>
    <m/>
    <m/>
    <m/>
  </r>
  <r>
    <x v="35"/>
    <x v="19"/>
    <x v="1"/>
    <x v="1"/>
    <x v="34"/>
    <s v="EXTERIEUR"/>
    <x v="4"/>
    <x v="1"/>
    <s v="N"/>
    <s v="O"/>
    <x v="0"/>
    <x v="3"/>
    <x v="3"/>
    <x v="25"/>
    <x v="0"/>
    <x v="0"/>
    <n v="0"/>
    <n v="0"/>
    <n v="0"/>
    <n v="0"/>
    <n v="0"/>
    <x v="272"/>
    <n v="0"/>
    <n v="0"/>
    <n v="0"/>
    <x v="0"/>
    <x v="0"/>
    <x v="0"/>
    <m/>
    <m/>
    <m/>
  </r>
  <r>
    <x v="45"/>
    <x v="19"/>
    <x v="1"/>
    <x v="1"/>
    <x v="34"/>
    <s v="EXTERIEUR"/>
    <x v="4"/>
    <x v="1"/>
    <s v="N"/>
    <s v="O"/>
    <x v="0"/>
    <x v="4"/>
    <x v="6"/>
    <x v="25"/>
    <x v="0"/>
    <x v="0"/>
    <n v="0"/>
    <n v="0"/>
    <n v="10622"/>
    <n v="231"/>
    <n v="60"/>
    <x v="273"/>
    <n v="10279.354838709678"/>
    <n v="223.54838709677421"/>
    <n v="58.064516129032256"/>
    <x v="174"/>
    <x v="167"/>
    <x v="18"/>
    <m/>
    <m/>
    <m/>
  </r>
  <r>
    <x v="37"/>
    <x v="19"/>
    <x v="1"/>
    <x v="1"/>
    <x v="34"/>
    <s v="EXTERIEUR"/>
    <x v="4"/>
    <x v="1"/>
    <s v="N"/>
    <s v="O"/>
    <x v="0"/>
    <x v="5"/>
    <x v="6"/>
    <x v="25"/>
    <x v="0"/>
    <x v="0"/>
    <n v="0"/>
    <n v="0"/>
    <n v="10820"/>
    <n v="48"/>
    <n v="44"/>
    <x v="274"/>
    <n v="10470.967741935483"/>
    <n v="46.451612903225808"/>
    <n v="42.580645161290327"/>
    <x v="175"/>
    <x v="168"/>
    <x v="140"/>
    <m/>
    <m/>
    <m/>
  </r>
  <r>
    <x v="40"/>
    <x v="19"/>
    <x v="1"/>
    <x v="1"/>
    <x v="34"/>
    <s v="EXTERIEUR"/>
    <x v="4"/>
    <x v="1"/>
    <s v="N"/>
    <s v="O"/>
    <x v="0"/>
    <x v="10"/>
    <x v="9"/>
    <x v="25"/>
    <x v="0"/>
    <x v="0"/>
    <n v="0"/>
    <n v="0"/>
    <n v="11681"/>
    <n v="108"/>
    <n v="53"/>
    <x v="275"/>
    <n v="11304.193548387097"/>
    <n v="104.51612903225808"/>
    <n v="51.290322580645167"/>
    <x v="176"/>
    <x v="169"/>
    <x v="148"/>
    <m/>
    <m/>
    <m/>
  </r>
  <r>
    <x v="42"/>
    <x v="19"/>
    <x v="1"/>
    <x v="1"/>
    <x v="34"/>
    <s v="EXTERIEUR"/>
    <x v="4"/>
    <x v="1"/>
    <s v="N"/>
    <s v="O"/>
    <x v="0"/>
    <x v="5"/>
    <x v="0"/>
    <x v="67"/>
    <x v="0"/>
    <x v="0"/>
    <n v="0"/>
    <n v="0"/>
    <n v="0"/>
    <n v="0"/>
    <n v="0"/>
    <x v="276"/>
    <s v=""/>
    <s v=""/>
    <s v=""/>
    <x v="0"/>
    <x v="0"/>
    <x v="0"/>
    <m/>
    <m/>
    <m/>
  </r>
  <r>
    <x v="43"/>
    <x v="19"/>
    <x v="1"/>
    <x v="1"/>
    <x v="34"/>
    <s v="EXTERIEUR"/>
    <x v="4"/>
    <x v="1"/>
    <s v="N"/>
    <s v="O"/>
    <x v="0"/>
    <x v="7"/>
    <x v="9"/>
    <x v="58"/>
    <x v="0"/>
    <x v="0"/>
    <n v="0"/>
    <n v="0"/>
    <n v="8483"/>
    <n v="93"/>
    <n v="71"/>
    <x v="277"/>
    <n v="10753.098591549297"/>
    <n v="117.88732394366197"/>
    <n v="90"/>
    <x v="177"/>
    <x v="170"/>
    <x v="146"/>
    <m/>
    <m/>
    <m/>
  </r>
  <r>
    <x v="9"/>
    <x v="19"/>
    <x v="1"/>
    <x v="1"/>
    <x v="34"/>
    <s v="EXTERIEUR"/>
    <x v="4"/>
    <x v="1"/>
    <s v="N"/>
    <s v="O"/>
    <x v="0"/>
    <x v="11"/>
    <x v="4"/>
    <x v="25"/>
    <x v="0"/>
    <x v="0"/>
    <n v="0"/>
    <n v="0"/>
    <n v="0"/>
    <n v="0"/>
    <n v="0"/>
    <x v="278"/>
    <n v="0"/>
    <n v="0"/>
    <n v="0"/>
    <x v="0"/>
    <x v="0"/>
    <x v="0"/>
    <m/>
    <m/>
    <m/>
  </r>
  <r>
    <x v="53"/>
    <x v="19"/>
    <x v="1"/>
    <x v="1"/>
    <x v="34"/>
    <s v="EXTERIEUR"/>
    <x v="4"/>
    <x v="1"/>
    <s v="N"/>
    <s v="O"/>
    <x v="0"/>
    <x v="8"/>
    <x v="4"/>
    <x v="25"/>
    <x v="0"/>
    <x v="0"/>
    <n v="0"/>
    <n v="0"/>
    <n v="12152"/>
    <n v="93"/>
    <n v="52"/>
    <x v="279"/>
    <n v="11760"/>
    <n v="90"/>
    <n v="50.322580645161288"/>
    <x v="178"/>
    <x v="148"/>
    <x v="142"/>
    <m/>
    <m/>
    <m/>
  </r>
  <r>
    <x v="46"/>
    <x v="19"/>
    <x v="1"/>
    <x v="1"/>
    <x v="34"/>
    <s v="EXTERIEUR"/>
    <x v="4"/>
    <x v="1"/>
    <s v="N"/>
    <s v="N"/>
    <x v="0"/>
    <x v="4"/>
    <x v="4"/>
    <x v="18"/>
    <x v="0"/>
    <x v="0"/>
    <n v="0"/>
    <n v="0"/>
    <n v="0"/>
    <n v="0"/>
    <n v="0"/>
    <x v="280"/>
    <n v="0"/>
    <n v="0"/>
    <n v="0"/>
    <x v="0"/>
    <x v="0"/>
    <x v="0"/>
    <m/>
    <m/>
    <m/>
  </r>
  <r>
    <x v="47"/>
    <x v="19"/>
    <x v="1"/>
    <x v="1"/>
    <x v="34"/>
    <s v="EXTERIEUR"/>
    <x v="4"/>
    <x v="1"/>
    <s v="N"/>
    <s v="N"/>
    <x v="0"/>
    <x v="14"/>
    <x v="0"/>
    <x v="23"/>
    <x v="0"/>
    <x v="0"/>
    <n v="0"/>
    <n v="0"/>
    <n v="0"/>
    <n v="0"/>
    <n v="0"/>
    <x v="0"/>
    <s v=""/>
    <s v=""/>
    <s v=""/>
    <x v="1"/>
    <x v="1"/>
    <x v="1"/>
    <m/>
    <m/>
    <m/>
  </r>
  <r>
    <x v="44"/>
    <x v="19"/>
    <x v="1"/>
    <x v="1"/>
    <x v="34"/>
    <s v="EXTERIEUR"/>
    <x v="4"/>
    <x v="1"/>
    <s v="N"/>
    <s v="N"/>
    <x v="0"/>
    <x v="11"/>
    <x v="6"/>
    <x v="78"/>
    <x v="0"/>
    <x v="0"/>
    <n v="0"/>
    <n v="0"/>
    <n v="7798"/>
    <n v="156"/>
    <n v="39"/>
    <x v="281"/>
    <n v="13496.538461538461"/>
    <n v="270"/>
    <n v="67.5"/>
    <x v="179"/>
    <x v="171"/>
    <x v="144"/>
    <m/>
    <m/>
    <m/>
  </r>
  <r>
    <x v="50"/>
    <x v="19"/>
    <x v="1"/>
    <x v="1"/>
    <x v="34"/>
    <s v="EXTERIEUR"/>
    <x v="4"/>
    <x v="1"/>
    <s v="N"/>
    <s v="N"/>
    <x v="0"/>
    <x v="7"/>
    <x v="0"/>
    <x v="21"/>
    <x v="0"/>
    <x v="0"/>
    <n v="0"/>
    <n v="0"/>
    <n v="2610"/>
    <n v="43"/>
    <n v="19"/>
    <x v="0"/>
    <s v=""/>
    <s v=""/>
    <s v=""/>
    <x v="180"/>
    <x v="172"/>
    <x v="149"/>
    <m/>
    <m/>
    <m/>
  </r>
  <r>
    <x v="28"/>
    <x v="19"/>
    <x v="1"/>
    <x v="1"/>
    <x v="34"/>
    <s v="EXTERIEUR"/>
    <x v="4"/>
    <x v="1"/>
    <s v="N"/>
    <s v="N"/>
    <x v="0"/>
    <x v="14"/>
    <x v="0"/>
    <x v="23"/>
    <x v="0"/>
    <x v="0"/>
    <n v="0"/>
    <n v="0"/>
    <n v="0"/>
    <n v="0"/>
    <n v="0"/>
    <x v="0"/>
    <s v=""/>
    <s v=""/>
    <s v=""/>
    <x v="1"/>
    <x v="1"/>
    <x v="1"/>
    <m/>
    <m/>
    <m/>
  </r>
  <r>
    <x v="31"/>
    <x v="22"/>
    <x v="1"/>
    <x v="0"/>
    <x v="35"/>
    <s v="EXTERIEUR"/>
    <x v="0"/>
    <x v="1"/>
    <s v="V"/>
    <s v="O"/>
    <x v="3"/>
    <x v="0"/>
    <x v="2"/>
    <x v="59"/>
    <x v="0"/>
    <x v="0"/>
    <n v="0"/>
    <n v="0"/>
    <n v="0"/>
    <n v="0"/>
    <n v="0"/>
    <x v="282"/>
    <n v="0"/>
    <n v="0"/>
    <n v="0"/>
    <x v="0"/>
    <x v="0"/>
    <x v="0"/>
    <m/>
    <m/>
    <m/>
  </r>
  <r>
    <x v="1"/>
    <x v="22"/>
    <x v="1"/>
    <x v="0"/>
    <x v="35"/>
    <s v="EXTERIEUR"/>
    <x v="0"/>
    <x v="1"/>
    <s v="V"/>
    <s v="O"/>
    <x v="3"/>
    <x v="1"/>
    <x v="3"/>
    <x v="59"/>
    <x v="0"/>
    <x v="0"/>
    <n v="0"/>
    <n v="0"/>
    <n v="10785"/>
    <n v="379"/>
    <n v="74"/>
    <x v="283"/>
    <n v="10217.368421052632"/>
    <n v="359.05263157894734"/>
    <n v="70.10526315789474"/>
    <x v="181"/>
    <x v="173"/>
    <x v="150"/>
    <m/>
    <m/>
    <m/>
  </r>
  <r>
    <x v="14"/>
    <x v="22"/>
    <x v="1"/>
    <x v="0"/>
    <x v="35"/>
    <s v="EXTERIEUR"/>
    <x v="0"/>
    <x v="1"/>
    <s v="V"/>
    <s v="O"/>
    <x v="3"/>
    <x v="2"/>
    <x v="3"/>
    <x v="59"/>
    <x v="0"/>
    <x v="0"/>
    <n v="0"/>
    <n v="0"/>
    <n v="10402"/>
    <n v="123"/>
    <n v="70"/>
    <x v="283"/>
    <n v="9854.5263157894733"/>
    <n v="116.52631578947368"/>
    <n v="66.315789473684205"/>
    <x v="182"/>
    <x v="174"/>
    <x v="151"/>
    <m/>
    <m/>
    <m/>
  </r>
  <r>
    <x v="3"/>
    <x v="22"/>
    <x v="1"/>
    <x v="0"/>
    <x v="35"/>
    <s v="EXTERIEUR"/>
    <x v="0"/>
    <x v="1"/>
    <s v="V"/>
    <s v="O"/>
    <x v="3"/>
    <x v="3"/>
    <x v="2"/>
    <x v="59"/>
    <x v="1"/>
    <x v="0"/>
    <n v="0"/>
    <n v="0"/>
    <n v="9774"/>
    <n v="8"/>
    <n v="33"/>
    <x v="284"/>
    <n v="9259.5789473684199"/>
    <n v="7.5789473684210522"/>
    <n v="31.263157894736846"/>
    <x v="183"/>
    <x v="175"/>
    <x v="152"/>
    <m/>
    <m/>
    <m/>
  </r>
  <r>
    <x v="4"/>
    <x v="22"/>
    <x v="1"/>
    <x v="0"/>
    <x v="35"/>
    <s v="EXTERIEUR"/>
    <x v="0"/>
    <x v="1"/>
    <s v="V"/>
    <s v="O"/>
    <x v="3"/>
    <x v="4"/>
    <x v="2"/>
    <x v="59"/>
    <x v="0"/>
    <x v="0"/>
    <n v="0"/>
    <n v="0"/>
    <n v="9893"/>
    <n v="160"/>
    <n v="70"/>
    <x v="285"/>
    <n v="9372.3157894736833"/>
    <n v="151.57894736842104"/>
    <n v="66.315789473684205"/>
    <x v="184"/>
    <x v="176"/>
    <x v="151"/>
    <m/>
    <m/>
    <m/>
  </r>
  <r>
    <x v="89"/>
    <x v="22"/>
    <x v="1"/>
    <x v="0"/>
    <x v="35"/>
    <s v="EXTERIEUR"/>
    <x v="0"/>
    <x v="1"/>
    <s v="V"/>
    <s v="O"/>
    <x v="3"/>
    <x v="5"/>
    <x v="3"/>
    <x v="59"/>
    <x v="0"/>
    <x v="0"/>
    <n v="0"/>
    <n v="0"/>
    <n v="12358"/>
    <n v="84"/>
    <n v="46"/>
    <x v="286"/>
    <n v="11707.57894736842"/>
    <n v="79.578947368421055"/>
    <n v="43.578947368421055"/>
    <x v="185"/>
    <x v="177"/>
    <x v="153"/>
    <m/>
    <m/>
    <m/>
  </r>
  <r>
    <x v="30"/>
    <x v="22"/>
    <x v="1"/>
    <x v="0"/>
    <x v="35"/>
    <s v="EXTERIEUR"/>
    <x v="0"/>
    <x v="1"/>
    <s v="V"/>
    <s v="O"/>
    <x v="3"/>
    <x v="6"/>
    <x v="4"/>
    <x v="35"/>
    <x v="0"/>
    <x v="0"/>
    <n v="0"/>
    <n v="0"/>
    <n v="9398"/>
    <n v="130"/>
    <n v="72"/>
    <x v="287"/>
    <n v="9722.0689655172409"/>
    <n v="134.48275862068965"/>
    <n v="74.482758620689651"/>
    <x v="186"/>
    <x v="178"/>
    <x v="154"/>
    <m/>
    <m/>
    <m/>
  </r>
  <r>
    <x v="15"/>
    <x v="22"/>
    <x v="1"/>
    <x v="0"/>
    <x v="35"/>
    <s v="EXTERIEUR"/>
    <x v="0"/>
    <x v="1"/>
    <s v="V"/>
    <s v="O"/>
    <x v="3"/>
    <x v="12"/>
    <x v="2"/>
    <x v="75"/>
    <x v="0"/>
    <x v="0"/>
    <n v="0"/>
    <n v="0"/>
    <n v="8520"/>
    <n v="79"/>
    <n v="34"/>
    <x v="288"/>
    <n v="11113.04347826087"/>
    <n v="103.04347826086956"/>
    <n v="44.347826086956523"/>
    <x v="187"/>
    <x v="179"/>
    <x v="155"/>
    <m/>
    <m/>
    <m/>
  </r>
  <r>
    <x v="24"/>
    <x v="22"/>
    <x v="1"/>
    <x v="0"/>
    <x v="35"/>
    <s v="EXTERIEUR"/>
    <x v="0"/>
    <x v="1"/>
    <s v="V"/>
    <s v="O"/>
    <x v="3"/>
    <x v="7"/>
    <x v="3"/>
    <x v="2"/>
    <x v="0"/>
    <x v="0"/>
    <n v="0"/>
    <n v="0"/>
    <n v="0"/>
    <n v="0"/>
    <n v="0"/>
    <x v="289"/>
    <n v="0"/>
    <n v="0"/>
    <n v="0"/>
    <x v="0"/>
    <x v="0"/>
    <x v="0"/>
    <m/>
    <m/>
    <m/>
  </r>
  <r>
    <x v="7"/>
    <x v="22"/>
    <x v="1"/>
    <x v="0"/>
    <x v="35"/>
    <s v="EXTERIEUR"/>
    <x v="0"/>
    <x v="1"/>
    <s v="V"/>
    <s v="O"/>
    <x v="3"/>
    <x v="12"/>
    <x v="2"/>
    <x v="59"/>
    <x v="0"/>
    <x v="0"/>
    <n v="0"/>
    <n v="0"/>
    <n v="10267"/>
    <n v="58"/>
    <n v="44"/>
    <x v="290"/>
    <n v="9726.6315789473683"/>
    <n v="54.94736842105263"/>
    <n v="41.684210526315788"/>
    <x v="188"/>
    <x v="111"/>
    <x v="156"/>
    <m/>
    <m/>
    <m/>
  </r>
  <r>
    <x v="18"/>
    <x v="22"/>
    <x v="1"/>
    <x v="0"/>
    <x v="35"/>
    <s v="EXTERIEUR"/>
    <x v="0"/>
    <x v="1"/>
    <s v="V"/>
    <s v="O"/>
    <x v="3"/>
    <x v="9"/>
    <x v="2"/>
    <x v="59"/>
    <x v="0"/>
    <x v="0"/>
    <n v="0"/>
    <n v="0"/>
    <n v="10798"/>
    <n v="94"/>
    <n v="79"/>
    <x v="291"/>
    <n v="10229.684210526315"/>
    <n v="89.05263157894737"/>
    <n v="74.842105263157904"/>
    <x v="189"/>
    <x v="180"/>
    <x v="157"/>
    <m/>
    <m/>
    <m/>
  </r>
  <r>
    <x v="2"/>
    <x v="22"/>
    <x v="1"/>
    <x v="0"/>
    <x v="35"/>
    <s v="EXTERIEUR"/>
    <x v="0"/>
    <x v="1"/>
    <s v="V"/>
    <s v="N"/>
    <x v="3"/>
    <x v="15"/>
    <x v="0"/>
    <x v="23"/>
    <x v="0"/>
    <x v="0"/>
    <n v="0"/>
    <n v="0"/>
    <n v="0"/>
    <n v="0"/>
    <n v="0"/>
    <x v="0"/>
    <s v=""/>
    <s v=""/>
    <s v=""/>
    <x v="1"/>
    <x v="1"/>
    <x v="1"/>
    <m/>
    <m/>
    <m/>
  </r>
  <r>
    <x v="5"/>
    <x v="22"/>
    <x v="1"/>
    <x v="0"/>
    <x v="35"/>
    <s v="EXTERIEUR"/>
    <x v="0"/>
    <x v="1"/>
    <s v="V"/>
    <s v="N"/>
    <x v="3"/>
    <x v="5"/>
    <x v="0"/>
    <x v="61"/>
    <x v="0"/>
    <x v="0"/>
    <n v="0"/>
    <n v="0"/>
    <n v="3152"/>
    <n v="1"/>
    <n v="25"/>
    <x v="292"/>
    <s v=""/>
    <s v=""/>
    <s v=""/>
    <x v="190"/>
    <x v="181"/>
    <x v="158"/>
    <m/>
    <m/>
    <m/>
  </r>
  <r>
    <x v="10"/>
    <x v="22"/>
    <x v="1"/>
    <x v="0"/>
    <x v="35"/>
    <s v="EXTERIEUR"/>
    <x v="0"/>
    <x v="1"/>
    <s v="V"/>
    <s v="N"/>
    <x v="3"/>
    <x v="9"/>
    <x v="0"/>
    <x v="19"/>
    <x v="0"/>
    <x v="0"/>
    <n v="0"/>
    <n v="0"/>
    <n v="1241"/>
    <n v="41"/>
    <n v="4"/>
    <x v="0"/>
    <s v=""/>
    <s v=""/>
    <s v=""/>
    <x v="191"/>
    <x v="182"/>
    <x v="80"/>
    <m/>
    <m/>
    <m/>
  </r>
  <r>
    <x v="20"/>
    <x v="22"/>
    <x v="1"/>
    <x v="0"/>
    <x v="35"/>
    <s v="EXTERIEUR"/>
    <x v="0"/>
    <x v="1"/>
    <s v="V"/>
    <s v="N"/>
    <x v="3"/>
    <x v="7"/>
    <x v="0"/>
    <x v="32"/>
    <x v="0"/>
    <x v="0"/>
    <n v="0"/>
    <n v="0"/>
    <n v="2229"/>
    <n v="15"/>
    <n v="19"/>
    <x v="0"/>
    <s v=""/>
    <s v=""/>
    <s v=""/>
    <x v="192"/>
    <x v="183"/>
    <x v="159"/>
    <m/>
    <m/>
    <m/>
  </r>
  <r>
    <x v="32"/>
    <x v="22"/>
    <x v="1"/>
    <x v="0"/>
    <x v="35"/>
    <s v="EXTERIEUR"/>
    <x v="0"/>
    <x v="1"/>
    <s v="V"/>
    <s v="N"/>
    <x v="3"/>
    <x v="15"/>
    <x v="0"/>
    <x v="23"/>
    <x v="0"/>
    <x v="0"/>
    <n v="0"/>
    <n v="0"/>
    <n v="0"/>
    <n v="0"/>
    <n v="0"/>
    <x v="0"/>
    <s v=""/>
    <s v=""/>
    <s v=""/>
    <x v="1"/>
    <x v="1"/>
    <x v="1"/>
    <m/>
    <m/>
    <m/>
  </r>
  <r>
    <x v="69"/>
    <x v="22"/>
    <x v="1"/>
    <x v="2"/>
    <x v="36"/>
    <s v="EXTERIEUR"/>
    <x v="3"/>
    <x v="0"/>
    <s v="V"/>
    <s v="O"/>
    <x v="3"/>
    <x v="0"/>
    <x v="2"/>
    <x v="0"/>
    <x v="0"/>
    <x v="0"/>
    <n v="0"/>
    <n v="0"/>
    <n v="0"/>
    <n v="0"/>
    <n v="0"/>
    <x v="293"/>
    <n v="0"/>
    <n v="0"/>
    <n v="0"/>
    <x v="0"/>
    <x v="0"/>
    <x v="0"/>
    <m/>
    <m/>
    <m/>
  </r>
  <r>
    <x v="70"/>
    <x v="22"/>
    <x v="1"/>
    <x v="2"/>
    <x v="36"/>
    <s v="EXTERIEUR"/>
    <x v="3"/>
    <x v="0"/>
    <s v="V"/>
    <s v="O"/>
    <x v="3"/>
    <x v="1"/>
    <x v="4"/>
    <x v="0"/>
    <x v="0"/>
    <x v="0"/>
    <n v="1"/>
    <n v="0"/>
    <n v="8715"/>
    <n v="180"/>
    <n v="49"/>
    <x v="294"/>
    <n v="8715"/>
    <n v="180"/>
    <n v="48.999999999999993"/>
    <x v="193"/>
    <x v="184"/>
    <x v="160"/>
    <m/>
    <m/>
    <m/>
  </r>
  <r>
    <x v="49"/>
    <x v="22"/>
    <x v="1"/>
    <x v="2"/>
    <x v="36"/>
    <s v="EXTERIEUR"/>
    <x v="3"/>
    <x v="0"/>
    <s v="V"/>
    <s v="O"/>
    <x v="3"/>
    <x v="2"/>
    <x v="4"/>
    <x v="0"/>
    <x v="0"/>
    <x v="1"/>
    <n v="1"/>
    <n v="0"/>
    <n v="9572"/>
    <n v="105"/>
    <n v="42"/>
    <x v="295"/>
    <n v="9572"/>
    <n v="105"/>
    <n v="42"/>
    <x v="194"/>
    <x v="185"/>
    <x v="6"/>
    <m/>
    <m/>
    <m/>
  </r>
  <r>
    <x v="72"/>
    <x v="22"/>
    <x v="1"/>
    <x v="2"/>
    <x v="36"/>
    <s v="EXTERIEUR"/>
    <x v="3"/>
    <x v="0"/>
    <s v="V"/>
    <s v="O"/>
    <x v="3"/>
    <x v="4"/>
    <x v="3"/>
    <x v="0"/>
    <x v="0"/>
    <x v="0"/>
    <n v="0"/>
    <n v="0"/>
    <n v="9404"/>
    <n v="189"/>
    <n v="21"/>
    <x v="296"/>
    <n v="9404"/>
    <n v="189"/>
    <n v="21"/>
    <x v="195"/>
    <x v="186"/>
    <x v="161"/>
    <m/>
    <m/>
    <m/>
  </r>
  <r>
    <x v="58"/>
    <x v="22"/>
    <x v="1"/>
    <x v="2"/>
    <x v="36"/>
    <s v="EXTERIEUR"/>
    <x v="3"/>
    <x v="0"/>
    <s v="V"/>
    <s v="O"/>
    <x v="3"/>
    <x v="3"/>
    <x v="4"/>
    <x v="0"/>
    <x v="0"/>
    <x v="0"/>
    <n v="0"/>
    <n v="0"/>
    <n v="8492"/>
    <n v="47"/>
    <n v="44"/>
    <x v="297"/>
    <n v="8492"/>
    <n v="47"/>
    <n v="44"/>
    <x v="196"/>
    <x v="187"/>
    <x v="100"/>
    <m/>
    <m/>
    <m/>
  </r>
  <r>
    <x v="68"/>
    <x v="22"/>
    <x v="1"/>
    <x v="2"/>
    <x v="36"/>
    <s v="EXTERIEUR"/>
    <x v="3"/>
    <x v="0"/>
    <s v="V"/>
    <s v="O"/>
    <x v="3"/>
    <x v="5"/>
    <x v="6"/>
    <x v="1"/>
    <x v="0"/>
    <x v="1"/>
    <n v="0"/>
    <n v="0"/>
    <n v="5364"/>
    <n v="0"/>
    <n v="15"/>
    <x v="298"/>
    <n v="10728"/>
    <n v="0"/>
    <n v="30"/>
    <x v="197"/>
    <x v="0"/>
    <x v="162"/>
    <m/>
    <m/>
    <m/>
  </r>
  <r>
    <x v="76"/>
    <x v="22"/>
    <x v="1"/>
    <x v="2"/>
    <x v="36"/>
    <s v="EXTERIEUR"/>
    <x v="3"/>
    <x v="0"/>
    <s v="V"/>
    <s v="O"/>
    <x v="3"/>
    <x v="6"/>
    <x v="4"/>
    <x v="79"/>
    <x v="0"/>
    <x v="1"/>
    <n v="0"/>
    <n v="0"/>
    <n v="8139"/>
    <n v="115"/>
    <n v="32"/>
    <x v="299"/>
    <n v="9513.1168831168834"/>
    <n v="134.41558441558442"/>
    <n v="37.402597402597408"/>
    <x v="198"/>
    <x v="188"/>
    <x v="163"/>
    <m/>
    <m/>
    <m/>
  </r>
  <r>
    <x v="61"/>
    <x v="22"/>
    <x v="1"/>
    <x v="2"/>
    <x v="36"/>
    <s v="EXTERIEUR"/>
    <x v="3"/>
    <x v="0"/>
    <s v="V"/>
    <s v="O"/>
    <x v="3"/>
    <x v="16"/>
    <x v="3"/>
    <x v="0"/>
    <x v="3"/>
    <x v="0"/>
    <n v="0"/>
    <n v="0"/>
    <n v="0"/>
    <n v="0"/>
    <n v="0"/>
    <x v="300"/>
    <n v="0"/>
    <n v="0"/>
    <n v="0"/>
    <x v="0"/>
    <x v="0"/>
    <x v="0"/>
    <m/>
    <m/>
    <m/>
  </r>
  <r>
    <x v="62"/>
    <x v="22"/>
    <x v="1"/>
    <x v="2"/>
    <x v="36"/>
    <s v="EXTERIEUR"/>
    <x v="3"/>
    <x v="0"/>
    <s v="V"/>
    <s v="O"/>
    <x v="3"/>
    <x v="7"/>
    <x v="3"/>
    <x v="0"/>
    <x v="3"/>
    <x v="0"/>
    <n v="0"/>
    <n v="0"/>
    <n v="9207"/>
    <n v="399"/>
    <n v="68"/>
    <x v="301"/>
    <n v="9207"/>
    <n v="399"/>
    <n v="68"/>
    <x v="199"/>
    <x v="189"/>
    <x v="3"/>
    <m/>
    <m/>
    <m/>
  </r>
  <r>
    <x v="79"/>
    <x v="22"/>
    <x v="1"/>
    <x v="2"/>
    <x v="36"/>
    <s v="EXTERIEUR"/>
    <x v="3"/>
    <x v="0"/>
    <s v="V"/>
    <s v="O"/>
    <x v="3"/>
    <x v="12"/>
    <x v="3"/>
    <x v="0"/>
    <x v="0"/>
    <x v="0"/>
    <n v="0"/>
    <n v="0"/>
    <n v="9236"/>
    <n v="123"/>
    <n v="62"/>
    <x v="302"/>
    <n v="9236"/>
    <n v="123"/>
    <n v="62"/>
    <x v="200"/>
    <x v="190"/>
    <x v="132"/>
    <m/>
    <m/>
    <m/>
  </r>
  <r>
    <x v="64"/>
    <x v="22"/>
    <x v="1"/>
    <x v="2"/>
    <x v="36"/>
    <s v="EXTERIEUR"/>
    <x v="3"/>
    <x v="0"/>
    <s v="V"/>
    <s v="O"/>
    <x v="3"/>
    <x v="9"/>
    <x v="4"/>
    <x v="0"/>
    <x v="0"/>
    <x v="0"/>
    <n v="0"/>
    <n v="0"/>
    <n v="10218"/>
    <n v="172"/>
    <n v="72"/>
    <x v="303"/>
    <n v="10218"/>
    <n v="172"/>
    <n v="72"/>
    <x v="201"/>
    <x v="191"/>
    <x v="2"/>
    <m/>
    <m/>
    <m/>
  </r>
  <r>
    <x v="77"/>
    <x v="22"/>
    <x v="1"/>
    <x v="2"/>
    <x v="36"/>
    <s v="EXTERIEUR"/>
    <x v="3"/>
    <x v="0"/>
    <s v="V"/>
    <s v="N"/>
    <x v="3"/>
    <x v="1"/>
    <x v="6"/>
    <x v="1"/>
    <x v="0"/>
    <x v="0"/>
    <n v="0"/>
    <n v="0"/>
    <n v="4280"/>
    <n v="48"/>
    <n v="35"/>
    <x v="304"/>
    <n v="8560"/>
    <n v="96"/>
    <n v="70"/>
    <x v="202"/>
    <x v="192"/>
    <x v="164"/>
    <m/>
    <m/>
    <m/>
  </r>
  <r>
    <x v="66"/>
    <x v="22"/>
    <x v="1"/>
    <x v="2"/>
    <x v="36"/>
    <s v="EXTERIEUR"/>
    <x v="3"/>
    <x v="0"/>
    <s v="V"/>
    <s v="N"/>
    <x v="3"/>
    <x v="14"/>
    <x v="0"/>
    <x v="23"/>
    <x v="0"/>
    <x v="0"/>
    <n v="0"/>
    <n v="0"/>
    <n v="0"/>
    <n v="0"/>
    <n v="0"/>
    <x v="305"/>
    <s v=""/>
    <s v=""/>
    <s v=""/>
    <x v="1"/>
    <x v="1"/>
    <x v="1"/>
    <m/>
    <m/>
    <m/>
  </r>
  <r>
    <x v="74"/>
    <x v="22"/>
    <x v="1"/>
    <x v="2"/>
    <x v="36"/>
    <s v="EXTERIEUR"/>
    <x v="3"/>
    <x v="0"/>
    <s v="V"/>
    <s v="N"/>
    <x v="3"/>
    <x v="9"/>
    <x v="4"/>
    <x v="55"/>
    <x v="0"/>
    <x v="0"/>
    <n v="1"/>
    <n v="0"/>
    <n v="1965"/>
    <n v="17"/>
    <n v="9"/>
    <x v="306"/>
    <n v="13603.846153846154"/>
    <n v="117.69230769230769"/>
    <n v="62.307692307692307"/>
    <x v="203"/>
    <x v="193"/>
    <x v="165"/>
    <m/>
    <m/>
    <m/>
  </r>
  <r>
    <x v="54"/>
    <x v="22"/>
    <x v="1"/>
    <x v="2"/>
    <x v="36"/>
    <s v="EXTERIEUR"/>
    <x v="3"/>
    <x v="0"/>
    <s v="V"/>
    <s v="N"/>
    <x v="3"/>
    <x v="14"/>
    <x v="0"/>
    <x v="23"/>
    <x v="0"/>
    <x v="0"/>
    <n v="0"/>
    <n v="0"/>
    <n v="0"/>
    <n v="0"/>
    <n v="0"/>
    <x v="0"/>
    <s v=""/>
    <s v=""/>
    <s v=""/>
    <x v="1"/>
    <x v="1"/>
    <x v="1"/>
    <m/>
    <m/>
    <m/>
  </r>
  <r>
    <x v="75"/>
    <x v="23"/>
    <x v="1"/>
    <x v="3"/>
    <x v="37"/>
    <s v="DOMICILE"/>
    <x v="8"/>
    <x v="2"/>
    <s v="V"/>
    <s v="O"/>
    <x v="1"/>
    <x v="0"/>
    <x v="4"/>
    <x v="0"/>
    <x v="0"/>
    <x v="0"/>
    <n v="0"/>
    <n v="0"/>
    <n v="0"/>
    <n v="0"/>
    <n v="0"/>
    <x v="307"/>
    <n v="0"/>
    <n v="0"/>
    <n v="0"/>
    <x v="0"/>
    <x v="0"/>
    <x v="0"/>
    <m/>
    <m/>
    <m/>
  </r>
  <r>
    <x v="86"/>
    <x v="23"/>
    <x v="1"/>
    <x v="3"/>
    <x v="37"/>
    <s v="DOMICILE"/>
    <x v="8"/>
    <x v="2"/>
    <s v="V"/>
    <s v="O"/>
    <x v="1"/>
    <x v="1"/>
    <x v="3"/>
    <x v="0"/>
    <x v="1"/>
    <x v="0"/>
    <n v="0"/>
    <n v="0"/>
    <n v="9859"/>
    <n v="103"/>
    <n v="33"/>
    <x v="308"/>
    <n v="9859"/>
    <n v="103"/>
    <n v="33"/>
    <x v="204"/>
    <x v="194"/>
    <x v="4"/>
    <m/>
    <m/>
    <m/>
  </r>
  <r>
    <x v="67"/>
    <x v="23"/>
    <x v="1"/>
    <x v="3"/>
    <x v="37"/>
    <s v="DOMICILE"/>
    <x v="8"/>
    <x v="2"/>
    <s v="V"/>
    <s v="O"/>
    <x v="1"/>
    <x v="2"/>
    <x v="2"/>
    <x v="30"/>
    <x v="1"/>
    <x v="1"/>
    <n v="0"/>
    <n v="0"/>
    <n v="8584"/>
    <n v="160"/>
    <n v="52"/>
    <x v="309"/>
    <n v="9657"/>
    <n v="180"/>
    <n v="58.5"/>
    <x v="205"/>
    <x v="184"/>
    <x v="166"/>
    <m/>
    <m/>
    <m/>
  </r>
  <r>
    <x v="88"/>
    <x v="23"/>
    <x v="1"/>
    <x v="3"/>
    <x v="37"/>
    <s v="DOMICILE"/>
    <x v="8"/>
    <x v="2"/>
    <s v="V"/>
    <s v="O"/>
    <x v="1"/>
    <x v="3"/>
    <x v="3"/>
    <x v="18"/>
    <x v="0"/>
    <x v="0"/>
    <n v="0"/>
    <n v="0"/>
    <n v="7059"/>
    <n v="30"/>
    <n v="28"/>
    <x v="310"/>
    <n v="9342.7941176470595"/>
    <n v="39.705882352941174"/>
    <n v="37.058823529411761"/>
    <x v="206"/>
    <x v="195"/>
    <x v="167"/>
    <m/>
    <m/>
    <m/>
  </r>
  <r>
    <x v="80"/>
    <x v="23"/>
    <x v="1"/>
    <x v="3"/>
    <x v="37"/>
    <s v="DOMICILE"/>
    <x v="8"/>
    <x v="2"/>
    <s v="V"/>
    <s v="O"/>
    <x v="1"/>
    <x v="4"/>
    <x v="3"/>
    <x v="36"/>
    <x v="0"/>
    <x v="0"/>
    <n v="0"/>
    <n v="0"/>
    <n v="8184"/>
    <n v="100"/>
    <n v="27"/>
    <x v="311"/>
    <n v="8665.4117647058829"/>
    <n v="105.88235294117648"/>
    <n v="28.588235294117645"/>
    <x v="207"/>
    <x v="196"/>
    <x v="168"/>
    <m/>
    <m/>
    <m/>
  </r>
  <r>
    <x v="81"/>
    <x v="23"/>
    <x v="1"/>
    <x v="3"/>
    <x v="37"/>
    <s v="DOMICILE"/>
    <x v="8"/>
    <x v="2"/>
    <s v="V"/>
    <s v="O"/>
    <x v="1"/>
    <x v="5"/>
    <x v="3"/>
    <x v="0"/>
    <x v="0"/>
    <x v="0"/>
    <n v="0"/>
    <n v="0"/>
    <n v="10512"/>
    <n v="14"/>
    <n v="31"/>
    <x v="312"/>
    <n v="10512"/>
    <n v="14"/>
    <n v="31"/>
    <x v="208"/>
    <x v="197"/>
    <x v="120"/>
    <m/>
    <m/>
    <m/>
  </r>
  <r>
    <x v="82"/>
    <x v="23"/>
    <x v="1"/>
    <x v="3"/>
    <x v="37"/>
    <s v="DOMICILE"/>
    <x v="8"/>
    <x v="2"/>
    <s v="V"/>
    <s v="O"/>
    <x v="1"/>
    <x v="9"/>
    <x v="4"/>
    <x v="16"/>
    <x v="1"/>
    <x v="0"/>
    <n v="0"/>
    <n v="0"/>
    <n v="9115"/>
    <n v="260"/>
    <n v="57"/>
    <x v="313"/>
    <n v="10004.268292682927"/>
    <n v="285.36585365853659"/>
    <n v="62.560975609756092"/>
    <x v="209"/>
    <x v="198"/>
    <x v="169"/>
    <m/>
    <m/>
    <m/>
  </r>
  <r>
    <x v="83"/>
    <x v="23"/>
    <x v="1"/>
    <x v="3"/>
    <x v="37"/>
    <s v="DOMICILE"/>
    <x v="8"/>
    <x v="2"/>
    <s v="V"/>
    <s v="O"/>
    <x v="1"/>
    <x v="5"/>
    <x v="2"/>
    <x v="0"/>
    <x v="1"/>
    <x v="1"/>
    <n v="0"/>
    <n v="0"/>
    <n v="10096"/>
    <n v="61"/>
    <n v="43"/>
    <x v="314"/>
    <n v="10096"/>
    <n v="61"/>
    <n v="43"/>
    <x v="210"/>
    <x v="199"/>
    <x v="170"/>
    <m/>
    <m/>
    <m/>
  </r>
  <r>
    <x v="84"/>
    <x v="23"/>
    <x v="1"/>
    <x v="3"/>
    <x v="37"/>
    <s v="DOMICILE"/>
    <x v="8"/>
    <x v="2"/>
    <s v="V"/>
    <s v="O"/>
    <x v="1"/>
    <x v="7"/>
    <x v="5"/>
    <x v="0"/>
    <x v="6"/>
    <x v="3"/>
    <n v="0"/>
    <n v="0"/>
    <n v="10056"/>
    <n v="136"/>
    <n v="53"/>
    <x v="315"/>
    <n v="10056"/>
    <n v="136"/>
    <n v="53"/>
    <x v="211"/>
    <x v="200"/>
    <x v="5"/>
    <m/>
    <m/>
    <m/>
  </r>
  <r>
    <x v="63"/>
    <x v="23"/>
    <x v="1"/>
    <x v="3"/>
    <x v="37"/>
    <s v="DOMICILE"/>
    <x v="8"/>
    <x v="2"/>
    <s v="V"/>
    <s v="O"/>
    <x v="1"/>
    <x v="13"/>
    <x v="3"/>
    <x v="30"/>
    <x v="0"/>
    <x v="0"/>
    <n v="0"/>
    <n v="0"/>
    <n v="0"/>
    <n v="0"/>
    <n v="0"/>
    <x v="316"/>
    <n v="0"/>
    <n v="0"/>
    <n v="0"/>
    <x v="0"/>
    <x v="0"/>
    <x v="0"/>
    <m/>
    <m/>
    <m/>
  </r>
  <r>
    <x v="87"/>
    <x v="23"/>
    <x v="1"/>
    <x v="3"/>
    <x v="37"/>
    <s v="DOMICILE"/>
    <x v="8"/>
    <x v="2"/>
    <s v="V"/>
    <s v="O"/>
    <x v="1"/>
    <x v="6"/>
    <x v="3"/>
    <x v="0"/>
    <x v="1"/>
    <x v="3"/>
    <n v="0"/>
    <n v="0"/>
    <n v="9898"/>
    <n v="127"/>
    <n v="48"/>
    <x v="317"/>
    <n v="9898"/>
    <n v="127.00000000000001"/>
    <n v="48"/>
    <x v="212"/>
    <x v="201"/>
    <x v="171"/>
    <m/>
    <m/>
    <m/>
  </r>
  <r>
    <x v="85"/>
    <x v="23"/>
    <x v="1"/>
    <x v="3"/>
    <x v="37"/>
    <s v="DOMICILE"/>
    <x v="8"/>
    <x v="2"/>
    <s v="V"/>
    <s v="N"/>
    <x v="1"/>
    <x v="2"/>
    <x v="3"/>
    <x v="9"/>
    <x v="0"/>
    <x v="0"/>
    <n v="0"/>
    <n v="0"/>
    <n v="4136"/>
    <n v="127"/>
    <n v="9"/>
    <x v="318"/>
    <s v=""/>
    <s v=""/>
    <s v=""/>
    <x v="213"/>
    <x v="202"/>
    <x v="172"/>
    <m/>
    <m/>
    <m/>
  </r>
  <r>
    <x v="65"/>
    <x v="23"/>
    <x v="1"/>
    <x v="3"/>
    <x v="37"/>
    <s v="DOMICILE"/>
    <x v="8"/>
    <x v="2"/>
    <s v="V"/>
    <s v="N"/>
    <x v="1"/>
    <x v="19"/>
    <x v="4"/>
    <x v="21"/>
    <x v="0"/>
    <x v="0"/>
    <n v="0"/>
    <n v="0"/>
    <n v="2527"/>
    <n v="19"/>
    <n v="16"/>
    <x v="319"/>
    <s v=""/>
    <s v=""/>
    <s v=""/>
    <x v="214"/>
    <x v="203"/>
    <x v="72"/>
    <m/>
    <m/>
    <m/>
  </r>
  <r>
    <x v="69"/>
    <x v="24"/>
    <x v="1"/>
    <x v="2"/>
    <x v="38"/>
    <s v="DOMICILE"/>
    <x v="0"/>
    <x v="2"/>
    <s v="D"/>
    <s v="O"/>
    <x v="3"/>
    <x v="0"/>
    <x v="4"/>
    <x v="25"/>
    <x v="0"/>
    <x v="0"/>
    <n v="0"/>
    <n v="0"/>
    <n v="0"/>
    <n v="0"/>
    <n v="0"/>
    <x v="320"/>
    <n v="0"/>
    <n v="0"/>
    <n v="0"/>
    <x v="0"/>
    <x v="0"/>
    <x v="0"/>
    <m/>
    <m/>
    <m/>
  </r>
  <r>
    <x v="66"/>
    <x v="24"/>
    <x v="1"/>
    <x v="2"/>
    <x v="38"/>
    <s v="DOMICILE"/>
    <x v="0"/>
    <x v="2"/>
    <s v="D"/>
    <s v="O"/>
    <x v="3"/>
    <x v="1"/>
    <x v="4"/>
    <x v="25"/>
    <x v="0"/>
    <x v="0"/>
    <n v="0"/>
    <n v="0"/>
    <n v="10915"/>
    <n v="146"/>
    <n v="43"/>
    <x v="321"/>
    <n v="10562.903225806451"/>
    <n v="141.29032258064515"/>
    <n v="41.612903225806448"/>
    <x v="215"/>
    <x v="204"/>
    <x v="173"/>
    <m/>
    <m/>
    <m/>
  </r>
  <r>
    <x v="49"/>
    <x v="24"/>
    <x v="1"/>
    <x v="2"/>
    <x v="38"/>
    <s v="DOMICILE"/>
    <x v="0"/>
    <x v="2"/>
    <s v="D"/>
    <s v="O"/>
    <x v="3"/>
    <x v="2"/>
    <x v="3"/>
    <x v="25"/>
    <x v="0"/>
    <x v="0"/>
    <n v="1"/>
    <n v="0"/>
    <n v="9910"/>
    <n v="70"/>
    <n v="34"/>
    <x v="322"/>
    <n v="9590.322580645161"/>
    <n v="67.741935483870961"/>
    <n v="32.903225806451616"/>
    <x v="216"/>
    <x v="205"/>
    <x v="174"/>
    <m/>
    <m/>
    <m/>
  </r>
  <r>
    <x v="56"/>
    <x v="24"/>
    <x v="1"/>
    <x v="2"/>
    <x v="38"/>
    <s v="DOMICILE"/>
    <x v="0"/>
    <x v="2"/>
    <s v="D"/>
    <s v="O"/>
    <x v="3"/>
    <x v="4"/>
    <x v="4"/>
    <x v="43"/>
    <x v="0"/>
    <x v="0"/>
    <n v="0"/>
    <n v="0"/>
    <n v="3478"/>
    <n v="43"/>
    <n v="18"/>
    <x v="323"/>
    <s v=""/>
    <s v=""/>
    <s v=""/>
    <x v="217"/>
    <x v="150"/>
    <x v="66"/>
    <m/>
    <m/>
    <m/>
  </r>
  <r>
    <x v="58"/>
    <x v="24"/>
    <x v="1"/>
    <x v="2"/>
    <x v="38"/>
    <s v="DOMICILE"/>
    <x v="0"/>
    <x v="2"/>
    <s v="D"/>
    <s v="O"/>
    <x v="3"/>
    <x v="3"/>
    <x v="6"/>
    <x v="25"/>
    <x v="0"/>
    <x v="0"/>
    <n v="0"/>
    <n v="0"/>
    <n v="9327"/>
    <n v="159"/>
    <n v="34"/>
    <x v="324"/>
    <n v="9026.1290322580644"/>
    <n v="153.87096774193549"/>
    <n v="32.903225806451616"/>
    <x v="218"/>
    <x v="206"/>
    <x v="174"/>
    <m/>
    <m/>
    <m/>
  </r>
  <r>
    <x v="70"/>
    <x v="24"/>
    <x v="1"/>
    <x v="2"/>
    <x v="38"/>
    <s v="DOMICILE"/>
    <x v="0"/>
    <x v="2"/>
    <s v="D"/>
    <s v="O"/>
    <x v="3"/>
    <x v="5"/>
    <x v="6"/>
    <x v="25"/>
    <x v="0"/>
    <x v="0"/>
    <n v="1"/>
    <n v="0"/>
    <n v="9591"/>
    <n v="132"/>
    <n v="56"/>
    <x v="325"/>
    <n v="9281.6129032258068"/>
    <n v="127.74193548387098"/>
    <n v="54.193548387096776"/>
    <x v="219"/>
    <x v="207"/>
    <x v="175"/>
    <m/>
    <m/>
    <m/>
  </r>
  <r>
    <x v="71"/>
    <x v="24"/>
    <x v="1"/>
    <x v="2"/>
    <x v="38"/>
    <s v="DOMICILE"/>
    <x v="0"/>
    <x v="2"/>
    <s v="D"/>
    <s v="O"/>
    <x v="3"/>
    <x v="6"/>
    <x v="4"/>
    <x v="25"/>
    <x v="0"/>
    <x v="0"/>
    <n v="0"/>
    <n v="0"/>
    <n v="11161"/>
    <n v="289"/>
    <n v="86"/>
    <x v="326"/>
    <n v="10800.967741935485"/>
    <n v="279.67741935483872"/>
    <n v="83.225806451612897"/>
    <x v="220"/>
    <x v="208"/>
    <x v="176"/>
    <m/>
    <m/>
    <m/>
  </r>
  <r>
    <x v="61"/>
    <x v="24"/>
    <x v="1"/>
    <x v="2"/>
    <x v="38"/>
    <s v="DOMICILE"/>
    <x v="0"/>
    <x v="2"/>
    <s v="D"/>
    <s v="O"/>
    <x v="3"/>
    <x v="12"/>
    <x v="6"/>
    <x v="25"/>
    <x v="0"/>
    <x v="1"/>
    <n v="0"/>
    <n v="0"/>
    <n v="10906"/>
    <n v="218"/>
    <n v="67"/>
    <x v="327"/>
    <n v="10554.193548387097"/>
    <n v="210.96774193548387"/>
    <n v="64.838709677419359"/>
    <x v="221"/>
    <x v="209"/>
    <x v="177"/>
    <m/>
    <m/>
    <m/>
  </r>
  <r>
    <x v="62"/>
    <x v="24"/>
    <x v="1"/>
    <x v="2"/>
    <x v="38"/>
    <s v="DOMICILE"/>
    <x v="0"/>
    <x v="2"/>
    <s v="D"/>
    <s v="O"/>
    <x v="3"/>
    <x v="7"/>
    <x v="6"/>
    <x v="79"/>
    <x v="0"/>
    <x v="0"/>
    <n v="0"/>
    <n v="0"/>
    <n v="7395"/>
    <n v="218"/>
    <n v="55"/>
    <x v="328"/>
    <n v="8643.5064935064929"/>
    <n v="254.80519480519479"/>
    <n v="64.285714285714292"/>
    <x v="222"/>
    <x v="210"/>
    <x v="13"/>
    <m/>
    <m/>
    <m/>
  </r>
  <r>
    <x v="79"/>
    <x v="24"/>
    <x v="1"/>
    <x v="2"/>
    <x v="38"/>
    <s v="DOMICILE"/>
    <x v="0"/>
    <x v="2"/>
    <s v="D"/>
    <s v="O"/>
    <x v="3"/>
    <x v="16"/>
    <x v="6"/>
    <x v="79"/>
    <x v="0"/>
    <x v="0"/>
    <n v="0"/>
    <n v="0"/>
    <n v="7593"/>
    <n v="107"/>
    <n v="42"/>
    <x v="329"/>
    <n v="8874.9350649350636"/>
    <n v="125.06493506493506"/>
    <n v="49.090909090909086"/>
    <x v="223"/>
    <x v="211"/>
    <x v="112"/>
    <m/>
    <m/>
    <m/>
  </r>
  <r>
    <x v="64"/>
    <x v="24"/>
    <x v="1"/>
    <x v="2"/>
    <x v="38"/>
    <s v="DOMICILE"/>
    <x v="0"/>
    <x v="2"/>
    <s v="D"/>
    <s v="O"/>
    <x v="3"/>
    <x v="9"/>
    <x v="6"/>
    <x v="25"/>
    <x v="1"/>
    <x v="0"/>
    <n v="0"/>
    <n v="0"/>
    <n v="11327"/>
    <n v="165"/>
    <n v="59"/>
    <x v="330"/>
    <n v="10961.612903225807"/>
    <n v="159.67741935483872"/>
    <n v="57.096774193548384"/>
    <x v="224"/>
    <x v="212"/>
    <x v="17"/>
    <m/>
    <m/>
    <m/>
  </r>
  <r>
    <x v="68"/>
    <x v="24"/>
    <x v="1"/>
    <x v="2"/>
    <x v="38"/>
    <s v="DOMICILE"/>
    <x v="0"/>
    <x v="2"/>
    <s v="D"/>
    <s v="N"/>
    <x v="3"/>
    <x v="5"/>
    <x v="3"/>
    <x v="33"/>
    <x v="0"/>
    <x v="0"/>
    <n v="0"/>
    <n v="0"/>
    <n v="2093"/>
    <n v="23"/>
    <n v="8"/>
    <x v="331"/>
    <s v=""/>
    <s v=""/>
    <s v=""/>
    <x v="225"/>
    <x v="213"/>
    <x v="80"/>
    <m/>
    <m/>
    <m/>
  </r>
  <r>
    <x v="76"/>
    <x v="24"/>
    <x v="1"/>
    <x v="2"/>
    <x v="38"/>
    <s v="DOMICILE"/>
    <x v="0"/>
    <x v="2"/>
    <s v="D"/>
    <s v="N"/>
    <x v="3"/>
    <x v="6"/>
    <x v="6"/>
    <x v="80"/>
    <x v="0"/>
    <x v="0"/>
    <n v="1"/>
    <n v="0"/>
    <n v="6765"/>
    <n v="170"/>
    <n v="31"/>
    <x v="332"/>
    <n v="10681.578947368422"/>
    <n v="268.42105263157896"/>
    <n v="48.947368421052637"/>
    <x v="226"/>
    <x v="214"/>
    <x v="178"/>
    <m/>
    <m/>
    <m/>
  </r>
  <r>
    <x v="74"/>
    <x v="24"/>
    <x v="1"/>
    <x v="2"/>
    <x v="38"/>
    <s v="DOMICILE"/>
    <x v="0"/>
    <x v="2"/>
    <s v="D"/>
    <s v="N"/>
    <x v="3"/>
    <x v="9"/>
    <x v="4"/>
    <x v="33"/>
    <x v="0"/>
    <x v="0"/>
    <n v="0"/>
    <n v="0"/>
    <n v="2071"/>
    <n v="9"/>
    <n v="12"/>
    <x v="333"/>
    <s v=""/>
    <s v=""/>
    <s v=""/>
    <x v="227"/>
    <x v="33"/>
    <x v="144"/>
    <m/>
    <m/>
    <m/>
  </r>
  <r>
    <x v="54"/>
    <x v="24"/>
    <x v="1"/>
    <x v="2"/>
    <x v="38"/>
    <s v="DOMICILE"/>
    <x v="0"/>
    <x v="2"/>
    <s v="D"/>
    <s v="N"/>
    <x v="3"/>
    <x v="14"/>
    <x v="0"/>
    <x v="23"/>
    <x v="0"/>
    <x v="0"/>
    <n v="0"/>
    <n v="0"/>
    <n v="0"/>
    <n v="0"/>
    <n v="0"/>
    <x v="0"/>
    <s v=""/>
    <s v=""/>
    <s v=""/>
    <x v="1"/>
    <x v="1"/>
    <x v="1"/>
    <m/>
    <m/>
    <m/>
  </r>
  <r>
    <x v="54"/>
    <x v="25"/>
    <x v="1"/>
    <x v="2"/>
    <x v="39"/>
    <s v="EXTERIEUR"/>
    <x v="0"/>
    <x v="1"/>
    <s v="V"/>
    <s v="O"/>
    <x v="3"/>
    <x v="0"/>
    <x v="2"/>
    <x v="59"/>
    <x v="0"/>
    <x v="0"/>
    <n v="0"/>
    <n v="0"/>
    <n v="0"/>
    <n v="0"/>
    <n v="0"/>
    <x v="334"/>
    <n v="0"/>
    <n v="0"/>
    <n v="0"/>
    <x v="0"/>
    <x v="0"/>
    <x v="0"/>
    <m/>
    <m/>
    <m/>
  </r>
  <r>
    <x v="66"/>
    <x v="25"/>
    <x v="1"/>
    <x v="2"/>
    <x v="39"/>
    <s v="EXTERIEUR"/>
    <x v="0"/>
    <x v="1"/>
    <s v="V"/>
    <s v="O"/>
    <x v="3"/>
    <x v="1"/>
    <x v="4"/>
    <x v="59"/>
    <x v="0"/>
    <x v="0"/>
    <n v="0"/>
    <n v="0"/>
    <n v="11058"/>
    <n v="138"/>
    <n v="56"/>
    <x v="335"/>
    <n v="10476"/>
    <n v="130.73684210526318"/>
    <n v="53.052631578947363"/>
    <x v="228"/>
    <x v="215"/>
    <x v="179"/>
    <m/>
    <m/>
    <m/>
  </r>
  <r>
    <x v="70"/>
    <x v="25"/>
    <x v="1"/>
    <x v="2"/>
    <x v="39"/>
    <s v="EXTERIEUR"/>
    <x v="0"/>
    <x v="1"/>
    <s v="V"/>
    <s v="O"/>
    <x v="3"/>
    <x v="2"/>
    <x v="3"/>
    <x v="59"/>
    <x v="0"/>
    <x v="0"/>
    <n v="1"/>
    <n v="0"/>
    <n v="9656"/>
    <n v="242"/>
    <n v="56"/>
    <x v="336"/>
    <n v="9147.7894736842118"/>
    <n v="229.26315789473682"/>
    <n v="53.052631578947363"/>
    <x v="229"/>
    <x v="216"/>
    <x v="179"/>
    <m/>
    <m/>
    <m/>
  </r>
  <r>
    <x v="49"/>
    <x v="25"/>
    <x v="1"/>
    <x v="2"/>
    <x v="39"/>
    <s v="EXTERIEUR"/>
    <x v="0"/>
    <x v="1"/>
    <s v="V"/>
    <s v="O"/>
    <x v="3"/>
    <x v="3"/>
    <x v="3"/>
    <x v="59"/>
    <x v="0"/>
    <x v="0"/>
    <n v="0"/>
    <n v="0"/>
    <n v="9709"/>
    <n v="80"/>
    <n v="28"/>
    <x v="337"/>
    <n v="9198"/>
    <n v="75.78947368421052"/>
    <n v="26.526315789473681"/>
    <x v="230"/>
    <x v="217"/>
    <x v="180"/>
    <m/>
    <m/>
    <m/>
  </r>
  <r>
    <x v="58"/>
    <x v="25"/>
    <x v="1"/>
    <x v="2"/>
    <x v="39"/>
    <s v="EXTERIEUR"/>
    <x v="0"/>
    <x v="1"/>
    <s v="V"/>
    <s v="O"/>
    <x v="3"/>
    <x v="4"/>
    <x v="4"/>
    <x v="59"/>
    <x v="0"/>
    <x v="0"/>
    <n v="0"/>
    <n v="0"/>
    <n v="9811"/>
    <n v="196"/>
    <n v="60"/>
    <x v="338"/>
    <n v="9294.6315789473683"/>
    <n v="185.68421052631581"/>
    <n v="56.84210526315789"/>
    <x v="231"/>
    <x v="218"/>
    <x v="103"/>
    <m/>
    <m/>
    <m/>
  </r>
  <r>
    <x v="68"/>
    <x v="25"/>
    <x v="1"/>
    <x v="2"/>
    <x v="39"/>
    <s v="EXTERIEUR"/>
    <x v="0"/>
    <x v="1"/>
    <s v="V"/>
    <s v="O"/>
    <x v="3"/>
    <x v="5"/>
    <x v="4"/>
    <x v="22"/>
    <x v="0"/>
    <x v="0"/>
    <n v="0"/>
    <n v="0"/>
    <n v="9677"/>
    <n v="41"/>
    <n v="22"/>
    <x v="339"/>
    <n v="10493.132530120482"/>
    <n v="44.4578313253012"/>
    <n v="23.85542168674699"/>
    <x v="232"/>
    <x v="219"/>
    <x v="181"/>
    <m/>
    <m/>
    <m/>
  </r>
  <r>
    <x v="76"/>
    <x v="25"/>
    <x v="1"/>
    <x v="2"/>
    <x v="39"/>
    <s v="EXTERIEUR"/>
    <x v="0"/>
    <x v="1"/>
    <s v="V"/>
    <s v="O"/>
    <x v="3"/>
    <x v="6"/>
    <x v="4"/>
    <x v="73"/>
    <x v="0"/>
    <x v="0"/>
    <n v="0"/>
    <n v="0"/>
    <n v="6813"/>
    <n v="142"/>
    <n v="26"/>
    <x v="340"/>
    <n v="10051.967213114754"/>
    <n v="209.50819672131146"/>
    <n v="38.360655737704917"/>
    <x v="233"/>
    <x v="220"/>
    <x v="182"/>
    <m/>
    <m/>
    <m/>
  </r>
  <r>
    <x v="83"/>
    <x v="25"/>
    <x v="1"/>
    <x v="2"/>
    <x v="39"/>
    <s v="EXTERIEUR"/>
    <x v="0"/>
    <x v="1"/>
    <s v="V"/>
    <s v="O"/>
    <x v="3"/>
    <x v="12"/>
    <x v="3"/>
    <x v="59"/>
    <x v="0"/>
    <x v="0"/>
    <n v="0"/>
    <n v="0"/>
    <n v="10796"/>
    <n v="42"/>
    <n v="37"/>
    <x v="341"/>
    <n v="10227.789473684212"/>
    <n v="39.789473684210527"/>
    <n v="35.05263157894737"/>
    <x v="234"/>
    <x v="221"/>
    <x v="183"/>
    <m/>
    <m/>
    <m/>
  </r>
  <r>
    <x v="62"/>
    <x v="25"/>
    <x v="1"/>
    <x v="2"/>
    <x v="39"/>
    <s v="EXTERIEUR"/>
    <x v="0"/>
    <x v="1"/>
    <s v="V"/>
    <s v="O"/>
    <x v="3"/>
    <x v="7"/>
    <x v="4"/>
    <x v="59"/>
    <x v="0"/>
    <x v="0"/>
    <n v="0"/>
    <n v="0"/>
    <n v="9412"/>
    <n v="307"/>
    <n v="77"/>
    <x v="342"/>
    <n v="8916.6315789473683"/>
    <n v="290.84210526315786"/>
    <n v="72.94736842105263"/>
    <x v="235"/>
    <x v="222"/>
    <x v="184"/>
    <m/>
    <m/>
    <m/>
  </r>
  <r>
    <x v="79"/>
    <x v="25"/>
    <x v="1"/>
    <x v="2"/>
    <x v="39"/>
    <s v="EXTERIEUR"/>
    <x v="0"/>
    <x v="1"/>
    <s v="V"/>
    <s v="O"/>
    <x v="3"/>
    <x v="16"/>
    <x v="3"/>
    <x v="59"/>
    <x v="0"/>
    <x v="1"/>
    <n v="0"/>
    <n v="0"/>
    <n v="10545"/>
    <n v="69"/>
    <n v="37"/>
    <x v="343"/>
    <n v="9990"/>
    <n v="65.368421052631589"/>
    <n v="35.05263157894737"/>
    <x v="236"/>
    <x v="223"/>
    <x v="183"/>
    <m/>
    <m/>
    <m/>
  </r>
  <r>
    <x v="74"/>
    <x v="25"/>
    <x v="1"/>
    <x v="2"/>
    <x v="39"/>
    <s v="EXTERIEUR"/>
    <x v="0"/>
    <x v="1"/>
    <s v="V"/>
    <s v="O"/>
    <x v="3"/>
    <x v="9"/>
    <x v="4"/>
    <x v="22"/>
    <x v="0"/>
    <x v="0"/>
    <n v="0"/>
    <n v="0"/>
    <n v="9108"/>
    <n v="83"/>
    <n v="37"/>
    <x v="344"/>
    <n v="9876.1445783132531"/>
    <n v="90"/>
    <n v="40.120481927710841"/>
    <x v="237"/>
    <x v="148"/>
    <x v="185"/>
    <m/>
    <m/>
    <m/>
  </r>
  <r>
    <x v="80"/>
    <x v="25"/>
    <x v="1"/>
    <x v="2"/>
    <x v="39"/>
    <s v="EXTERIEUR"/>
    <x v="0"/>
    <x v="1"/>
    <s v="V"/>
    <s v="N"/>
    <x v="3"/>
    <x v="14"/>
    <x v="0"/>
    <x v="23"/>
    <x v="0"/>
    <x v="0"/>
    <n v="0"/>
    <n v="0"/>
    <n v="0"/>
    <n v="0"/>
    <n v="0"/>
    <x v="0"/>
    <s v=""/>
    <s v=""/>
    <s v=""/>
    <x v="1"/>
    <x v="1"/>
    <x v="1"/>
    <m/>
    <m/>
    <m/>
  </r>
  <r>
    <x v="85"/>
    <x v="25"/>
    <x v="1"/>
    <x v="2"/>
    <x v="39"/>
    <s v="EXTERIEUR"/>
    <x v="0"/>
    <x v="1"/>
    <s v="V"/>
    <s v="N"/>
    <x v="3"/>
    <x v="9"/>
    <x v="6"/>
    <x v="14"/>
    <x v="0"/>
    <x v="0"/>
    <n v="0"/>
    <n v="0"/>
    <n v="1649"/>
    <n v="53"/>
    <n v="6"/>
    <x v="345"/>
    <s v=""/>
    <s v=""/>
    <s v=""/>
    <x v="238"/>
    <x v="224"/>
    <x v="80"/>
    <m/>
    <m/>
    <m/>
  </r>
  <r>
    <x v="87"/>
    <x v="25"/>
    <x v="1"/>
    <x v="2"/>
    <x v="39"/>
    <s v="EXTERIEUR"/>
    <x v="0"/>
    <x v="1"/>
    <s v="V"/>
    <s v="N"/>
    <x v="3"/>
    <x v="6"/>
    <x v="3"/>
    <x v="56"/>
    <x v="1"/>
    <x v="0"/>
    <n v="0"/>
    <n v="0"/>
    <n v="3713"/>
    <n v="78"/>
    <n v="18"/>
    <x v="346"/>
    <s v=""/>
    <s v=""/>
    <s v=""/>
    <x v="239"/>
    <x v="225"/>
    <x v="186"/>
    <m/>
    <m/>
    <m/>
  </r>
  <r>
    <x v="78"/>
    <x v="25"/>
    <x v="1"/>
    <x v="2"/>
    <x v="39"/>
    <s v="EXTERIEUR"/>
    <x v="0"/>
    <x v="1"/>
    <s v="V"/>
    <s v="N"/>
    <x v="3"/>
    <x v="6"/>
    <x v="4"/>
    <x v="14"/>
    <x v="0"/>
    <x v="0"/>
    <n v="0"/>
    <n v="0"/>
    <n v="2081"/>
    <n v="64"/>
    <n v="16"/>
    <x v="347"/>
    <s v=""/>
    <s v=""/>
    <s v=""/>
    <x v="240"/>
    <x v="226"/>
    <x v="187"/>
    <m/>
    <m/>
    <m/>
  </r>
  <r>
    <x v="69"/>
    <x v="25"/>
    <x v="1"/>
    <x v="2"/>
    <x v="39"/>
    <s v="EXTERIEUR"/>
    <x v="0"/>
    <x v="1"/>
    <s v="V"/>
    <s v="N"/>
    <x v="3"/>
    <x v="14"/>
    <x v="0"/>
    <x v="23"/>
    <x v="0"/>
    <x v="0"/>
    <n v="0"/>
    <n v="0"/>
    <n v="0"/>
    <n v="0"/>
    <n v="0"/>
    <x v="348"/>
    <s v=""/>
    <s v=""/>
    <s v=""/>
    <x v="1"/>
    <x v="1"/>
    <x v="1"/>
    <m/>
    <m/>
    <m/>
  </r>
  <r>
    <x v="0"/>
    <x v="26"/>
    <x v="1"/>
    <x v="0"/>
    <x v="40"/>
    <s v="DOMICILE"/>
    <x v="0"/>
    <x v="0"/>
    <s v="N"/>
    <s v="O"/>
    <x v="1"/>
    <x v="0"/>
    <x v="2"/>
    <x v="25"/>
    <x v="0"/>
    <x v="0"/>
    <n v="0"/>
    <n v="0"/>
    <n v="0"/>
    <n v="0"/>
    <n v="0"/>
    <x v="349"/>
    <n v="0"/>
    <n v="0"/>
    <n v="0"/>
    <x v="0"/>
    <x v="0"/>
    <x v="0"/>
    <m/>
    <m/>
    <m/>
  </r>
  <r>
    <x v="1"/>
    <x v="26"/>
    <x v="1"/>
    <x v="0"/>
    <x v="40"/>
    <s v="DOMICILE"/>
    <x v="0"/>
    <x v="0"/>
    <s v="N"/>
    <s v="O"/>
    <x v="1"/>
    <x v="1"/>
    <x v="3"/>
    <x v="25"/>
    <x v="0"/>
    <x v="0"/>
    <n v="0"/>
    <n v="0"/>
    <n v="10993"/>
    <n v="307"/>
    <n v="56"/>
    <x v="350"/>
    <n v="10638.387096774193"/>
    <n v="297.09677419354841"/>
    <n v="54.193548387096776"/>
    <x v="241"/>
    <x v="227"/>
    <x v="175"/>
    <m/>
    <m/>
    <m/>
  </r>
  <r>
    <x v="14"/>
    <x v="26"/>
    <x v="1"/>
    <x v="0"/>
    <x v="40"/>
    <s v="DOMICILE"/>
    <x v="0"/>
    <x v="0"/>
    <s v="N"/>
    <s v="O"/>
    <x v="1"/>
    <x v="2"/>
    <x v="3"/>
    <x v="25"/>
    <x v="0"/>
    <x v="0"/>
    <n v="0"/>
    <n v="0"/>
    <n v="11021"/>
    <n v="341"/>
    <n v="77"/>
    <x v="351"/>
    <n v="10665.483870967742"/>
    <n v="330"/>
    <n v="74.516129032258064"/>
    <x v="242"/>
    <x v="228"/>
    <x v="188"/>
    <m/>
    <m/>
    <m/>
  </r>
  <r>
    <x v="3"/>
    <x v="26"/>
    <x v="1"/>
    <x v="0"/>
    <x v="40"/>
    <s v="DOMICILE"/>
    <x v="0"/>
    <x v="0"/>
    <s v="N"/>
    <s v="O"/>
    <x v="1"/>
    <x v="3"/>
    <x v="3"/>
    <x v="51"/>
    <x v="0"/>
    <x v="0"/>
    <n v="0"/>
    <n v="0"/>
    <n v="8937"/>
    <n v="82"/>
    <n v="27"/>
    <x v="352"/>
    <n v="9352.6744186046508"/>
    <n v="85.813953488372093"/>
    <n v="28.255813953488371"/>
    <x v="243"/>
    <x v="229"/>
    <x v="189"/>
    <m/>
    <m/>
    <m/>
  </r>
  <r>
    <x v="4"/>
    <x v="26"/>
    <x v="1"/>
    <x v="0"/>
    <x v="40"/>
    <s v="DOMICILE"/>
    <x v="0"/>
    <x v="0"/>
    <s v="N"/>
    <s v="O"/>
    <x v="1"/>
    <x v="4"/>
    <x v="2"/>
    <x v="25"/>
    <x v="0"/>
    <x v="0"/>
    <n v="0"/>
    <n v="0"/>
    <n v="9708"/>
    <n v="216"/>
    <n v="63"/>
    <x v="353"/>
    <n v="9394.8387096774204"/>
    <n v="209.03225806451616"/>
    <n v="60.967741935483865"/>
    <x v="244"/>
    <x v="230"/>
    <x v="190"/>
    <m/>
    <m/>
    <m/>
  </r>
  <r>
    <x v="15"/>
    <x v="26"/>
    <x v="1"/>
    <x v="0"/>
    <x v="40"/>
    <s v="DOMICILE"/>
    <x v="0"/>
    <x v="0"/>
    <s v="N"/>
    <s v="O"/>
    <x v="1"/>
    <x v="5"/>
    <x v="2"/>
    <x v="25"/>
    <x v="0"/>
    <x v="0"/>
    <n v="0"/>
    <n v="0"/>
    <n v="11769"/>
    <n v="229"/>
    <n v="67"/>
    <x v="354"/>
    <n v="11389.354838709678"/>
    <n v="221.61290322580646"/>
    <n v="64.838709677419359"/>
    <x v="245"/>
    <x v="231"/>
    <x v="177"/>
    <m/>
    <m/>
    <m/>
  </r>
  <r>
    <x v="30"/>
    <x v="26"/>
    <x v="1"/>
    <x v="0"/>
    <x v="40"/>
    <s v="DOMICILE"/>
    <x v="0"/>
    <x v="0"/>
    <s v="N"/>
    <s v="O"/>
    <x v="1"/>
    <x v="10"/>
    <x v="6"/>
    <x v="47"/>
    <x v="0"/>
    <x v="0"/>
    <n v="0"/>
    <n v="0"/>
    <n v="8602"/>
    <n v="169"/>
    <n v="58"/>
    <x v="355"/>
    <n v="10186.578947368422"/>
    <n v="200.13157894736844"/>
    <n v="68.684210526315795"/>
    <x v="246"/>
    <x v="232"/>
    <x v="191"/>
    <m/>
    <m/>
    <m/>
  </r>
  <r>
    <x v="7"/>
    <x v="26"/>
    <x v="1"/>
    <x v="0"/>
    <x v="40"/>
    <s v="DOMICILE"/>
    <x v="0"/>
    <x v="0"/>
    <s v="N"/>
    <s v="O"/>
    <x v="1"/>
    <x v="5"/>
    <x v="3"/>
    <x v="25"/>
    <x v="0"/>
    <x v="0"/>
    <n v="0"/>
    <n v="0"/>
    <n v="9947"/>
    <n v="49"/>
    <n v="45"/>
    <x v="356"/>
    <n v="9626.1290322580644"/>
    <n v="47.419354838709673"/>
    <n v="43.548387096774192"/>
    <x v="247"/>
    <x v="233"/>
    <x v="141"/>
    <m/>
    <m/>
    <m/>
  </r>
  <r>
    <x v="8"/>
    <x v="26"/>
    <x v="1"/>
    <x v="0"/>
    <x v="40"/>
    <s v="DOMICILE"/>
    <x v="0"/>
    <x v="0"/>
    <s v="N"/>
    <s v="O"/>
    <x v="1"/>
    <x v="7"/>
    <x v="2"/>
    <x v="25"/>
    <x v="1"/>
    <x v="0"/>
    <n v="0"/>
    <n v="0"/>
    <n v="9363"/>
    <n v="335"/>
    <n v="131"/>
    <x v="357"/>
    <n v="9060.967741935483"/>
    <n v="324.19354838709677"/>
    <n v="126.7741935483871"/>
    <x v="248"/>
    <x v="234"/>
    <x v="192"/>
    <m/>
    <m/>
    <m/>
  </r>
  <r>
    <x v="18"/>
    <x v="26"/>
    <x v="1"/>
    <x v="0"/>
    <x v="40"/>
    <s v="DOMICILE"/>
    <x v="0"/>
    <x v="0"/>
    <s v="N"/>
    <s v="O"/>
    <x v="1"/>
    <x v="11"/>
    <x v="2"/>
    <x v="25"/>
    <x v="0"/>
    <x v="1"/>
    <n v="0"/>
    <n v="0"/>
    <n v="11128"/>
    <n v="244"/>
    <n v="88"/>
    <x v="358"/>
    <n v="10769.032258064517"/>
    <n v="236.12903225806451"/>
    <n v="85.161290322580655"/>
    <x v="249"/>
    <x v="235"/>
    <x v="193"/>
    <m/>
    <m/>
    <m/>
  </r>
  <r>
    <x v="29"/>
    <x v="26"/>
    <x v="1"/>
    <x v="0"/>
    <x v="40"/>
    <s v="DOMICILE"/>
    <x v="0"/>
    <x v="0"/>
    <s v="N"/>
    <s v="O"/>
    <x v="1"/>
    <x v="13"/>
    <x v="3"/>
    <x v="0"/>
    <x v="0"/>
    <x v="0"/>
    <n v="0"/>
    <n v="0"/>
    <n v="9927"/>
    <n v="373"/>
    <n v="77"/>
    <x v="359"/>
    <n v="9927"/>
    <n v="373.00000000000006"/>
    <n v="77"/>
    <x v="250"/>
    <x v="236"/>
    <x v="130"/>
    <m/>
    <m/>
    <m/>
  </r>
  <r>
    <x v="2"/>
    <x v="26"/>
    <x v="1"/>
    <x v="0"/>
    <x v="40"/>
    <s v="DOMICILE"/>
    <x v="0"/>
    <x v="0"/>
    <s v="N"/>
    <s v="N"/>
    <x v="1"/>
    <x v="3"/>
    <x v="0"/>
    <x v="65"/>
    <x v="0"/>
    <x v="0"/>
    <n v="0"/>
    <n v="0"/>
    <n v="561"/>
    <n v="0"/>
    <n v="2"/>
    <x v="0"/>
    <s v=""/>
    <s v=""/>
    <s v=""/>
    <x v="251"/>
    <x v="0"/>
    <x v="194"/>
    <m/>
    <m/>
    <m/>
  </r>
  <r>
    <x v="5"/>
    <x v="26"/>
    <x v="1"/>
    <x v="0"/>
    <x v="40"/>
    <s v="DOMICILE"/>
    <x v="0"/>
    <x v="0"/>
    <s v="N"/>
    <s v="N"/>
    <x v="1"/>
    <x v="5"/>
    <x v="0"/>
    <x v="48"/>
    <x v="0"/>
    <x v="0"/>
    <n v="0"/>
    <n v="0"/>
    <n v="2161"/>
    <n v="34"/>
    <n v="10"/>
    <x v="0"/>
    <s v=""/>
    <s v=""/>
    <s v=""/>
    <x v="252"/>
    <x v="184"/>
    <x v="195"/>
    <m/>
    <m/>
    <m/>
  </r>
  <r>
    <x v="22"/>
    <x v="26"/>
    <x v="1"/>
    <x v="0"/>
    <x v="40"/>
    <s v="DOMICILE"/>
    <x v="0"/>
    <x v="0"/>
    <s v="N"/>
    <s v="N"/>
    <x v="1"/>
    <x v="10"/>
    <x v="0"/>
    <x v="81"/>
    <x v="0"/>
    <x v="0"/>
    <n v="0"/>
    <n v="0"/>
    <n v="326"/>
    <n v="0"/>
    <n v="5"/>
    <x v="0"/>
    <s v=""/>
    <s v=""/>
    <s v=""/>
    <x v="253"/>
    <x v="0"/>
    <x v="196"/>
    <m/>
    <m/>
    <m/>
  </r>
  <r>
    <x v="19"/>
    <x v="26"/>
    <x v="1"/>
    <x v="0"/>
    <x v="40"/>
    <s v="DOMICILE"/>
    <x v="0"/>
    <x v="0"/>
    <s v="N"/>
    <s v="N"/>
    <x v="1"/>
    <x v="14"/>
    <x v="0"/>
    <x v="23"/>
    <x v="0"/>
    <x v="0"/>
    <n v="0"/>
    <n v="0"/>
    <n v="0"/>
    <n v="0"/>
    <n v="0"/>
    <x v="0"/>
    <s v=""/>
    <s v=""/>
    <s v=""/>
    <x v="1"/>
    <x v="1"/>
    <x v="1"/>
    <m/>
    <m/>
    <m/>
  </r>
  <r>
    <x v="32"/>
    <x v="26"/>
    <x v="1"/>
    <x v="0"/>
    <x v="40"/>
    <s v="DOMICILE"/>
    <x v="0"/>
    <x v="0"/>
    <s v="N"/>
    <s v="N"/>
    <x v="1"/>
    <x v="14"/>
    <x v="0"/>
    <x v="23"/>
    <x v="0"/>
    <x v="0"/>
    <n v="0"/>
    <n v="0"/>
    <n v="0"/>
    <n v="0"/>
    <n v="0"/>
    <x v="0"/>
    <s v=""/>
    <s v=""/>
    <s v=""/>
    <x v="1"/>
    <x v="1"/>
    <x v="1"/>
    <m/>
    <m/>
    <m/>
  </r>
  <r>
    <x v="90"/>
    <x v="27"/>
    <x v="1"/>
    <x v="0"/>
    <x v="41"/>
    <s v="EXTERIEUR"/>
    <x v="4"/>
    <x v="0"/>
    <s v="D"/>
    <s v="O"/>
    <x v="0"/>
    <x v="0"/>
    <x v="4"/>
    <x v="59"/>
    <x v="0"/>
    <x v="0"/>
    <n v="0"/>
    <n v="0"/>
    <n v="0"/>
    <n v="0"/>
    <n v="0"/>
    <x v="360"/>
    <n v="0"/>
    <n v="0"/>
    <n v="0"/>
    <x v="0"/>
    <x v="0"/>
    <x v="0"/>
    <m/>
    <m/>
    <m/>
  </r>
  <r>
    <x v="1"/>
    <x v="27"/>
    <x v="1"/>
    <x v="0"/>
    <x v="41"/>
    <s v="EXTERIEUR"/>
    <x v="4"/>
    <x v="0"/>
    <s v="D"/>
    <s v="O"/>
    <x v="0"/>
    <x v="1"/>
    <x v="3"/>
    <x v="59"/>
    <x v="0"/>
    <x v="0"/>
    <n v="0"/>
    <n v="0"/>
    <n v="10909"/>
    <n v="340"/>
    <n v="69"/>
    <x v="361"/>
    <n v="10334.842105263158"/>
    <n v="322.10526315789474"/>
    <n v="65.368421052631589"/>
    <x v="254"/>
    <x v="237"/>
    <x v="109"/>
    <m/>
    <m/>
    <m/>
  </r>
  <r>
    <x v="2"/>
    <x v="27"/>
    <x v="1"/>
    <x v="0"/>
    <x v="41"/>
    <s v="EXTERIEUR"/>
    <x v="4"/>
    <x v="0"/>
    <s v="D"/>
    <s v="O"/>
    <x v="0"/>
    <x v="2"/>
    <x v="4"/>
    <x v="59"/>
    <x v="0"/>
    <x v="0"/>
    <n v="0"/>
    <n v="0"/>
    <n v="10788"/>
    <n v="121"/>
    <n v="43"/>
    <x v="362"/>
    <n v="10220.210526315788"/>
    <n v="114.63157894736841"/>
    <n v="40.736842105263158"/>
    <x v="255"/>
    <x v="238"/>
    <x v="197"/>
    <m/>
    <m/>
    <m/>
  </r>
  <r>
    <x v="3"/>
    <x v="27"/>
    <x v="1"/>
    <x v="0"/>
    <x v="41"/>
    <s v="EXTERIEUR"/>
    <x v="4"/>
    <x v="0"/>
    <s v="D"/>
    <s v="O"/>
    <x v="0"/>
    <x v="4"/>
    <x v="3"/>
    <x v="59"/>
    <x v="0"/>
    <x v="0"/>
    <n v="0"/>
    <n v="0"/>
    <n v="9915"/>
    <n v="67"/>
    <n v="37"/>
    <x v="363"/>
    <n v="9393.1578947368416"/>
    <n v="63.473684210526315"/>
    <n v="35.05263157894737"/>
    <x v="256"/>
    <x v="239"/>
    <x v="183"/>
    <m/>
    <m/>
    <m/>
  </r>
  <r>
    <x v="13"/>
    <x v="27"/>
    <x v="1"/>
    <x v="0"/>
    <x v="41"/>
    <s v="EXTERIEUR"/>
    <x v="4"/>
    <x v="0"/>
    <s v="D"/>
    <s v="O"/>
    <x v="0"/>
    <x v="3"/>
    <x v="3"/>
    <x v="59"/>
    <x v="0"/>
    <x v="0"/>
    <n v="0"/>
    <n v="0"/>
    <n v="10506"/>
    <n v="78"/>
    <n v="47"/>
    <x v="364"/>
    <n v="9953.0526315789484"/>
    <n v="73.89473684210526"/>
    <n v="44.526315789473685"/>
    <x v="257"/>
    <x v="240"/>
    <x v="198"/>
    <m/>
    <m/>
    <m/>
  </r>
  <r>
    <x v="5"/>
    <x v="27"/>
    <x v="1"/>
    <x v="0"/>
    <x v="41"/>
    <s v="EXTERIEUR"/>
    <x v="4"/>
    <x v="0"/>
    <s v="D"/>
    <s v="O"/>
    <x v="0"/>
    <x v="5"/>
    <x v="3"/>
    <x v="11"/>
    <x v="0"/>
    <x v="0"/>
    <n v="0"/>
    <n v="0"/>
    <n v="9185"/>
    <n v="95"/>
    <n v="38"/>
    <x v="365"/>
    <n v="11809.285714285716"/>
    <n v="122.14285714285715"/>
    <n v="48.857142857142854"/>
    <x v="258"/>
    <x v="120"/>
    <x v="199"/>
    <m/>
    <m/>
    <m/>
  </r>
  <r>
    <x v="29"/>
    <x v="27"/>
    <x v="1"/>
    <x v="0"/>
    <x v="41"/>
    <s v="EXTERIEUR"/>
    <x v="4"/>
    <x v="0"/>
    <s v="D"/>
    <s v="O"/>
    <x v="0"/>
    <x v="10"/>
    <x v="6"/>
    <x v="82"/>
    <x v="0"/>
    <x v="0"/>
    <n v="0"/>
    <n v="0"/>
    <n v="8565"/>
    <n v="321"/>
    <n v="79"/>
    <x v="366"/>
    <n v="9757.5949367088597"/>
    <n v="365.69620253164561"/>
    <n v="90"/>
    <x v="259"/>
    <x v="241"/>
    <x v="146"/>
    <m/>
    <m/>
    <m/>
  </r>
  <r>
    <x v="15"/>
    <x v="27"/>
    <x v="1"/>
    <x v="0"/>
    <x v="41"/>
    <s v="EXTERIEUR"/>
    <x v="4"/>
    <x v="0"/>
    <s v="D"/>
    <s v="O"/>
    <x v="0"/>
    <x v="5"/>
    <x v="3"/>
    <x v="59"/>
    <x v="0"/>
    <x v="0"/>
    <n v="0"/>
    <n v="0"/>
    <n v="11231"/>
    <n v="68"/>
    <n v="60"/>
    <x v="367"/>
    <n v="10639.894736842105"/>
    <n v="64.421052631578945"/>
    <n v="56.84210526315789"/>
    <x v="260"/>
    <x v="242"/>
    <x v="103"/>
    <m/>
    <m/>
    <m/>
  </r>
  <r>
    <x v="8"/>
    <x v="27"/>
    <x v="1"/>
    <x v="0"/>
    <x v="41"/>
    <s v="EXTERIEUR"/>
    <x v="4"/>
    <x v="0"/>
    <s v="D"/>
    <s v="O"/>
    <x v="0"/>
    <x v="7"/>
    <x v="4"/>
    <x v="59"/>
    <x v="0"/>
    <x v="0"/>
    <n v="0"/>
    <n v="0"/>
    <n v="9326"/>
    <n v="275"/>
    <n v="110"/>
    <x v="368"/>
    <n v="8835.1578947368416"/>
    <n v="260.5263157894737"/>
    <n v="104.21052631578948"/>
    <x v="261"/>
    <x v="243"/>
    <x v="200"/>
    <m/>
    <m/>
    <m/>
  </r>
  <r>
    <x v="18"/>
    <x v="27"/>
    <x v="1"/>
    <x v="0"/>
    <x v="41"/>
    <s v="EXTERIEUR"/>
    <x v="4"/>
    <x v="0"/>
    <s v="D"/>
    <s v="O"/>
    <x v="0"/>
    <x v="11"/>
    <x v="4"/>
    <x v="59"/>
    <x v="0"/>
    <x v="0"/>
    <n v="0"/>
    <n v="0"/>
    <n v="10477"/>
    <n v="128"/>
    <n v="90"/>
    <x v="369"/>
    <n v="9925.5789473684217"/>
    <n v="121.26315789473684"/>
    <n v="85.263157894736835"/>
    <x v="262"/>
    <x v="244"/>
    <x v="201"/>
    <m/>
    <m/>
    <m/>
  </r>
  <r>
    <x v="9"/>
    <x v="27"/>
    <x v="1"/>
    <x v="0"/>
    <x v="41"/>
    <s v="EXTERIEUR"/>
    <x v="4"/>
    <x v="0"/>
    <s v="D"/>
    <s v="O"/>
    <x v="0"/>
    <x v="13"/>
    <x v="4"/>
    <x v="5"/>
    <x v="0"/>
    <x v="0"/>
    <n v="0"/>
    <n v="0"/>
    <n v="7901"/>
    <n v="54"/>
    <n v="27"/>
    <x v="370"/>
    <n v="10939.846153846154"/>
    <n v="74.769230769230774"/>
    <n v="37.384615384615387"/>
    <x v="263"/>
    <x v="245"/>
    <x v="202"/>
    <m/>
    <m/>
    <m/>
  </r>
  <r>
    <x v="11"/>
    <x v="27"/>
    <x v="1"/>
    <x v="0"/>
    <x v="41"/>
    <s v="EXTERIEUR"/>
    <x v="4"/>
    <x v="0"/>
    <s v="D"/>
    <s v="N"/>
    <x v="0"/>
    <x v="14"/>
    <x v="0"/>
    <x v="23"/>
    <x v="0"/>
    <x v="0"/>
    <n v="0"/>
    <n v="0"/>
    <n v="0"/>
    <n v="0"/>
    <n v="0"/>
    <x v="0"/>
    <s v=""/>
    <s v=""/>
    <s v=""/>
    <x v="1"/>
    <x v="1"/>
    <x v="1"/>
    <m/>
    <m/>
    <m/>
  </r>
  <r>
    <x v="7"/>
    <x v="27"/>
    <x v="1"/>
    <x v="0"/>
    <x v="41"/>
    <s v="EXTERIEUR"/>
    <x v="4"/>
    <x v="0"/>
    <s v="D"/>
    <s v="N"/>
    <x v="0"/>
    <x v="5"/>
    <x v="0"/>
    <x v="15"/>
    <x v="0"/>
    <x v="0"/>
    <n v="0"/>
    <n v="0"/>
    <n v="2415"/>
    <n v="27"/>
    <n v="16"/>
    <x v="0"/>
    <s v=""/>
    <s v=""/>
    <s v=""/>
    <x v="264"/>
    <x v="246"/>
    <x v="203"/>
    <m/>
    <m/>
    <m/>
  </r>
  <r>
    <x v="6"/>
    <x v="27"/>
    <x v="1"/>
    <x v="0"/>
    <x v="41"/>
    <s v="EXTERIEUR"/>
    <x v="4"/>
    <x v="0"/>
    <s v="D"/>
    <s v="N"/>
    <x v="0"/>
    <x v="10"/>
    <x v="0"/>
    <x v="9"/>
    <x v="0"/>
    <x v="0"/>
    <n v="0"/>
    <n v="0"/>
    <n v="2951"/>
    <n v="91"/>
    <n v="10"/>
    <x v="371"/>
    <s v=""/>
    <s v=""/>
    <s v=""/>
    <x v="265"/>
    <x v="247"/>
    <x v="162"/>
    <m/>
    <m/>
    <m/>
  </r>
  <r>
    <x v="24"/>
    <x v="27"/>
    <x v="1"/>
    <x v="0"/>
    <x v="41"/>
    <s v="EXTERIEUR"/>
    <x v="4"/>
    <x v="0"/>
    <s v="D"/>
    <s v="N"/>
    <x v="0"/>
    <x v="13"/>
    <x v="0"/>
    <x v="33"/>
    <x v="0"/>
    <x v="0"/>
    <n v="0"/>
    <n v="0"/>
    <n v="1770"/>
    <n v="32"/>
    <n v="19"/>
    <x v="0"/>
    <s v=""/>
    <s v=""/>
    <s v=""/>
    <x v="266"/>
    <x v="184"/>
    <x v="204"/>
    <m/>
    <m/>
    <m/>
  </r>
  <r>
    <x v="32"/>
    <x v="27"/>
    <x v="1"/>
    <x v="0"/>
    <x v="41"/>
    <s v="EXTERIEUR"/>
    <x v="4"/>
    <x v="0"/>
    <s v="D"/>
    <s v="N"/>
    <x v="0"/>
    <x v="14"/>
    <x v="0"/>
    <x v="23"/>
    <x v="0"/>
    <x v="0"/>
    <n v="0"/>
    <n v="0"/>
    <n v="0"/>
    <n v="0"/>
    <n v="0"/>
    <x v="0"/>
    <s v=""/>
    <s v=""/>
    <s v=""/>
    <x v="1"/>
    <x v="1"/>
    <x v="1"/>
    <m/>
    <m/>
    <m/>
  </r>
  <r>
    <x v="91"/>
    <x v="28"/>
    <x v="1"/>
    <x v="3"/>
    <x v="42"/>
    <s v="EXTERIEUR"/>
    <x v="2"/>
    <x v="1"/>
    <s v="V"/>
    <s v="O"/>
    <x v="1"/>
    <x v="0"/>
    <x v="2"/>
    <x v="4"/>
    <x v="0"/>
    <x v="0"/>
    <n v="0"/>
    <n v="0"/>
    <n v="0"/>
    <n v="0"/>
    <n v="0"/>
    <x v="372"/>
    <n v="0"/>
    <n v="0"/>
    <n v="0"/>
    <x v="0"/>
    <x v="0"/>
    <x v="0"/>
    <m/>
    <m/>
    <m/>
  </r>
  <r>
    <x v="67"/>
    <x v="28"/>
    <x v="1"/>
    <x v="3"/>
    <x v="42"/>
    <s v="EXTERIEUR"/>
    <x v="2"/>
    <x v="1"/>
    <s v="V"/>
    <s v="O"/>
    <x v="1"/>
    <x v="1"/>
    <x v="4"/>
    <x v="0"/>
    <x v="0"/>
    <x v="0"/>
    <n v="0"/>
    <n v="0"/>
    <n v="0"/>
    <n v="0"/>
    <n v="0"/>
    <x v="373"/>
    <n v="0"/>
    <n v="0"/>
    <n v="0"/>
    <x v="0"/>
    <x v="0"/>
    <x v="0"/>
    <m/>
    <m/>
    <m/>
  </r>
  <r>
    <x v="85"/>
    <x v="28"/>
    <x v="1"/>
    <x v="3"/>
    <x v="42"/>
    <s v="EXTERIEUR"/>
    <x v="2"/>
    <x v="1"/>
    <s v="V"/>
    <s v="O"/>
    <x v="1"/>
    <x v="2"/>
    <x v="6"/>
    <x v="0"/>
    <x v="0"/>
    <x v="0"/>
    <n v="0"/>
    <n v="0"/>
    <n v="0"/>
    <n v="0"/>
    <n v="0"/>
    <x v="374"/>
    <n v="0"/>
    <n v="0"/>
    <n v="0"/>
    <x v="0"/>
    <x v="0"/>
    <x v="0"/>
    <m/>
    <m/>
    <m/>
  </r>
  <r>
    <x v="65"/>
    <x v="28"/>
    <x v="1"/>
    <x v="3"/>
    <x v="42"/>
    <s v="EXTERIEUR"/>
    <x v="2"/>
    <x v="1"/>
    <s v="V"/>
    <s v="O"/>
    <x v="1"/>
    <x v="4"/>
    <x v="6"/>
    <x v="11"/>
    <x v="0"/>
    <x v="0"/>
    <n v="0"/>
    <n v="0"/>
    <n v="0"/>
    <n v="0"/>
    <n v="0"/>
    <x v="375"/>
    <n v="0"/>
    <n v="0"/>
    <n v="0"/>
    <x v="0"/>
    <x v="0"/>
    <x v="0"/>
    <m/>
    <m/>
    <m/>
  </r>
  <r>
    <x v="57"/>
    <x v="28"/>
    <x v="1"/>
    <x v="3"/>
    <x v="42"/>
    <s v="EXTERIEUR"/>
    <x v="2"/>
    <x v="1"/>
    <s v="V"/>
    <s v="O"/>
    <x v="1"/>
    <x v="3"/>
    <x v="10"/>
    <x v="7"/>
    <x v="0"/>
    <x v="0"/>
    <n v="0"/>
    <n v="0"/>
    <n v="0"/>
    <n v="0"/>
    <n v="0"/>
    <x v="376"/>
    <n v="0"/>
    <n v="0"/>
    <n v="0"/>
    <x v="0"/>
    <x v="0"/>
    <x v="0"/>
    <m/>
    <m/>
    <m/>
  </r>
  <r>
    <x v="72"/>
    <x v="28"/>
    <x v="1"/>
    <x v="3"/>
    <x v="42"/>
    <s v="EXTERIEUR"/>
    <x v="2"/>
    <x v="1"/>
    <s v="V"/>
    <s v="O"/>
    <x v="1"/>
    <x v="5"/>
    <x v="3"/>
    <x v="0"/>
    <x v="0"/>
    <x v="0"/>
    <n v="0"/>
    <n v="0"/>
    <n v="0"/>
    <n v="0"/>
    <n v="0"/>
    <x v="377"/>
    <n v="0"/>
    <n v="0"/>
    <n v="0"/>
    <x v="0"/>
    <x v="0"/>
    <x v="0"/>
    <m/>
    <m/>
    <m/>
  </r>
  <r>
    <x v="82"/>
    <x v="28"/>
    <x v="1"/>
    <x v="3"/>
    <x v="42"/>
    <s v="EXTERIEUR"/>
    <x v="2"/>
    <x v="1"/>
    <s v="V"/>
    <s v="O"/>
    <x v="1"/>
    <x v="9"/>
    <x v="10"/>
    <x v="7"/>
    <x v="1"/>
    <x v="0"/>
    <n v="0"/>
    <n v="0"/>
    <n v="0"/>
    <n v="0"/>
    <n v="0"/>
    <x v="378"/>
    <n v="0"/>
    <n v="0"/>
    <n v="0"/>
    <x v="0"/>
    <x v="0"/>
    <x v="0"/>
    <m/>
    <m/>
    <m/>
  </r>
  <r>
    <x v="83"/>
    <x v="28"/>
    <x v="1"/>
    <x v="3"/>
    <x v="42"/>
    <s v="EXTERIEUR"/>
    <x v="2"/>
    <x v="1"/>
    <s v="V"/>
    <s v="O"/>
    <x v="1"/>
    <x v="5"/>
    <x v="5"/>
    <x v="0"/>
    <x v="0"/>
    <x v="1"/>
    <n v="0"/>
    <n v="0"/>
    <n v="0"/>
    <n v="0"/>
    <n v="0"/>
    <x v="379"/>
    <n v="0"/>
    <n v="0"/>
    <n v="0"/>
    <x v="0"/>
    <x v="0"/>
    <x v="0"/>
    <m/>
    <m/>
    <m/>
  </r>
  <r>
    <x v="84"/>
    <x v="28"/>
    <x v="1"/>
    <x v="3"/>
    <x v="42"/>
    <s v="EXTERIEUR"/>
    <x v="2"/>
    <x v="1"/>
    <s v="V"/>
    <s v="O"/>
    <x v="1"/>
    <x v="7"/>
    <x v="10"/>
    <x v="2"/>
    <x v="1"/>
    <x v="0"/>
    <n v="0"/>
    <n v="0"/>
    <n v="0"/>
    <n v="0"/>
    <n v="0"/>
    <x v="380"/>
    <n v="0"/>
    <n v="0"/>
    <n v="0"/>
    <x v="0"/>
    <x v="0"/>
    <x v="0"/>
    <m/>
    <m/>
    <m/>
  </r>
  <r>
    <x v="81"/>
    <x v="28"/>
    <x v="1"/>
    <x v="3"/>
    <x v="42"/>
    <s v="EXTERIEUR"/>
    <x v="2"/>
    <x v="1"/>
    <s v="V"/>
    <s v="O"/>
    <x v="1"/>
    <x v="13"/>
    <x v="4"/>
    <x v="0"/>
    <x v="0"/>
    <x v="0"/>
    <n v="0"/>
    <n v="0"/>
    <n v="0"/>
    <n v="0"/>
    <n v="0"/>
    <x v="381"/>
    <n v="0"/>
    <n v="0"/>
    <n v="0"/>
    <x v="0"/>
    <x v="0"/>
    <x v="0"/>
    <m/>
    <m/>
    <m/>
  </r>
  <r>
    <x v="87"/>
    <x v="28"/>
    <x v="1"/>
    <x v="3"/>
    <x v="42"/>
    <s v="EXTERIEUR"/>
    <x v="2"/>
    <x v="1"/>
    <s v="V"/>
    <s v="O"/>
    <x v="1"/>
    <x v="6"/>
    <x v="2"/>
    <x v="0"/>
    <x v="1"/>
    <x v="3"/>
    <n v="0"/>
    <n v="0"/>
    <n v="0"/>
    <n v="0"/>
    <n v="0"/>
    <x v="382"/>
    <n v="0"/>
    <n v="0"/>
    <n v="0"/>
    <x v="0"/>
    <x v="0"/>
    <x v="0"/>
    <m/>
    <m/>
    <m/>
  </r>
  <r>
    <x v="88"/>
    <x v="28"/>
    <x v="1"/>
    <x v="3"/>
    <x v="42"/>
    <s v="EXTERIEUR"/>
    <x v="2"/>
    <x v="1"/>
    <s v="V"/>
    <s v="N"/>
    <x v="1"/>
    <x v="1"/>
    <x v="3"/>
    <x v="9"/>
    <x v="0"/>
    <x v="0"/>
    <n v="0"/>
    <n v="0"/>
    <n v="0"/>
    <n v="0"/>
    <n v="0"/>
    <x v="383"/>
    <s v=""/>
    <s v=""/>
    <s v=""/>
    <x v="0"/>
    <x v="0"/>
    <x v="0"/>
    <m/>
    <m/>
    <m/>
  </r>
  <r>
    <x v="80"/>
    <x v="28"/>
    <x v="1"/>
    <x v="3"/>
    <x v="42"/>
    <s v="EXTERIEUR"/>
    <x v="2"/>
    <x v="1"/>
    <s v="V"/>
    <s v="N"/>
    <x v="1"/>
    <x v="4"/>
    <x v="3"/>
    <x v="7"/>
    <x v="0"/>
    <x v="0"/>
    <n v="0"/>
    <n v="0"/>
    <n v="0"/>
    <n v="0"/>
    <n v="0"/>
    <x v="384"/>
    <n v="0"/>
    <n v="0"/>
    <n v="0"/>
    <x v="0"/>
    <x v="0"/>
    <x v="0"/>
    <m/>
    <m/>
    <m/>
  </r>
  <r>
    <x v="75"/>
    <x v="28"/>
    <x v="1"/>
    <x v="3"/>
    <x v="42"/>
    <s v="EXTERIEUR"/>
    <x v="2"/>
    <x v="1"/>
    <s v="V"/>
    <s v="N"/>
    <x v="1"/>
    <x v="0"/>
    <x v="3"/>
    <x v="3"/>
    <x v="0"/>
    <x v="0"/>
    <n v="0"/>
    <n v="0"/>
    <n v="0"/>
    <n v="0"/>
    <n v="0"/>
    <x v="385"/>
    <s v=""/>
    <s v=""/>
    <s v=""/>
    <x v="0"/>
    <x v="0"/>
    <x v="0"/>
    <m/>
    <m/>
    <m/>
  </r>
  <r>
    <x v="28"/>
    <x v="22"/>
    <x v="1"/>
    <x v="1"/>
    <x v="43"/>
    <s v="EXTERIEUR"/>
    <x v="4"/>
    <x v="1"/>
    <s v="N"/>
    <s v="O"/>
    <x v="0"/>
    <x v="0"/>
    <x v="3"/>
    <x v="83"/>
    <x v="0"/>
    <x v="0"/>
    <n v="0"/>
    <n v="0"/>
    <n v="0"/>
    <n v="0"/>
    <n v="0"/>
    <x v="386"/>
    <n v="0"/>
    <n v="0"/>
    <n v="0"/>
    <x v="0"/>
    <x v="0"/>
    <x v="0"/>
    <m/>
    <m/>
    <m/>
  </r>
  <r>
    <x v="33"/>
    <x v="22"/>
    <x v="1"/>
    <x v="1"/>
    <x v="43"/>
    <s v="EXTERIEUR"/>
    <x v="4"/>
    <x v="1"/>
    <s v="N"/>
    <s v="O"/>
    <x v="0"/>
    <x v="1"/>
    <x v="6"/>
    <x v="83"/>
    <x v="0"/>
    <x v="0"/>
    <n v="0"/>
    <n v="0"/>
    <n v="9654"/>
    <n v="128"/>
    <n v="55"/>
    <x v="387"/>
    <n v="8865.9183673469379"/>
    <n v="117.55102040816325"/>
    <n v="50.510204081632651"/>
    <x v="267"/>
    <x v="248"/>
    <x v="205"/>
    <m/>
    <m/>
    <m/>
  </r>
  <r>
    <x v="44"/>
    <x v="22"/>
    <x v="1"/>
    <x v="1"/>
    <x v="43"/>
    <s v="EXTERIEUR"/>
    <x v="4"/>
    <x v="1"/>
    <s v="N"/>
    <s v="O"/>
    <x v="0"/>
    <x v="2"/>
    <x v="4"/>
    <x v="83"/>
    <x v="0"/>
    <x v="0"/>
    <n v="0"/>
    <n v="0"/>
    <n v="10306"/>
    <n v="207"/>
    <n v="38"/>
    <x v="388"/>
    <s v=""/>
    <s v=""/>
    <s v=""/>
    <x v="1"/>
    <x v="1"/>
    <x v="1"/>
    <m/>
    <m/>
    <m/>
  </r>
  <r>
    <x v="35"/>
    <x v="22"/>
    <x v="1"/>
    <x v="1"/>
    <x v="43"/>
    <s v="EXTERIEUR"/>
    <x v="4"/>
    <x v="1"/>
    <s v="N"/>
    <s v="O"/>
    <x v="0"/>
    <x v="3"/>
    <x v="3"/>
    <x v="83"/>
    <x v="0"/>
    <x v="0"/>
    <n v="0"/>
    <n v="0"/>
    <n v="9920"/>
    <n v="54"/>
    <n v="41"/>
    <x v="389"/>
    <n v="9110.2040816326535"/>
    <n v="49.591836734693871"/>
    <n v="37.653061224489797"/>
    <x v="268"/>
    <x v="249"/>
    <x v="206"/>
    <m/>
    <m/>
    <m/>
  </r>
  <r>
    <x v="45"/>
    <x v="22"/>
    <x v="1"/>
    <x v="1"/>
    <x v="43"/>
    <s v="EXTERIEUR"/>
    <x v="4"/>
    <x v="1"/>
    <s v="N"/>
    <s v="O"/>
    <x v="0"/>
    <x v="4"/>
    <x v="6"/>
    <x v="83"/>
    <x v="0"/>
    <x v="0"/>
    <n v="0"/>
    <n v="0"/>
    <n v="9671"/>
    <n v="27"/>
    <n v="56"/>
    <x v="390"/>
    <n v="8881.5306122448983"/>
    <n v="24.795918367346935"/>
    <n v="51.428571428571423"/>
    <x v="269"/>
    <x v="250"/>
    <x v="12"/>
    <m/>
    <m/>
    <m/>
  </r>
  <r>
    <x v="27"/>
    <x v="22"/>
    <x v="1"/>
    <x v="1"/>
    <x v="43"/>
    <s v="EXTERIEUR"/>
    <x v="4"/>
    <x v="1"/>
    <s v="N"/>
    <s v="O"/>
    <x v="0"/>
    <x v="5"/>
    <x v="4"/>
    <x v="83"/>
    <x v="0"/>
    <x v="0"/>
    <n v="0"/>
    <n v="0"/>
    <n v="11528"/>
    <n v="21"/>
    <n v="42"/>
    <x v="391"/>
    <n v="10586.938775510203"/>
    <n v="19.285714285714285"/>
    <n v="38.571428571428569"/>
    <x v="270"/>
    <x v="251"/>
    <x v="207"/>
    <m/>
    <m/>
    <m/>
  </r>
  <r>
    <x v="41"/>
    <x v="22"/>
    <x v="1"/>
    <x v="1"/>
    <x v="43"/>
    <s v="EXTERIEUR"/>
    <x v="4"/>
    <x v="1"/>
    <s v="N"/>
    <s v="O"/>
    <x v="0"/>
    <x v="10"/>
    <x v="6"/>
    <x v="18"/>
    <x v="0"/>
    <x v="0"/>
    <n v="0"/>
    <n v="0"/>
    <n v="7414"/>
    <n v="309"/>
    <n v="74"/>
    <x v="392"/>
    <n v="9812.6470588235297"/>
    <n v="408.97058823529409"/>
    <n v="97.941176470588232"/>
    <x v="271"/>
    <x v="252"/>
    <x v="208"/>
    <m/>
    <m/>
    <m/>
  </r>
  <r>
    <x v="42"/>
    <x v="22"/>
    <x v="1"/>
    <x v="1"/>
    <x v="43"/>
    <s v="EXTERIEUR"/>
    <x v="4"/>
    <x v="1"/>
    <s v="N"/>
    <s v="O"/>
    <x v="0"/>
    <x v="5"/>
    <x v="4"/>
    <x v="83"/>
    <x v="0"/>
    <x v="0"/>
    <n v="0"/>
    <n v="0"/>
    <n v="12108"/>
    <n v="46"/>
    <n v="60"/>
    <x v="393"/>
    <n v="11119.591836734695"/>
    <n v="42.244897959183675"/>
    <n v="55.102040816326529"/>
    <x v="272"/>
    <x v="253"/>
    <x v="209"/>
    <m/>
    <m/>
    <m/>
  </r>
  <r>
    <x v="50"/>
    <x v="22"/>
    <x v="1"/>
    <x v="1"/>
    <x v="43"/>
    <s v="EXTERIEUR"/>
    <x v="4"/>
    <x v="1"/>
    <s v="N"/>
    <s v="O"/>
    <x v="0"/>
    <x v="7"/>
    <x v="4"/>
    <x v="83"/>
    <x v="0"/>
    <x v="0"/>
    <n v="0"/>
    <n v="0"/>
    <n v="11117"/>
    <n v="155"/>
    <n v="66"/>
    <x v="394"/>
    <n v="10209.489795918367"/>
    <n v="142.34693877551021"/>
    <n v="60.612244897959179"/>
    <x v="273"/>
    <x v="254"/>
    <x v="210"/>
    <m/>
    <m/>
    <m/>
  </r>
  <r>
    <x v="92"/>
    <x v="22"/>
    <x v="1"/>
    <x v="1"/>
    <x v="43"/>
    <s v="EXTERIEUR"/>
    <x v="4"/>
    <x v="1"/>
    <s v="N"/>
    <s v="O"/>
    <x v="0"/>
    <x v="8"/>
    <x v="3"/>
    <x v="83"/>
    <x v="0"/>
    <x v="0"/>
    <n v="0"/>
    <n v="0"/>
    <n v="12028"/>
    <n v="306"/>
    <n v="52"/>
    <x v="395"/>
    <n v="11046.122448979591"/>
    <n v="281.0204081632653"/>
    <n v="47.755102040816332"/>
    <x v="274"/>
    <x v="255"/>
    <x v="211"/>
    <m/>
    <m/>
    <m/>
  </r>
  <r>
    <x v="40"/>
    <x v="22"/>
    <x v="1"/>
    <x v="1"/>
    <x v="43"/>
    <s v="EXTERIEUR"/>
    <x v="4"/>
    <x v="1"/>
    <s v="N"/>
    <s v="O"/>
    <x v="0"/>
    <x v="11"/>
    <x v="6"/>
    <x v="16"/>
    <x v="0"/>
    <x v="0"/>
    <n v="0"/>
    <n v="0"/>
    <n v="10054"/>
    <n v="224"/>
    <n v="57"/>
    <x v="396"/>
    <n v="11034.878048780487"/>
    <n v="245.85365853658539"/>
    <n v="62.560975609756092"/>
    <x v="275"/>
    <x v="256"/>
    <x v="169"/>
    <m/>
    <m/>
    <m/>
  </r>
  <r>
    <x v="34"/>
    <x v="22"/>
    <x v="1"/>
    <x v="1"/>
    <x v="43"/>
    <s v="EXTERIEUR"/>
    <x v="4"/>
    <x v="1"/>
    <s v="N"/>
    <s v="N"/>
    <x v="0"/>
    <x v="1"/>
    <x v="0"/>
    <x v="19"/>
    <x v="0"/>
    <x v="0"/>
    <n v="0"/>
    <n v="0"/>
    <n v="1098"/>
    <n v="105"/>
    <n v="10"/>
    <x v="0"/>
    <s v=""/>
    <s v=""/>
    <s v=""/>
    <x v="276"/>
    <x v="257"/>
    <x v="212"/>
    <m/>
    <m/>
    <m/>
  </r>
  <r>
    <x v="53"/>
    <x v="22"/>
    <x v="1"/>
    <x v="1"/>
    <x v="43"/>
    <s v="EXTERIEUR"/>
    <x v="4"/>
    <x v="1"/>
    <s v="N"/>
    <s v="N"/>
    <x v="0"/>
    <x v="8"/>
    <x v="0"/>
    <x v="9"/>
    <x v="0"/>
    <x v="0"/>
    <n v="0"/>
    <n v="0"/>
    <n v="3554"/>
    <n v="50"/>
    <n v="22"/>
    <x v="0"/>
    <s v=""/>
    <s v=""/>
    <s v=""/>
    <x v="277"/>
    <x v="258"/>
    <x v="213"/>
    <m/>
    <m/>
    <m/>
  </r>
  <r>
    <x v="43"/>
    <x v="22"/>
    <x v="1"/>
    <x v="1"/>
    <x v="43"/>
    <s v="EXTERIEUR"/>
    <x v="4"/>
    <x v="1"/>
    <s v="N"/>
    <s v="N"/>
    <x v="0"/>
    <x v="7"/>
    <x v="0"/>
    <x v="33"/>
    <x v="0"/>
    <x v="0"/>
    <n v="0"/>
    <n v="0"/>
    <n v="1695"/>
    <n v="36"/>
    <n v="16"/>
    <x v="0"/>
    <s v=""/>
    <s v=""/>
    <s v=""/>
    <x v="278"/>
    <x v="259"/>
    <x v="146"/>
    <m/>
    <m/>
    <m/>
  </r>
  <r>
    <x v="38"/>
    <x v="22"/>
    <x v="1"/>
    <x v="1"/>
    <x v="43"/>
    <s v="EXTERIEUR"/>
    <x v="4"/>
    <x v="1"/>
    <s v="N"/>
    <s v="N"/>
    <x v="0"/>
    <x v="14"/>
    <x v="0"/>
    <x v="23"/>
    <x v="0"/>
    <x v="0"/>
    <n v="0"/>
    <n v="0"/>
    <n v="0"/>
    <n v="0"/>
    <n v="0"/>
    <x v="0"/>
    <s v=""/>
    <s v=""/>
    <s v=""/>
    <x v="1"/>
    <x v="1"/>
    <x v="1"/>
    <m/>
    <m/>
    <m/>
  </r>
  <r>
    <x v="26"/>
    <x v="22"/>
    <x v="1"/>
    <x v="1"/>
    <x v="43"/>
    <s v="EXTERIEUR"/>
    <x v="4"/>
    <x v="1"/>
    <s v="N"/>
    <s v="N"/>
    <x v="0"/>
    <x v="14"/>
    <x v="0"/>
    <x v="23"/>
    <x v="0"/>
    <x v="0"/>
    <n v="0"/>
    <n v="0"/>
    <n v="0"/>
    <n v="0"/>
    <n v="0"/>
    <x v="0"/>
    <s v=""/>
    <s v=""/>
    <s v=""/>
    <x v="1"/>
    <x v="1"/>
    <x v="1"/>
    <m/>
    <m/>
    <m/>
  </r>
  <r>
    <x v="26"/>
    <x v="24"/>
    <x v="1"/>
    <x v="1"/>
    <x v="44"/>
    <s v="DOMICILE"/>
    <x v="4"/>
    <x v="1"/>
    <s v="N"/>
    <s v="O"/>
    <x v="1"/>
    <x v="0"/>
    <x v="3"/>
    <x v="59"/>
    <x v="0"/>
    <x v="0"/>
    <n v="0"/>
    <n v="0"/>
    <n v="0"/>
    <n v="0"/>
    <n v="0"/>
    <x v="397"/>
    <n v="0"/>
    <n v="0"/>
    <n v="0"/>
    <x v="0"/>
    <x v="0"/>
    <x v="0"/>
    <m/>
    <m/>
    <m/>
  </r>
  <r>
    <x v="11"/>
    <x v="24"/>
    <x v="1"/>
    <x v="1"/>
    <x v="44"/>
    <s v="DOMICILE"/>
    <x v="4"/>
    <x v="1"/>
    <s v="N"/>
    <s v="O"/>
    <x v="1"/>
    <x v="1"/>
    <x v="3"/>
    <x v="59"/>
    <x v="0"/>
    <x v="0"/>
    <n v="2"/>
    <n v="1"/>
    <n v="10174"/>
    <n v="550"/>
    <n v="76"/>
    <x v="398"/>
    <n v="9638.5263157894733"/>
    <n v="521.0526315789474"/>
    <n v="72"/>
    <x v="279"/>
    <x v="260"/>
    <x v="2"/>
    <m/>
    <m/>
    <m/>
  </r>
  <r>
    <x v="14"/>
    <x v="24"/>
    <x v="1"/>
    <x v="1"/>
    <x v="44"/>
    <s v="DOMICILE"/>
    <x v="4"/>
    <x v="1"/>
    <s v="N"/>
    <s v="O"/>
    <x v="1"/>
    <x v="2"/>
    <x v="3"/>
    <x v="59"/>
    <x v="0"/>
    <x v="0"/>
    <n v="0"/>
    <n v="0"/>
    <n v="10983"/>
    <n v="361"/>
    <n v="83"/>
    <x v="399"/>
    <n v="10404.947368421052"/>
    <n v="342"/>
    <n v="78.631578947368425"/>
    <x v="280"/>
    <x v="261"/>
    <x v="214"/>
    <m/>
    <m/>
    <m/>
  </r>
  <r>
    <x v="55"/>
    <x v="24"/>
    <x v="1"/>
    <x v="1"/>
    <x v="44"/>
    <s v="DOMICILE"/>
    <x v="4"/>
    <x v="1"/>
    <s v="N"/>
    <s v="O"/>
    <x v="1"/>
    <x v="3"/>
    <x v="3"/>
    <x v="53"/>
    <x v="0"/>
    <x v="0"/>
    <n v="0"/>
    <n v="0"/>
    <n v="5680"/>
    <n v="72"/>
    <n v="30"/>
    <x v="400"/>
    <n v="11113.04347826087"/>
    <n v="140.86956521739131"/>
    <n v="58.695652173913047"/>
    <x v="187"/>
    <x v="262"/>
    <x v="215"/>
    <m/>
    <m/>
    <m/>
  </r>
  <r>
    <x v="3"/>
    <x v="24"/>
    <x v="1"/>
    <x v="1"/>
    <x v="44"/>
    <s v="DOMICILE"/>
    <x v="4"/>
    <x v="1"/>
    <s v="N"/>
    <s v="O"/>
    <x v="1"/>
    <x v="4"/>
    <x v="5"/>
    <x v="59"/>
    <x v="0"/>
    <x v="0"/>
    <n v="0"/>
    <n v="0"/>
    <n v="10166"/>
    <n v="147"/>
    <n v="56"/>
    <x v="401"/>
    <n v="9630.9473684210534"/>
    <n v="139.26315789473682"/>
    <n v="53.052631578947363"/>
    <x v="281"/>
    <x v="263"/>
    <x v="179"/>
    <m/>
    <m/>
    <m/>
  </r>
  <r>
    <x v="27"/>
    <x v="24"/>
    <x v="1"/>
    <x v="1"/>
    <x v="44"/>
    <s v="DOMICILE"/>
    <x v="4"/>
    <x v="1"/>
    <s v="N"/>
    <s v="O"/>
    <x v="1"/>
    <x v="5"/>
    <x v="4"/>
    <x v="2"/>
    <x v="0"/>
    <x v="0"/>
    <n v="0"/>
    <n v="0"/>
    <n v="9467"/>
    <n v="32"/>
    <n v="36"/>
    <x v="402"/>
    <n v="11360.400000000001"/>
    <n v="38.400000000000006"/>
    <n v="43.199999999999996"/>
    <x v="282"/>
    <x v="264"/>
    <x v="216"/>
    <m/>
    <m/>
    <m/>
  </r>
  <r>
    <x v="37"/>
    <x v="24"/>
    <x v="1"/>
    <x v="1"/>
    <x v="44"/>
    <s v="DOMICILE"/>
    <x v="4"/>
    <x v="1"/>
    <s v="N"/>
    <s v="O"/>
    <x v="1"/>
    <x v="5"/>
    <x v="4"/>
    <x v="84"/>
    <x v="0"/>
    <x v="0"/>
    <n v="0"/>
    <n v="0"/>
    <n v="10976"/>
    <n v="120"/>
    <n v="52"/>
    <x v="403"/>
    <n v="10290"/>
    <n v="112.5"/>
    <n v="48.75"/>
    <x v="283"/>
    <x v="265"/>
    <x v="217"/>
    <m/>
    <m/>
    <m/>
  </r>
  <r>
    <x v="42"/>
    <x v="24"/>
    <x v="1"/>
    <x v="1"/>
    <x v="44"/>
    <s v="DOMICILE"/>
    <x v="4"/>
    <x v="1"/>
    <s v="N"/>
    <s v="O"/>
    <x v="1"/>
    <x v="10"/>
    <x v="3"/>
    <x v="84"/>
    <x v="0"/>
    <x v="0"/>
    <n v="0"/>
    <n v="0"/>
    <n v="11788"/>
    <n v="254"/>
    <n v="95"/>
    <x v="404"/>
    <n v="11051.25"/>
    <n v="238.125"/>
    <n v="89.0625"/>
    <x v="284"/>
    <x v="266"/>
    <x v="218"/>
    <m/>
    <m/>
    <m/>
  </r>
  <r>
    <x v="19"/>
    <x v="24"/>
    <x v="1"/>
    <x v="1"/>
    <x v="44"/>
    <s v="DOMICILE"/>
    <x v="4"/>
    <x v="1"/>
    <s v="N"/>
    <s v="O"/>
    <x v="1"/>
    <x v="7"/>
    <x v="4"/>
    <x v="84"/>
    <x v="0"/>
    <x v="0"/>
    <n v="0"/>
    <n v="0"/>
    <n v="10023"/>
    <n v="346"/>
    <n v="97"/>
    <x v="405"/>
    <n v="9396.5625"/>
    <n v="324.375"/>
    <n v="90.9375"/>
    <x v="285"/>
    <x v="267"/>
    <x v="219"/>
    <m/>
    <m/>
    <m/>
  </r>
  <r>
    <x v="9"/>
    <x v="24"/>
    <x v="1"/>
    <x v="1"/>
    <x v="44"/>
    <s v="DOMICILE"/>
    <x v="4"/>
    <x v="1"/>
    <s v="N"/>
    <s v="O"/>
    <x v="1"/>
    <x v="11"/>
    <x v="4"/>
    <x v="84"/>
    <x v="0"/>
    <x v="0"/>
    <n v="0"/>
    <n v="0"/>
    <n v="10332"/>
    <n v="101"/>
    <n v="30"/>
    <x v="406"/>
    <n v="9686.25"/>
    <n v="94.6875"/>
    <n v="28.125"/>
    <x v="286"/>
    <x v="268"/>
    <x v="220"/>
    <m/>
    <m/>
    <m/>
  </r>
  <r>
    <x v="24"/>
    <x v="24"/>
    <x v="1"/>
    <x v="1"/>
    <x v="44"/>
    <s v="DOMICILE"/>
    <x v="4"/>
    <x v="1"/>
    <s v="N"/>
    <s v="O"/>
    <x v="1"/>
    <x v="7"/>
    <x v="6"/>
    <x v="18"/>
    <x v="0"/>
    <x v="0"/>
    <n v="0"/>
    <n v="0"/>
    <n v="7441"/>
    <n v="204"/>
    <n v="57"/>
    <x v="407"/>
    <n v="9848.3823529411766"/>
    <n v="270"/>
    <n v="75.441176470588232"/>
    <x v="287"/>
    <x v="171"/>
    <x v="23"/>
    <m/>
    <m/>
    <m/>
  </r>
  <r>
    <x v="45"/>
    <x v="24"/>
    <x v="1"/>
    <x v="1"/>
    <x v="44"/>
    <s v="DOMICILE"/>
    <x v="4"/>
    <x v="1"/>
    <s v="N"/>
    <s v="N"/>
    <x v="1"/>
    <x v="14"/>
    <x v="0"/>
    <x v="23"/>
    <x v="0"/>
    <x v="0"/>
    <n v="0"/>
    <n v="0"/>
    <n v="0"/>
    <n v="0"/>
    <n v="0"/>
    <x v="0"/>
    <s v=""/>
    <s v=""/>
    <s v=""/>
    <x v="1"/>
    <x v="1"/>
    <x v="1"/>
    <m/>
    <m/>
    <m/>
  </r>
  <r>
    <x v="35"/>
    <x v="24"/>
    <x v="1"/>
    <x v="1"/>
    <x v="44"/>
    <s v="DOMICILE"/>
    <x v="4"/>
    <x v="1"/>
    <s v="N"/>
    <s v="N"/>
    <x v="1"/>
    <x v="3"/>
    <x v="4"/>
    <x v="41"/>
    <x v="0"/>
    <x v="0"/>
    <n v="0"/>
    <n v="0"/>
    <n v="4979"/>
    <n v="99"/>
    <n v="24"/>
    <x v="408"/>
    <n v="9534.2553191489369"/>
    <n v="189.57446808510636"/>
    <n v="45.957446808510632"/>
    <x v="288"/>
    <x v="269"/>
    <x v="94"/>
    <m/>
    <m/>
    <m/>
  </r>
  <r>
    <x v="17"/>
    <x v="24"/>
    <x v="1"/>
    <x v="1"/>
    <x v="44"/>
    <s v="DOMICILE"/>
    <x v="4"/>
    <x v="1"/>
    <s v="N"/>
    <s v="N"/>
    <x v="1"/>
    <x v="10"/>
    <x v="0"/>
    <x v="32"/>
    <x v="0"/>
    <x v="0"/>
    <n v="0"/>
    <n v="0"/>
    <n v="2918"/>
    <n v="115"/>
    <n v="18"/>
    <x v="0"/>
    <s v=""/>
    <s v=""/>
    <s v=""/>
    <x v="289"/>
    <x v="270"/>
    <x v="221"/>
    <m/>
    <m/>
    <m/>
  </r>
  <r>
    <x v="50"/>
    <x v="24"/>
    <x v="1"/>
    <x v="1"/>
    <x v="44"/>
    <s v="DOMICILE"/>
    <x v="4"/>
    <x v="1"/>
    <s v="N"/>
    <s v="N"/>
    <x v="1"/>
    <x v="7"/>
    <x v="0"/>
    <x v="38"/>
    <x v="0"/>
    <x v="0"/>
    <n v="0"/>
    <n v="0"/>
    <n v="2265"/>
    <n v="44"/>
    <n v="21"/>
    <x v="0"/>
    <s v=""/>
    <s v=""/>
    <s v=""/>
    <x v="290"/>
    <x v="271"/>
    <x v="222"/>
    <m/>
    <m/>
    <m/>
  </r>
  <r>
    <x v="28"/>
    <x v="24"/>
    <x v="1"/>
    <x v="1"/>
    <x v="44"/>
    <s v="DOMICILE"/>
    <x v="4"/>
    <x v="1"/>
    <s v="N"/>
    <s v="N"/>
    <x v="1"/>
    <x v="14"/>
    <x v="0"/>
    <x v="23"/>
    <x v="0"/>
    <x v="0"/>
    <n v="0"/>
    <n v="0"/>
    <n v="0"/>
    <n v="0"/>
    <n v="0"/>
    <x v="0"/>
    <s v=""/>
    <s v=""/>
    <s v=""/>
    <x v="1"/>
    <x v="1"/>
    <x v="1"/>
    <m/>
    <m/>
    <m/>
  </r>
  <r>
    <x v="28"/>
    <x v="25"/>
    <x v="1"/>
    <x v="1"/>
    <x v="45"/>
    <s v="EXTERIEUR"/>
    <x v="4"/>
    <x v="1"/>
    <s v="N"/>
    <s v="O"/>
    <x v="3"/>
    <x v="0"/>
    <x v="3"/>
    <x v="84"/>
    <x v="0"/>
    <x v="0"/>
    <n v="0"/>
    <n v="0"/>
    <n v="0"/>
    <n v="0"/>
    <n v="0"/>
    <x v="409"/>
    <n v="0"/>
    <n v="0"/>
    <n v="0"/>
    <x v="0"/>
    <x v="0"/>
    <x v="0"/>
    <m/>
    <m/>
    <m/>
  </r>
  <r>
    <x v="45"/>
    <x v="25"/>
    <x v="1"/>
    <x v="1"/>
    <x v="45"/>
    <s v="EXTERIEUR"/>
    <x v="4"/>
    <x v="1"/>
    <s v="N"/>
    <s v="O"/>
    <x v="3"/>
    <x v="1"/>
    <x v="4"/>
    <x v="84"/>
    <x v="0"/>
    <x v="0"/>
    <n v="0"/>
    <n v="0"/>
    <n v="10272"/>
    <n v="180"/>
    <n v="87"/>
    <x v="410"/>
    <n v="9630"/>
    <n v="168.75"/>
    <n v="81.5625"/>
    <x v="291"/>
    <x v="272"/>
    <x v="223"/>
    <m/>
    <m/>
    <m/>
  </r>
  <r>
    <x v="47"/>
    <x v="25"/>
    <x v="1"/>
    <x v="1"/>
    <x v="45"/>
    <s v="EXTERIEUR"/>
    <x v="4"/>
    <x v="1"/>
    <s v="N"/>
    <s v="O"/>
    <x v="3"/>
    <x v="2"/>
    <x v="3"/>
    <x v="84"/>
    <x v="0"/>
    <x v="0"/>
    <n v="0"/>
    <n v="0"/>
    <n v="9897"/>
    <n v="247"/>
    <n v="70"/>
    <x v="411"/>
    <n v="9278.4375"/>
    <n v="231.5625"/>
    <n v="65.625"/>
    <x v="292"/>
    <x v="273"/>
    <x v="224"/>
    <m/>
    <m/>
    <m/>
  </r>
  <r>
    <x v="55"/>
    <x v="25"/>
    <x v="1"/>
    <x v="1"/>
    <x v="45"/>
    <s v="EXTERIEUR"/>
    <x v="4"/>
    <x v="1"/>
    <s v="N"/>
    <s v="O"/>
    <x v="3"/>
    <x v="3"/>
    <x v="2"/>
    <x v="84"/>
    <x v="0"/>
    <x v="0"/>
    <n v="0"/>
    <n v="0"/>
    <n v="0"/>
    <n v="0"/>
    <n v="0"/>
    <x v="412"/>
    <n v="0"/>
    <n v="0"/>
    <n v="0"/>
    <x v="0"/>
    <x v="0"/>
    <x v="0"/>
    <m/>
    <m/>
    <m/>
  </r>
  <r>
    <x v="46"/>
    <x v="25"/>
    <x v="1"/>
    <x v="1"/>
    <x v="45"/>
    <s v="EXTERIEUR"/>
    <x v="4"/>
    <x v="1"/>
    <s v="N"/>
    <s v="O"/>
    <x v="3"/>
    <x v="4"/>
    <x v="3"/>
    <x v="84"/>
    <x v="0"/>
    <x v="0"/>
    <n v="0"/>
    <n v="0"/>
    <n v="11105"/>
    <n v="78"/>
    <n v="53"/>
    <x v="413"/>
    <n v="10410.9375"/>
    <n v="73.125"/>
    <n v="49.6875"/>
    <x v="293"/>
    <x v="274"/>
    <x v="225"/>
    <m/>
    <m/>
    <m/>
  </r>
  <r>
    <x v="27"/>
    <x v="25"/>
    <x v="1"/>
    <x v="1"/>
    <x v="45"/>
    <s v="EXTERIEUR"/>
    <x v="4"/>
    <x v="1"/>
    <s v="N"/>
    <s v="O"/>
    <x v="3"/>
    <x v="19"/>
    <x v="3"/>
    <x v="84"/>
    <x v="0"/>
    <x v="0"/>
    <n v="0"/>
    <n v="0"/>
    <n v="0"/>
    <n v="0"/>
    <n v="0"/>
    <x v="414"/>
    <n v="0"/>
    <n v="0"/>
    <n v="0"/>
    <x v="0"/>
    <x v="0"/>
    <x v="0"/>
    <m/>
    <m/>
    <m/>
  </r>
  <r>
    <x v="61"/>
    <x v="25"/>
    <x v="1"/>
    <x v="1"/>
    <x v="45"/>
    <s v="EXTERIEUR"/>
    <x v="4"/>
    <x v="1"/>
    <s v="N"/>
    <s v="O"/>
    <x v="3"/>
    <x v="12"/>
    <x v="3"/>
    <x v="84"/>
    <x v="0"/>
    <x v="0"/>
    <n v="0"/>
    <n v="0"/>
    <n v="0"/>
    <n v="0"/>
    <n v="0"/>
    <x v="415"/>
    <n v="0"/>
    <n v="0"/>
    <n v="0"/>
    <x v="0"/>
    <x v="0"/>
    <x v="0"/>
    <m/>
    <m/>
    <m/>
  </r>
  <r>
    <x v="42"/>
    <x v="25"/>
    <x v="1"/>
    <x v="1"/>
    <x v="45"/>
    <s v="EXTERIEUR"/>
    <x v="4"/>
    <x v="1"/>
    <s v="N"/>
    <s v="O"/>
    <x v="3"/>
    <x v="12"/>
    <x v="4"/>
    <x v="84"/>
    <x v="0"/>
    <x v="0"/>
    <n v="0"/>
    <n v="0"/>
    <n v="12351"/>
    <n v="89"/>
    <n v="50"/>
    <x v="416"/>
    <n v="11579.0625"/>
    <n v="83.4375"/>
    <n v="46.875"/>
    <x v="294"/>
    <x v="275"/>
    <x v="226"/>
    <m/>
    <m/>
    <m/>
  </r>
  <r>
    <x v="43"/>
    <x v="25"/>
    <x v="1"/>
    <x v="1"/>
    <x v="45"/>
    <s v="EXTERIEUR"/>
    <x v="4"/>
    <x v="1"/>
    <s v="N"/>
    <s v="O"/>
    <x v="3"/>
    <x v="7"/>
    <x v="4"/>
    <x v="72"/>
    <x v="0"/>
    <x v="0"/>
    <n v="0"/>
    <n v="0"/>
    <n v="8189"/>
    <n v="214"/>
    <n v="71"/>
    <x v="417"/>
    <n v="11000.149253731342"/>
    <n v="287.46268656716416"/>
    <n v="95.373134328358205"/>
    <x v="295"/>
    <x v="276"/>
    <x v="227"/>
    <m/>
    <m/>
    <m/>
  </r>
  <r>
    <x v="92"/>
    <x v="25"/>
    <x v="1"/>
    <x v="1"/>
    <x v="45"/>
    <s v="EXTERIEUR"/>
    <x v="4"/>
    <x v="1"/>
    <s v="N"/>
    <s v="O"/>
    <x v="3"/>
    <x v="6"/>
    <x v="3"/>
    <x v="84"/>
    <x v="0"/>
    <x v="0"/>
    <n v="0"/>
    <n v="0"/>
    <n v="11717"/>
    <n v="156"/>
    <n v="75"/>
    <x v="418"/>
    <n v="10984.6875"/>
    <n v="146.25"/>
    <n v="70.3125"/>
    <x v="296"/>
    <x v="277"/>
    <x v="228"/>
    <m/>
    <m/>
    <m/>
  </r>
  <r>
    <x v="64"/>
    <x v="25"/>
    <x v="1"/>
    <x v="1"/>
    <x v="45"/>
    <s v="EXTERIEUR"/>
    <x v="4"/>
    <x v="1"/>
    <s v="N"/>
    <s v="O"/>
    <x v="3"/>
    <x v="9"/>
    <x v="4"/>
    <x v="51"/>
    <x v="0"/>
    <x v="0"/>
    <n v="0"/>
    <n v="0"/>
    <n v="11305"/>
    <n v="240"/>
    <n v="74"/>
    <x v="419"/>
    <n v="11830.813953488374"/>
    <n v="251.16279069767444"/>
    <n v="77.441860465116278"/>
    <x v="297"/>
    <x v="278"/>
    <x v="229"/>
    <m/>
    <m/>
    <m/>
  </r>
  <r>
    <x v="34"/>
    <x v="25"/>
    <x v="1"/>
    <x v="1"/>
    <x v="45"/>
    <s v="EXTERIEUR"/>
    <x v="4"/>
    <x v="1"/>
    <s v="N"/>
    <s v="N"/>
    <x v="3"/>
    <x v="14"/>
    <x v="0"/>
    <x v="23"/>
    <x v="0"/>
    <x v="0"/>
    <n v="0"/>
    <n v="0"/>
    <n v="0"/>
    <n v="0"/>
    <n v="0"/>
    <x v="0"/>
    <s v=""/>
    <s v=""/>
    <s v=""/>
    <x v="1"/>
    <x v="1"/>
    <x v="1"/>
    <m/>
    <m/>
    <m/>
  </r>
  <r>
    <x v="33"/>
    <x v="25"/>
    <x v="1"/>
    <x v="1"/>
    <x v="45"/>
    <s v="EXTERIEUR"/>
    <x v="4"/>
    <x v="1"/>
    <s v="N"/>
    <s v="N"/>
    <x v="3"/>
    <x v="14"/>
    <x v="0"/>
    <x v="23"/>
    <x v="0"/>
    <x v="0"/>
    <n v="0"/>
    <n v="0"/>
    <n v="0"/>
    <n v="0"/>
    <n v="0"/>
    <x v="0"/>
    <s v=""/>
    <s v=""/>
    <s v=""/>
    <x v="1"/>
    <x v="1"/>
    <x v="1"/>
    <m/>
    <m/>
    <m/>
  </r>
  <r>
    <x v="41"/>
    <x v="25"/>
    <x v="1"/>
    <x v="1"/>
    <x v="45"/>
    <s v="EXTERIEUR"/>
    <x v="4"/>
    <x v="1"/>
    <s v="N"/>
    <s v="N"/>
    <x v="3"/>
    <x v="11"/>
    <x v="0"/>
    <x v="19"/>
    <x v="0"/>
    <x v="0"/>
    <n v="0"/>
    <n v="0"/>
    <n v="1086"/>
    <n v="47"/>
    <n v="18"/>
    <x v="0"/>
    <s v=""/>
    <s v=""/>
    <s v=""/>
    <x v="298"/>
    <x v="279"/>
    <x v="230"/>
    <m/>
    <m/>
    <m/>
  </r>
  <r>
    <x v="50"/>
    <x v="25"/>
    <x v="1"/>
    <x v="1"/>
    <x v="45"/>
    <s v="EXTERIEUR"/>
    <x v="4"/>
    <x v="1"/>
    <s v="N"/>
    <s v="N"/>
    <x v="3"/>
    <x v="7"/>
    <x v="0"/>
    <x v="20"/>
    <x v="0"/>
    <x v="0"/>
    <n v="0"/>
    <n v="0"/>
    <n v="3440"/>
    <n v="44"/>
    <n v="21"/>
    <x v="0"/>
    <s v=""/>
    <s v=""/>
    <s v=""/>
    <x v="299"/>
    <x v="280"/>
    <x v="144"/>
    <m/>
    <m/>
    <m/>
  </r>
  <r>
    <x v="26"/>
    <x v="25"/>
    <x v="1"/>
    <x v="1"/>
    <x v="45"/>
    <s v="EXTERIEUR"/>
    <x v="4"/>
    <x v="1"/>
    <s v="N"/>
    <s v="N"/>
    <x v="3"/>
    <x v="14"/>
    <x v="0"/>
    <x v="23"/>
    <x v="0"/>
    <x v="0"/>
    <n v="0"/>
    <n v="0"/>
    <n v="0"/>
    <n v="0"/>
    <n v="0"/>
    <x v="0"/>
    <s v=""/>
    <s v=""/>
    <s v=""/>
    <x v="1"/>
    <x v="1"/>
    <x v="1"/>
    <m/>
    <m/>
    <m/>
  </r>
  <r>
    <x v="0"/>
    <x v="29"/>
    <x v="1"/>
    <x v="0"/>
    <x v="32"/>
    <s v="EXTERIEUR"/>
    <x v="4"/>
    <x v="1"/>
    <s v="N"/>
    <s v="O"/>
    <x v="2"/>
    <x v="0"/>
    <x v="2"/>
    <x v="50"/>
    <x v="0"/>
    <x v="0"/>
    <n v="0"/>
    <n v="0"/>
    <n v="0"/>
    <n v="0"/>
    <n v="0"/>
    <x v="420"/>
    <n v="0"/>
    <n v="0"/>
    <n v="0"/>
    <x v="0"/>
    <x v="0"/>
    <x v="0"/>
    <m/>
    <m/>
    <m/>
  </r>
  <r>
    <x v="1"/>
    <x v="29"/>
    <x v="1"/>
    <x v="0"/>
    <x v="32"/>
    <s v="EXTERIEUR"/>
    <x v="4"/>
    <x v="1"/>
    <s v="N"/>
    <s v="O"/>
    <x v="2"/>
    <x v="1"/>
    <x v="2"/>
    <x v="50"/>
    <x v="0"/>
    <x v="0"/>
    <n v="0"/>
    <n v="0"/>
    <n v="11147"/>
    <n v="298"/>
    <n v="73"/>
    <x v="421"/>
    <n v="10672.659574468085"/>
    <n v="285.31914893617022"/>
    <n v="69.893617021276597"/>
    <x v="300"/>
    <x v="281"/>
    <x v="231"/>
    <m/>
    <m/>
    <m/>
  </r>
  <r>
    <x v="14"/>
    <x v="29"/>
    <x v="1"/>
    <x v="0"/>
    <x v="32"/>
    <s v="EXTERIEUR"/>
    <x v="4"/>
    <x v="1"/>
    <s v="N"/>
    <s v="O"/>
    <x v="2"/>
    <x v="2"/>
    <x v="2"/>
    <x v="50"/>
    <x v="0"/>
    <x v="0"/>
    <n v="0"/>
    <n v="0"/>
    <n v="10738"/>
    <n v="244"/>
    <n v="67"/>
    <x v="422"/>
    <n v="10281.063829787234"/>
    <n v="233.61702127659575"/>
    <n v="64.148936170212764"/>
    <x v="301"/>
    <x v="282"/>
    <x v="232"/>
    <m/>
    <m/>
    <m/>
  </r>
  <r>
    <x v="3"/>
    <x v="29"/>
    <x v="1"/>
    <x v="0"/>
    <x v="32"/>
    <s v="EXTERIEUR"/>
    <x v="4"/>
    <x v="1"/>
    <s v="N"/>
    <s v="O"/>
    <x v="2"/>
    <x v="3"/>
    <x v="2"/>
    <x v="50"/>
    <x v="0"/>
    <x v="0"/>
    <n v="0"/>
    <n v="0"/>
    <n v="10172"/>
    <n v="76"/>
    <n v="42"/>
    <x v="423"/>
    <n v="9739.1489361702133"/>
    <n v="72.7659574468085"/>
    <n v="40.212765957446805"/>
    <x v="302"/>
    <x v="283"/>
    <x v="233"/>
    <m/>
    <m/>
    <m/>
  </r>
  <r>
    <x v="4"/>
    <x v="29"/>
    <x v="1"/>
    <x v="0"/>
    <x v="32"/>
    <s v="EXTERIEUR"/>
    <x v="4"/>
    <x v="1"/>
    <s v="N"/>
    <s v="O"/>
    <x v="2"/>
    <x v="4"/>
    <x v="5"/>
    <x v="50"/>
    <x v="0"/>
    <x v="0"/>
    <n v="1"/>
    <n v="0"/>
    <n v="10300"/>
    <n v="327"/>
    <n v="74"/>
    <x v="424"/>
    <n v="9861.7021276595751"/>
    <n v="313.08510638297872"/>
    <n v="70.851063829787236"/>
    <x v="303"/>
    <x v="284"/>
    <x v="234"/>
    <m/>
    <m/>
    <m/>
  </r>
  <r>
    <x v="15"/>
    <x v="29"/>
    <x v="1"/>
    <x v="0"/>
    <x v="32"/>
    <s v="EXTERIEUR"/>
    <x v="4"/>
    <x v="1"/>
    <s v="N"/>
    <s v="O"/>
    <x v="2"/>
    <x v="5"/>
    <x v="2"/>
    <x v="50"/>
    <x v="0"/>
    <x v="0"/>
    <n v="1"/>
    <n v="0"/>
    <n v="11774"/>
    <n v="97"/>
    <n v="60"/>
    <x v="425"/>
    <n v="11272.978723404254"/>
    <n v="92.872340425531917"/>
    <n v="57.446808510638299"/>
    <x v="304"/>
    <x v="102"/>
    <x v="95"/>
    <m/>
    <m/>
    <m/>
  </r>
  <r>
    <x v="6"/>
    <x v="29"/>
    <x v="1"/>
    <x v="0"/>
    <x v="32"/>
    <s v="EXTERIEUR"/>
    <x v="4"/>
    <x v="1"/>
    <s v="N"/>
    <s v="O"/>
    <x v="2"/>
    <x v="10"/>
    <x v="4"/>
    <x v="12"/>
    <x v="0"/>
    <x v="0"/>
    <n v="1"/>
    <n v="0"/>
    <n v="8979"/>
    <n v="194"/>
    <n v="66"/>
    <x v="426"/>
    <n v="10360.384615384615"/>
    <n v="223.84615384615384"/>
    <n v="76.153846153846146"/>
    <x v="305"/>
    <x v="285"/>
    <x v="235"/>
    <m/>
    <m/>
    <m/>
  </r>
  <r>
    <x v="7"/>
    <x v="29"/>
    <x v="1"/>
    <x v="0"/>
    <x v="32"/>
    <s v="EXTERIEUR"/>
    <x v="4"/>
    <x v="1"/>
    <s v="N"/>
    <s v="O"/>
    <x v="2"/>
    <x v="5"/>
    <x v="3"/>
    <x v="50"/>
    <x v="0"/>
    <x v="0"/>
    <n v="0"/>
    <n v="0"/>
    <n v="10243"/>
    <n v="101"/>
    <n v="53"/>
    <x v="427"/>
    <n v="9807.1276595744675"/>
    <n v="96.702127659574472"/>
    <n v="50.744680851063826"/>
    <x v="306"/>
    <x v="286"/>
    <x v="97"/>
    <m/>
    <m/>
    <m/>
  </r>
  <r>
    <x v="8"/>
    <x v="29"/>
    <x v="1"/>
    <x v="0"/>
    <x v="32"/>
    <s v="EXTERIEUR"/>
    <x v="4"/>
    <x v="1"/>
    <s v="N"/>
    <s v="O"/>
    <x v="2"/>
    <x v="7"/>
    <x v="4"/>
    <x v="50"/>
    <x v="0"/>
    <x v="0"/>
    <n v="0"/>
    <n v="0"/>
    <n v="9598"/>
    <n v="215"/>
    <n v="111"/>
    <x v="428"/>
    <n v="9189.5744680851058"/>
    <n v="205.85106382978722"/>
    <n v="106.27659574468086"/>
    <x v="307"/>
    <x v="287"/>
    <x v="236"/>
    <m/>
    <m/>
    <m/>
  </r>
  <r>
    <x v="18"/>
    <x v="29"/>
    <x v="1"/>
    <x v="0"/>
    <x v="32"/>
    <s v="EXTERIEUR"/>
    <x v="4"/>
    <x v="1"/>
    <s v="N"/>
    <s v="O"/>
    <x v="2"/>
    <x v="11"/>
    <x v="4"/>
    <x v="54"/>
    <x v="0"/>
    <x v="0"/>
    <n v="0"/>
    <n v="0"/>
    <n v="10197"/>
    <n v="224"/>
    <n v="83"/>
    <x v="429"/>
    <n v="10925.357142857143"/>
    <n v="240"/>
    <n v="88.928571428571431"/>
    <x v="308"/>
    <x v="154"/>
    <x v="237"/>
    <m/>
    <m/>
    <m/>
  </r>
  <r>
    <x v="29"/>
    <x v="29"/>
    <x v="1"/>
    <x v="0"/>
    <x v="32"/>
    <s v="EXTERIEUR"/>
    <x v="4"/>
    <x v="1"/>
    <s v="N"/>
    <s v="O"/>
    <x v="2"/>
    <x v="13"/>
    <x v="4"/>
    <x v="50"/>
    <x v="0"/>
    <x v="0"/>
    <n v="0"/>
    <n v="0"/>
    <n v="10324"/>
    <n v="339"/>
    <n v="84"/>
    <x v="430"/>
    <n v="9884.6808510638293"/>
    <n v="324.57446808510639"/>
    <n v="80.425531914893611"/>
    <x v="309"/>
    <x v="288"/>
    <x v="74"/>
    <m/>
    <m/>
    <m/>
  </r>
  <r>
    <x v="11"/>
    <x v="29"/>
    <x v="1"/>
    <x v="0"/>
    <x v="32"/>
    <s v="EXTERIEUR"/>
    <x v="4"/>
    <x v="1"/>
    <s v="N"/>
    <s v="N"/>
    <x v="2"/>
    <x v="14"/>
    <x v="0"/>
    <x v="23"/>
    <x v="0"/>
    <x v="0"/>
    <n v="0"/>
    <n v="0"/>
    <n v="0"/>
    <n v="0"/>
    <n v="0"/>
    <x v="0"/>
    <s v=""/>
    <s v=""/>
    <s v=""/>
    <x v="1"/>
    <x v="1"/>
    <x v="1"/>
    <m/>
    <m/>
    <m/>
  </r>
  <r>
    <x v="5"/>
    <x v="29"/>
    <x v="1"/>
    <x v="0"/>
    <x v="32"/>
    <s v="EXTERIEUR"/>
    <x v="4"/>
    <x v="1"/>
    <s v="N"/>
    <s v="N"/>
    <x v="2"/>
    <x v="14"/>
    <x v="0"/>
    <x v="23"/>
    <x v="0"/>
    <x v="0"/>
    <n v="0"/>
    <n v="0"/>
    <n v="0"/>
    <n v="0"/>
    <n v="0"/>
    <x v="0"/>
    <s v=""/>
    <s v=""/>
    <s v=""/>
    <x v="1"/>
    <x v="1"/>
    <x v="1"/>
    <m/>
    <m/>
    <m/>
  </r>
  <r>
    <x v="9"/>
    <x v="29"/>
    <x v="1"/>
    <x v="0"/>
    <x v="32"/>
    <s v="EXTERIEUR"/>
    <x v="4"/>
    <x v="1"/>
    <s v="N"/>
    <s v="N"/>
    <x v="2"/>
    <x v="13"/>
    <x v="0"/>
    <x v="37"/>
    <x v="0"/>
    <x v="0"/>
    <n v="0"/>
    <n v="0"/>
    <n v="1041"/>
    <n v="9"/>
    <n v="1"/>
    <x v="0"/>
    <s v=""/>
    <s v=""/>
    <s v=""/>
    <x v="310"/>
    <x v="289"/>
    <x v="238"/>
    <m/>
    <m/>
    <m/>
  </r>
  <r>
    <x v="30"/>
    <x v="29"/>
    <x v="1"/>
    <x v="0"/>
    <x v="32"/>
    <s v="EXTERIEUR"/>
    <x v="4"/>
    <x v="1"/>
    <s v="N"/>
    <s v="N"/>
    <x v="2"/>
    <x v="10"/>
    <x v="0"/>
    <x v="33"/>
    <x v="0"/>
    <x v="0"/>
    <n v="0"/>
    <n v="0"/>
    <n v="0"/>
    <n v="0"/>
    <n v="0"/>
    <x v="431"/>
    <s v=""/>
    <s v=""/>
    <s v=""/>
    <x v="0"/>
    <x v="0"/>
    <x v="0"/>
    <m/>
    <m/>
    <m/>
  </r>
  <r>
    <x v="32"/>
    <x v="29"/>
    <x v="1"/>
    <x v="0"/>
    <x v="32"/>
    <s v="EXTERIEUR"/>
    <x v="4"/>
    <x v="1"/>
    <s v="N"/>
    <s v="N"/>
    <x v="2"/>
    <x v="14"/>
    <x v="0"/>
    <x v="23"/>
    <x v="0"/>
    <x v="0"/>
    <n v="0"/>
    <n v="0"/>
    <n v="0"/>
    <n v="0"/>
    <n v="0"/>
    <x v="0"/>
    <s v=""/>
    <s v=""/>
    <s v=""/>
    <x v="1"/>
    <x v="1"/>
    <x v="1"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EE0C9C-A73C-476D-A107-775FF149CC8A}" name="Tableau croisé dynamique3" cacheId="0" applyNumberFormats="0" applyBorderFormats="0" applyFontFormats="0" applyPatternFormats="0" applyAlignmentFormats="0" applyWidthHeightFormats="1" dataCaption="Valeurs" updatedVersion="7" minRefreshableVersion="3" showDrill="0" rowGrandTotals="0" colGrandTotals="0" itemPrintTitles="1" createdVersion="7" indent="0" compact="0" compactData="0" multipleFieldFilters="0">
  <location ref="A6:P17" firstHeaderRow="1" firstDataRow="1" firstDataCol="16" rowPageCount="1" colPageCount="1"/>
  <pivotFields count="31">
    <pivotField axis="axisPage" compact="0" outline="0" showAll="0" defaultSubtotal="0">
      <items count="121">
        <item x="70"/>
        <item x="41"/>
        <item x="28"/>
        <item x="69"/>
        <item x="26"/>
        <item x="53"/>
        <item x="59"/>
        <item x="33"/>
        <item x="38"/>
        <item x="68"/>
        <item m="1" x="99"/>
        <item x="44"/>
        <item m="1" x="97"/>
        <item x="34"/>
        <item x="52"/>
        <item m="1" x="101"/>
        <item x="62"/>
        <item x="43"/>
        <item x="46"/>
        <item x="11"/>
        <item x="39"/>
        <item x="27"/>
        <item x="35"/>
        <item x="37"/>
        <item x="36"/>
        <item x="64"/>
        <item x="47"/>
        <item x="54"/>
        <item m="1" x="113"/>
        <item x="17"/>
        <item x="45"/>
        <item m="1" x="94"/>
        <item x="42"/>
        <item x="51"/>
        <item x="58"/>
        <item x="49"/>
        <item x="56"/>
        <item x="50"/>
        <item x="61"/>
        <item x="60"/>
        <item x="87"/>
        <item x="1"/>
        <item x="57"/>
        <item x="13"/>
        <item x="4"/>
        <item x="85"/>
        <item x="10"/>
        <item m="1" x="115"/>
        <item x="91"/>
        <item m="1" x="116"/>
        <item x="15"/>
        <item x="79"/>
        <item m="1" x="102"/>
        <item x="14"/>
        <item x="19"/>
        <item x="40"/>
        <item x="67"/>
        <item x="16"/>
        <item x="76"/>
        <item x="75"/>
        <item x="71"/>
        <item x="22"/>
        <item x="48"/>
        <item x="8"/>
        <item x="2"/>
        <item x="66"/>
        <item m="1" x="110"/>
        <item x="32"/>
        <item x="0"/>
        <item x="12"/>
        <item x="63"/>
        <item m="1" x="109"/>
        <item x="88"/>
        <item x="74"/>
        <item x="65"/>
        <item x="3"/>
        <item x="83"/>
        <item x="77"/>
        <item x="5"/>
        <item x="6"/>
        <item x="84"/>
        <item x="7"/>
        <item x="9"/>
        <item x="24"/>
        <item x="25"/>
        <item x="73"/>
        <item x="81"/>
        <item x="20"/>
        <item x="18"/>
        <item x="21"/>
        <item m="1" x="93"/>
        <item x="23"/>
        <item x="29"/>
        <item x="30"/>
        <item x="80"/>
        <item x="82"/>
        <item x="78"/>
        <item x="86"/>
        <item m="1" x="111"/>
        <item m="1" x="120"/>
        <item m="1" x="108"/>
        <item m="1" x="119"/>
        <item m="1" x="95"/>
        <item m="1" x="103"/>
        <item m="1" x="106"/>
        <item m="1" x="114"/>
        <item m="1" x="118"/>
        <item m="1" x="104"/>
        <item m="1" x="112"/>
        <item m="1" x="107"/>
        <item m="1" x="96"/>
        <item m="1" x="98"/>
        <item m="1" x="117"/>
        <item x="72"/>
        <item m="1" x="105"/>
        <item m="1" x="100"/>
        <item x="55"/>
        <item x="31"/>
        <item x="89"/>
        <item x="90"/>
        <item x="92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sortType="ascending" defaultSubtotal="0">
      <items count="49">
        <item m="1" x="32"/>
        <item m="1" x="41"/>
        <item m="1" x="40"/>
        <item m="1" x="44"/>
        <item m="1" x="45"/>
        <item m="1" x="43"/>
        <item m="1" x="30"/>
        <item m="1" x="48"/>
        <item m="1" x="36"/>
        <item m="1" x="35"/>
        <item m="1" x="33"/>
        <item m="1" x="31"/>
        <item m="1" x="34"/>
        <item m="1" x="47"/>
        <item m="1" x="46"/>
        <item m="1" x="42"/>
        <item m="1" x="37"/>
        <item m="1" x="39"/>
        <item m="1" x="38"/>
        <item x="0"/>
        <item x="1"/>
        <item x="9"/>
        <item x="21"/>
        <item x="10"/>
        <item x="14"/>
        <item x="2"/>
        <item x="3"/>
        <item x="20"/>
        <item x="15"/>
        <item x="4"/>
        <item x="16"/>
        <item x="5"/>
        <item x="17"/>
        <item x="6"/>
        <item x="11"/>
        <item x="7"/>
        <item x="12"/>
        <item x="13"/>
        <item x="18"/>
        <item x="8"/>
        <item x="19"/>
        <item x="23"/>
        <item x="22"/>
        <item x="28"/>
        <item x="24"/>
        <item x="26"/>
        <item x="25"/>
        <item x="27"/>
        <item x="29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5">
        <item x="0"/>
        <item x="1"/>
        <item m="1" x="4"/>
        <item m="1" x="3"/>
        <item x="2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ubtotalTop="0" showAll="0" defaultSubtotal="0">
      <items count="5">
        <item x="0"/>
        <item x="1"/>
        <item m="1" x="4"/>
        <item x="2"/>
        <item x="3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63">
        <item m="1" x="51"/>
        <item m="1" x="54"/>
        <item x="23"/>
        <item m="1" x="53"/>
        <item m="1" x="48"/>
        <item m="1" x="59"/>
        <item m="1" x="52"/>
        <item m="1" x="57"/>
        <item m="1" x="56"/>
        <item x="18"/>
        <item m="1" x="47"/>
        <item m="1" x="55"/>
        <item x="22"/>
        <item m="1" x="61"/>
        <item x="12"/>
        <item m="1" x="49"/>
        <item m="1" x="50"/>
        <item x="0"/>
        <item x="1"/>
        <item x="2"/>
        <item x="3"/>
        <item m="1" x="46"/>
        <item x="4"/>
        <item x="5"/>
        <item x="6"/>
        <item x="9"/>
        <item x="10"/>
        <item x="11"/>
        <item m="1" x="58"/>
        <item x="17"/>
        <item x="19"/>
        <item x="20"/>
        <item x="21"/>
        <item x="29"/>
        <item x="30"/>
        <item x="31"/>
        <item m="1" x="62"/>
        <item x="24"/>
        <item x="7"/>
        <item m="1" x="60"/>
        <item x="32"/>
        <item x="14"/>
        <item x="25"/>
        <item x="13"/>
        <item x="8"/>
        <item x="15"/>
        <item x="16"/>
        <item x="26"/>
        <item x="27"/>
        <item x="28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name="FCGB" axis="axisRow" compact="0" outline="0" showAll="0" defaultSubtotal="0">
      <items count="10">
        <item x="4"/>
        <item x="0"/>
        <item x="1"/>
        <item x="3"/>
        <item x="6"/>
        <item x="5"/>
        <item x="2"/>
        <item x="7"/>
        <item m="1" x="9"/>
        <item x="8"/>
      </items>
      <extLst>
        <ext xmlns:x14="http://schemas.microsoft.com/office/spreadsheetml/2009/9/main" uri="{2946ED86-A175-432a-8AC1-64E0C546D7DE}">
          <x14:pivotField fillDownLabels="1"/>
        </ext>
      </extLst>
    </pivotField>
    <pivotField name="Score Adversaire" axis="axisRow" compact="0" outline="0" showAll="0" defaultSubtotal="0">
      <items count="6">
        <item x="1"/>
        <item x="0"/>
        <item x="3"/>
        <item x="4"/>
        <item m="1" x="5"/>
        <item x="2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6">
        <item m="1" x="5"/>
        <item x="0"/>
        <item x="1"/>
        <item m="1" x="4"/>
        <item x="2"/>
        <item x="3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20">
        <item x="7"/>
        <item x="4"/>
        <item x="3"/>
        <item x="0"/>
        <item x="1"/>
        <item x="2"/>
        <item x="5"/>
        <item x="8"/>
        <item x="6"/>
        <item x="9"/>
        <item x="15"/>
        <item x="10"/>
        <item x="11"/>
        <item x="12"/>
        <item x="13"/>
        <item x="14"/>
        <item x="16"/>
        <item x="17"/>
        <item x="18"/>
        <item x="19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11">
        <item x="10"/>
        <item x="9"/>
        <item x="6"/>
        <item x="4"/>
        <item x="3"/>
        <item x="2"/>
        <item x="5"/>
        <item x="7"/>
        <item x="0"/>
        <item x="8"/>
        <item x="1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89">
        <item x="23"/>
        <item m="1" x="85"/>
        <item x="65"/>
        <item x="24"/>
        <item x="37"/>
        <item x="14"/>
        <item m="1" x="87"/>
        <item x="13"/>
        <item x="28"/>
        <item x="21"/>
        <item x="77"/>
        <item x="15"/>
        <item x="9"/>
        <item x="56"/>
        <item x="6"/>
        <item x="1"/>
        <item x="8"/>
        <item x="76"/>
        <item x="7"/>
        <item x="31"/>
        <item x="5"/>
        <item x="44"/>
        <item x="18"/>
        <item x="75"/>
        <item x="11"/>
        <item x="58"/>
        <item x="2"/>
        <item x="12"/>
        <item x="30"/>
        <item x="22"/>
        <item x="36"/>
        <item x="35"/>
        <item m="1" x="86"/>
        <item x="0"/>
        <item x="38"/>
        <item x="61"/>
        <item x="81"/>
        <item x="17"/>
        <item x="20"/>
        <item x="72"/>
        <item x="4"/>
        <item x="3"/>
        <item x="49"/>
        <item x="26"/>
        <item x="46"/>
        <item x="73"/>
        <item x="78"/>
        <item x="42"/>
        <item x="79"/>
        <item x="40"/>
        <item x="33"/>
        <item x="55"/>
        <item x="32"/>
        <item m="1" x="88"/>
        <item x="82"/>
        <item x="47"/>
        <item x="16"/>
        <item x="19"/>
        <item x="25"/>
        <item x="27"/>
        <item x="39"/>
        <item x="41"/>
        <item x="43"/>
        <item x="29"/>
        <item x="45"/>
        <item x="48"/>
        <item x="74"/>
        <item x="62"/>
        <item x="52"/>
        <item x="63"/>
        <item x="50"/>
        <item x="64"/>
        <item x="66"/>
        <item x="67"/>
        <item x="68"/>
        <item x="60"/>
        <item x="69"/>
        <item x="70"/>
        <item x="71"/>
        <item x="84"/>
        <item x="51"/>
        <item x="34"/>
        <item x="53"/>
        <item x="54"/>
        <item x="57"/>
        <item x="10"/>
        <item x="59"/>
        <item x="80"/>
        <item x="83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7">
        <item x="0"/>
        <item x="1"/>
        <item x="3"/>
        <item x="6"/>
        <item x="4"/>
        <item x="5"/>
        <item x="2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6">
        <item x="0"/>
        <item x="1"/>
        <item x="3"/>
        <item x="4"/>
        <item x="5"/>
        <item x="2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432">
        <item x="0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64"/>
        <item x="111"/>
        <item x="128"/>
        <item x="1"/>
        <item x="41"/>
        <item x="42"/>
        <item x="43"/>
        <item x="44"/>
        <item x="45"/>
        <item x="46"/>
        <item x="47"/>
        <item x="48"/>
        <item x="49"/>
        <item x="50"/>
        <item x="51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72"/>
        <item x="373"/>
        <item x="374"/>
        <item x="375"/>
        <item x="376"/>
        <item x="377"/>
        <item x="378"/>
        <item x="379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x="391"/>
        <item x="392"/>
        <item x="393"/>
        <item x="394"/>
        <item x="395"/>
        <item x="396"/>
        <item x="397"/>
        <item x="398"/>
        <item x="399"/>
        <item x="400"/>
        <item x="401"/>
        <item x="402"/>
        <item x="403"/>
        <item x="404"/>
        <item x="405"/>
        <item x="406"/>
        <item x="407"/>
        <item x="408"/>
        <item x="360"/>
        <item x="361"/>
        <item x="362"/>
        <item x="363"/>
        <item x="364"/>
        <item x="365"/>
        <item x="366"/>
        <item x="367"/>
        <item x="368"/>
        <item x="369"/>
        <item x="370"/>
        <item x="371"/>
        <item x="409"/>
        <item x="410"/>
        <item x="411"/>
        <item x="412"/>
        <item x="413"/>
        <item x="414"/>
        <item x="415"/>
        <item x="416"/>
        <item x="417"/>
        <item x="418"/>
        <item x="419"/>
        <item x="420"/>
        <item x="421"/>
        <item x="422"/>
        <item x="423"/>
        <item x="424"/>
        <item x="425"/>
        <item x="426"/>
        <item x="427"/>
        <item x="428"/>
        <item x="429"/>
        <item x="430"/>
        <item x="431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name="Distance ramenée à 90min" axis="axisRow" compact="0" outline="0" subtotalTop="0" showAll="0" defaultSubtotal="0">
      <items count="392">
        <item x="0"/>
        <item x="21"/>
        <item x="9"/>
        <item x="20"/>
        <item x="24"/>
        <item x="13"/>
        <item x="16"/>
        <item x="17"/>
        <item x="138"/>
        <item x="125"/>
        <item x="22"/>
        <item x="19"/>
        <item x="14"/>
        <item x="7"/>
        <item x="15"/>
        <item x="127"/>
        <item x="144"/>
        <item x="10"/>
        <item x="130"/>
        <item x="148"/>
        <item x="4"/>
        <item x="8"/>
        <item x="11"/>
        <item x="137"/>
        <item x="147"/>
        <item x="23"/>
        <item x="5"/>
        <item x="132"/>
        <item x="126"/>
        <item x="128"/>
        <item x="140"/>
        <item x="3"/>
        <item x="139"/>
        <item x="146"/>
        <item x="25"/>
        <item x="2"/>
        <item x="18"/>
        <item x="143"/>
        <item x="142"/>
        <item x="129"/>
        <item x="131"/>
        <item x="26"/>
        <item x="145"/>
        <item x="133"/>
        <item x="134"/>
        <item x="136"/>
        <item x="6"/>
        <item x="135"/>
        <item x="12"/>
        <item x="141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m="1" x="318"/>
        <item m="1" x="335"/>
        <item m="1" x="315"/>
        <item m="1" x="334"/>
        <item m="1" x="390"/>
        <item m="1" x="317"/>
        <item m="1" x="370"/>
        <item m="1" x="364"/>
        <item m="1" x="322"/>
        <item m="1" x="363"/>
        <item m="1" x="342"/>
        <item m="1" x="388"/>
        <item m="1" x="338"/>
        <item m="1" x="325"/>
        <item m="1" x="319"/>
        <item m="1" x="324"/>
        <item m="1" x="376"/>
        <item m="1" x="362"/>
        <item m="1" x="371"/>
        <item m="1" x="330"/>
        <item m="1" x="312"/>
        <item m="1" x="316"/>
        <item m="1" x="347"/>
        <item m="1" x="348"/>
        <item m="1" x="331"/>
        <item m="1" x="345"/>
        <item m="1" x="346"/>
        <item m="1" x="384"/>
        <item m="1" x="354"/>
        <item m="1" x="391"/>
        <item m="1" x="365"/>
        <item x="230"/>
        <item m="1" x="329"/>
        <item m="1" x="327"/>
        <item m="1" x="357"/>
        <item m="1" x="387"/>
        <item m="1" x="355"/>
        <item m="1" x="326"/>
        <item m="1" x="359"/>
        <item m="1" x="385"/>
        <item m="1" x="339"/>
        <item m="1" x="368"/>
        <item m="1" x="352"/>
        <item m="1" x="382"/>
        <item m="1" x="320"/>
        <item m="1" x="366"/>
        <item m="1" x="379"/>
        <item m="1" x="336"/>
        <item m="1" x="369"/>
        <item m="1" x="367"/>
        <item m="1" x="374"/>
        <item m="1" x="332"/>
        <item x="52"/>
        <item m="1" x="328"/>
        <item m="1" x="311"/>
        <item m="1" x="356"/>
        <item m="1" x="373"/>
        <item m="1" x="361"/>
        <item m="1" x="340"/>
        <item m="1" x="337"/>
        <item m="1" x="372"/>
        <item m="1" x="323"/>
        <item m="1" x="333"/>
        <item m="1" x="350"/>
        <item m="1" x="349"/>
        <item m="1" x="389"/>
        <item m="1" x="360"/>
        <item m="1" x="375"/>
        <item m="1" x="321"/>
        <item m="1" x="341"/>
        <item m="1" x="351"/>
        <item m="1" x="353"/>
        <item m="1" x="377"/>
        <item m="1" x="313"/>
        <item m="1" x="344"/>
        <item m="1" x="378"/>
        <item m="1" x="343"/>
        <item m="1" x="383"/>
        <item m="1" x="381"/>
        <item m="1" x="314"/>
        <item m="1" x="358"/>
        <item m="1" x="386"/>
        <item m="1" x="380"/>
        <item x="1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name="Haute intensite ramenée à 90min" axis="axisRow" compact="0" outline="0" subtotalTop="0" showAll="0" defaultSubtotal="0">
      <items count="354">
        <item x="0"/>
        <item x="126"/>
        <item x="20"/>
        <item x="8"/>
        <item x="18"/>
        <item x="16"/>
        <item x="122"/>
        <item x="135"/>
        <item x="132"/>
        <item x="134"/>
        <item x="142"/>
        <item x="12"/>
        <item x="10"/>
        <item x="6"/>
        <item x="138"/>
        <item x="4"/>
        <item x="137"/>
        <item x="136"/>
        <item x="128"/>
        <item x="129"/>
        <item x="17"/>
        <item x="125"/>
        <item x="139"/>
        <item x="124"/>
        <item x="50"/>
        <item x="141"/>
        <item x="23"/>
        <item x="130"/>
        <item x="140"/>
        <item x="127"/>
        <item x="123"/>
        <item x="22"/>
        <item x="15"/>
        <item x="5"/>
        <item x="19"/>
        <item x="133"/>
        <item x="3"/>
        <item x="131"/>
        <item x="14"/>
        <item x="26"/>
        <item x="13"/>
        <item x="9"/>
        <item x="21"/>
        <item x="11"/>
        <item x="24"/>
        <item x="7"/>
        <item x="2"/>
        <item x="25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m="1" x="331"/>
        <item m="1" x="342"/>
        <item x="192"/>
        <item m="1" x="301"/>
        <item m="1" x="308"/>
        <item m="1" x="311"/>
        <item m="1" x="315"/>
        <item m="1" x="303"/>
        <item m="1" x="330"/>
        <item x="104"/>
        <item m="1" x="319"/>
        <item m="1" x="314"/>
        <item m="1" x="329"/>
        <item m="1" x="307"/>
        <item m="1" x="351"/>
        <item m="1" x="297"/>
        <item m="1" x="349"/>
        <item m="1" x="339"/>
        <item m="1" x="306"/>
        <item m="1" x="316"/>
        <item x="106"/>
        <item m="1" x="348"/>
        <item m="1" x="312"/>
        <item m="1" x="321"/>
        <item m="1" x="338"/>
        <item m="1" x="292"/>
        <item m="1" x="333"/>
        <item m="1" x="341"/>
        <item m="1" x="337"/>
        <item m="1" x="328"/>
        <item m="1" x="318"/>
        <item m="1" x="323"/>
        <item m="1" x="298"/>
        <item m="1" x="350"/>
        <item m="1" x="313"/>
        <item x="185"/>
        <item x="194"/>
        <item m="1" x="343"/>
        <item m="1" x="325"/>
        <item m="1" x="304"/>
        <item m="1" x="336"/>
        <item m="1" x="309"/>
        <item m="1" x="334"/>
        <item m="1" x="322"/>
        <item m="1" x="340"/>
        <item m="1" x="347"/>
        <item m="1" x="294"/>
        <item m="1" x="344"/>
        <item m="1" x="296"/>
        <item m="1" x="300"/>
        <item m="1" x="326"/>
        <item m="1" x="335"/>
        <item m="1" x="317"/>
        <item m="1" x="293"/>
        <item m="1" x="295"/>
        <item m="1" x="291"/>
        <item m="1" x="305"/>
        <item m="1" x="299"/>
        <item m="1" x="320"/>
        <item m="1" x="310"/>
        <item m="1" x="346"/>
        <item m="1" x="352"/>
        <item m="1" x="345"/>
        <item m="1" x="290"/>
        <item m="1" x="332"/>
        <item m="1" x="327"/>
        <item m="1" x="302"/>
        <item m="1" x="353"/>
        <item m="1" x="324"/>
        <item x="1"/>
        <item x="40"/>
        <item x="41"/>
        <item x="42"/>
        <item x="43"/>
        <item x="44"/>
        <item x="45"/>
        <item x="46"/>
        <item x="47"/>
        <item x="48"/>
        <item x="49"/>
        <item x="51"/>
        <item x="52"/>
        <item x="96"/>
        <item x="97"/>
        <item x="98"/>
        <item x="99"/>
        <item x="100"/>
        <item x="101"/>
        <item x="102"/>
        <item x="103"/>
        <item x="105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6"/>
        <item x="187"/>
        <item x="188"/>
        <item x="189"/>
        <item x="190"/>
        <item x="191"/>
        <item x="193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</items>
      <extLst>
        <ext xmlns:x14="http://schemas.microsoft.com/office/spreadsheetml/2009/9/main" uri="{2946ED86-A175-432a-8AC1-64E0C546D7DE}">
          <x14:pivotField fillDownLabels="1"/>
        </ext>
      </extLst>
    </pivotField>
    <pivotField name="Nb moyen accel/decel 90min" axis="axisRow" compact="0" outline="0" subtotalTop="0" showAll="0" defaultSubtotal="0">
      <items count="271">
        <item x="0"/>
        <item x="124"/>
        <item x="120"/>
        <item x="4"/>
        <item x="116"/>
        <item x="128"/>
        <item x="118"/>
        <item x="117"/>
        <item x="127"/>
        <item x="6"/>
        <item x="80"/>
        <item x="133"/>
        <item x="16"/>
        <item x="8"/>
        <item x="122"/>
        <item x="129"/>
        <item x="12"/>
        <item x="115"/>
        <item x="5"/>
        <item x="10"/>
        <item x="20"/>
        <item x="119"/>
        <item x="131"/>
        <item x="17"/>
        <item x="123"/>
        <item x="18"/>
        <item x="121"/>
        <item x="126"/>
        <item x="132"/>
        <item x="22"/>
        <item x="134"/>
        <item x="14"/>
        <item x="13"/>
        <item x="3"/>
        <item x="19"/>
        <item x="15"/>
        <item x="2"/>
        <item x="7"/>
        <item x="23"/>
        <item x="11"/>
        <item x="130"/>
        <item x="24"/>
        <item x="26"/>
        <item x="21"/>
        <item x="125"/>
        <item x="25"/>
        <item x="9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135"/>
        <item x="136"/>
        <item x="137"/>
        <item x="138"/>
        <item x="139"/>
        <item x="140"/>
        <item x="141"/>
        <item x="142"/>
        <item x="143"/>
        <item x="72"/>
        <item x="144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3"/>
        <item x="74"/>
        <item x="75"/>
        <item x="76"/>
        <item x="77"/>
        <item x="78"/>
        <item x="79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m="1" x="256"/>
        <item m="1" x="262"/>
        <item m="1" x="268"/>
        <item m="1" x="261"/>
        <item m="1" x="263"/>
        <item m="1" x="253"/>
        <item m="1" x="260"/>
        <item m="1" x="266"/>
        <item m="1" x="264"/>
        <item m="1" x="242"/>
        <item m="1" x="252"/>
        <item m="1" x="245"/>
        <item m="1" x="247"/>
        <item m="1" x="248"/>
        <item m="1" x="254"/>
        <item m="1" x="244"/>
        <item m="1" x="257"/>
        <item m="1" x="249"/>
        <item x="164"/>
        <item m="1" x="246"/>
        <item x="213"/>
        <item m="1" x="269"/>
        <item m="1" x="255"/>
        <item m="1" x="258"/>
        <item m="1" x="251"/>
        <item m="1" x="270"/>
        <item m="1" x="240"/>
        <item m="1" x="259"/>
        <item m="1" x="239"/>
        <item m="1" x="241"/>
        <item m="1" x="265"/>
        <item m="1" x="267"/>
        <item m="1" x="250"/>
        <item m="1" x="243"/>
        <item x="170"/>
        <item x="100"/>
        <item x="1"/>
        <item x="40"/>
        <item x="41"/>
        <item x="42"/>
        <item x="43"/>
        <item x="44"/>
        <item x="45"/>
        <item x="46"/>
        <item x="47"/>
        <item x="48"/>
        <item x="49"/>
        <item x="50"/>
        <item x="93"/>
        <item x="94"/>
        <item x="95"/>
        <item x="96"/>
        <item x="97"/>
        <item x="98"/>
        <item x="99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5"/>
        <item x="166"/>
        <item x="167"/>
        <item x="168"/>
        <item x="169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3" outline="0" subtotalTop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3" outline="0" subtotalTop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3" outline="0" subtotalTop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16">
    <field x="1"/>
    <field x="2"/>
    <field x="3"/>
    <field x="6"/>
    <field x="7"/>
    <field x="4"/>
    <field x="10"/>
    <field x="11"/>
    <field x="13"/>
    <field x="12"/>
    <field x="14"/>
    <field x="15"/>
    <field x="25"/>
    <field x="26"/>
    <field x="27"/>
    <field x="21"/>
  </rowFields>
  <rowItems count="11">
    <i>
      <x v="19"/>
      <x/>
      <x/>
      <x v="1"/>
      <x v="1"/>
      <x v="17"/>
      <x v="1"/>
      <x v="4"/>
      <x v="15"/>
      <x v="8"/>
      <x/>
      <x/>
      <x/>
      <x/>
      <x/>
      <x/>
    </i>
    <i>
      <x v="20"/>
      <x/>
      <x/>
      <x v="2"/>
      <x v="1"/>
      <x v="18"/>
      <x v="2"/>
      <x v="4"/>
      <x v="15"/>
      <x v="8"/>
      <x/>
      <x/>
      <x/>
      <x/>
      <x/>
      <x/>
    </i>
    <i>
      <x v="25"/>
      <x/>
      <x/>
      <x v="2"/>
      <x/>
      <x v="19"/>
      <x v="2"/>
      <x v="4"/>
      <x v="16"/>
      <x v="8"/>
      <x/>
      <x/>
      <x/>
      <x/>
      <x/>
      <x/>
    </i>
    <i>
      <x v="26"/>
      <x/>
      <x/>
      <x v="6"/>
      <x/>
      <x v="20"/>
      <x v="1"/>
      <x v="4"/>
      <x v="24"/>
      <x v="8"/>
      <x/>
      <x/>
      <x/>
      <x/>
      <x/>
      <x/>
    </i>
    <i>
      <x v="29"/>
      <x v="1"/>
      <x v="1"/>
      <x v="3"/>
      <x/>
      <x v="27"/>
      <x v="1"/>
      <x v="4"/>
      <x v="63"/>
      <x v="4"/>
      <x/>
      <x/>
      <x v="75"/>
      <x v="73"/>
      <x v="71"/>
      <x v="28"/>
    </i>
    <i>
      <x v="36"/>
      <x v="1"/>
      <x v="1"/>
      <x v="2"/>
      <x v="1"/>
      <x v="41"/>
      <x v="1"/>
      <x v="5"/>
      <x v="81"/>
      <x v="6"/>
      <x/>
      <x v="1"/>
      <x v="110"/>
      <x v="105"/>
      <x v="101"/>
      <x v="150"/>
    </i>
    <i>
      <x v="39"/>
      <x v="1"/>
      <x v="1"/>
      <x v="6"/>
      <x/>
      <x v="46"/>
      <x v="1"/>
      <x v="4"/>
      <x v="86"/>
      <x v="3"/>
      <x/>
      <x/>
      <x v="230"/>
      <x v="209"/>
      <x v="168"/>
      <x v="202"/>
    </i>
    <i>
      <x v="40"/>
      <x v="1"/>
      <x v="1"/>
      <x/>
      <x/>
      <x v="51"/>
      <x v="1"/>
      <x v="5"/>
      <x v="58"/>
      <x v="3"/>
      <x/>
      <x/>
      <x/>
      <x/>
      <x/>
      <x v="271"/>
    </i>
    <i>
      <x v="44"/>
      <x v="1"/>
      <x v="1"/>
      <x/>
      <x/>
      <x v="61"/>
      <x v="2"/>
      <x v="4"/>
      <x v="86"/>
      <x v="4"/>
      <x/>
      <x/>
      <x v="360"/>
      <x v="324"/>
      <x v="36"/>
      <x v="386"/>
    </i>
    <i>
      <x v="47"/>
      <x v="1"/>
      <x/>
      <x/>
      <x v="1"/>
      <x v="58"/>
      <x v="1"/>
      <x v="15"/>
      <x/>
      <x v="8"/>
      <x/>
      <x/>
      <x v="204"/>
      <x v="185"/>
      <x v="147"/>
      <x/>
    </i>
    <i>
      <x v="48"/>
      <x v="1"/>
      <x/>
      <x/>
      <x/>
      <x v="40"/>
      <x v="4"/>
      <x v="15"/>
      <x/>
      <x v="8"/>
      <x/>
      <x/>
      <x v="204"/>
      <x v="185"/>
      <x v="147"/>
      <x/>
    </i>
  </rowItems>
  <colItems count="1">
    <i/>
  </colItems>
  <pageFields count="1">
    <pageField fld="0" item="19" hier="-1"/>
  </pageFields>
  <formats count="626">
    <format dxfId="670">
      <pivotArea field="1" type="button" dataOnly="0" labelOnly="1" outline="0" axis="axisRow" fieldPosition="0"/>
    </format>
    <format dxfId="669">
      <pivotArea dataOnly="0" labelOnly="1" outline="0" fieldPosition="0">
        <references count="1">
          <reference field="1" count="0"/>
        </references>
      </pivotArea>
    </format>
    <format dxfId="668">
      <pivotArea dataOnly="0" labelOnly="1" outline="0" fieldPosition="0">
        <references count="1">
          <reference field="4" count="0"/>
        </references>
      </pivotArea>
    </format>
    <format dxfId="667">
      <pivotArea dataOnly="0" labelOnly="1" outline="0" fieldPosition="0">
        <references count="1">
          <reference field="10" count="0"/>
        </references>
      </pivotArea>
    </format>
    <format dxfId="666">
      <pivotArea dataOnly="0" labelOnly="1" outline="0" fieldPosition="0">
        <references count="1">
          <reference field="10" count="0"/>
        </references>
      </pivotArea>
    </format>
    <format dxfId="665">
      <pivotArea dataOnly="0" labelOnly="1" outline="0" fieldPosition="0">
        <references count="1">
          <reference field="13" count="0"/>
        </references>
      </pivotArea>
    </format>
    <format dxfId="664">
      <pivotArea dataOnly="0" labelOnly="1" outline="0" fieldPosition="0">
        <references count="1">
          <reference field="13" count="0"/>
        </references>
      </pivotArea>
    </format>
    <format dxfId="663">
      <pivotArea dataOnly="0" labelOnly="1" outline="0" fieldPosition="0">
        <references count="1">
          <reference field="12" count="0"/>
        </references>
      </pivotArea>
    </format>
    <format dxfId="662">
      <pivotArea dataOnly="0" labelOnly="1" outline="0" fieldPosition="0">
        <references count="1">
          <reference field="12" count="0"/>
        </references>
      </pivotArea>
    </format>
    <format dxfId="661">
      <pivotArea dataOnly="0" labelOnly="1" outline="0" fieldPosition="0">
        <references count="1">
          <reference field="14" count="0"/>
        </references>
      </pivotArea>
    </format>
    <format dxfId="660">
      <pivotArea dataOnly="0" labelOnly="1" outline="0" fieldPosition="0">
        <references count="1">
          <reference field="14" count="0"/>
        </references>
      </pivotArea>
    </format>
    <format dxfId="659">
      <pivotArea dataOnly="0" labelOnly="1" outline="0" fieldPosition="0">
        <references count="1">
          <reference field="15" count="0"/>
        </references>
      </pivotArea>
    </format>
    <format dxfId="658">
      <pivotArea dataOnly="0" labelOnly="1" outline="0" fieldPosition="0">
        <references count="1">
          <reference field="15" count="0"/>
        </references>
      </pivotArea>
    </format>
    <format dxfId="657">
      <pivotArea dataOnly="0" labelOnly="1" outline="0" fieldPosition="0">
        <references count="1">
          <reference field="21" count="0"/>
        </references>
      </pivotArea>
    </format>
    <format dxfId="656">
      <pivotArea field="13" type="button" dataOnly="0" labelOnly="1" outline="0" axis="axisRow" fieldPosition="8"/>
    </format>
    <format dxfId="655">
      <pivotArea field="12" type="button" dataOnly="0" labelOnly="1" outline="0" axis="axisRow" fieldPosition="9"/>
    </format>
    <format dxfId="654">
      <pivotArea field="14" type="button" dataOnly="0" labelOnly="1" outline="0" axis="axisRow" fieldPosition="10"/>
    </format>
    <format dxfId="653">
      <pivotArea field="15" type="button" dataOnly="0" labelOnly="1" outline="0" axis="axisRow" fieldPosition="11"/>
    </format>
    <format dxfId="652">
      <pivotArea field="13" type="button" dataOnly="0" labelOnly="1" outline="0" axis="axisRow" fieldPosition="8"/>
    </format>
    <format dxfId="651">
      <pivotArea field="12" type="button" dataOnly="0" labelOnly="1" outline="0" axis="axisRow" fieldPosition="9"/>
    </format>
    <format dxfId="650">
      <pivotArea field="14" type="button" dataOnly="0" labelOnly="1" outline="0" axis="axisRow" fieldPosition="10"/>
    </format>
    <format dxfId="649">
      <pivotArea field="15" type="button" dataOnly="0" labelOnly="1" outline="0" axis="axisRow" fieldPosition="11"/>
    </format>
    <format dxfId="648">
      <pivotArea dataOnly="0" labelOnly="1" outline="0" fieldPosition="0">
        <references count="1">
          <reference field="11" count="0"/>
        </references>
      </pivotArea>
    </format>
    <format dxfId="647">
      <pivotArea dataOnly="0" labelOnly="1" outline="0" fieldPosition="0">
        <references count="1">
          <reference field="11" count="0"/>
        </references>
      </pivotArea>
    </format>
    <format dxfId="646">
      <pivotArea dataOnly="0" labelOnly="1" outline="0" fieldPosition="0">
        <references count="1">
          <reference field="4" count="0"/>
        </references>
      </pivotArea>
    </format>
    <format dxfId="645">
      <pivotArea field="13" type="button" dataOnly="0" labelOnly="1" outline="0" axis="axisRow" fieldPosition="8"/>
    </format>
    <format dxfId="644">
      <pivotArea field="12" type="button" dataOnly="0" labelOnly="1" outline="0" axis="axisRow" fieldPosition="9"/>
    </format>
    <format dxfId="643">
      <pivotArea field="14" type="button" dataOnly="0" labelOnly="1" outline="0" axis="axisRow" fieldPosition="10"/>
    </format>
    <format dxfId="642">
      <pivotArea field="15" type="button" dataOnly="0" labelOnly="1" outline="0" axis="axisRow" fieldPosition="11"/>
    </format>
    <format dxfId="641">
      <pivotArea dataOnly="0" labelOnly="1" outline="0" fieldPosition="0">
        <references count="1">
          <reference field="4" count="0"/>
        </references>
      </pivotArea>
    </format>
    <format dxfId="640">
      <pivotArea field="13" type="button" dataOnly="0" labelOnly="1" outline="0" axis="axisRow" fieldPosition="8"/>
    </format>
    <format dxfId="639">
      <pivotArea field="12" type="button" dataOnly="0" labelOnly="1" outline="0" axis="axisRow" fieldPosition="9"/>
    </format>
    <format dxfId="638">
      <pivotArea field="14" type="button" dataOnly="0" labelOnly="1" outline="0" axis="axisRow" fieldPosition="10"/>
    </format>
    <format dxfId="637">
      <pivotArea field="15" type="button" dataOnly="0" labelOnly="1" outline="0" axis="axisRow" fieldPosition="11"/>
    </format>
    <format dxfId="636">
      <pivotArea dataOnly="0" labelOnly="1" outline="0" fieldPosition="0">
        <references count="1">
          <reference field="0" count="1">
            <x v="1"/>
          </reference>
        </references>
      </pivotArea>
    </format>
    <format dxfId="635">
      <pivotArea dataOnly="0" labelOnly="1" outline="0" fieldPosition="0">
        <references count="1">
          <reference field="0" count="1">
            <x v="1"/>
          </reference>
        </references>
      </pivotArea>
    </format>
    <format dxfId="634">
      <pivotArea dataOnly="0" labelOnly="1" outline="0" fieldPosition="0">
        <references count="1">
          <reference field="21" count="0"/>
        </references>
      </pivotArea>
    </format>
    <format dxfId="633">
      <pivotArea dataOnly="0" labelOnly="1" outline="0" fieldPosition="0">
        <references count="2">
          <reference field="1" count="1" selected="0">
            <x v="10"/>
          </reference>
          <reference field="4" count="1">
            <x v="2"/>
          </reference>
        </references>
      </pivotArea>
    </format>
    <format dxfId="632">
      <pivotArea dataOnly="0" labelOnly="1" outline="0" fieldPosition="0">
        <references count="1">
          <reference field="1" count="2">
            <x v="9"/>
            <x v="10"/>
          </reference>
        </references>
      </pivotArea>
    </format>
    <format dxfId="631">
      <pivotArea dataOnly="0" labelOnly="1" outline="0" fieldPosition="0">
        <references count="1">
          <reference field="1" count="2">
            <x v="9"/>
            <x v="10"/>
          </reference>
        </references>
      </pivotArea>
    </format>
    <format dxfId="630">
      <pivotArea field="1" type="button" dataOnly="0" labelOnly="1" outline="0" axis="axisRow" fieldPosition="0"/>
    </format>
    <format dxfId="629">
      <pivotArea field="4" type="button" dataOnly="0" labelOnly="1" outline="0" axis="axisRow" fieldPosition="5"/>
    </format>
    <format dxfId="628">
      <pivotArea field="2" type="button" dataOnly="0" labelOnly="1" outline="0" axis="axisRow" fieldPosition="1"/>
    </format>
    <format dxfId="627">
      <pivotArea field="6" type="button" dataOnly="0" labelOnly="1" outline="0" axis="axisRow" fieldPosition="3"/>
    </format>
    <format dxfId="626">
      <pivotArea field="7" type="button" dataOnly="0" labelOnly="1" outline="0" axis="axisRow" fieldPosition="4"/>
    </format>
    <format dxfId="625">
      <pivotArea field="10" type="button" dataOnly="0" labelOnly="1" outline="0" axis="axisRow" fieldPosition="6"/>
    </format>
    <format dxfId="624">
      <pivotArea field="11" type="button" dataOnly="0" labelOnly="1" outline="0" axis="axisRow" fieldPosition="7"/>
    </format>
    <format dxfId="623">
      <pivotArea field="13" type="button" dataOnly="0" labelOnly="1" outline="0" axis="axisRow" fieldPosition="8"/>
    </format>
    <format dxfId="622">
      <pivotArea field="12" type="button" dataOnly="0" labelOnly="1" outline="0" axis="axisRow" fieldPosition="9"/>
    </format>
    <format dxfId="621">
      <pivotArea field="14" type="button" dataOnly="0" labelOnly="1" outline="0" axis="axisRow" fieldPosition="10"/>
    </format>
    <format dxfId="620">
      <pivotArea field="15" type="button" dataOnly="0" labelOnly="1" outline="0" axis="axisRow" fieldPosition="11"/>
    </format>
    <format dxfId="619">
      <pivotArea field="21" type="button" dataOnly="0" labelOnly="1" outline="0" axis="axisRow" fieldPosition="15"/>
    </format>
    <format dxfId="618">
      <pivotArea dataOnly="0" labelOnly="1" outline="0" fieldPosition="0">
        <references count="1">
          <reference field="1" count="8">
            <x v="0"/>
            <x v="1"/>
            <x v="2"/>
            <x v="4"/>
            <x v="6"/>
            <x v="7"/>
            <x v="8"/>
            <x v="9"/>
          </reference>
        </references>
      </pivotArea>
    </format>
    <format dxfId="617">
      <pivotArea dataOnly="0" labelOnly="1" outline="0" fieldPosition="0">
        <references count="2">
          <reference field="1" count="1" selected="0">
            <x v="0"/>
          </reference>
          <reference field="4" count="1">
            <x v="0"/>
          </reference>
        </references>
      </pivotArea>
    </format>
    <format dxfId="616">
      <pivotArea dataOnly="0" labelOnly="1" outline="0" fieldPosition="0">
        <references count="2">
          <reference field="1" count="1" selected="0">
            <x v="1"/>
          </reference>
          <reference field="4" count="1">
            <x v="4"/>
          </reference>
        </references>
      </pivotArea>
    </format>
    <format dxfId="615">
      <pivotArea dataOnly="0" labelOnly="1" outline="0" fieldPosition="0">
        <references count="2">
          <reference field="1" count="1" selected="0">
            <x v="2"/>
          </reference>
          <reference field="4" count="1">
            <x v="9"/>
          </reference>
        </references>
      </pivotArea>
    </format>
    <format dxfId="614">
      <pivotArea dataOnly="0" labelOnly="1" outline="0" fieldPosition="0">
        <references count="2">
          <reference field="1" count="1" selected="0">
            <x v="4"/>
          </reference>
          <reference field="4" count="1">
            <x v="6"/>
          </reference>
        </references>
      </pivotArea>
    </format>
    <format dxfId="613">
      <pivotArea dataOnly="0" labelOnly="1" outline="0" fieldPosition="0">
        <references count="2">
          <reference field="1" count="1" selected="0">
            <x v="6"/>
          </reference>
          <reference field="4" count="1">
            <x v="7"/>
          </reference>
        </references>
      </pivotArea>
    </format>
    <format dxfId="612">
      <pivotArea dataOnly="0" labelOnly="1" outline="0" fieldPosition="0">
        <references count="2">
          <reference field="1" count="1" selected="0">
            <x v="7"/>
          </reference>
          <reference field="4" count="1">
            <x v="5"/>
          </reference>
        </references>
      </pivotArea>
    </format>
    <format dxfId="611">
      <pivotArea dataOnly="0" labelOnly="1" outline="0" fieldPosition="0">
        <references count="2">
          <reference field="1" count="1" selected="0">
            <x v="8"/>
          </reference>
          <reference field="4" count="1">
            <x v="8"/>
          </reference>
        </references>
      </pivotArea>
    </format>
    <format dxfId="610">
      <pivotArea dataOnly="0" labelOnly="1" outline="0" fieldPosition="0">
        <references count="2">
          <reference field="1" count="1" selected="0">
            <x v="9"/>
          </reference>
          <reference field="4" count="1">
            <x v="3"/>
          </reference>
        </references>
      </pivotArea>
    </format>
    <format dxfId="609">
      <pivotArea dataOnly="0" labelOnly="1" outline="0" fieldPosition="0">
        <references count="3">
          <reference field="1" count="1" selected="0">
            <x v="0"/>
          </reference>
          <reference field="2" count="1">
            <x v="0"/>
          </reference>
          <reference field="4" count="1" selected="0">
            <x v="0"/>
          </reference>
        </references>
      </pivotArea>
    </format>
    <format dxfId="608">
      <pivotArea dataOnly="0" labelOnly="1" outline="0" fieldPosition="0">
        <references count="3">
          <reference field="1" count="1" selected="0">
            <x v="4"/>
          </reference>
          <reference field="2" count="1">
            <x v="1"/>
          </reference>
          <reference field="4" count="1" selected="0">
            <x v="6"/>
          </reference>
        </references>
      </pivotArea>
    </format>
    <format dxfId="607">
      <pivotArea dataOnly="0" labelOnly="1" outline="0" fieldPosition="0">
        <references count="4">
          <reference field="1" count="1" selected="0">
            <x v="0"/>
          </reference>
          <reference field="2" count="1" selected="0">
            <x v="0"/>
          </reference>
          <reference field="4" count="1" selected="0">
            <x v="0"/>
          </reference>
          <reference field="6" count="1">
            <x v="5"/>
          </reference>
        </references>
      </pivotArea>
    </format>
    <format dxfId="606">
      <pivotArea dataOnly="0" labelOnly="1" outline="0" fieldPosition="0">
        <references count="4">
          <reference field="1" count="1" selected="0">
            <x v="1"/>
          </reference>
          <reference field="2" count="1" selected="0">
            <x v="0"/>
          </reference>
          <reference field="4" count="1" selected="0">
            <x v="4"/>
          </reference>
          <reference field="6" count="1">
            <x v="1"/>
          </reference>
        </references>
      </pivotArea>
    </format>
    <format dxfId="605">
      <pivotArea dataOnly="0" labelOnly="1" outline="0" fieldPosition="0">
        <references count="4">
          <reference field="1" count="1" selected="0">
            <x v="4"/>
          </reference>
          <reference field="2" count="1" selected="0">
            <x v="1"/>
          </reference>
          <reference field="4" count="1" selected="0">
            <x v="6"/>
          </reference>
          <reference field="6" count="1">
            <x v="3"/>
          </reference>
        </references>
      </pivotArea>
    </format>
    <format dxfId="604">
      <pivotArea dataOnly="0" labelOnly="1" outline="0" fieldPosition="0">
        <references count="4">
          <reference field="1" count="1" selected="0">
            <x v="7"/>
          </reference>
          <reference field="2" count="1" selected="0">
            <x v="1"/>
          </reference>
          <reference field="4" count="1" selected="0">
            <x v="5"/>
          </reference>
          <reference field="6" count="1">
            <x v="1"/>
          </reference>
        </references>
      </pivotArea>
    </format>
    <format dxfId="603">
      <pivotArea dataOnly="0" labelOnly="1" outline="0" fieldPosition="0">
        <references count="4">
          <reference field="1" count="1" selected="0">
            <x v="8"/>
          </reference>
          <reference field="2" count="1" selected="0">
            <x v="1"/>
          </reference>
          <reference field="4" count="1" selected="0">
            <x v="8"/>
          </reference>
          <reference field="6" count="1">
            <x v="4"/>
          </reference>
        </references>
      </pivotArea>
    </format>
    <format dxfId="602">
      <pivotArea dataOnly="0" labelOnly="1" outline="0" fieldPosition="0">
        <references count="4">
          <reference field="1" count="1" selected="0">
            <x v="9"/>
          </reference>
          <reference field="2" count="1" selected="0">
            <x v="1"/>
          </reference>
          <reference field="4" count="1" selected="0">
            <x v="3"/>
          </reference>
          <reference field="6" count="1">
            <x v="1"/>
          </reference>
        </references>
      </pivotArea>
    </format>
    <format dxfId="601">
      <pivotArea dataOnly="0" labelOnly="1" outline="0" fieldPosition="0">
        <references count="5">
          <reference field="1" count="1" selected="0">
            <x v="0"/>
          </reference>
          <reference field="2" count="1" selected="0">
            <x v="0"/>
          </reference>
          <reference field="4" count="1" selected="0">
            <x v="0"/>
          </reference>
          <reference field="6" count="1" selected="0">
            <x v="5"/>
          </reference>
          <reference field="7" count="1">
            <x v="0"/>
          </reference>
        </references>
      </pivotArea>
    </format>
    <format dxfId="600">
      <pivotArea dataOnly="0" labelOnly="1" outline="0" fieldPosition="0">
        <references count="5">
          <reference field="1" count="1" selected="0">
            <x v="2"/>
          </reference>
          <reference field="2" count="1" selected="0">
            <x v="0"/>
          </reference>
          <reference field="4" count="1" selected="0">
            <x v="9"/>
          </reference>
          <reference field="6" count="1" selected="0">
            <x v="1"/>
          </reference>
          <reference field="7" count="1">
            <x v="1"/>
          </reference>
        </references>
      </pivotArea>
    </format>
    <format dxfId="599">
      <pivotArea dataOnly="0" labelOnly="1" outline="0" fieldPosition="0">
        <references count="5">
          <reference field="1" count="1" selected="0">
            <x v="4"/>
          </reference>
          <reference field="2" count="1" selected="0">
            <x v="1"/>
          </reference>
          <reference field="4" count="1" selected="0">
            <x v="6"/>
          </reference>
          <reference field="6" count="1" selected="0">
            <x v="3"/>
          </reference>
          <reference field="7" count="1">
            <x v="0"/>
          </reference>
        </references>
      </pivotArea>
    </format>
    <format dxfId="598">
      <pivotArea dataOnly="0" labelOnly="1" outline="0" fieldPosition="0">
        <references count="5">
          <reference field="1" count="1" selected="0">
            <x v="6"/>
          </reference>
          <reference field="2" count="1" selected="0">
            <x v="1"/>
          </reference>
          <reference field="4" count="1" selected="0">
            <x v="7"/>
          </reference>
          <reference field="6" count="1" selected="0">
            <x v="3"/>
          </reference>
          <reference field="7" count="1">
            <x v="1"/>
          </reference>
        </references>
      </pivotArea>
    </format>
    <format dxfId="597">
      <pivotArea dataOnly="0" labelOnly="1" outline="0" fieldPosition="0">
        <references count="5">
          <reference field="1" count="1" selected="0">
            <x v="7"/>
          </reference>
          <reference field="2" count="1" selected="0">
            <x v="1"/>
          </reference>
          <reference field="4" count="1" selected="0">
            <x v="5"/>
          </reference>
          <reference field="6" count="1" selected="0">
            <x v="1"/>
          </reference>
          <reference field="7" count="1">
            <x v="2"/>
          </reference>
        </references>
      </pivotArea>
    </format>
    <format dxfId="596">
      <pivotArea dataOnly="0" labelOnly="1" outline="0" fieldPosition="0">
        <references count="5">
          <reference field="1" count="1" selected="0">
            <x v="8"/>
          </reference>
          <reference field="2" count="1" selected="0">
            <x v="1"/>
          </reference>
          <reference field="4" count="1" selected="0">
            <x v="8"/>
          </reference>
          <reference field="6" count="1" selected="0">
            <x v="4"/>
          </reference>
          <reference field="7" count="1">
            <x v="0"/>
          </reference>
        </references>
      </pivotArea>
    </format>
    <format dxfId="595">
      <pivotArea dataOnly="0" labelOnly="1" outline="0" fieldPosition="0">
        <references count="5">
          <reference field="1" count="1" selected="0">
            <x v="9"/>
          </reference>
          <reference field="2" count="1" selected="0">
            <x v="1"/>
          </reference>
          <reference field="4" count="1" selected="0">
            <x v="3"/>
          </reference>
          <reference field="6" count="1" selected="0">
            <x v="1"/>
          </reference>
          <reference field="7" count="1">
            <x v="2"/>
          </reference>
        </references>
      </pivotArea>
    </format>
    <format dxfId="594">
      <pivotArea dataOnly="0" labelOnly="1" outline="0" fieldPosition="0">
        <references count="6">
          <reference field="1" count="1" selected="0">
            <x v="0"/>
          </reference>
          <reference field="2" count="1" selected="0">
            <x v="0"/>
          </reference>
          <reference field="4" count="1" selected="0">
            <x v="0"/>
          </reference>
          <reference field="6" count="1" selected="0">
            <x v="5"/>
          </reference>
          <reference field="7" count="1" selected="0">
            <x v="0"/>
          </reference>
          <reference field="10" count="0"/>
        </references>
      </pivotArea>
    </format>
    <format dxfId="593">
      <pivotArea dataOnly="0" labelOnly="1" outline="0" fieldPosition="0">
        <references count="7">
          <reference field="1" count="1" selected="0">
            <x v="0"/>
          </reference>
          <reference field="2" count="1" selected="0">
            <x v="0"/>
          </reference>
          <reference field="4" count="1" selected="0">
            <x v="0"/>
          </reference>
          <reference field="6" count="1" selected="0">
            <x v="5"/>
          </reference>
          <reference field="7" count="1" selected="0">
            <x v="0"/>
          </reference>
          <reference field="10" count="0" selected="0"/>
          <reference field="11" count="1">
            <x v="5"/>
          </reference>
        </references>
      </pivotArea>
    </format>
    <format dxfId="592">
      <pivotArea dataOnly="0" labelOnly="1" outline="0" fieldPosition="0">
        <references count="7">
          <reference field="1" count="1" selected="0">
            <x v="8"/>
          </reference>
          <reference field="2" count="1" selected="0">
            <x v="1"/>
          </reference>
          <reference field="4" count="1" selected="0">
            <x v="8"/>
          </reference>
          <reference field="6" count="1" selected="0">
            <x v="4"/>
          </reference>
          <reference field="7" count="1" selected="0">
            <x v="0"/>
          </reference>
          <reference field="10" count="0" selected="0"/>
          <reference field="11" count="1">
            <x v="5"/>
          </reference>
        </references>
      </pivotArea>
    </format>
    <format dxfId="591">
      <pivotArea dataOnly="0" labelOnly="1" outline="0" fieldPosition="0">
        <references count="8">
          <reference field="1" count="1" selected="0">
            <x v="0"/>
          </reference>
          <reference field="2" count="1" selected="0">
            <x v="0"/>
          </reference>
          <reference field="4" count="1" selected="0">
            <x v="0"/>
          </reference>
          <reference field="6" count="1" selected="0">
            <x v="5"/>
          </reference>
          <reference field="7" count="1" selected="0">
            <x v="0"/>
          </reference>
          <reference field="10" count="0" selected="0"/>
          <reference field="11" count="1" selected="0">
            <x v="5"/>
          </reference>
          <reference field="13" count="1">
            <x v="16"/>
          </reference>
        </references>
      </pivotArea>
    </format>
    <format dxfId="590">
      <pivotArea dataOnly="0" labelOnly="1" outline="0" fieldPosition="0">
        <references count="8">
          <reference field="1" count="1" selected="0">
            <x v="1"/>
          </reference>
          <reference field="2" count="1" selected="0">
            <x v="0"/>
          </reference>
          <reference field="4" count="1" selected="0">
            <x v="4"/>
          </reference>
          <reference field="6" count="1" selected="0">
            <x v="1"/>
          </reference>
          <reference field="7" count="1" selected="0">
            <x v="0"/>
          </reference>
          <reference field="10" count="0" selected="0"/>
          <reference field="11" count="1" selected="0">
            <x v="5"/>
          </reference>
          <reference field="13" count="1">
            <x v="18"/>
          </reference>
        </references>
      </pivotArea>
    </format>
    <format dxfId="589">
      <pivotArea dataOnly="0" labelOnly="1" outline="0" fieldPosition="0">
        <references count="8">
          <reference field="1" count="1" selected="0">
            <x v="8"/>
          </reference>
          <reference field="2" count="1" selected="0">
            <x v="1"/>
          </reference>
          <reference field="4" count="1" selected="0">
            <x v="8"/>
          </reference>
          <reference field="6" count="1" selected="0">
            <x v="4"/>
          </reference>
          <reference field="7" count="1" selected="0">
            <x v="0"/>
          </reference>
          <reference field="10" count="0" selected="0"/>
          <reference field="11" count="1" selected="0">
            <x v="5"/>
          </reference>
          <reference field="13" count="1">
            <x v="33"/>
          </reference>
        </references>
      </pivotArea>
    </format>
    <format dxfId="588">
      <pivotArea dataOnly="0" labelOnly="1" outline="0" fieldPosition="0">
        <references count="8">
          <reference field="1" count="1" selected="0">
            <x v="9"/>
          </reference>
          <reference field="2" count="1" selected="0">
            <x v="1"/>
          </reference>
          <reference field="4" count="1" selected="0">
            <x v="3"/>
          </reference>
          <reference field="6" count="1" selected="0">
            <x v="1"/>
          </reference>
          <reference field="7" count="1" selected="0">
            <x v="2"/>
          </reference>
          <reference field="10" count="0" selected="0"/>
          <reference field="11" count="1" selected="0">
            <x v="5"/>
          </reference>
          <reference field="13" count="1">
            <x v="1"/>
          </reference>
        </references>
      </pivotArea>
    </format>
    <format dxfId="587">
      <pivotArea dataOnly="0" labelOnly="1" outline="0" fieldPosition="0">
        <references count="9">
          <reference field="1" count="1" selected="0">
            <x v="0"/>
          </reference>
          <reference field="2" count="1" selected="0">
            <x v="0"/>
          </reference>
          <reference field="4" count="1" selected="0">
            <x v="0"/>
          </reference>
          <reference field="6" count="1" selected="0">
            <x v="5"/>
          </reference>
          <reference field="7" count="1" selected="0">
            <x v="0"/>
          </reference>
          <reference field="10" count="0" selected="0"/>
          <reference field="11" count="1" selected="0">
            <x v="5"/>
          </reference>
          <reference field="12" count="1">
            <x v="4"/>
          </reference>
          <reference field="13" count="1" selected="0">
            <x v="16"/>
          </reference>
        </references>
      </pivotArea>
    </format>
    <format dxfId="586">
      <pivotArea dataOnly="0" labelOnly="1" outline="0" fieldPosition="0">
        <references count="9">
          <reference field="1" count="1" selected="0">
            <x v="8"/>
          </reference>
          <reference field="2" count="1" selected="0">
            <x v="1"/>
          </reference>
          <reference field="4" count="1" selected="0">
            <x v="8"/>
          </reference>
          <reference field="6" count="1" selected="0">
            <x v="4"/>
          </reference>
          <reference field="7" count="1" selected="0">
            <x v="0"/>
          </reference>
          <reference field="10" count="0" selected="0"/>
          <reference field="11" count="1" selected="0">
            <x v="5"/>
          </reference>
          <reference field="12" count="1">
            <x v="5"/>
          </reference>
          <reference field="13" count="1" selected="0">
            <x v="33"/>
          </reference>
        </references>
      </pivotArea>
    </format>
    <format dxfId="585">
      <pivotArea dataOnly="0" labelOnly="1" outline="0" fieldPosition="0">
        <references count="10">
          <reference field="1" count="1" selected="0">
            <x v="0"/>
          </reference>
          <reference field="2" count="1" selected="0">
            <x v="0"/>
          </reference>
          <reference field="4" count="1" selected="0">
            <x v="0"/>
          </reference>
          <reference field="6" count="1" selected="0">
            <x v="5"/>
          </reference>
          <reference field="7" count="1" selected="0">
            <x v="0"/>
          </reference>
          <reference field="10" count="0" selected="0"/>
          <reference field="11" count="1" selected="0">
            <x v="5"/>
          </reference>
          <reference field="12" count="1" selected="0">
            <x v="4"/>
          </reference>
          <reference field="13" count="1" selected="0">
            <x v="16"/>
          </reference>
          <reference field="14" count="1">
            <x v="0"/>
          </reference>
        </references>
      </pivotArea>
    </format>
    <format dxfId="584">
      <pivotArea dataOnly="0" labelOnly="1" outline="0" fieldPosition="0">
        <references count="11">
          <reference field="1" count="1" selected="0">
            <x v="0"/>
          </reference>
          <reference field="2" count="1" selected="0">
            <x v="0"/>
          </reference>
          <reference field="4" count="1" selected="0">
            <x v="0"/>
          </reference>
          <reference field="6" count="1" selected="0">
            <x v="5"/>
          </reference>
          <reference field="7" count="1" selected="0">
            <x v="0"/>
          </reference>
          <reference field="10" count="0" selected="0"/>
          <reference field="11" count="1" selected="0">
            <x v="5"/>
          </reference>
          <reference field="12" count="1" selected="0">
            <x v="4"/>
          </reference>
          <reference field="13" count="1" selected="0">
            <x v="16"/>
          </reference>
          <reference field="14" count="1" selected="0">
            <x v="0"/>
          </reference>
          <reference field="15" count="1">
            <x v="0"/>
          </reference>
        </references>
      </pivotArea>
    </format>
    <format dxfId="583">
      <pivotArea dataOnly="0" labelOnly="1" outline="0" fieldPosition="0">
        <references count="1">
          <reference field="1" count="8">
            <x v="0"/>
            <x v="1"/>
            <x v="2"/>
            <x v="4"/>
            <x v="6"/>
            <x v="7"/>
            <x v="8"/>
            <x v="9"/>
          </reference>
        </references>
      </pivotArea>
    </format>
    <format dxfId="582">
      <pivotArea dataOnly="0" labelOnly="1" outline="0" fieldPosition="0">
        <references count="2">
          <reference field="1" count="1" selected="0">
            <x v="0"/>
          </reference>
          <reference field="4" count="1">
            <x v="0"/>
          </reference>
        </references>
      </pivotArea>
    </format>
    <format dxfId="581">
      <pivotArea dataOnly="0" labelOnly="1" outline="0" fieldPosition="0">
        <references count="2">
          <reference field="1" count="1" selected="0">
            <x v="1"/>
          </reference>
          <reference field="4" count="1">
            <x v="4"/>
          </reference>
        </references>
      </pivotArea>
    </format>
    <format dxfId="580">
      <pivotArea dataOnly="0" labelOnly="1" outline="0" fieldPosition="0">
        <references count="2">
          <reference field="1" count="1" selected="0">
            <x v="2"/>
          </reference>
          <reference field="4" count="1">
            <x v="9"/>
          </reference>
        </references>
      </pivotArea>
    </format>
    <format dxfId="579">
      <pivotArea dataOnly="0" labelOnly="1" outline="0" fieldPosition="0">
        <references count="2">
          <reference field="1" count="1" selected="0">
            <x v="4"/>
          </reference>
          <reference field="4" count="1">
            <x v="6"/>
          </reference>
        </references>
      </pivotArea>
    </format>
    <format dxfId="578">
      <pivotArea dataOnly="0" labelOnly="1" outline="0" fieldPosition="0">
        <references count="2">
          <reference field="1" count="1" selected="0">
            <x v="6"/>
          </reference>
          <reference field="4" count="1">
            <x v="7"/>
          </reference>
        </references>
      </pivotArea>
    </format>
    <format dxfId="577">
      <pivotArea dataOnly="0" labelOnly="1" outline="0" fieldPosition="0">
        <references count="2">
          <reference field="1" count="1" selected="0">
            <x v="7"/>
          </reference>
          <reference field="4" count="1">
            <x v="5"/>
          </reference>
        </references>
      </pivotArea>
    </format>
    <format dxfId="576">
      <pivotArea dataOnly="0" labelOnly="1" outline="0" fieldPosition="0">
        <references count="2">
          <reference field="1" count="1" selected="0">
            <x v="8"/>
          </reference>
          <reference field="4" count="1">
            <x v="8"/>
          </reference>
        </references>
      </pivotArea>
    </format>
    <format dxfId="575">
      <pivotArea dataOnly="0" labelOnly="1" outline="0" fieldPosition="0">
        <references count="2">
          <reference field="1" count="1" selected="0">
            <x v="9"/>
          </reference>
          <reference field="4" count="1">
            <x v="3"/>
          </reference>
        </references>
      </pivotArea>
    </format>
    <format dxfId="574">
      <pivotArea dataOnly="0" labelOnly="1" outline="0" fieldPosition="0">
        <references count="3">
          <reference field="1" count="1" selected="0">
            <x v="0"/>
          </reference>
          <reference field="2" count="1">
            <x v="0"/>
          </reference>
          <reference field="4" count="1" selected="0">
            <x v="0"/>
          </reference>
        </references>
      </pivotArea>
    </format>
    <format dxfId="573">
      <pivotArea dataOnly="0" labelOnly="1" outline="0" fieldPosition="0">
        <references count="3">
          <reference field="1" count="1" selected="0">
            <x v="4"/>
          </reference>
          <reference field="2" count="1">
            <x v="1"/>
          </reference>
          <reference field="4" count="1" selected="0">
            <x v="6"/>
          </reference>
        </references>
      </pivotArea>
    </format>
    <format dxfId="572">
      <pivotArea dataOnly="0" labelOnly="1" outline="0" fieldPosition="0">
        <references count="4">
          <reference field="1" count="1" selected="0">
            <x v="0"/>
          </reference>
          <reference field="2" count="1" selected="0">
            <x v="0"/>
          </reference>
          <reference field="4" count="1" selected="0">
            <x v="0"/>
          </reference>
          <reference field="6" count="1">
            <x v="5"/>
          </reference>
        </references>
      </pivotArea>
    </format>
    <format dxfId="571">
      <pivotArea dataOnly="0" labelOnly="1" outline="0" fieldPosition="0">
        <references count="4">
          <reference field="1" count="1" selected="0">
            <x v="1"/>
          </reference>
          <reference field="2" count="1" selected="0">
            <x v="0"/>
          </reference>
          <reference field="4" count="1" selected="0">
            <x v="4"/>
          </reference>
          <reference field="6" count="1">
            <x v="1"/>
          </reference>
        </references>
      </pivotArea>
    </format>
    <format dxfId="570">
      <pivotArea dataOnly="0" labelOnly="1" outline="0" fieldPosition="0">
        <references count="4">
          <reference field="1" count="1" selected="0">
            <x v="4"/>
          </reference>
          <reference field="2" count="1" selected="0">
            <x v="1"/>
          </reference>
          <reference field="4" count="1" selected="0">
            <x v="6"/>
          </reference>
          <reference field="6" count="1">
            <x v="3"/>
          </reference>
        </references>
      </pivotArea>
    </format>
    <format dxfId="569">
      <pivotArea dataOnly="0" labelOnly="1" outline="0" fieldPosition="0">
        <references count="4">
          <reference field="1" count="1" selected="0">
            <x v="7"/>
          </reference>
          <reference field="2" count="1" selected="0">
            <x v="1"/>
          </reference>
          <reference field="4" count="1" selected="0">
            <x v="5"/>
          </reference>
          <reference field="6" count="1">
            <x v="1"/>
          </reference>
        </references>
      </pivotArea>
    </format>
    <format dxfId="568">
      <pivotArea dataOnly="0" labelOnly="1" outline="0" fieldPosition="0">
        <references count="4">
          <reference field="1" count="1" selected="0">
            <x v="8"/>
          </reference>
          <reference field="2" count="1" selected="0">
            <x v="1"/>
          </reference>
          <reference field="4" count="1" selected="0">
            <x v="8"/>
          </reference>
          <reference field="6" count="1">
            <x v="4"/>
          </reference>
        </references>
      </pivotArea>
    </format>
    <format dxfId="567">
      <pivotArea dataOnly="0" labelOnly="1" outline="0" fieldPosition="0">
        <references count="4">
          <reference field="1" count="1" selected="0">
            <x v="9"/>
          </reference>
          <reference field="2" count="1" selected="0">
            <x v="1"/>
          </reference>
          <reference field="4" count="1" selected="0">
            <x v="3"/>
          </reference>
          <reference field="6" count="1">
            <x v="1"/>
          </reference>
        </references>
      </pivotArea>
    </format>
    <format dxfId="566">
      <pivotArea dataOnly="0" labelOnly="1" outline="0" fieldPosition="0">
        <references count="5">
          <reference field="1" count="1" selected="0">
            <x v="0"/>
          </reference>
          <reference field="2" count="1" selected="0">
            <x v="0"/>
          </reference>
          <reference field="4" count="1" selected="0">
            <x v="0"/>
          </reference>
          <reference field="6" count="1" selected="0">
            <x v="5"/>
          </reference>
          <reference field="7" count="1">
            <x v="0"/>
          </reference>
        </references>
      </pivotArea>
    </format>
    <format dxfId="565">
      <pivotArea dataOnly="0" labelOnly="1" outline="0" fieldPosition="0">
        <references count="5">
          <reference field="1" count="1" selected="0">
            <x v="2"/>
          </reference>
          <reference field="2" count="1" selected="0">
            <x v="0"/>
          </reference>
          <reference field="4" count="1" selected="0">
            <x v="9"/>
          </reference>
          <reference field="6" count="1" selected="0">
            <x v="1"/>
          </reference>
          <reference field="7" count="1">
            <x v="1"/>
          </reference>
        </references>
      </pivotArea>
    </format>
    <format dxfId="564">
      <pivotArea dataOnly="0" labelOnly="1" outline="0" fieldPosition="0">
        <references count="5">
          <reference field="1" count="1" selected="0">
            <x v="4"/>
          </reference>
          <reference field="2" count="1" selected="0">
            <x v="1"/>
          </reference>
          <reference field="4" count="1" selected="0">
            <x v="6"/>
          </reference>
          <reference field="6" count="1" selected="0">
            <x v="3"/>
          </reference>
          <reference field="7" count="1">
            <x v="0"/>
          </reference>
        </references>
      </pivotArea>
    </format>
    <format dxfId="563">
      <pivotArea dataOnly="0" labelOnly="1" outline="0" fieldPosition="0">
        <references count="5">
          <reference field="1" count="1" selected="0">
            <x v="6"/>
          </reference>
          <reference field="2" count="1" selected="0">
            <x v="1"/>
          </reference>
          <reference field="4" count="1" selected="0">
            <x v="7"/>
          </reference>
          <reference field="6" count="1" selected="0">
            <x v="3"/>
          </reference>
          <reference field="7" count="1">
            <x v="1"/>
          </reference>
        </references>
      </pivotArea>
    </format>
    <format dxfId="562">
      <pivotArea dataOnly="0" labelOnly="1" outline="0" fieldPosition="0">
        <references count="5">
          <reference field="1" count="1" selected="0">
            <x v="7"/>
          </reference>
          <reference field="2" count="1" selected="0">
            <x v="1"/>
          </reference>
          <reference field="4" count="1" selected="0">
            <x v="5"/>
          </reference>
          <reference field="6" count="1" selected="0">
            <x v="1"/>
          </reference>
          <reference field="7" count="1">
            <x v="2"/>
          </reference>
        </references>
      </pivotArea>
    </format>
    <format dxfId="561">
      <pivotArea dataOnly="0" labelOnly="1" outline="0" fieldPosition="0">
        <references count="5">
          <reference field="1" count="1" selected="0">
            <x v="8"/>
          </reference>
          <reference field="2" count="1" selected="0">
            <x v="1"/>
          </reference>
          <reference field="4" count="1" selected="0">
            <x v="8"/>
          </reference>
          <reference field="6" count="1" selected="0">
            <x v="4"/>
          </reference>
          <reference field="7" count="1">
            <x v="0"/>
          </reference>
        </references>
      </pivotArea>
    </format>
    <format dxfId="560">
      <pivotArea dataOnly="0" labelOnly="1" outline="0" fieldPosition="0">
        <references count="5">
          <reference field="1" count="1" selected="0">
            <x v="9"/>
          </reference>
          <reference field="2" count="1" selected="0">
            <x v="1"/>
          </reference>
          <reference field="4" count="1" selected="0">
            <x v="3"/>
          </reference>
          <reference field="6" count="1" selected="0">
            <x v="1"/>
          </reference>
          <reference field="7" count="1">
            <x v="2"/>
          </reference>
        </references>
      </pivotArea>
    </format>
    <format dxfId="559">
      <pivotArea dataOnly="0" labelOnly="1" outline="0" fieldPosition="0">
        <references count="6">
          <reference field="1" count="1" selected="0">
            <x v="0"/>
          </reference>
          <reference field="2" count="1" selected="0">
            <x v="0"/>
          </reference>
          <reference field="4" count="1" selected="0">
            <x v="0"/>
          </reference>
          <reference field="6" count="1" selected="0">
            <x v="5"/>
          </reference>
          <reference field="7" count="1" selected="0">
            <x v="0"/>
          </reference>
          <reference field="10" count="0"/>
        </references>
      </pivotArea>
    </format>
    <format dxfId="558">
      <pivotArea dataOnly="0" labelOnly="1" outline="0" fieldPosition="0">
        <references count="7">
          <reference field="1" count="1" selected="0">
            <x v="0"/>
          </reference>
          <reference field="2" count="1" selected="0">
            <x v="0"/>
          </reference>
          <reference field="4" count="1" selected="0">
            <x v="0"/>
          </reference>
          <reference field="6" count="1" selected="0">
            <x v="5"/>
          </reference>
          <reference field="7" count="1" selected="0">
            <x v="0"/>
          </reference>
          <reference field="10" count="0" selected="0"/>
          <reference field="11" count="1">
            <x v="5"/>
          </reference>
        </references>
      </pivotArea>
    </format>
    <format dxfId="557">
      <pivotArea dataOnly="0" labelOnly="1" outline="0" fieldPosition="0">
        <references count="7">
          <reference field="1" count="1" selected="0">
            <x v="8"/>
          </reference>
          <reference field="2" count="1" selected="0">
            <x v="1"/>
          </reference>
          <reference field="4" count="1" selected="0">
            <x v="8"/>
          </reference>
          <reference field="6" count="1" selected="0">
            <x v="4"/>
          </reference>
          <reference field="7" count="1" selected="0">
            <x v="0"/>
          </reference>
          <reference field="10" count="0" selected="0"/>
          <reference field="11" count="1">
            <x v="5"/>
          </reference>
        </references>
      </pivotArea>
    </format>
    <format dxfId="556">
      <pivotArea dataOnly="0" labelOnly="1" outline="0" fieldPosition="0">
        <references count="8">
          <reference field="1" count="1" selected="0">
            <x v="0"/>
          </reference>
          <reference field="2" count="1" selected="0">
            <x v="0"/>
          </reference>
          <reference field="4" count="1" selected="0">
            <x v="0"/>
          </reference>
          <reference field="6" count="1" selected="0">
            <x v="5"/>
          </reference>
          <reference field="7" count="1" selected="0">
            <x v="0"/>
          </reference>
          <reference field="10" count="0" selected="0"/>
          <reference field="11" count="1" selected="0">
            <x v="5"/>
          </reference>
          <reference field="13" count="1">
            <x v="16"/>
          </reference>
        </references>
      </pivotArea>
    </format>
    <format dxfId="555">
      <pivotArea dataOnly="0" labelOnly="1" outline="0" fieldPosition="0">
        <references count="8">
          <reference field="1" count="1" selected="0">
            <x v="1"/>
          </reference>
          <reference field="2" count="1" selected="0">
            <x v="0"/>
          </reference>
          <reference field="4" count="1" selected="0">
            <x v="4"/>
          </reference>
          <reference field="6" count="1" selected="0">
            <x v="1"/>
          </reference>
          <reference field="7" count="1" selected="0">
            <x v="0"/>
          </reference>
          <reference field="10" count="0" selected="0"/>
          <reference field="11" count="1" selected="0">
            <x v="5"/>
          </reference>
          <reference field="13" count="1">
            <x v="18"/>
          </reference>
        </references>
      </pivotArea>
    </format>
    <format dxfId="554">
      <pivotArea dataOnly="0" labelOnly="1" outline="0" fieldPosition="0">
        <references count="8">
          <reference field="1" count="1" selected="0">
            <x v="8"/>
          </reference>
          <reference field="2" count="1" selected="0">
            <x v="1"/>
          </reference>
          <reference field="4" count="1" selected="0">
            <x v="8"/>
          </reference>
          <reference field="6" count="1" selected="0">
            <x v="4"/>
          </reference>
          <reference field="7" count="1" selected="0">
            <x v="0"/>
          </reference>
          <reference field="10" count="0" selected="0"/>
          <reference field="11" count="1" selected="0">
            <x v="5"/>
          </reference>
          <reference field="13" count="1">
            <x v="33"/>
          </reference>
        </references>
      </pivotArea>
    </format>
    <format dxfId="553">
      <pivotArea dataOnly="0" labelOnly="1" outline="0" fieldPosition="0">
        <references count="8">
          <reference field="1" count="1" selected="0">
            <x v="9"/>
          </reference>
          <reference field="2" count="1" selected="0">
            <x v="1"/>
          </reference>
          <reference field="4" count="1" selected="0">
            <x v="3"/>
          </reference>
          <reference field="6" count="1" selected="0">
            <x v="1"/>
          </reference>
          <reference field="7" count="1" selected="0">
            <x v="2"/>
          </reference>
          <reference field="10" count="0" selected="0"/>
          <reference field="11" count="1" selected="0">
            <x v="5"/>
          </reference>
          <reference field="13" count="1">
            <x v="1"/>
          </reference>
        </references>
      </pivotArea>
    </format>
    <format dxfId="552">
      <pivotArea dataOnly="0" labelOnly="1" outline="0" fieldPosition="0">
        <references count="9">
          <reference field="1" count="1" selected="0">
            <x v="0"/>
          </reference>
          <reference field="2" count="1" selected="0">
            <x v="0"/>
          </reference>
          <reference field="4" count="1" selected="0">
            <x v="0"/>
          </reference>
          <reference field="6" count="1" selected="0">
            <x v="5"/>
          </reference>
          <reference field="7" count="1" selected="0">
            <x v="0"/>
          </reference>
          <reference field="10" count="0" selected="0"/>
          <reference field="11" count="1" selected="0">
            <x v="5"/>
          </reference>
          <reference field="12" count="1">
            <x v="4"/>
          </reference>
          <reference field="13" count="1" selected="0">
            <x v="16"/>
          </reference>
        </references>
      </pivotArea>
    </format>
    <format dxfId="551">
      <pivotArea dataOnly="0" labelOnly="1" outline="0" fieldPosition="0">
        <references count="9">
          <reference field="1" count="1" selected="0">
            <x v="8"/>
          </reference>
          <reference field="2" count="1" selected="0">
            <x v="1"/>
          </reference>
          <reference field="4" count="1" selected="0">
            <x v="8"/>
          </reference>
          <reference field="6" count="1" selected="0">
            <x v="4"/>
          </reference>
          <reference field="7" count="1" selected="0">
            <x v="0"/>
          </reference>
          <reference field="10" count="0" selected="0"/>
          <reference field="11" count="1" selected="0">
            <x v="5"/>
          </reference>
          <reference field="12" count="1">
            <x v="5"/>
          </reference>
          <reference field="13" count="1" selected="0">
            <x v="33"/>
          </reference>
        </references>
      </pivotArea>
    </format>
    <format dxfId="550">
      <pivotArea dataOnly="0" labelOnly="1" outline="0" fieldPosition="0">
        <references count="10">
          <reference field="1" count="1" selected="0">
            <x v="0"/>
          </reference>
          <reference field="2" count="1" selected="0">
            <x v="0"/>
          </reference>
          <reference field="4" count="1" selected="0">
            <x v="0"/>
          </reference>
          <reference field="6" count="1" selected="0">
            <x v="5"/>
          </reference>
          <reference field="7" count="1" selected="0">
            <x v="0"/>
          </reference>
          <reference field="10" count="0" selected="0"/>
          <reference field="11" count="1" selected="0">
            <x v="5"/>
          </reference>
          <reference field="12" count="1" selected="0">
            <x v="4"/>
          </reference>
          <reference field="13" count="1" selected="0">
            <x v="16"/>
          </reference>
          <reference field="14" count="1">
            <x v="0"/>
          </reference>
        </references>
      </pivotArea>
    </format>
    <format dxfId="549">
      <pivotArea dataOnly="0" labelOnly="1" outline="0" fieldPosition="0">
        <references count="11">
          <reference field="1" count="1" selected="0">
            <x v="0"/>
          </reference>
          <reference field="2" count="1" selected="0">
            <x v="0"/>
          </reference>
          <reference field="4" count="1" selected="0">
            <x v="0"/>
          </reference>
          <reference field="6" count="1" selected="0">
            <x v="5"/>
          </reference>
          <reference field="7" count="1" selected="0">
            <x v="0"/>
          </reference>
          <reference field="10" count="0" selected="0"/>
          <reference field="11" count="1" selected="0">
            <x v="5"/>
          </reference>
          <reference field="12" count="1" selected="0">
            <x v="4"/>
          </reference>
          <reference field="13" count="1" selected="0">
            <x v="16"/>
          </reference>
          <reference field="14" count="1" selected="0">
            <x v="0"/>
          </reference>
          <reference field="15" count="1">
            <x v="0"/>
          </reference>
        </references>
      </pivotArea>
    </format>
    <format dxfId="548">
      <pivotArea dataOnly="0" labelOnly="1" outline="0" fieldPosition="0">
        <references count="4">
          <reference field="1" count="1" selected="0">
            <x v="0"/>
          </reference>
          <reference field="2" count="1" selected="0">
            <x v="0"/>
          </reference>
          <reference field="4" count="1" selected="0">
            <x v="0"/>
          </reference>
          <reference field="6" count="1">
            <x v="5"/>
          </reference>
        </references>
      </pivotArea>
    </format>
    <format dxfId="547">
      <pivotArea dataOnly="0" labelOnly="1" outline="0" fieldPosition="0">
        <references count="4">
          <reference field="1" count="1" selected="0">
            <x v="1"/>
          </reference>
          <reference field="2" count="1" selected="0">
            <x v="0"/>
          </reference>
          <reference field="4" count="1" selected="0">
            <x v="4"/>
          </reference>
          <reference field="6" count="1">
            <x v="1"/>
          </reference>
        </references>
      </pivotArea>
    </format>
    <format dxfId="546">
      <pivotArea dataOnly="0" labelOnly="1" outline="0" fieldPosition="0">
        <references count="4">
          <reference field="1" count="1" selected="0">
            <x v="4"/>
          </reference>
          <reference field="2" count="1" selected="0">
            <x v="1"/>
          </reference>
          <reference field="4" count="1" selected="0">
            <x v="6"/>
          </reference>
          <reference field="6" count="1">
            <x v="3"/>
          </reference>
        </references>
      </pivotArea>
    </format>
    <format dxfId="545">
      <pivotArea dataOnly="0" labelOnly="1" outline="0" fieldPosition="0">
        <references count="4">
          <reference field="1" count="1" selected="0">
            <x v="7"/>
          </reference>
          <reference field="2" count="1" selected="0">
            <x v="1"/>
          </reference>
          <reference field="4" count="1" selected="0">
            <x v="5"/>
          </reference>
          <reference field="6" count="1">
            <x v="1"/>
          </reference>
        </references>
      </pivotArea>
    </format>
    <format dxfId="544">
      <pivotArea dataOnly="0" labelOnly="1" outline="0" fieldPosition="0">
        <references count="4">
          <reference field="1" count="1" selected="0">
            <x v="8"/>
          </reference>
          <reference field="2" count="1" selected="0">
            <x v="1"/>
          </reference>
          <reference field="4" count="1" selected="0">
            <x v="8"/>
          </reference>
          <reference field="6" count="1">
            <x v="4"/>
          </reference>
        </references>
      </pivotArea>
    </format>
    <format dxfId="543">
      <pivotArea dataOnly="0" labelOnly="1" outline="0" fieldPosition="0">
        <references count="4">
          <reference field="1" count="1" selected="0">
            <x v="9"/>
          </reference>
          <reference field="2" count="1" selected="0">
            <x v="1"/>
          </reference>
          <reference field="4" count="1" selected="0">
            <x v="3"/>
          </reference>
          <reference field="6" count="1">
            <x v="1"/>
          </reference>
        </references>
      </pivotArea>
    </format>
    <format dxfId="542">
      <pivotArea dataOnly="0" labelOnly="1" outline="0" fieldPosition="0">
        <references count="5">
          <reference field="1" count="1" selected="0">
            <x v="0"/>
          </reference>
          <reference field="2" count="1" selected="0">
            <x v="0"/>
          </reference>
          <reference field="4" count="1" selected="0">
            <x v="0"/>
          </reference>
          <reference field="6" count="1" selected="0">
            <x v="5"/>
          </reference>
          <reference field="7" count="1">
            <x v="0"/>
          </reference>
        </references>
      </pivotArea>
    </format>
    <format dxfId="541">
      <pivotArea dataOnly="0" labelOnly="1" outline="0" fieldPosition="0">
        <references count="5">
          <reference field="1" count="1" selected="0">
            <x v="2"/>
          </reference>
          <reference field="2" count="1" selected="0">
            <x v="0"/>
          </reference>
          <reference field="4" count="1" selected="0">
            <x v="9"/>
          </reference>
          <reference field="6" count="1" selected="0">
            <x v="1"/>
          </reference>
          <reference field="7" count="1">
            <x v="1"/>
          </reference>
        </references>
      </pivotArea>
    </format>
    <format dxfId="540">
      <pivotArea dataOnly="0" labelOnly="1" outline="0" fieldPosition="0">
        <references count="5">
          <reference field="1" count="1" selected="0">
            <x v="4"/>
          </reference>
          <reference field="2" count="1" selected="0">
            <x v="1"/>
          </reference>
          <reference field="4" count="1" selected="0">
            <x v="6"/>
          </reference>
          <reference field="6" count="1" selected="0">
            <x v="3"/>
          </reference>
          <reference field="7" count="1">
            <x v="0"/>
          </reference>
        </references>
      </pivotArea>
    </format>
    <format dxfId="539">
      <pivotArea dataOnly="0" labelOnly="1" outline="0" fieldPosition="0">
        <references count="5">
          <reference field="1" count="1" selected="0">
            <x v="6"/>
          </reference>
          <reference field="2" count="1" selected="0">
            <x v="1"/>
          </reference>
          <reference field="4" count="1" selected="0">
            <x v="7"/>
          </reference>
          <reference field="6" count="1" selected="0">
            <x v="3"/>
          </reference>
          <reference field="7" count="1">
            <x v="1"/>
          </reference>
        </references>
      </pivotArea>
    </format>
    <format dxfId="538">
      <pivotArea dataOnly="0" labelOnly="1" outline="0" fieldPosition="0">
        <references count="5">
          <reference field="1" count="1" selected="0">
            <x v="7"/>
          </reference>
          <reference field="2" count="1" selected="0">
            <x v="1"/>
          </reference>
          <reference field="4" count="1" selected="0">
            <x v="5"/>
          </reference>
          <reference field="6" count="1" selected="0">
            <x v="1"/>
          </reference>
          <reference field="7" count="1">
            <x v="2"/>
          </reference>
        </references>
      </pivotArea>
    </format>
    <format dxfId="537">
      <pivotArea dataOnly="0" labelOnly="1" outline="0" fieldPosition="0">
        <references count="5">
          <reference field="1" count="1" selected="0">
            <x v="8"/>
          </reference>
          <reference field="2" count="1" selected="0">
            <x v="1"/>
          </reference>
          <reference field="4" count="1" selected="0">
            <x v="8"/>
          </reference>
          <reference field="6" count="1" selected="0">
            <x v="4"/>
          </reference>
          <reference field="7" count="1">
            <x v="0"/>
          </reference>
        </references>
      </pivotArea>
    </format>
    <format dxfId="536">
      <pivotArea dataOnly="0" labelOnly="1" outline="0" fieldPosition="0">
        <references count="5">
          <reference field="1" count="1" selected="0">
            <x v="9"/>
          </reference>
          <reference field="2" count="1" selected="0">
            <x v="1"/>
          </reference>
          <reference field="4" count="1" selected="0">
            <x v="3"/>
          </reference>
          <reference field="6" count="1" selected="0">
            <x v="1"/>
          </reference>
          <reference field="7" count="1">
            <x v="2"/>
          </reference>
        </references>
      </pivotArea>
    </format>
    <format dxfId="535">
      <pivotArea field="7" type="button" dataOnly="0" labelOnly="1" outline="0" axis="axisRow" fieldPosition="4"/>
    </format>
    <format dxfId="534">
      <pivotArea field="10" type="button" dataOnly="0" labelOnly="1" outline="0" axis="axisRow" fieldPosition="6"/>
    </format>
    <format dxfId="533">
      <pivotArea dataOnly="0" labelOnly="1" outline="0" fieldPosition="0">
        <references count="4">
          <reference field="1" count="1" selected="0">
            <x v="0"/>
          </reference>
          <reference field="2" count="1" selected="0">
            <x v="0"/>
          </reference>
          <reference field="4" count="1" selected="0">
            <x v="0"/>
          </reference>
          <reference field="6" count="1">
            <x v="5"/>
          </reference>
        </references>
      </pivotArea>
    </format>
    <format dxfId="532">
      <pivotArea dataOnly="0" labelOnly="1" outline="0" fieldPosition="0">
        <references count="4">
          <reference field="1" count="1" selected="0">
            <x v="1"/>
          </reference>
          <reference field="2" count="1" selected="0">
            <x v="0"/>
          </reference>
          <reference field="4" count="1" selected="0">
            <x v="4"/>
          </reference>
          <reference field="6" count="1">
            <x v="1"/>
          </reference>
        </references>
      </pivotArea>
    </format>
    <format dxfId="531">
      <pivotArea dataOnly="0" labelOnly="1" outline="0" fieldPosition="0">
        <references count="4">
          <reference field="1" count="1" selected="0">
            <x v="4"/>
          </reference>
          <reference field="2" count="1" selected="0">
            <x v="1"/>
          </reference>
          <reference field="4" count="1" selected="0">
            <x v="6"/>
          </reference>
          <reference field="6" count="1">
            <x v="3"/>
          </reference>
        </references>
      </pivotArea>
    </format>
    <format dxfId="530">
      <pivotArea dataOnly="0" labelOnly="1" outline="0" fieldPosition="0">
        <references count="4">
          <reference field="1" count="1" selected="0">
            <x v="7"/>
          </reference>
          <reference field="2" count="1" selected="0">
            <x v="1"/>
          </reference>
          <reference field="4" count="1" selected="0">
            <x v="5"/>
          </reference>
          <reference field="6" count="1">
            <x v="1"/>
          </reference>
        </references>
      </pivotArea>
    </format>
    <format dxfId="529">
      <pivotArea dataOnly="0" labelOnly="1" outline="0" fieldPosition="0">
        <references count="4">
          <reference field="1" count="1" selected="0">
            <x v="8"/>
          </reference>
          <reference field="2" count="1" selected="0">
            <x v="1"/>
          </reference>
          <reference field="4" count="1" selected="0">
            <x v="8"/>
          </reference>
          <reference field="6" count="1">
            <x v="4"/>
          </reference>
        </references>
      </pivotArea>
    </format>
    <format dxfId="528">
      <pivotArea dataOnly="0" labelOnly="1" outline="0" fieldPosition="0">
        <references count="4">
          <reference field="1" count="1" selected="0">
            <x v="9"/>
          </reference>
          <reference field="2" count="1" selected="0">
            <x v="1"/>
          </reference>
          <reference field="4" count="1" selected="0">
            <x v="3"/>
          </reference>
          <reference field="6" count="1">
            <x v="1"/>
          </reference>
        </references>
      </pivotArea>
    </format>
    <format dxfId="527">
      <pivotArea dataOnly="0" labelOnly="1" outline="0" fieldPosition="0">
        <references count="5">
          <reference field="1" count="1" selected="0">
            <x v="0"/>
          </reference>
          <reference field="2" count="1" selected="0">
            <x v="0"/>
          </reference>
          <reference field="4" count="1" selected="0">
            <x v="0"/>
          </reference>
          <reference field="6" count="1" selected="0">
            <x v="5"/>
          </reference>
          <reference field="7" count="1">
            <x v="0"/>
          </reference>
        </references>
      </pivotArea>
    </format>
    <format dxfId="526">
      <pivotArea dataOnly="0" labelOnly="1" outline="0" fieldPosition="0">
        <references count="5">
          <reference field="1" count="1" selected="0">
            <x v="2"/>
          </reference>
          <reference field="2" count="1" selected="0">
            <x v="0"/>
          </reference>
          <reference field="4" count="1" selected="0">
            <x v="9"/>
          </reference>
          <reference field="6" count="1" selected="0">
            <x v="1"/>
          </reference>
          <reference field="7" count="1">
            <x v="1"/>
          </reference>
        </references>
      </pivotArea>
    </format>
    <format dxfId="525">
      <pivotArea dataOnly="0" labelOnly="1" outline="0" fieldPosition="0">
        <references count="5">
          <reference field="1" count="1" selected="0">
            <x v="4"/>
          </reference>
          <reference field="2" count="1" selected="0">
            <x v="1"/>
          </reference>
          <reference field="4" count="1" selected="0">
            <x v="6"/>
          </reference>
          <reference field="6" count="1" selected="0">
            <x v="3"/>
          </reference>
          <reference field="7" count="1">
            <x v="0"/>
          </reference>
        </references>
      </pivotArea>
    </format>
    <format dxfId="524">
      <pivotArea dataOnly="0" labelOnly="1" outline="0" fieldPosition="0">
        <references count="5">
          <reference field="1" count="1" selected="0">
            <x v="6"/>
          </reference>
          <reference field="2" count="1" selected="0">
            <x v="1"/>
          </reference>
          <reference field="4" count="1" selected="0">
            <x v="7"/>
          </reference>
          <reference field="6" count="1" selected="0">
            <x v="3"/>
          </reference>
          <reference field="7" count="1">
            <x v="1"/>
          </reference>
        </references>
      </pivotArea>
    </format>
    <format dxfId="523">
      <pivotArea dataOnly="0" labelOnly="1" outline="0" fieldPosition="0">
        <references count="5">
          <reference field="1" count="1" selected="0">
            <x v="7"/>
          </reference>
          <reference field="2" count="1" selected="0">
            <x v="1"/>
          </reference>
          <reference field="4" count="1" selected="0">
            <x v="5"/>
          </reference>
          <reference field="6" count="1" selected="0">
            <x v="1"/>
          </reference>
          <reference field="7" count="1">
            <x v="2"/>
          </reference>
        </references>
      </pivotArea>
    </format>
    <format dxfId="522">
      <pivotArea dataOnly="0" labelOnly="1" outline="0" fieldPosition="0">
        <references count="5">
          <reference field="1" count="1" selected="0">
            <x v="8"/>
          </reference>
          <reference field="2" count="1" selected="0">
            <x v="1"/>
          </reference>
          <reference field="4" count="1" selected="0">
            <x v="8"/>
          </reference>
          <reference field="6" count="1" selected="0">
            <x v="4"/>
          </reference>
          <reference field="7" count="1">
            <x v="0"/>
          </reference>
        </references>
      </pivotArea>
    </format>
    <format dxfId="521">
      <pivotArea dataOnly="0" labelOnly="1" outline="0" fieldPosition="0">
        <references count="5">
          <reference field="1" count="1" selected="0">
            <x v="9"/>
          </reference>
          <reference field="2" count="1" selected="0">
            <x v="1"/>
          </reference>
          <reference field="4" count="1" selected="0">
            <x v="3"/>
          </reference>
          <reference field="6" count="1" selected="0">
            <x v="1"/>
          </reference>
          <reference field="7" count="1">
            <x v="2"/>
          </reference>
        </references>
      </pivotArea>
    </format>
    <format dxfId="520">
      <pivotArea dataOnly="0" labelOnly="1" outline="0" fieldPosition="0">
        <references count="1">
          <reference field="1" count="8">
            <x v="0"/>
            <x v="1"/>
            <x v="2"/>
            <x v="4"/>
            <x v="6"/>
            <x v="7"/>
            <x v="8"/>
            <x v="9"/>
          </reference>
        </references>
      </pivotArea>
    </format>
    <format dxfId="519">
      <pivotArea dataOnly="0" labelOnly="1" outline="0" fieldPosition="0">
        <references count="2">
          <reference field="1" count="1" selected="0">
            <x v="0"/>
          </reference>
          <reference field="4" count="1">
            <x v="0"/>
          </reference>
        </references>
      </pivotArea>
    </format>
    <format dxfId="518">
      <pivotArea dataOnly="0" labelOnly="1" outline="0" fieldPosition="0">
        <references count="2">
          <reference field="1" count="1" selected="0">
            <x v="1"/>
          </reference>
          <reference field="4" count="1">
            <x v="4"/>
          </reference>
        </references>
      </pivotArea>
    </format>
    <format dxfId="517">
      <pivotArea dataOnly="0" labelOnly="1" outline="0" fieldPosition="0">
        <references count="2">
          <reference field="1" count="1" selected="0">
            <x v="2"/>
          </reference>
          <reference field="4" count="1">
            <x v="9"/>
          </reference>
        </references>
      </pivotArea>
    </format>
    <format dxfId="516">
      <pivotArea dataOnly="0" labelOnly="1" outline="0" fieldPosition="0">
        <references count="2">
          <reference field="1" count="1" selected="0">
            <x v="4"/>
          </reference>
          <reference field="4" count="1">
            <x v="6"/>
          </reference>
        </references>
      </pivotArea>
    </format>
    <format dxfId="515">
      <pivotArea dataOnly="0" labelOnly="1" outline="0" fieldPosition="0">
        <references count="2">
          <reference field="1" count="1" selected="0">
            <x v="6"/>
          </reference>
          <reference field="4" count="1">
            <x v="7"/>
          </reference>
        </references>
      </pivotArea>
    </format>
    <format dxfId="514">
      <pivotArea dataOnly="0" labelOnly="1" outline="0" fieldPosition="0">
        <references count="2">
          <reference field="1" count="1" selected="0">
            <x v="7"/>
          </reference>
          <reference field="4" count="1">
            <x v="5"/>
          </reference>
        </references>
      </pivotArea>
    </format>
    <format dxfId="513">
      <pivotArea dataOnly="0" labelOnly="1" outline="0" fieldPosition="0">
        <references count="2">
          <reference field="1" count="1" selected="0">
            <x v="8"/>
          </reference>
          <reference field="4" count="1">
            <x v="8"/>
          </reference>
        </references>
      </pivotArea>
    </format>
    <format dxfId="512">
      <pivotArea dataOnly="0" labelOnly="1" outline="0" fieldPosition="0">
        <references count="2">
          <reference field="1" count="1" selected="0">
            <x v="9"/>
          </reference>
          <reference field="4" count="1">
            <x v="3"/>
          </reference>
        </references>
      </pivotArea>
    </format>
    <format dxfId="511">
      <pivotArea dataOnly="0" labelOnly="1" outline="0" fieldPosition="0">
        <references count="3">
          <reference field="1" count="1" selected="0">
            <x v="0"/>
          </reference>
          <reference field="2" count="1">
            <x v="0"/>
          </reference>
          <reference field="4" count="1" selected="0">
            <x v="0"/>
          </reference>
        </references>
      </pivotArea>
    </format>
    <format dxfId="510">
      <pivotArea dataOnly="0" labelOnly="1" outline="0" fieldPosition="0">
        <references count="3">
          <reference field="1" count="1" selected="0">
            <x v="4"/>
          </reference>
          <reference field="2" count="1">
            <x v="1"/>
          </reference>
          <reference field="4" count="1" selected="0">
            <x v="6"/>
          </reference>
        </references>
      </pivotArea>
    </format>
    <format dxfId="509">
      <pivotArea dataOnly="0" labelOnly="1" outline="0" fieldPosition="0">
        <references count="4">
          <reference field="1" count="1" selected="0">
            <x v="0"/>
          </reference>
          <reference field="2" count="1" selected="0">
            <x v="0"/>
          </reference>
          <reference field="4" count="1" selected="0">
            <x v="0"/>
          </reference>
          <reference field="6" count="1">
            <x v="5"/>
          </reference>
        </references>
      </pivotArea>
    </format>
    <format dxfId="508">
      <pivotArea dataOnly="0" labelOnly="1" outline="0" fieldPosition="0">
        <references count="4">
          <reference field="1" count="1" selected="0">
            <x v="1"/>
          </reference>
          <reference field="2" count="1" selected="0">
            <x v="0"/>
          </reference>
          <reference field="4" count="1" selected="0">
            <x v="4"/>
          </reference>
          <reference field="6" count="1">
            <x v="1"/>
          </reference>
        </references>
      </pivotArea>
    </format>
    <format dxfId="507">
      <pivotArea dataOnly="0" labelOnly="1" outline="0" fieldPosition="0">
        <references count="4">
          <reference field="1" count="1" selected="0">
            <x v="4"/>
          </reference>
          <reference field="2" count="1" selected="0">
            <x v="1"/>
          </reference>
          <reference field="4" count="1" selected="0">
            <x v="6"/>
          </reference>
          <reference field="6" count="1">
            <x v="3"/>
          </reference>
        </references>
      </pivotArea>
    </format>
    <format dxfId="506">
      <pivotArea dataOnly="0" labelOnly="1" outline="0" fieldPosition="0">
        <references count="4">
          <reference field="1" count="1" selected="0">
            <x v="7"/>
          </reference>
          <reference field="2" count="1" selected="0">
            <x v="1"/>
          </reference>
          <reference field="4" count="1" selected="0">
            <x v="5"/>
          </reference>
          <reference field="6" count="1">
            <x v="1"/>
          </reference>
        </references>
      </pivotArea>
    </format>
    <format dxfId="505">
      <pivotArea dataOnly="0" labelOnly="1" outline="0" fieldPosition="0">
        <references count="4">
          <reference field="1" count="1" selected="0">
            <x v="8"/>
          </reference>
          <reference field="2" count="1" selected="0">
            <x v="1"/>
          </reference>
          <reference field="4" count="1" selected="0">
            <x v="8"/>
          </reference>
          <reference field="6" count="1">
            <x v="4"/>
          </reference>
        </references>
      </pivotArea>
    </format>
    <format dxfId="504">
      <pivotArea dataOnly="0" labelOnly="1" outline="0" fieldPosition="0">
        <references count="4">
          <reference field="1" count="1" selected="0">
            <x v="9"/>
          </reference>
          <reference field="2" count="1" selected="0">
            <x v="1"/>
          </reference>
          <reference field="4" count="1" selected="0">
            <x v="3"/>
          </reference>
          <reference field="6" count="1">
            <x v="1"/>
          </reference>
        </references>
      </pivotArea>
    </format>
    <format dxfId="503">
      <pivotArea dataOnly="0" labelOnly="1" outline="0" fieldPosition="0">
        <references count="5">
          <reference field="1" count="1" selected="0">
            <x v="0"/>
          </reference>
          <reference field="2" count="1" selected="0">
            <x v="0"/>
          </reference>
          <reference field="4" count="1" selected="0">
            <x v="0"/>
          </reference>
          <reference field="6" count="1" selected="0">
            <x v="5"/>
          </reference>
          <reference field="7" count="1">
            <x v="0"/>
          </reference>
        </references>
      </pivotArea>
    </format>
    <format dxfId="502">
      <pivotArea dataOnly="0" labelOnly="1" outline="0" fieldPosition="0">
        <references count="5">
          <reference field="1" count="1" selected="0">
            <x v="2"/>
          </reference>
          <reference field="2" count="1" selected="0">
            <x v="0"/>
          </reference>
          <reference field="4" count="1" selected="0">
            <x v="9"/>
          </reference>
          <reference field="6" count="1" selected="0">
            <x v="1"/>
          </reference>
          <reference field="7" count="1">
            <x v="1"/>
          </reference>
        </references>
      </pivotArea>
    </format>
    <format dxfId="501">
      <pivotArea dataOnly="0" labelOnly="1" outline="0" fieldPosition="0">
        <references count="5">
          <reference field="1" count="1" selected="0">
            <x v="4"/>
          </reference>
          <reference field="2" count="1" selected="0">
            <x v="1"/>
          </reference>
          <reference field="4" count="1" selected="0">
            <x v="6"/>
          </reference>
          <reference field="6" count="1" selected="0">
            <x v="3"/>
          </reference>
          <reference field="7" count="1">
            <x v="0"/>
          </reference>
        </references>
      </pivotArea>
    </format>
    <format dxfId="500">
      <pivotArea dataOnly="0" labelOnly="1" outline="0" fieldPosition="0">
        <references count="5">
          <reference field="1" count="1" selected="0">
            <x v="6"/>
          </reference>
          <reference field="2" count="1" selected="0">
            <x v="1"/>
          </reference>
          <reference field="4" count="1" selected="0">
            <x v="7"/>
          </reference>
          <reference field="6" count="1" selected="0">
            <x v="3"/>
          </reference>
          <reference field="7" count="1">
            <x v="1"/>
          </reference>
        </references>
      </pivotArea>
    </format>
    <format dxfId="499">
      <pivotArea dataOnly="0" labelOnly="1" outline="0" fieldPosition="0">
        <references count="5">
          <reference field="1" count="1" selected="0">
            <x v="7"/>
          </reference>
          <reference field="2" count="1" selected="0">
            <x v="1"/>
          </reference>
          <reference field="4" count="1" selected="0">
            <x v="5"/>
          </reference>
          <reference field="6" count="1" selected="0">
            <x v="1"/>
          </reference>
          <reference field="7" count="1">
            <x v="2"/>
          </reference>
        </references>
      </pivotArea>
    </format>
    <format dxfId="498">
      <pivotArea dataOnly="0" labelOnly="1" outline="0" fieldPosition="0">
        <references count="5">
          <reference field="1" count="1" selected="0">
            <x v="8"/>
          </reference>
          <reference field="2" count="1" selected="0">
            <x v="1"/>
          </reference>
          <reference field="4" count="1" selected="0">
            <x v="8"/>
          </reference>
          <reference field="6" count="1" selected="0">
            <x v="4"/>
          </reference>
          <reference field="7" count="1">
            <x v="0"/>
          </reference>
        </references>
      </pivotArea>
    </format>
    <format dxfId="497">
      <pivotArea dataOnly="0" labelOnly="1" outline="0" fieldPosition="0">
        <references count="5">
          <reference field="1" count="1" selected="0">
            <x v="9"/>
          </reference>
          <reference field="2" count="1" selected="0">
            <x v="1"/>
          </reference>
          <reference field="4" count="1" selected="0">
            <x v="3"/>
          </reference>
          <reference field="6" count="1" selected="0">
            <x v="1"/>
          </reference>
          <reference field="7" count="1">
            <x v="2"/>
          </reference>
        </references>
      </pivotArea>
    </format>
    <format dxfId="496">
      <pivotArea dataOnly="0" labelOnly="1" outline="0" fieldPosition="0">
        <references count="6">
          <reference field="1" count="1" selected="0">
            <x v="0"/>
          </reference>
          <reference field="2" count="1" selected="0">
            <x v="0"/>
          </reference>
          <reference field="4" count="1" selected="0">
            <x v="0"/>
          </reference>
          <reference field="6" count="1" selected="0">
            <x v="5"/>
          </reference>
          <reference field="7" count="1" selected="0">
            <x v="0"/>
          </reference>
          <reference field="10" count="0"/>
        </references>
      </pivotArea>
    </format>
    <format dxfId="495">
      <pivotArea dataOnly="0" labelOnly="1" outline="0" fieldPosition="0">
        <references count="7">
          <reference field="1" count="1" selected="0">
            <x v="0"/>
          </reference>
          <reference field="2" count="1" selected="0">
            <x v="0"/>
          </reference>
          <reference field="4" count="1" selected="0">
            <x v="0"/>
          </reference>
          <reference field="6" count="1" selected="0">
            <x v="5"/>
          </reference>
          <reference field="7" count="1" selected="0">
            <x v="0"/>
          </reference>
          <reference field="10" count="0" selected="0"/>
          <reference field="11" count="1">
            <x v="5"/>
          </reference>
        </references>
      </pivotArea>
    </format>
    <format dxfId="494">
      <pivotArea dataOnly="0" labelOnly="1" outline="0" fieldPosition="0">
        <references count="7">
          <reference field="1" count="1" selected="0">
            <x v="8"/>
          </reference>
          <reference field="2" count="1" selected="0">
            <x v="1"/>
          </reference>
          <reference field="4" count="1" selected="0">
            <x v="8"/>
          </reference>
          <reference field="6" count="1" selected="0">
            <x v="4"/>
          </reference>
          <reference field="7" count="1" selected="0">
            <x v="0"/>
          </reference>
          <reference field="10" count="0" selected="0"/>
          <reference field="11" count="1">
            <x v="5"/>
          </reference>
        </references>
      </pivotArea>
    </format>
    <format dxfId="493">
      <pivotArea dataOnly="0" labelOnly="1" outline="0" fieldPosition="0">
        <references count="8">
          <reference field="1" count="1" selected="0">
            <x v="0"/>
          </reference>
          <reference field="2" count="1" selected="0">
            <x v="0"/>
          </reference>
          <reference field="4" count="1" selected="0">
            <x v="0"/>
          </reference>
          <reference field="6" count="1" selected="0">
            <x v="5"/>
          </reference>
          <reference field="7" count="1" selected="0">
            <x v="0"/>
          </reference>
          <reference field="10" count="0" selected="0"/>
          <reference field="11" count="1" selected="0">
            <x v="5"/>
          </reference>
          <reference field="13" count="1">
            <x v="16"/>
          </reference>
        </references>
      </pivotArea>
    </format>
    <format dxfId="492">
      <pivotArea dataOnly="0" labelOnly="1" outline="0" fieldPosition="0">
        <references count="8">
          <reference field="1" count="1" selected="0">
            <x v="1"/>
          </reference>
          <reference field="2" count="1" selected="0">
            <x v="0"/>
          </reference>
          <reference field="4" count="1" selected="0">
            <x v="4"/>
          </reference>
          <reference field="6" count="1" selected="0">
            <x v="1"/>
          </reference>
          <reference field="7" count="1" selected="0">
            <x v="0"/>
          </reference>
          <reference field="10" count="0" selected="0"/>
          <reference field="11" count="1" selected="0">
            <x v="5"/>
          </reference>
          <reference field="13" count="1">
            <x v="18"/>
          </reference>
        </references>
      </pivotArea>
    </format>
    <format dxfId="491">
      <pivotArea dataOnly="0" labelOnly="1" outline="0" fieldPosition="0">
        <references count="8">
          <reference field="1" count="1" selected="0">
            <x v="8"/>
          </reference>
          <reference field="2" count="1" selected="0">
            <x v="1"/>
          </reference>
          <reference field="4" count="1" selected="0">
            <x v="8"/>
          </reference>
          <reference field="6" count="1" selected="0">
            <x v="4"/>
          </reference>
          <reference field="7" count="1" selected="0">
            <x v="0"/>
          </reference>
          <reference field="10" count="0" selected="0"/>
          <reference field="11" count="1" selected="0">
            <x v="5"/>
          </reference>
          <reference field="13" count="1">
            <x v="33"/>
          </reference>
        </references>
      </pivotArea>
    </format>
    <format dxfId="490">
      <pivotArea dataOnly="0" labelOnly="1" outline="0" fieldPosition="0">
        <references count="8">
          <reference field="1" count="1" selected="0">
            <x v="9"/>
          </reference>
          <reference field="2" count="1" selected="0">
            <x v="1"/>
          </reference>
          <reference field="4" count="1" selected="0">
            <x v="3"/>
          </reference>
          <reference field="6" count="1" selected="0">
            <x v="1"/>
          </reference>
          <reference field="7" count="1" selected="0">
            <x v="2"/>
          </reference>
          <reference field="10" count="0" selected="0"/>
          <reference field="11" count="1" selected="0">
            <x v="5"/>
          </reference>
          <reference field="13" count="1">
            <x v="1"/>
          </reference>
        </references>
      </pivotArea>
    </format>
    <format dxfId="489">
      <pivotArea dataOnly="0" labelOnly="1" outline="0" fieldPosition="0">
        <references count="9">
          <reference field="1" count="1" selected="0">
            <x v="0"/>
          </reference>
          <reference field="2" count="1" selected="0">
            <x v="0"/>
          </reference>
          <reference field="4" count="1" selected="0">
            <x v="0"/>
          </reference>
          <reference field="6" count="1" selected="0">
            <x v="5"/>
          </reference>
          <reference field="7" count="1" selected="0">
            <x v="0"/>
          </reference>
          <reference field="10" count="0" selected="0"/>
          <reference field="11" count="1" selected="0">
            <x v="5"/>
          </reference>
          <reference field="12" count="1">
            <x v="4"/>
          </reference>
          <reference field="13" count="1" selected="0">
            <x v="16"/>
          </reference>
        </references>
      </pivotArea>
    </format>
    <format dxfId="488">
      <pivotArea dataOnly="0" labelOnly="1" outline="0" fieldPosition="0">
        <references count="9">
          <reference field="1" count="1" selected="0">
            <x v="8"/>
          </reference>
          <reference field="2" count="1" selected="0">
            <x v="1"/>
          </reference>
          <reference field="4" count="1" selected="0">
            <x v="8"/>
          </reference>
          <reference field="6" count="1" selected="0">
            <x v="4"/>
          </reference>
          <reference field="7" count="1" selected="0">
            <x v="0"/>
          </reference>
          <reference field="10" count="0" selected="0"/>
          <reference field="11" count="1" selected="0">
            <x v="5"/>
          </reference>
          <reference field="12" count="1">
            <x v="5"/>
          </reference>
          <reference field="13" count="1" selected="0">
            <x v="33"/>
          </reference>
        </references>
      </pivotArea>
    </format>
    <format dxfId="487">
      <pivotArea dataOnly="0" labelOnly="1" outline="0" fieldPosition="0">
        <references count="10">
          <reference field="1" count="1" selected="0">
            <x v="0"/>
          </reference>
          <reference field="2" count="1" selected="0">
            <x v="0"/>
          </reference>
          <reference field="4" count="1" selected="0">
            <x v="0"/>
          </reference>
          <reference field="6" count="1" selected="0">
            <x v="5"/>
          </reference>
          <reference field="7" count="1" selected="0">
            <x v="0"/>
          </reference>
          <reference field="10" count="0" selected="0"/>
          <reference field="11" count="1" selected="0">
            <x v="5"/>
          </reference>
          <reference field="12" count="1" selected="0">
            <x v="4"/>
          </reference>
          <reference field="13" count="1" selected="0">
            <x v="16"/>
          </reference>
          <reference field="14" count="1">
            <x v="0"/>
          </reference>
        </references>
      </pivotArea>
    </format>
    <format dxfId="486">
      <pivotArea dataOnly="0" labelOnly="1" outline="0" fieldPosition="0">
        <references count="11">
          <reference field="1" count="1" selected="0">
            <x v="0"/>
          </reference>
          <reference field="2" count="1" selected="0">
            <x v="0"/>
          </reference>
          <reference field="4" count="1" selected="0">
            <x v="0"/>
          </reference>
          <reference field="6" count="1" selected="0">
            <x v="5"/>
          </reference>
          <reference field="7" count="1" selected="0">
            <x v="0"/>
          </reference>
          <reference field="10" count="0" selected="0"/>
          <reference field="11" count="1" selected="0">
            <x v="5"/>
          </reference>
          <reference field="12" count="1" selected="0">
            <x v="4"/>
          </reference>
          <reference field="13" count="1" selected="0">
            <x v="16"/>
          </reference>
          <reference field="14" count="1" selected="0">
            <x v="0"/>
          </reference>
          <reference field="15" count="1">
            <x v="0"/>
          </reference>
        </references>
      </pivotArea>
    </format>
    <format dxfId="485">
      <pivotArea dataOnly="0" labelOnly="1" outline="0" fieldPosition="0">
        <references count="1">
          <reference field="1" count="7">
            <x v="0"/>
            <x v="1"/>
            <x v="2"/>
            <x v="3"/>
            <x v="4"/>
            <x v="8"/>
            <x v="9"/>
          </reference>
        </references>
      </pivotArea>
    </format>
    <format dxfId="484">
      <pivotArea dataOnly="0" labelOnly="1" outline="0" fieldPosition="0">
        <references count="2">
          <reference field="1" count="1" selected="0">
            <x v="0"/>
          </reference>
          <reference field="4" count="1">
            <x v="0"/>
          </reference>
        </references>
      </pivotArea>
    </format>
    <format dxfId="483">
      <pivotArea dataOnly="0" labelOnly="1" outline="0" fieldPosition="0">
        <references count="2">
          <reference field="1" count="1" selected="0">
            <x v="1"/>
          </reference>
          <reference field="4" count="1">
            <x v="4"/>
          </reference>
        </references>
      </pivotArea>
    </format>
    <format dxfId="482">
      <pivotArea dataOnly="0" labelOnly="1" outline="0" fieldPosition="0">
        <references count="2">
          <reference field="1" count="1" selected="0">
            <x v="2"/>
          </reference>
          <reference field="4" count="1">
            <x v="9"/>
          </reference>
        </references>
      </pivotArea>
    </format>
    <format dxfId="481">
      <pivotArea dataOnly="0" labelOnly="1" outline="0" fieldPosition="0">
        <references count="2">
          <reference field="1" count="1" selected="0">
            <x v="3"/>
          </reference>
          <reference field="4" count="1">
            <x v="1"/>
          </reference>
        </references>
      </pivotArea>
    </format>
    <format dxfId="480">
      <pivotArea dataOnly="0" labelOnly="1" outline="0" fieldPosition="0">
        <references count="2">
          <reference field="1" count="1" selected="0">
            <x v="4"/>
          </reference>
          <reference field="4" count="1">
            <x v="6"/>
          </reference>
        </references>
      </pivotArea>
    </format>
    <format dxfId="479">
      <pivotArea dataOnly="0" labelOnly="1" outline="0" fieldPosition="0">
        <references count="2">
          <reference field="1" count="1" selected="0">
            <x v="8"/>
          </reference>
          <reference field="4" count="1">
            <x v="8"/>
          </reference>
        </references>
      </pivotArea>
    </format>
    <format dxfId="478">
      <pivotArea dataOnly="0" labelOnly="1" outline="0" fieldPosition="0">
        <references count="2">
          <reference field="1" count="1" selected="0">
            <x v="9"/>
          </reference>
          <reference field="4" count="1">
            <x v="3"/>
          </reference>
        </references>
      </pivotArea>
    </format>
    <format dxfId="477">
      <pivotArea dataOnly="0" labelOnly="1" outline="0" fieldPosition="0">
        <references count="3">
          <reference field="1" count="1" selected="0">
            <x v="0"/>
          </reference>
          <reference field="2" count="1">
            <x v="0"/>
          </reference>
          <reference field="4" count="1" selected="0">
            <x v="0"/>
          </reference>
        </references>
      </pivotArea>
    </format>
    <format dxfId="476">
      <pivotArea dataOnly="0" labelOnly="1" outline="0" fieldPosition="0">
        <references count="3">
          <reference field="1" count="1" selected="0">
            <x v="4"/>
          </reference>
          <reference field="2" count="1">
            <x v="1"/>
          </reference>
          <reference field="4" count="1" selected="0">
            <x v="6"/>
          </reference>
        </references>
      </pivotArea>
    </format>
    <format dxfId="475">
      <pivotArea dataOnly="0" labelOnly="1" outline="0" fieldPosition="0">
        <references count="4">
          <reference field="1" count="1" selected="0">
            <x v="0"/>
          </reference>
          <reference field="2" count="1" selected="0">
            <x v="0"/>
          </reference>
          <reference field="4" count="1" selected="0">
            <x v="0"/>
          </reference>
          <reference field="6" count="1">
            <x v="5"/>
          </reference>
        </references>
      </pivotArea>
    </format>
    <format dxfId="474">
      <pivotArea dataOnly="0" labelOnly="1" outline="0" fieldPosition="0">
        <references count="4">
          <reference field="1" count="1" selected="0">
            <x v="1"/>
          </reference>
          <reference field="2" count="1" selected="0">
            <x v="0"/>
          </reference>
          <reference field="4" count="1" selected="0">
            <x v="4"/>
          </reference>
          <reference field="6" count="1">
            <x v="1"/>
          </reference>
        </references>
      </pivotArea>
    </format>
    <format dxfId="473">
      <pivotArea dataOnly="0" labelOnly="1" outline="0" fieldPosition="0">
        <references count="4">
          <reference field="1" count="1" selected="0">
            <x v="3"/>
          </reference>
          <reference field="2" count="1" selected="0">
            <x v="0"/>
          </reference>
          <reference field="4" count="1" selected="0">
            <x v="1"/>
          </reference>
          <reference field="6" count="1">
            <x v="2"/>
          </reference>
        </references>
      </pivotArea>
    </format>
    <format dxfId="472">
      <pivotArea dataOnly="0" labelOnly="1" outline="0" fieldPosition="0">
        <references count="4">
          <reference field="1" count="1" selected="0">
            <x v="4"/>
          </reference>
          <reference field="2" count="1" selected="0">
            <x v="1"/>
          </reference>
          <reference field="4" count="1" selected="0">
            <x v="6"/>
          </reference>
          <reference field="6" count="1">
            <x v="3"/>
          </reference>
        </references>
      </pivotArea>
    </format>
    <format dxfId="471">
      <pivotArea dataOnly="0" labelOnly="1" outline="0" fieldPosition="0">
        <references count="4">
          <reference field="1" count="1" selected="0">
            <x v="8"/>
          </reference>
          <reference field="2" count="1" selected="0">
            <x v="1"/>
          </reference>
          <reference field="4" count="1" selected="0">
            <x v="8"/>
          </reference>
          <reference field="6" count="1">
            <x v="4"/>
          </reference>
        </references>
      </pivotArea>
    </format>
    <format dxfId="470">
      <pivotArea dataOnly="0" labelOnly="1" outline="0" fieldPosition="0">
        <references count="4">
          <reference field="1" count="1" selected="0">
            <x v="9"/>
          </reference>
          <reference field="2" count="1" selected="0">
            <x v="1"/>
          </reference>
          <reference field="4" count="1" selected="0">
            <x v="3"/>
          </reference>
          <reference field="6" count="1">
            <x v="1"/>
          </reference>
        </references>
      </pivotArea>
    </format>
    <format dxfId="469">
      <pivotArea dataOnly="0" labelOnly="1" outline="0" fieldPosition="0">
        <references count="5">
          <reference field="1" count="1" selected="0">
            <x v="0"/>
          </reference>
          <reference field="2" count="1" selected="0">
            <x v="0"/>
          </reference>
          <reference field="4" count="1" selected="0">
            <x v="0"/>
          </reference>
          <reference field="6" count="1" selected="0">
            <x v="5"/>
          </reference>
          <reference field="7" count="1">
            <x v="0"/>
          </reference>
        </references>
      </pivotArea>
    </format>
    <format dxfId="468">
      <pivotArea dataOnly="0" labelOnly="1" outline="0" fieldPosition="0">
        <references count="5">
          <reference field="1" count="1" selected="0">
            <x v="2"/>
          </reference>
          <reference field="2" count="1" selected="0">
            <x v="0"/>
          </reference>
          <reference field="4" count="1" selected="0">
            <x v="9"/>
          </reference>
          <reference field="6" count="1" selected="0">
            <x v="1"/>
          </reference>
          <reference field="7" count="1">
            <x v="1"/>
          </reference>
        </references>
      </pivotArea>
    </format>
    <format dxfId="467">
      <pivotArea dataOnly="0" labelOnly="1" outline="0" fieldPosition="0">
        <references count="5">
          <reference field="1" count="1" selected="0">
            <x v="3"/>
          </reference>
          <reference field="2" count="1" selected="0">
            <x v="0"/>
          </reference>
          <reference field="4" count="1" selected="0">
            <x v="1"/>
          </reference>
          <reference field="6" count="1" selected="0">
            <x v="2"/>
          </reference>
          <reference field="7" count="1">
            <x v="0"/>
          </reference>
        </references>
      </pivotArea>
    </format>
    <format dxfId="466">
      <pivotArea dataOnly="0" labelOnly="1" outline="0" fieldPosition="0">
        <references count="5">
          <reference field="1" count="1" selected="0">
            <x v="9"/>
          </reference>
          <reference field="2" count="1" selected="0">
            <x v="1"/>
          </reference>
          <reference field="4" count="1" selected="0">
            <x v="3"/>
          </reference>
          <reference field="6" count="1" selected="0">
            <x v="1"/>
          </reference>
          <reference field="7" count="1">
            <x v="2"/>
          </reference>
        </references>
      </pivotArea>
    </format>
    <format dxfId="465">
      <pivotArea dataOnly="0" labelOnly="1" outline="0" fieldPosition="0">
        <references count="6">
          <reference field="1" count="1" selected="0">
            <x v="0"/>
          </reference>
          <reference field="2" count="1" selected="0">
            <x v="0"/>
          </reference>
          <reference field="4" count="1" selected="0">
            <x v="0"/>
          </reference>
          <reference field="6" count="1" selected="0">
            <x v="5"/>
          </reference>
          <reference field="7" count="1" selected="0">
            <x v="0"/>
          </reference>
          <reference field="10" count="0"/>
        </references>
      </pivotArea>
    </format>
    <format dxfId="464">
      <pivotArea dataOnly="0" labelOnly="1" outline="0" fieldPosition="0">
        <references count="1">
          <reference field="1" count="7">
            <x v="0"/>
            <x v="1"/>
            <x v="2"/>
            <x v="3"/>
            <x v="4"/>
            <x v="8"/>
            <x v="9"/>
          </reference>
        </references>
      </pivotArea>
    </format>
    <format dxfId="463">
      <pivotArea dataOnly="0" labelOnly="1" outline="0" fieldPosition="0">
        <references count="2">
          <reference field="1" count="1" selected="0">
            <x v="0"/>
          </reference>
          <reference field="4" count="1">
            <x v="0"/>
          </reference>
        </references>
      </pivotArea>
    </format>
    <format dxfId="462">
      <pivotArea dataOnly="0" labelOnly="1" outline="0" fieldPosition="0">
        <references count="2">
          <reference field="1" count="1" selected="0">
            <x v="1"/>
          </reference>
          <reference field="4" count="1">
            <x v="4"/>
          </reference>
        </references>
      </pivotArea>
    </format>
    <format dxfId="461">
      <pivotArea dataOnly="0" labelOnly="1" outline="0" fieldPosition="0">
        <references count="2">
          <reference field="1" count="1" selected="0">
            <x v="2"/>
          </reference>
          <reference field="4" count="1">
            <x v="9"/>
          </reference>
        </references>
      </pivotArea>
    </format>
    <format dxfId="460">
      <pivotArea dataOnly="0" labelOnly="1" outline="0" fieldPosition="0">
        <references count="2">
          <reference field="1" count="1" selected="0">
            <x v="3"/>
          </reference>
          <reference field="4" count="1">
            <x v="1"/>
          </reference>
        </references>
      </pivotArea>
    </format>
    <format dxfId="459">
      <pivotArea dataOnly="0" labelOnly="1" outline="0" fieldPosition="0">
        <references count="2">
          <reference field="1" count="1" selected="0">
            <x v="4"/>
          </reference>
          <reference field="4" count="1">
            <x v="6"/>
          </reference>
        </references>
      </pivotArea>
    </format>
    <format dxfId="458">
      <pivotArea dataOnly="0" labelOnly="1" outline="0" fieldPosition="0">
        <references count="2">
          <reference field="1" count="1" selected="0">
            <x v="8"/>
          </reference>
          <reference field="4" count="1">
            <x v="8"/>
          </reference>
        </references>
      </pivotArea>
    </format>
    <format dxfId="457">
      <pivotArea dataOnly="0" labelOnly="1" outline="0" fieldPosition="0">
        <references count="2">
          <reference field="1" count="1" selected="0">
            <x v="9"/>
          </reference>
          <reference field="4" count="1">
            <x v="3"/>
          </reference>
        </references>
      </pivotArea>
    </format>
    <format dxfId="456">
      <pivotArea dataOnly="0" labelOnly="1" outline="0" fieldPosition="0">
        <references count="3">
          <reference field="1" count="1" selected="0">
            <x v="0"/>
          </reference>
          <reference field="2" count="1">
            <x v="0"/>
          </reference>
          <reference field="4" count="1" selected="0">
            <x v="0"/>
          </reference>
        </references>
      </pivotArea>
    </format>
    <format dxfId="455">
      <pivotArea dataOnly="0" labelOnly="1" outline="0" fieldPosition="0">
        <references count="3">
          <reference field="1" count="1" selected="0">
            <x v="4"/>
          </reference>
          <reference field="2" count="1">
            <x v="1"/>
          </reference>
          <reference field="4" count="1" selected="0">
            <x v="6"/>
          </reference>
        </references>
      </pivotArea>
    </format>
    <format dxfId="454">
      <pivotArea dataOnly="0" labelOnly="1" outline="0" fieldPosition="0">
        <references count="4">
          <reference field="1" count="1" selected="0">
            <x v="0"/>
          </reference>
          <reference field="2" count="1" selected="0">
            <x v="0"/>
          </reference>
          <reference field="4" count="1" selected="0">
            <x v="0"/>
          </reference>
          <reference field="6" count="1">
            <x v="5"/>
          </reference>
        </references>
      </pivotArea>
    </format>
    <format dxfId="453">
      <pivotArea dataOnly="0" labelOnly="1" outline="0" fieldPosition="0">
        <references count="4">
          <reference field="1" count="1" selected="0">
            <x v="1"/>
          </reference>
          <reference field="2" count="1" selected="0">
            <x v="0"/>
          </reference>
          <reference field="4" count="1" selected="0">
            <x v="4"/>
          </reference>
          <reference field="6" count="1">
            <x v="1"/>
          </reference>
        </references>
      </pivotArea>
    </format>
    <format dxfId="452">
      <pivotArea dataOnly="0" labelOnly="1" outline="0" fieldPosition="0">
        <references count="4">
          <reference field="1" count="1" selected="0">
            <x v="3"/>
          </reference>
          <reference field="2" count="1" selected="0">
            <x v="0"/>
          </reference>
          <reference field="4" count="1" selected="0">
            <x v="1"/>
          </reference>
          <reference field="6" count="1">
            <x v="2"/>
          </reference>
        </references>
      </pivotArea>
    </format>
    <format dxfId="451">
      <pivotArea dataOnly="0" labelOnly="1" outline="0" fieldPosition="0">
        <references count="4">
          <reference field="1" count="1" selected="0">
            <x v="4"/>
          </reference>
          <reference field="2" count="1" selected="0">
            <x v="1"/>
          </reference>
          <reference field="4" count="1" selected="0">
            <x v="6"/>
          </reference>
          <reference field="6" count="1">
            <x v="3"/>
          </reference>
        </references>
      </pivotArea>
    </format>
    <format dxfId="450">
      <pivotArea dataOnly="0" labelOnly="1" outline="0" fieldPosition="0">
        <references count="4">
          <reference field="1" count="1" selected="0">
            <x v="8"/>
          </reference>
          <reference field="2" count="1" selected="0">
            <x v="1"/>
          </reference>
          <reference field="4" count="1" selected="0">
            <x v="8"/>
          </reference>
          <reference field="6" count="1">
            <x v="4"/>
          </reference>
        </references>
      </pivotArea>
    </format>
    <format dxfId="449">
      <pivotArea dataOnly="0" labelOnly="1" outline="0" fieldPosition="0">
        <references count="4">
          <reference field="1" count="1" selected="0">
            <x v="9"/>
          </reference>
          <reference field="2" count="1" selected="0">
            <x v="1"/>
          </reference>
          <reference field="4" count="1" selected="0">
            <x v="3"/>
          </reference>
          <reference field="6" count="1">
            <x v="1"/>
          </reference>
        </references>
      </pivotArea>
    </format>
    <format dxfId="448">
      <pivotArea dataOnly="0" labelOnly="1" outline="0" fieldPosition="0">
        <references count="5">
          <reference field="1" count="1" selected="0">
            <x v="0"/>
          </reference>
          <reference field="2" count="1" selected="0">
            <x v="0"/>
          </reference>
          <reference field="4" count="1" selected="0">
            <x v="0"/>
          </reference>
          <reference field="6" count="1" selected="0">
            <x v="5"/>
          </reference>
          <reference field="7" count="1">
            <x v="0"/>
          </reference>
        </references>
      </pivotArea>
    </format>
    <format dxfId="447">
      <pivotArea dataOnly="0" labelOnly="1" outline="0" fieldPosition="0">
        <references count="5">
          <reference field="1" count="1" selected="0">
            <x v="2"/>
          </reference>
          <reference field="2" count="1" selected="0">
            <x v="0"/>
          </reference>
          <reference field="4" count="1" selected="0">
            <x v="9"/>
          </reference>
          <reference field="6" count="1" selected="0">
            <x v="1"/>
          </reference>
          <reference field="7" count="1">
            <x v="1"/>
          </reference>
        </references>
      </pivotArea>
    </format>
    <format dxfId="446">
      <pivotArea dataOnly="0" labelOnly="1" outline="0" fieldPosition="0">
        <references count="5">
          <reference field="1" count="1" selected="0">
            <x v="3"/>
          </reference>
          <reference field="2" count="1" selected="0">
            <x v="0"/>
          </reference>
          <reference field="4" count="1" selected="0">
            <x v="1"/>
          </reference>
          <reference field="6" count="1" selected="0">
            <x v="2"/>
          </reference>
          <reference field="7" count="1">
            <x v="0"/>
          </reference>
        </references>
      </pivotArea>
    </format>
    <format dxfId="445">
      <pivotArea dataOnly="0" labelOnly="1" outline="0" fieldPosition="0">
        <references count="5">
          <reference field="1" count="1" selected="0">
            <x v="9"/>
          </reference>
          <reference field="2" count="1" selected="0">
            <x v="1"/>
          </reference>
          <reference field="4" count="1" selected="0">
            <x v="3"/>
          </reference>
          <reference field="6" count="1" selected="0">
            <x v="1"/>
          </reference>
          <reference field="7" count="1">
            <x v="2"/>
          </reference>
        </references>
      </pivotArea>
    </format>
    <format dxfId="444">
      <pivotArea dataOnly="0" labelOnly="1" outline="0" fieldPosition="0">
        <references count="6">
          <reference field="1" count="1" selected="0">
            <x v="0"/>
          </reference>
          <reference field="2" count="1" selected="0">
            <x v="0"/>
          </reference>
          <reference field="4" count="1" selected="0">
            <x v="0"/>
          </reference>
          <reference field="6" count="1" selected="0">
            <x v="5"/>
          </reference>
          <reference field="7" count="1" selected="0">
            <x v="0"/>
          </reference>
          <reference field="10" count="0"/>
        </references>
      </pivotArea>
    </format>
    <format dxfId="443">
      <pivotArea dataOnly="0" labelOnly="1" outline="0" fieldPosition="0">
        <references count="2">
          <reference field="1" count="1" selected="0">
            <x v="0"/>
          </reference>
          <reference field="4" count="1">
            <x v="0"/>
          </reference>
        </references>
      </pivotArea>
    </format>
    <format dxfId="442">
      <pivotArea dataOnly="0" labelOnly="1" outline="0" fieldPosition="0">
        <references count="2">
          <reference field="1" count="1" selected="0">
            <x v="1"/>
          </reference>
          <reference field="4" count="1">
            <x v="4"/>
          </reference>
        </references>
      </pivotArea>
    </format>
    <format dxfId="441">
      <pivotArea dataOnly="0" labelOnly="1" outline="0" fieldPosition="0">
        <references count="2">
          <reference field="1" count="1" selected="0">
            <x v="2"/>
          </reference>
          <reference field="4" count="1">
            <x v="9"/>
          </reference>
        </references>
      </pivotArea>
    </format>
    <format dxfId="440">
      <pivotArea dataOnly="0" labelOnly="1" outline="0" fieldPosition="0">
        <references count="2">
          <reference field="1" count="1" selected="0">
            <x v="3"/>
          </reference>
          <reference field="4" count="1">
            <x v="1"/>
          </reference>
        </references>
      </pivotArea>
    </format>
    <format dxfId="439">
      <pivotArea dataOnly="0" labelOnly="1" outline="0" fieldPosition="0">
        <references count="2">
          <reference field="1" count="1" selected="0">
            <x v="4"/>
          </reference>
          <reference field="4" count="1">
            <x v="6"/>
          </reference>
        </references>
      </pivotArea>
    </format>
    <format dxfId="438">
      <pivotArea dataOnly="0" labelOnly="1" outline="0" fieldPosition="0">
        <references count="2">
          <reference field="1" count="1" selected="0">
            <x v="8"/>
          </reference>
          <reference field="4" count="1">
            <x v="8"/>
          </reference>
        </references>
      </pivotArea>
    </format>
    <format dxfId="437">
      <pivotArea dataOnly="0" labelOnly="1" outline="0" fieldPosition="0">
        <references count="2">
          <reference field="1" count="1" selected="0">
            <x v="9"/>
          </reference>
          <reference field="4" count="1">
            <x v="3"/>
          </reference>
        </references>
      </pivotArea>
    </format>
    <format dxfId="436">
      <pivotArea type="all" dataOnly="0" outline="0" fieldPosition="0"/>
    </format>
    <format dxfId="435">
      <pivotArea field="1" type="button" dataOnly="0" labelOnly="1" outline="0" axis="axisRow" fieldPosition="0"/>
    </format>
    <format dxfId="434">
      <pivotArea field="4" type="button" dataOnly="0" labelOnly="1" outline="0" axis="axisRow" fieldPosition="5"/>
    </format>
    <format dxfId="433">
      <pivotArea field="2" type="button" dataOnly="0" labelOnly="1" outline="0" axis="axisRow" fieldPosition="1"/>
    </format>
    <format dxfId="432">
      <pivotArea field="6" type="button" dataOnly="0" labelOnly="1" outline="0" axis="axisRow" fieldPosition="3"/>
    </format>
    <format dxfId="431">
      <pivotArea field="7" type="button" dataOnly="0" labelOnly="1" outline="0" axis="axisRow" fieldPosition="4"/>
    </format>
    <format dxfId="430">
      <pivotArea field="10" type="button" dataOnly="0" labelOnly="1" outline="0" axis="axisRow" fieldPosition="6"/>
    </format>
    <format dxfId="429">
      <pivotArea field="11" type="button" dataOnly="0" labelOnly="1" outline="0" axis="axisRow" fieldPosition="7"/>
    </format>
    <format dxfId="428">
      <pivotArea field="13" type="button" dataOnly="0" labelOnly="1" outline="0" axis="axisRow" fieldPosition="8"/>
    </format>
    <format dxfId="427">
      <pivotArea field="12" type="button" dataOnly="0" labelOnly="1" outline="0" axis="axisRow" fieldPosition="9"/>
    </format>
    <format dxfId="426">
      <pivotArea field="14" type="button" dataOnly="0" labelOnly="1" outline="0" axis="axisRow" fieldPosition="10"/>
    </format>
    <format dxfId="425">
      <pivotArea field="15" type="button" dataOnly="0" labelOnly="1" outline="0" axis="axisRow" fieldPosition="11"/>
    </format>
    <format dxfId="424">
      <pivotArea field="21" type="button" dataOnly="0" labelOnly="1" outline="0" axis="axisRow" fieldPosition="15"/>
    </format>
    <format dxfId="423">
      <pivotArea dataOnly="0" labelOnly="1" outline="0" fieldPosition="0">
        <references count="1">
          <reference field="1" count="8">
            <x v="0"/>
            <x v="1"/>
            <x v="2"/>
            <x v="4"/>
            <x v="6"/>
            <x v="7"/>
            <x v="8"/>
            <x v="9"/>
          </reference>
        </references>
      </pivotArea>
    </format>
    <format dxfId="422">
      <pivotArea dataOnly="0" labelOnly="1" outline="0" fieldPosition="0">
        <references count="2">
          <reference field="1" count="1" selected="0">
            <x v="0"/>
          </reference>
          <reference field="4" count="1">
            <x v="0"/>
          </reference>
        </references>
      </pivotArea>
    </format>
    <format dxfId="421">
      <pivotArea dataOnly="0" labelOnly="1" outline="0" fieldPosition="0">
        <references count="2">
          <reference field="1" count="1" selected="0">
            <x v="1"/>
          </reference>
          <reference field="4" count="1">
            <x v="4"/>
          </reference>
        </references>
      </pivotArea>
    </format>
    <format dxfId="420">
      <pivotArea dataOnly="0" labelOnly="1" outline="0" fieldPosition="0">
        <references count="2">
          <reference field="1" count="1" selected="0">
            <x v="2"/>
          </reference>
          <reference field="4" count="1">
            <x v="9"/>
          </reference>
        </references>
      </pivotArea>
    </format>
    <format dxfId="419">
      <pivotArea dataOnly="0" labelOnly="1" outline="0" fieldPosition="0">
        <references count="2">
          <reference field="1" count="1" selected="0">
            <x v="4"/>
          </reference>
          <reference field="4" count="1">
            <x v="6"/>
          </reference>
        </references>
      </pivotArea>
    </format>
    <format dxfId="418">
      <pivotArea dataOnly="0" labelOnly="1" outline="0" fieldPosition="0">
        <references count="2">
          <reference field="1" count="1" selected="0">
            <x v="6"/>
          </reference>
          <reference field="4" count="1">
            <x v="7"/>
          </reference>
        </references>
      </pivotArea>
    </format>
    <format dxfId="417">
      <pivotArea dataOnly="0" labelOnly="1" outline="0" fieldPosition="0">
        <references count="2">
          <reference field="1" count="1" selected="0">
            <x v="7"/>
          </reference>
          <reference field="4" count="1">
            <x v="5"/>
          </reference>
        </references>
      </pivotArea>
    </format>
    <format dxfId="416">
      <pivotArea dataOnly="0" labelOnly="1" outline="0" fieldPosition="0">
        <references count="2">
          <reference field="1" count="1" selected="0">
            <x v="8"/>
          </reference>
          <reference field="4" count="1">
            <x v="8"/>
          </reference>
        </references>
      </pivotArea>
    </format>
    <format dxfId="415">
      <pivotArea dataOnly="0" labelOnly="1" outline="0" fieldPosition="0">
        <references count="2">
          <reference field="1" count="1" selected="0">
            <x v="9"/>
          </reference>
          <reference field="4" count="1">
            <x v="3"/>
          </reference>
        </references>
      </pivotArea>
    </format>
    <format dxfId="414">
      <pivotArea dataOnly="0" labelOnly="1" outline="0" fieldPosition="0">
        <references count="3">
          <reference field="1" count="1" selected="0">
            <x v="0"/>
          </reference>
          <reference field="2" count="1">
            <x v="0"/>
          </reference>
          <reference field="4" count="1" selected="0">
            <x v="0"/>
          </reference>
        </references>
      </pivotArea>
    </format>
    <format dxfId="413">
      <pivotArea dataOnly="0" labelOnly="1" outline="0" fieldPosition="0">
        <references count="3">
          <reference field="1" count="1" selected="0">
            <x v="4"/>
          </reference>
          <reference field="2" count="1">
            <x v="1"/>
          </reference>
          <reference field="4" count="1" selected="0">
            <x v="6"/>
          </reference>
        </references>
      </pivotArea>
    </format>
    <format dxfId="412">
      <pivotArea dataOnly="0" labelOnly="1" outline="0" fieldPosition="0">
        <references count="4">
          <reference field="1" count="1" selected="0">
            <x v="0"/>
          </reference>
          <reference field="2" count="1" selected="0">
            <x v="0"/>
          </reference>
          <reference field="4" count="1" selected="0">
            <x v="0"/>
          </reference>
          <reference field="6" count="1">
            <x v="5"/>
          </reference>
        </references>
      </pivotArea>
    </format>
    <format dxfId="411">
      <pivotArea dataOnly="0" labelOnly="1" outline="0" fieldPosition="0">
        <references count="4">
          <reference field="1" count="1" selected="0">
            <x v="1"/>
          </reference>
          <reference field="2" count="1" selected="0">
            <x v="0"/>
          </reference>
          <reference field="4" count="1" selected="0">
            <x v="4"/>
          </reference>
          <reference field="6" count="1">
            <x v="1"/>
          </reference>
        </references>
      </pivotArea>
    </format>
    <format dxfId="410">
      <pivotArea dataOnly="0" labelOnly="1" outline="0" fieldPosition="0">
        <references count="4">
          <reference field="1" count="1" selected="0">
            <x v="4"/>
          </reference>
          <reference field="2" count="1" selected="0">
            <x v="1"/>
          </reference>
          <reference field="4" count="1" selected="0">
            <x v="6"/>
          </reference>
          <reference field="6" count="1">
            <x v="3"/>
          </reference>
        </references>
      </pivotArea>
    </format>
    <format dxfId="409">
      <pivotArea dataOnly="0" labelOnly="1" outline="0" fieldPosition="0">
        <references count="4">
          <reference field="1" count="1" selected="0">
            <x v="7"/>
          </reference>
          <reference field="2" count="1" selected="0">
            <x v="1"/>
          </reference>
          <reference field="4" count="1" selected="0">
            <x v="5"/>
          </reference>
          <reference field="6" count="1">
            <x v="1"/>
          </reference>
        </references>
      </pivotArea>
    </format>
    <format dxfId="408">
      <pivotArea dataOnly="0" labelOnly="1" outline="0" fieldPosition="0">
        <references count="4">
          <reference field="1" count="1" selected="0">
            <x v="8"/>
          </reference>
          <reference field="2" count="1" selected="0">
            <x v="1"/>
          </reference>
          <reference field="4" count="1" selected="0">
            <x v="8"/>
          </reference>
          <reference field="6" count="1">
            <x v="4"/>
          </reference>
        </references>
      </pivotArea>
    </format>
    <format dxfId="407">
      <pivotArea dataOnly="0" labelOnly="1" outline="0" fieldPosition="0">
        <references count="4">
          <reference field="1" count="1" selected="0">
            <x v="9"/>
          </reference>
          <reference field="2" count="1" selected="0">
            <x v="1"/>
          </reference>
          <reference field="4" count="1" selected="0">
            <x v="3"/>
          </reference>
          <reference field="6" count="1">
            <x v="1"/>
          </reference>
        </references>
      </pivotArea>
    </format>
    <format dxfId="406">
      <pivotArea dataOnly="0" labelOnly="1" outline="0" fieldPosition="0">
        <references count="5">
          <reference field="1" count="1" selected="0">
            <x v="0"/>
          </reference>
          <reference field="2" count="1" selected="0">
            <x v="0"/>
          </reference>
          <reference field="4" count="1" selected="0">
            <x v="0"/>
          </reference>
          <reference field="6" count="1" selected="0">
            <x v="5"/>
          </reference>
          <reference field="7" count="1">
            <x v="0"/>
          </reference>
        </references>
      </pivotArea>
    </format>
    <format dxfId="405">
      <pivotArea dataOnly="0" labelOnly="1" outline="0" fieldPosition="0">
        <references count="5">
          <reference field="1" count="1" selected="0">
            <x v="2"/>
          </reference>
          <reference field="2" count="1" selected="0">
            <x v="0"/>
          </reference>
          <reference field="4" count="1" selected="0">
            <x v="9"/>
          </reference>
          <reference field="6" count="1" selected="0">
            <x v="1"/>
          </reference>
          <reference field="7" count="1">
            <x v="1"/>
          </reference>
        </references>
      </pivotArea>
    </format>
    <format dxfId="404">
      <pivotArea dataOnly="0" labelOnly="1" outline="0" fieldPosition="0">
        <references count="5">
          <reference field="1" count="1" selected="0">
            <x v="4"/>
          </reference>
          <reference field="2" count="1" selected="0">
            <x v="1"/>
          </reference>
          <reference field="4" count="1" selected="0">
            <x v="6"/>
          </reference>
          <reference field="6" count="1" selected="0">
            <x v="3"/>
          </reference>
          <reference field="7" count="1">
            <x v="0"/>
          </reference>
        </references>
      </pivotArea>
    </format>
    <format dxfId="403">
      <pivotArea dataOnly="0" labelOnly="1" outline="0" fieldPosition="0">
        <references count="5">
          <reference field="1" count="1" selected="0">
            <x v="6"/>
          </reference>
          <reference field="2" count="1" selected="0">
            <x v="1"/>
          </reference>
          <reference field="4" count="1" selected="0">
            <x v="7"/>
          </reference>
          <reference field="6" count="1" selected="0">
            <x v="3"/>
          </reference>
          <reference field="7" count="1">
            <x v="1"/>
          </reference>
        </references>
      </pivotArea>
    </format>
    <format dxfId="402">
      <pivotArea dataOnly="0" labelOnly="1" outline="0" fieldPosition="0">
        <references count="5">
          <reference field="1" count="1" selected="0">
            <x v="7"/>
          </reference>
          <reference field="2" count="1" selected="0">
            <x v="1"/>
          </reference>
          <reference field="4" count="1" selected="0">
            <x v="5"/>
          </reference>
          <reference field="6" count="1" selected="0">
            <x v="1"/>
          </reference>
          <reference field="7" count="1">
            <x v="2"/>
          </reference>
        </references>
      </pivotArea>
    </format>
    <format dxfId="401">
      <pivotArea dataOnly="0" labelOnly="1" outline="0" fieldPosition="0">
        <references count="5">
          <reference field="1" count="1" selected="0">
            <x v="8"/>
          </reference>
          <reference field="2" count="1" selected="0">
            <x v="1"/>
          </reference>
          <reference field="4" count="1" selected="0">
            <x v="8"/>
          </reference>
          <reference field="6" count="1" selected="0">
            <x v="4"/>
          </reference>
          <reference field="7" count="1">
            <x v="0"/>
          </reference>
        </references>
      </pivotArea>
    </format>
    <format dxfId="400">
      <pivotArea dataOnly="0" labelOnly="1" outline="0" fieldPosition="0">
        <references count="5">
          <reference field="1" count="1" selected="0">
            <x v="9"/>
          </reference>
          <reference field="2" count="1" selected="0">
            <x v="1"/>
          </reference>
          <reference field="4" count="1" selected="0">
            <x v="3"/>
          </reference>
          <reference field="6" count="1" selected="0">
            <x v="1"/>
          </reference>
          <reference field="7" count="1">
            <x v="2"/>
          </reference>
        </references>
      </pivotArea>
    </format>
    <format dxfId="399">
      <pivotArea dataOnly="0" labelOnly="1" outline="0" fieldPosition="0">
        <references count="6">
          <reference field="1" count="1" selected="0">
            <x v="0"/>
          </reference>
          <reference field="2" count="1" selected="0">
            <x v="0"/>
          </reference>
          <reference field="4" count="1" selected="0">
            <x v="0"/>
          </reference>
          <reference field="6" count="1" selected="0">
            <x v="5"/>
          </reference>
          <reference field="7" count="1" selected="0">
            <x v="0"/>
          </reference>
          <reference field="10" count="0"/>
        </references>
      </pivotArea>
    </format>
    <format dxfId="398">
      <pivotArea dataOnly="0" labelOnly="1" outline="0" fieldPosition="0">
        <references count="7">
          <reference field="1" count="1" selected="0">
            <x v="0"/>
          </reference>
          <reference field="2" count="1" selected="0">
            <x v="0"/>
          </reference>
          <reference field="4" count="1" selected="0">
            <x v="0"/>
          </reference>
          <reference field="6" count="1" selected="0">
            <x v="5"/>
          </reference>
          <reference field="7" count="1" selected="0">
            <x v="0"/>
          </reference>
          <reference field="10" count="0" selected="0"/>
          <reference field="11" count="1">
            <x v="5"/>
          </reference>
        </references>
      </pivotArea>
    </format>
    <format dxfId="397">
      <pivotArea dataOnly="0" labelOnly="1" outline="0" fieldPosition="0">
        <references count="7">
          <reference field="1" count="1" selected="0">
            <x v="8"/>
          </reference>
          <reference field="2" count="1" selected="0">
            <x v="1"/>
          </reference>
          <reference field="4" count="1" selected="0">
            <x v="8"/>
          </reference>
          <reference field="6" count="1" selected="0">
            <x v="4"/>
          </reference>
          <reference field="7" count="1" selected="0">
            <x v="0"/>
          </reference>
          <reference field="10" count="0" selected="0"/>
          <reference field="11" count="1">
            <x v="5"/>
          </reference>
        </references>
      </pivotArea>
    </format>
    <format dxfId="396">
      <pivotArea dataOnly="0" labelOnly="1" outline="0" fieldPosition="0">
        <references count="8">
          <reference field="1" count="1" selected="0">
            <x v="0"/>
          </reference>
          <reference field="2" count="1" selected="0">
            <x v="0"/>
          </reference>
          <reference field="4" count="1" selected="0">
            <x v="0"/>
          </reference>
          <reference field="6" count="1" selected="0">
            <x v="5"/>
          </reference>
          <reference field="7" count="1" selected="0">
            <x v="0"/>
          </reference>
          <reference field="10" count="0" selected="0"/>
          <reference field="11" count="1" selected="0">
            <x v="5"/>
          </reference>
          <reference field="13" count="1">
            <x v="16"/>
          </reference>
        </references>
      </pivotArea>
    </format>
    <format dxfId="395">
      <pivotArea dataOnly="0" labelOnly="1" outline="0" fieldPosition="0">
        <references count="8">
          <reference field="1" count="1" selected="0">
            <x v="1"/>
          </reference>
          <reference field="2" count="1" selected="0">
            <x v="0"/>
          </reference>
          <reference field="4" count="1" selected="0">
            <x v="4"/>
          </reference>
          <reference field="6" count="1" selected="0">
            <x v="1"/>
          </reference>
          <reference field="7" count="1" selected="0">
            <x v="0"/>
          </reference>
          <reference field="10" count="0" selected="0"/>
          <reference field="11" count="1" selected="0">
            <x v="5"/>
          </reference>
          <reference field="13" count="1">
            <x v="18"/>
          </reference>
        </references>
      </pivotArea>
    </format>
    <format dxfId="394">
      <pivotArea dataOnly="0" labelOnly="1" outline="0" fieldPosition="0">
        <references count="8">
          <reference field="1" count="1" selected="0">
            <x v="8"/>
          </reference>
          <reference field="2" count="1" selected="0">
            <x v="1"/>
          </reference>
          <reference field="4" count="1" selected="0">
            <x v="8"/>
          </reference>
          <reference field="6" count="1" selected="0">
            <x v="4"/>
          </reference>
          <reference field="7" count="1" selected="0">
            <x v="0"/>
          </reference>
          <reference field="10" count="0" selected="0"/>
          <reference field="11" count="1" selected="0">
            <x v="5"/>
          </reference>
          <reference field="13" count="1">
            <x v="33"/>
          </reference>
        </references>
      </pivotArea>
    </format>
    <format dxfId="393">
      <pivotArea dataOnly="0" labelOnly="1" outline="0" fieldPosition="0">
        <references count="8">
          <reference field="1" count="1" selected="0">
            <x v="9"/>
          </reference>
          <reference field="2" count="1" selected="0">
            <x v="1"/>
          </reference>
          <reference field="4" count="1" selected="0">
            <x v="3"/>
          </reference>
          <reference field="6" count="1" selected="0">
            <x v="1"/>
          </reference>
          <reference field="7" count="1" selected="0">
            <x v="2"/>
          </reference>
          <reference field="10" count="0" selected="0"/>
          <reference field="11" count="1" selected="0">
            <x v="5"/>
          </reference>
          <reference field="13" count="1">
            <x v="1"/>
          </reference>
        </references>
      </pivotArea>
    </format>
    <format dxfId="392">
      <pivotArea dataOnly="0" labelOnly="1" outline="0" fieldPosition="0">
        <references count="9">
          <reference field="1" count="1" selected="0">
            <x v="0"/>
          </reference>
          <reference field="2" count="1" selected="0">
            <x v="0"/>
          </reference>
          <reference field="4" count="1" selected="0">
            <x v="0"/>
          </reference>
          <reference field="6" count="1" selected="0">
            <x v="5"/>
          </reference>
          <reference field="7" count="1" selected="0">
            <x v="0"/>
          </reference>
          <reference field="10" count="0" selected="0"/>
          <reference field="11" count="1" selected="0">
            <x v="5"/>
          </reference>
          <reference field="12" count="1">
            <x v="4"/>
          </reference>
          <reference field="13" count="1" selected="0">
            <x v="16"/>
          </reference>
        </references>
      </pivotArea>
    </format>
    <format dxfId="391">
      <pivotArea dataOnly="0" labelOnly="1" outline="0" fieldPosition="0">
        <references count="9">
          <reference field="1" count="1" selected="0">
            <x v="8"/>
          </reference>
          <reference field="2" count="1" selected="0">
            <x v="1"/>
          </reference>
          <reference field="4" count="1" selected="0">
            <x v="8"/>
          </reference>
          <reference field="6" count="1" selected="0">
            <x v="4"/>
          </reference>
          <reference field="7" count="1" selected="0">
            <x v="0"/>
          </reference>
          <reference field="10" count="0" selected="0"/>
          <reference field="11" count="1" selected="0">
            <x v="5"/>
          </reference>
          <reference field="12" count="1">
            <x v="5"/>
          </reference>
          <reference field="13" count="1" selected="0">
            <x v="33"/>
          </reference>
        </references>
      </pivotArea>
    </format>
    <format dxfId="390">
      <pivotArea dataOnly="0" labelOnly="1" outline="0" fieldPosition="0">
        <references count="10">
          <reference field="1" count="1" selected="0">
            <x v="0"/>
          </reference>
          <reference field="2" count="1" selected="0">
            <x v="0"/>
          </reference>
          <reference field="4" count="1" selected="0">
            <x v="0"/>
          </reference>
          <reference field="6" count="1" selected="0">
            <x v="5"/>
          </reference>
          <reference field="7" count="1" selected="0">
            <x v="0"/>
          </reference>
          <reference field="10" count="0" selected="0"/>
          <reference field="11" count="1" selected="0">
            <x v="5"/>
          </reference>
          <reference field="12" count="1" selected="0">
            <x v="4"/>
          </reference>
          <reference field="13" count="1" selected="0">
            <x v="16"/>
          </reference>
          <reference field="14" count="1">
            <x v="0"/>
          </reference>
        </references>
      </pivotArea>
    </format>
    <format dxfId="389">
      <pivotArea dataOnly="0" labelOnly="1" outline="0" fieldPosition="0">
        <references count="11">
          <reference field="1" count="1" selected="0">
            <x v="0"/>
          </reference>
          <reference field="2" count="1" selected="0">
            <x v="0"/>
          </reference>
          <reference field="4" count="1" selected="0">
            <x v="0"/>
          </reference>
          <reference field="6" count="1" selected="0">
            <x v="5"/>
          </reference>
          <reference field="7" count="1" selected="0">
            <x v="0"/>
          </reference>
          <reference field="10" count="0" selected="0"/>
          <reference field="11" count="1" selected="0">
            <x v="5"/>
          </reference>
          <reference field="12" count="1" selected="0">
            <x v="4"/>
          </reference>
          <reference field="13" count="1" selected="0">
            <x v="16"/>
          </reference>
          <reference field="14" count="1" selected="0">
            <x v="0"/>
          </reference>
          <reference field="15" count="1">
            <x v="0"/>
          </reference>
        </references>
      </pivotArea>
    </format>
    <format dxfId="388">
      <pivotArea type="all" dataOnly="0" outline="0" fieldPosition="0"/>
    </format>
    <format dxfId="387">
      <pivotArea field="1" type="button" dataOnly="0" labelOnly="1" outline="0" axis="axisRow" fieldPosition="0"/>
    </format>
    <format dxfId="386">
      <pivotArea field="4" type="button" dataOnly="0" labelOnly="1" outline="0" axis="axisRow" fieldPosition="5"/>
    </format>
    <format dxfId="385">
      <pivotArea field="2" type="button" dataOnly="0" labelOnly="1" outline="0" axis="axisRow" fieldPosition="1"/>
    </format>
    <format dxfId="384">
      <pivotArea field="6" type="button" dataOnly="0" labelOnly="1" outline="0" axis="axisRow" fieldPosition="3"/>
    </format>
    <format dxfId="383">
      <pivotArea field="7" type="button" dataOnly="0" labelOnly="1" outline="0" axis="axisRow" fieldPosition="4"/>
    </format>
    <format dxfId="382">
      <pivotArea field="10" type="button" dataOnly="0" labelOnly="1" outline="0" axis="axisRow" fieldPosition="6"/>
    </format>
    <format dxfId="381">
      <pivotArea field="11" type="button" dataOnly="0" labelOnly="1" outline="0" axis="axisRow" fieldPosition="7"/>
    </format>
    <format dxfId="380">
      <pivotArea field="13" type="button" dataOnly="0" labelOnly="1" outline="0" axis="axisRow" fieldPosition="8"/>
    </format>
    <format dxfId="379">
      <pivotArea field="12" type="button" dataOnly="0" labelOnly="1" outline="0" axis="axisRow" fieldPosition="9"/>
    </format>
    <format dxfId="378">
      <pivotArea field="14" type="button" dataOnly="0" labelOnly="1" outline="0" axis="axisRow" fieldPosition="10"/>
    </format>
    <format dxfId="377">
      <pivotArea field="15" type="button" dataOnly="0" labelOnly="1" outline="0" axis="axisRow" fieldPosition="11"/>
    </format>
    <format dxfId="376">
      <pivotArea field="21" type="button" dataOnly="0" labelOnly="1" outline="0" axis="axisRow" fieldPosition="15"/>
    </format>
    <format dxfId="375">
      <pivotArea dataOnly="0" labelOnly="1" outline="0" fieldPosition="0">
        <references count="1">
          <reference field="1" count="8">
            <x v="0"/>
            <x v="1"/>
            <x v="2"/>
            <x v="4"/>
            <x v="6"/>
            <x v="7"/>
            <x v="8"/>
            <x v="9"/>
          </reference>
        </references>
      </pivotArea>
    </format>
    <format dxfId="374">
      <pivotArea dataOnly="0" labelOnly="1" outline="0" fieldPosition="0">
        <references count="2">
          <reference field="1" count="1" selected="0">
            <x v="0"/>
          </reference>
          <reference field="4" count="1">
            <x v="0"/>
          </reference>
        </references>
      </pivotArea>
    </format>
    <format dxfId="373">
      <pivotArea dataOnly="0" labelOnly="1" outline="0" fieldPosition="0">
        <references count="2">
          <reference field="1" count="1" selected="0">
            <x v="1"/>
          </reference>
          <reference field="4" count="1">
            <x v="4"/>
          </reference>
        </references>
      </pivotArea>
    </format>
    <format dxfId="372">
      <pivotArea dataOnly="0" labelOnly="1" outline="0" fieldPosition="0">
        <references count="2">
          <reference field="1" count="1" selected="0">
            <x v="2"/>
          </reference>
          <reference field="4" count="1">
            <x v="9"/>
          </reference>
        </references>
      </pivotArea>
    </format>
    <format dxfId="371">
      <pivotArea dataOnly="0" labelOnly="1" outline="0" fieldPosition="0">
        <references count="2">
          <reference field="1" count="1" selected="0">
            <x v="4"/>
          </reference>
          <reference field="4" count="1">
            <x v="6"/>
          </reference>
        </references>
      </pivotArea>
    </format>
    <format dxfId="370">
      <pivotArea dataOnly="0" labelOnly="1" outline="0" fieldPosition="0">
        <references count="2">
          <reference field="1" count="1" selected="0">
            <x v="6"/>
          </reference>
          <reference field="4" count="1">
            <x v="7"/>
          </reference>
        </references>
      </pivotArea>
    </format>
    <format dxfId="369">
      <pivotArea dataOnly="0" labelOnly="1" outline="0" fieldPosition="0">
        <references count="2">
          <reference field="1" count="1" selected="0">
            <x v="7"/>
          </reference>
          <reference field="4" count="1">
            <x v="5"/>
          </reference>
        </references>
      </pivotArea>
    </format>
    <format dxfId="368">
      <pivotArea dataOnly="0" labelOnly="1" outline="0" fieldPosition="0">
        <references count="2">
          <reference field="1" count="1" selected="0">
            <x v="8"/>
          </reference>
          <reference field="4" count="1">
            <x v="8"/>
          </reference>
        </references>
      </pivotArea>
    </format>
    <format dxfId="367">
      <pivotArea dataOnly="0" labelOnly="1" outline="0" fieldPosition="0">
        <references count="2">
          <reference field="1" count="1" selected="0">
            <x v="9"/>
          </reference>
          <reference field="4" count="1">
            <x v="3"/>
          </reference>
        </references>
      </pivotArea>
    </format>
    <format dxfId="366">
      <pivotArea dataOnly="0" labelOnly="1" outline="0" fieldPosition="0">
        <references count="3">
          <reference field="1" count="1" selected="0">
            <x v="0"/>
          </reference>
          <reference field="2" count="1">
            <x v="0"/>
          </reference>
          <reference field="4" count="1" selected="0">
            <x v="0"/>
          </reference>
        </references>
      </pivotArea>
    </format>
    <format dxfId="365">
      <pivotArea dataOnly="0" labelOnly="1" outline="0" fieldPosition="0">
        <references count="3">
          <reference field="1" count="1" selected="0">
            <x v="4"/>
          </reference>
          <reference field="2" count="1">
            <x v="1"/>
          </reference>
          <reference field="4" count="1" selected="0">
            <x v="6"/>
          </reference>
        </references>
      </pivotArea>
    </format>
    <format dxfId="364">
      <pivotArea dataOnly="0" labelOnly="1" outline="0" fieldPosition="0">
        <references count="4">
          <reference field="1" count="1" selected="0">
            <x v="0"/>
          </reference>
          <reference field="2" count="1" selected="0">
            <x v="0"/>
          </reference>
          <reference field="4" count="1" selected="0">
            <x v="0"/>
          </reference>
          <reference field="6" count="1">
            <x v="5"/>
          </reference>
        </references>
      </pivotArea>
    </format>
    <format dxfId="363">
      <pivotArea dataOnly="0" labelOnly="1" outline="0" fieldPosition="0">
        <references count="4">
          <reference field="1" count="1" selected="0">
            <x v="1"/>
          </reference>
          <reference field="2" count="1" selected="0">
            <x v="0"/>
          </reference>
          <reference field="4" count="1" selected="0">
            <x v="4"/>
          </reference>
          <reference field="6" count="1">
            <x v="1"/>
          </reference>
        </references>
      </pivotArea>
    </format>
    <format dxfId="362">
      <pivotArea dataOnly="0" labelOnly="1" outline="0" fieldPosition="0">
        <references count="4">
          <reference field="1" count="1" selected="0">
            <x v="4"/>
          </reference>
          <reference field="2" count="1" selected="0">
            <x v="1"/>
          </reference>
          <reference field="4" count="1" selected="0">
            <x v="6"/>
          </reference>
          <reference field="6" count="1">
            <x v="3"/>
          </reference>
        </references>
      </pivotArea>
    </format>
    <format dxfId="361">
      <pivotArea dataOnly="0" labelOnly="1" outline="0" fieldPosition="0">
        <references count="4">
          <reference field="1" count="1" selected="0">
            <x v="7"/>
          </reference>
          <reference field="2" count="1" selected="0">
            <x v="1"/>
          </reference>
          <reference field="4" count="1" selected="0">
            <x v="5"/>
          </reference>
          <reference field="6" count="1">
            <x v="1"/>
          </reference>
        </references>
      </pivotArea>
    </format>
    <format dxfId="360">
      <pivotArea dataOnly="0" labelOnly="1" outline="0" fieldPosition="0">
        <references count="4">
          <reference field="1" count="1" selected="0">
            <x v="8"/>
          </reference>
          <reference field="2" count="1" selected="0">
            <x v="1"/>
          </reference>
          <reference field="4" count="1" selected="0">
            <x v="8"/>
          </reference>
          <reference field="6" count="1">
            <x v="4"/>
          </reference>
        </references>
      </pivotArea>
    </format>
    <format dxfId="359">
      <pivotArea dataOnly="0" labelOnly="1" outline="0" fieldPosition="0">
        <references count="4">
          <reference field="1" count="1" selected="0">
            <x v="9"/>
          </reference>
          <reference field="2" count="1" selected="0">
            <x v="1"/>
          </reference>
          <reference field="4" count="1" selected="0">
            <x v="3"/>
          </reference>
          <reference field="6" count="1">
            <x v="1"/>
          </reference>
        </references>
      </pivotArea>
    </format>
    <format dxfId="358">
      <pivotArea dataOnly="0" labelOnly="1" outline="0" fieldPosition="0">
        <references count="5">
          <reference field="1" count="1" selected="0">
            <x v="0"/>
          </reference>
          <reference field="2" count="1" selected="0">
            <x v="0"/>
          </reference>
          <reference field="4" count="1" selected="0">
            <x v="0"/>
          </reference>
          <reference field="6" count="1" selected="0">
            <x v="5"/>
          </reference>
          <reference field="7" count="1">
            <x v="0"/>
          </reference>
        </references>
      </pivotArea>
    </format>
    <format dxfId="357">
      <pivotArea dataOnly="0" labelOnly="1" outline="0" fieldPosition="0">
        <references count="5">
          <reference field="1" count="1" selected="0">
            <x v="2"/>
          </reference>
          <reference field="2" count="1" selected="0">
            <x v="0"/>
          </reference>
          <reference field="4" count="1" selected="0">
            <x v="9"/>
          </reference>
          <reference field="6" count="1" selected="0">
            <x v="1"/>
          </reference>
          <reference field="7" count="1">
            <x v="1"/>
          </reference>
        </references>
      </pivotArea>
    </format>
    <format dxfId="356">
      <pivotArea dataOnly="0" labelOnly="1" outline="0" fieldPosition="0">
        <references count="5">
          <reference field="1" count="1" selected="0">
            <x v="4"/>
          </reference>
          <reference field="2" count="1" selected="0">
            <x v="1"/>
          </reference>
          <reference field="4" count="1" selected="0">
            <x v="6"/>
          </reference>
          <reference field="6" count="1" selected="0">
            <x v="3"/>
          </reference>
          <reference field="7" count="1">
            <x v="0"/>
          </reference>
        </references>
      </pivotArea>
    </format>
    <format dxfId="355">
      <pivotArea dataOnly="0" labelOnly="1" outline="0" fieldPosition="0">
        <references count="5">
          <reference field="1" count="1" selected="0">
            <x v="6"/>
          </reference>
          <reference field="2" count="1" selected="0">
            <x v="1"/>
          </reference>
          <reference field="4" count="1" selected="0">
            <x v="7"/>
          </reference>
          <reference field="6" count="1" selected="0">
            <x v="3"/>
          </reference>
          <reference field="7" count="1">
            <x v="1"/>
          </reference>
        </references>
      </pivotArea>
    </format>
    <format dxfId="354">
      <pivotArea dataOnly="0" labelOnly="1" outline="0" fieldPosition="0">
        <references count="5">
          <reference field="1" count="1" selected="0">
            <x v="7"/>
          </reference>
          <reference field="2" count="1" selected="0">
            <x v="1"/>
          </reference>
          <reference field="4" count="1" selected="0">
            <x v="5"/>
          </reference>
          <reference field="6" count="1" selected="0">
            <x v="1"/>
          </reference>
          <reference field="7" count="1">
            <x v="2"/>
          </reference>
        </references>
      </pivotArea>
    </format>
    <format dxfId="353">
      <pivotArea dataOnly="0" labelOnly="1" outline="0" fieldPosition="0">
        <references count="5">
          <reference field="1" count="1" selected="0">
            <x v="8"/>
          </reference>
          <reference field="2" count="1" selected="0">
            <x v="1"/>
          </reference>
          <reference field="4" count="1" selected="0">
            <x v="8"/>
          </reference>
          <reference field="6" count="1" selected="0">
            <x v="4"/>
          </reference>
          <reference field="7" count="1">
            <x v="0"/>
          </reference>
        </references>
      </pivotArea>
    </format>
    <format dxfId="352">
      <pivotArea dataOnly="0" labelOnly="1" outline="0" fieldPosition="0">
        <references count="5">
          <reference field="1" count="1" selected="0">
            <x v="9"/>
          </reference>
          <reference field="2" count="1" selected="0">
            <x v="1"/>
          </reference>
          <reference field="4" count="1" selected="0">
            <x v="3"/>
          </reference>
          <reference field="6" count="1" selected="0">
            <x v="1"/>
          </reference>
          <reference field="7" count="1">
            <x v="2"/>
          </reference>
        </references>
      </pivotArea>
    </format>
    <format dxfId="351">
      <pivotArea dataOnly="0" labelOnly="1" outline="0" fieldPosition="0">
        <references count="6">
          <reference field="1" count="1" selected="0">
            <x v="0"/>
          </reference>
          <reference field="2" count="1" selected="0">
            <x v="0"/>
          </reference>
          <reference field="4" count="1" selected="0">
            <x v="0"/>
          </reference>
          <reference field="6" count="1" selected="0">
            <x v="5"/>
          </reference>
          <reference field="7" count="1" selected="0">
            <x v="0"/>
          </reference>
          <reference field="10" count="0"/>
        </references>
      </pivotArea>
    </format>
    <format dxfId="350">
      <pivotArea dataOnly="0" labelOnly="1" outline="0" fieldPosition="0">
        <references count="7">
          <reference field="1" count="1" selected="0">
            <x v="0"/>
          </reference>
          <reference field="2" count="1" selected="0">
            <x v="0"/>
          </reference>
          <reference field="4" count="1" selected="0">
            <x v="0"/>
          </reference>
          <reference field="6" count="1" selected="0">
            <x v="5"/>
          </reference>
          <reference field="7" count="1" selected="0">
            <x v="0"/>
          </reference>
          <reference field="10" count="0" selected="0"/>
          <reference field="11" count="1">
            <x v="5"/>
          </reference>
        </references>
      </pivotArea>
    </format>
    <format dxfId="349">
      <pivotArea dataOnly="0" labelOnly="1" outline="0" fieldPosition="0">
        <references count="7">
          <reference field="1" count="1" selected="0">
            <x v="8"/>
          </reference>
          <reference field="2" count="1" selected="0">
            <x v="1"/>
          </reference>
          <reference field="4" count="1" selected="0">
            <x v="8"/>
          </reference>
          <reference field="6" count="1" selected="0">
            <x v="4"/>
          </reference>
          <reference field="7" count="1" selected="0">
            <x v="0"/>
          </reference>
          <reference field="10" count="0" selected="0"/>
          <reference field="11" count="1">
            <x v="5"/>
          </reference>
        </references>
      </pivotArea>
    </format>
    <format dxfId="348">
      <pivotArea dataOnly="0" labelOnly="1" outline="0" fieldPosition="0">
        <references count="8">
          <reference field="1" count="1" selected="0">
            <x v="0"/>
          </reference>
          <reference field="2" count="1" selected="0">
            <x v="0"/>
          </reference>
          <reference field="4" count="1" selected="0">
            <x v="0"/>
          </reference>
          <reference field="6" count="1" selected="0">
            <x v="5"/>
          </reference>
          <reference field="7" count="1" selected="0">
            <x v="0"/>
          </reference>
          <reference field="10" count="0" selected="0"/>
          <reference field="11" count="1" selected="0">
            <x v="5"/>
          </reference>
          <reference field="13" count="1">
            <x v="16"/>
          </reference>
        </references>
      </pivotArea>
    </format>
    <format dxfId="347">
      <pivotArea dataOnly="0" labelOnly="1" outline="0" fieldPosition="0">
        <references count="8">
          <reference field="1" count="1" selected="0">
            <x v="1"/>
          </reference>
          <reference field="2" count="1" selected="0">
            <x v="0"/>
          </reference>
          <reference field="4" count="1" selected="0">
            <x v="4"/>
          </reference>
          <reference field="6" count="1" selected="0">
            <x v="1"/>
          </reference>
          <reference field="7" count="1" selected="0">
            <x v="0"/>
          </reference>
          <reference field="10" count="0" selected="0"/>
          <reference field="11" count="1" selected="0">
            <x v="5"/>
          </reference>
          <reference field="13" count="1">
            <x v="18"/>
          </reference>
        </references>
      </pivotArea>
    </format>
    <format dxfId="346">
      <pivotArea dataOnly="0" labelOnly="1" outline="0" fieldPosition="0">
        <references count="8">
          <reference field="1" count="1" selected="0">
            <x v="8"/>
          </reference>
          <reference field="2" count="1" selected="0">
            <x v="1"/>
          </reference>
          <reference field="4" count="1" selected="0">
            <x v="8"/>
          </reference>
          <reference field="6" count="1" selected="0">
            <x v="4"/>
          </reference>
          <reference field="7" count="1" selected="0">
            <x v="0"/>
          </reference>
          <reference field="10" count="0" selected="0"/>
          <reference field="11" count="1" selected="0">
            <x v="5"/>
          </reference>
          <reference field="13" count="1">
            <x v="33"/>
          </reference>
        </references>
      </pivotArea>
    </format>
    <format dxfId="345">
      <pivotArea dataOnly="0" labelOnly="1" outline="0" fieldPosition="0">
        <references count="8">
          <reference field="1" count="1" selected="0">
            <x v="9"/>
          </reference>
          <reference field="2" count="1" selected="0">
            <x v="1"/>
          </reference>
          <reference field="4" count="1" selected="0">
            <x v="3"/>
          </reference>
          <reference field="6" count="1" selected="0">
            <x v="1"/>
          </reference>
          <reference field="7" count="1" selected="0">
            <x v="2"/>
          </reference>
          <reference field="10" count="0" selected="0"/>
          <reference field="11" count="1" selected="0">
            <x v="5"/>
          </reference>
          <reference field="13" count="1">
            <x v="1"/>
          </reference>
        </references>
      </pivotArea>
    </format>
    <format dxfId="344">
      <pivotArea dataOnly="0" labelOnly="1" outline="0" fieldPosition="0">
        <references count="9">
          <reference field="1" count="1" selected="0">
            <x v="0"/>
          </reference>
          <reference field="2" count="1" selected="0">
            <x v="0"/>
          </reference>
          <reference field="4" count="1" selected="0">
            <x v="0"/>
          </reference>
          <reference field="6" count="1" selected="0">
            <x v="5"/>
          </reference>
          <reference field="7" count="1" selected="0">
            <x v="0"/>
          </reference>
          <reference field="10" count="0" selected="0"/>
          <reference field="11" count="1" selected="0">
            <x v="5"/>
          </reference>
          <reference field="12" count="1">
            <x v="4"/>
          </reference>
          <reference field="13" count="1" selected="0">
            <x v="16"/>
          </reference>
        </references>
      </pivotArea>
    </format>
    <format dxfId="343">
      <pivotArea dataOnly="0" labelOnly="1" outline="0" fieldPosition="0">
        <references count="9">
          <reference field="1" count="1" selected="0">
            <x v="8"/>
          </reference>
          <reference field="2" count="1" selected="0">
            <x v="1"/>
          </reference>
          <reference field="4" count="1" selected="0">
            <x v="8"/>
          </reference>
          <reference field="6" count="1" selected="0">
            <x v="4"/>
          </reference>
          <reference field="7" count="1" selected="0">
            <x v="0"/>
          </reference>
          <reference field="10" count="0" selected="0"/>
          <reference field="11" count="1" selected="0">
            <x v="5"/>
          </reference>
          <reference field="12" count="1">
            <x v="5"/>
          </reference>
          <reference field="13" count="1" selected="0">
            <x v="33"/>
          </reference>
        </references>
      </pivotArea>
    </format>
    <format dxfId="342">
      <pivotArea dataOnly="0" labelOnly="1" outline="0" fieldPosition="0">
        <references count="10">
          <reference field="1" count="1" selected="0">
            <x v="0"/>
          </reference>
          <reference field="2" count="1" selected="0">
            <x v="0"/>
          </reference>
          <reference field="4" count="1" selected="0">
            <x v="0"/>
          </reference>
          <reference field="6" count="1" selected="0">
            <x v="5"/>
          </reference>
          <reference field="7" count="1" selected="0">
            <x v="0"/>
          </reference>
          <reference field="10" count="0" selected="0"/>
          <reference field="11" count="1" selected="0">
            <x v="5"/>
          </reference>
          <reference field="12" count="1" selected="0">
            <x v="4"/>
          </reference>
          <reference field="13" count="1" selected="0">
            <x v="16"/>
          </reference>
          <reference field="14" count="1">
            <x v="0"/>
          </reference>
        </references>
      </pivotArea>
    </format>
    <format dxfId="341">
      <pivotArea dataOnly="0" labelOnly="1" outline="0" fieldPosition="0">
        <references count="11">
          <reference field="1" count="1" selected="0">
            <x v="0"/>
          </reference>
          <reference field="2" count="1" selected="0">
            <x v="0"/>
          </reference>
          <reference field="4" count="1" selected="0">
            <x v="0"/>
          </reference>
          <reference field="6" count="1" selected="0">
            <x v="5"/>
          </reference>
          <reference field="7" count="1" selected="0">
            <x v="0"/>
          </reference>
          <reference field="10" count="0" selected="0"/>
          <reference field="11" count="1" selected="0">
            <x v="5"/>
          </reference>
          <reference field="12" count="1" selected="0">
            <x v="4"/>
          </reference>
          <reference field="13" count="1" selected="0">
            <x v="16"/>
          </reference>
          <reference field="14" count="1" selected="0">
            <x v="0"/>
          </reference>
          <reference field="15" count="1">
            <x v="0"/>
          </reference>
        </references>
      </pivotArea>
    </format>
    <format dxfId="340">
      <pivotArea dataOnly="0" labelOnly="1" outline="0" fieldPosition="0">
        <references count="10">
          <reference field="1" count="1" selected="0">
            <x v="0"/>
          </reference>
          <reference field="2" count="1" selected="0">
            <x v="0"/>
          </reference>
          <reference field="4" count="1" selected="0">
            <x v="0"/>
          </reference>
          <reference field="6" count="1" selected="0">
            <x v="5"/>
          </reference>
          <reference field="7" count="1" selected="0">
            <x v="0"/>
          </reference>
          <reference field="10" count="0" selected="0"/>
          <reference field="11" count="1" selected="0">
            <x v="5"/>
          </reference>
          <reference field="12" count="1" selected="0">
            <x v="4"/>
          </reference>
          <reference field="13" count="1" selected="0">
            <x v="16"/>
          </reference>
          <reference field="14" count="1">
            <x v="0"/>
          </reference>
        </references>
      </pivotArea>
    </format>
    <format dxfId="339">
      <pivotArea dataOnly="0" labelOnly="1" outline="0" fieldPosition="0">
        <references count="11">
          <reference field="1" count="1" selected="0">
            <x v="0"/>
          </reference>
          <reference field="2" count="1" selected="0">
            <x v="0"/>
          </reference>
          <reference field="4" count="1" selected="0">
            <x v="0"/>
          </reference>
          <reference field="6" count="1" selected="0">
            <x v="5"/>
          </reference>
          <reference field="7" count="1" selected="0">
            <x v="0"/>
          </reference>
          <reference field="10" count="0" selected="0"/>
          <reference field="11" count="1" selected="0">
            <x v="5"/>
          </reference>
          <reference field="12" count="1" selected="0">
            <x v="4"/>
          </reference>
          <reference field="13" count="1" selected="0">
            <x v="16"/>
          </reference>
          <reference field="14" count="1" selected="0">
            <x v="0"/>
          </reference>
          <reference field="15" count="1">
            <x v="0"/>
          </reference>
        </references>
      </pivotArea>
    </format>
    <format dxfId="338">
      <pivotArea field="7" type="button" dataOnly="0" labelOnly="1" outline="0" axis="axisRow" fieldPosition="4"/>
    </format>
    <format dxfId="337">
      <pivotArea dataOnly="0" labelOnly="1" outline="0" fieldPosition="0">
        <references count="1">
          <reference field="0" count="1">
            <x v="82"/>
          </reference>
        </references>
      </pivotArea>
    </format>
    <format dxfId="336">
      <pivotArea field="2" type="button" dataOnly="0" labelOnly="1" outline="0" axis="axisRow" fieldPosition="1"/>
    </format>
    <format dxfId="335">
      <pivotArea dataOnly="0" labelOnly="1" outline="0" fieldPosition="0">
        <references count="4">
          <reference field="1" count="1" selected="0">
            <x v="19"/>
          </reference>
          <reference field="2" count="1" selected="0">
            <x v="0"/>
          </reference>
          <reference field="6" count="1" selected="0">
            <x v="1"/>
          </reference>
          <reference field="7" count="1">
            <x v="1"/>
          </reference>
        </references>
      </pivotArea>
    </format>
    <format dxfId="334">
      <pivotArea dataOnly="0" labelOnly="1" outline="0" fieldPosition="0">
        <references count="4">
          <reference field="1" count="1" selected="0">
            <x v="25"/>
          </reference>
          <reference field="2" count="1" selected="0">
            <x v="0"/>
          </reference>
          <reference field="6" count="1" selected="0">
            <x v="2"/>
          </reference>
          <reference field="7" count="1">
            <x v="0"/>
          </reference>
        </references>
      </pivotArea>
    </format>
    <format dxfId="333">
      <pivotArea dataOnly="0" labelOnly="1" outline="0" fieldPosition="0">
        <references count="4">
          <reference field="1" count="1" selected="0">
            <x v="29"/>
          </reference>
          <reference field="2" count="1" selected="0">
            <x v="0"/>
          </reference>
          <reference field="6" count="1" selected="0">
            <x v="2"/>
          </reference>
          <reference field="7" count="1">
            <x v="5"/>
          </reference>
        </references>
      </pivotArea>
    </format>
    <format dxfId="332">
      <pivotArea dataOnly="0" labelOnly="1" outline="0" fieldPosition="0">
        <references count="4">
          <reference field="1" count="1" selected="0">
            <x v="31"/>
          </reference>
          <reference field="2" count="1" selected="0">
            <x v="1"/>
          </reference>
          <reference field="6" count="1" selected="0">
            <x v="1"/>
          </reference>
          <reference field="7" count="1">
            <x v="0"/>
          </reference>
        </references>
      </pivotArea>
    </format>
    <format dxfId="331">
      <pivotArea dataOnly="0" labelOnly="1" outline="0" fieldPosition="0">
        <references count="1">
          <reference field="6" count="0"/>
        </references>
      </pivotArea>
    </format>
    <format dxfId="330">
      <pivotArea dataOnly="0" labelOnly="1" outline="0" fieldPosition="0">
        <references count="1">
          <reference field="1" count="0"/>
        </references>
      </pivotArea>
    </format>
    <format dxfId="329">
      <pivotArea field="1" type="button" dataOnly="0" labelOnly="1" outline="0" axis="axisRow" fieldPosition="0"/>
    </format>
    <format dxfId="328">
      <pivotArea dataOnly="0" labelOnly="1" outline="0" fieldPosition="0">
        <references count="1">
          <reference field="13" count="0"/>
        </references>
      </pivotArea>
    </format>
    <format dxfId="327">
      <pivotArea dataOnly="0" labelOnly="1" outline="0" fieldPosition="0">
        <references count="1">
          <reference field="2" count="0"/>
        </references>
      </pivotArea>
    </format>
    <format dxfId="326">
      <pivotArea dataOnly="0" labelOnly="1" outline="0" fieldPosition="0">
        <references count="1">
          <reference field="10" count="0"/>
        </references>
      </pivotArea>
    </format>
    <format dxfId="325">
      <pivotArea dataOnly="0" labelOnly="1" outline="0" fieldPosition="0">
        <references count="1">
          <reference field="4" count="0"/>
        </references>
      </pivotArea>
    </format>
    <format dxfId="324">
      <pivotArea dataOnly="0" labelOnly="1" outline="0" fieldPosition="0">
        <references count="1">
          <reference field="0" count="1">
            <x v="63"/>
          </reference>
        </references>
      </pivotArea>
    </format>
    <format dxfId="323">
      <pivotArea dataOnly="0" labelOnly="1" outline="0" fieldPosition="0">
        <references count="1">
          <reference field="0" count="1">
            <x v="63"/>
          </reference>
        </references>
      </pivotArea>
    </format>
    <format dxfId="322">
      <pivotArea dataOnly="0" labelOnly="1" outline="0" fieldPosition="0">
        <references count="12">
          <reference field="1" count="1" selected="0">
            <x v="24"/>
          </reference>
          <reference field="2" count="1" selected="0">
            <x v="0"/>
          </reference>
          <reference field="4" count="1" selected="0">
            <x v="29"/>
          </reference>
          <reference field="6" count="1" selected="0">
            <x v="6"/>
          </reference>
          <reference field="7" count="1" selected="0">
            <x v="3"/>
          </reference>
          <reference field="10" count="1" selected="0">
            <x v="5"/>
          </reference>
          <reference field="11" count="1" selected="0">
            <x v="0"/>
          </reference>
          <reference field="12" count="1" selected="0">
            <x v="3"/>
          </reference>
          <reference field="13" count="1" selected="0">
            <x v="22"/>
          </reference>
          <reference field="14" count="1" selected="0">
            <x v="1"/>
          </reference>
          <reference field="15" count="1" selected="0">
            <x v="0"/>
          </reference>
          <reference field="21" count="1">
            <x v="47"/>
          </reference>
        </references>
      </pivotArea>
    </format>
    <format dxfId="321">
      <pivotArea dataOnly="0" labelOnly="1" outline="0" fieldPosition="0">
        <references count="12">
          <reference field="1" count="1" selected="0">
            <x v="26"/>
          </reference>
          <reference field="2" count="1" selected="0">
            <x v="0"/>
          </reference>
          <reference field="4" count="1" selected="0">
            <x v="9"/>
          </reference>
          <reference field="6" count="1" selected="0">
            <x v="2"/>
          </reference>
          <reference field="7" count="1" selected="0">
            <x v="0"/>
          </reference>
          <reference field="10" count="1" selected="0">
            <x v="5"/>
          </reference>
          <reference field="11" count="1" selected="0">
            <x v="0"/>
          </reference>
          <reference field="12" count="1" selected="0">
            <x v="3"/>
          </reference>
          <reference field="13" count="1" selected="0">
            <x v="60"/>
          </reference>
          <reference field="14" count="1" selected="0">
            <x v="0"/>
          </reference>
          <reference field="15" count="1" selected="0">
            <x v="0"/>
          </reference>
          <reference field="21" count="1">
            <x v="72"/>
          </reference>
        </references>
      </pivotArea>
    </format>
    <format dxfId="320">
      <pivotArea dataOnly="0" labelOnly="1" outline="0" fieldPosition="0">
        <references count="12">
          <reference field="1" count="1" selected="0">
            <x v="28"/>
          </reference>
          <reference field="2" count="1" selected="0">
            <x v="4"/>
          </reference>
          <reference field="4" count="1" selected="0">
            <x v="30"/>
          </reference>
          <reference field="6" count="1" selected="0">
            <x v="0"/>
          </reference>
          <reference field="7" count="1" selected="0">
            <x v="2"/>
          </reference>
          <reference field="10" count="1" selected="0">
            <x v="5"/>
          </reference>
          <reference field="11" count="1" selected="0">
            <x v="9"/>
          </reference>
          <reference field="12" count="1" selected="0">
            <x v="8"/>
          </reference>
          <reference field="13" count="1" selected="0">
            <x v="65"/>
          </reference>
          <reference field="14" count="1" selected="0">
            <x v="0"/>
          </reference>
          <reference field="15" count="1" selected="0">
            <x v="0"/>
          </reference>
          <reference field="21" count="1">
            <x v="0"/>
          </reference>
        </references>
      </pivotArea>
    </format>
    <format dxfId="319">
      <pivotArea dataOnly="0" labelOnly="1" outline="0" fieldPosition="0">
        <references count="12">
          <reference field="1" count="1" selected="0">
            <x v="29"/>
          </reference>
          <reference field="2" count="1" selected="0">
            <x v="4"/>
          </reference>
          <reference field="4" count="1" selected="0">
            <x v="32"/>
          </reference>
          <reference field="6" count="1" selected="0">
            <x v="0"/>
          </reference>
          <reference field="7" count="1" selected="0">
            <x v="2"/>
          </reference>
          <reference field="10" count="1" selected="0">
            <x v="5"/>
          </reference>
          <reference field="11" count="1" selected="0">
            <x v="9"/>
          </reference>
          <reference field="12" count="1" selected="0">
            <x v="8"/>
          </reference>
          <reference field="13" count="1" selected="0">
            <x v="73"/>
          </reference>
          <reference field="14" count="1" selected="0">
            <x v="0"/>
          </reference>
          <reference field="15" count="1" selected="0">
            <x v="0"/>
          </reference>
          <reference field="21" count="1">
            <x v="0"/>
          </reference>
        </references>
      </pivotArea>
    </format>
    <format dxfId="318">
      <pivotArea dataOnly="0" labelOnly="1" outline="0" fieldPosition="0">
        <references count="12">
          <reference field="1" count="1" selected="0">
            <x v="29"/>
          </reference>
          <reference field="2" count="1" selected="0">
            <x v="4"/>
          </reference>
          <reference field="4" count="1" selected="0">
            <x v="31"/>
          </reference>
          <reference field="6" count="1" selected="0">
            <x v="1"/>
          </reference>
          <reference field="7" count="1" selected="0">
            <x v="1"/>
          </reference>
          <reference field="10" count="1" selected="0">
            <x v="5"/>
          </reference>
          <reference field="11" count="1" selected="0">
            <x v="0"/>
          </reference>
          <reference field="12" count="1" selected="0">
            <x v="8"/>
          </reference>
          <reference field="13" count="1" selected="0">
            <x v="16"/>
          </reference>
          <reference field="14" count="1" selected="0">
            <x v="1"/>
          </reference>
          <reference field="15" count="1" selected="0">
            <x v="0"/>
          </reference>
          <reference field="21" count="1">
            <x v="0"/>
          </reference>
        </references>
      </pivotArea>
    </format>
    <format dxfId="317">
      <pivotArea dataOnly="0" labelOnly="1" outline="0" fieldPosition="0">
        <references count="12">
          <reference field="1" count="1" selected="0">
            <x v="30"/>
          </reference>
          <reference field="2" count="1" selected="0">
            <x v="4"/>
          </reference>
          <reference field="4" count="1" selected="0">
            <x v="12"/>
          </reference>
          <reference field="6" count="1" selected="0">
            <x v="1"/>
          </reference>
          <reference field="7" count="1" selected="0">
            <x v="5"/>
          </reference>
          <reference field="10" count="1" selected="0">
            <x v="5"/>
          </reference>
          <reference field="11" count="1" selected="0">
            <x v="9"/>
          </reference>
          <reference field="12" count="1" selected="0">
            <x v="2"/>
          </reference>
          <reference field="13" count="1" selected="0">
            <x v="18"/>
          </reference>
          <reference field="14" count="1" selected="0">
            <x v="0"/>
          </reference>
          <reference field="15" count="1" selected="0">
            <x v="0"/>
          </reference>
          <reference field="21" count="1">
            <x v="83"/>
          </reference>
        </references>
      </pivotArea>
    </format>
    <format dxfId="316">
      <pivotArea dataOnly="0" labelOnly="1" outline="0" fieldPosition="0">
        <references count="12">
          <reference field="1" count="1" selected="0">
            <x v="32"/>
          </reference>
          <reference field="2" count="1" selected="0">
            <x v="1"/>
          </reference>
          <reference field="4" count="1" selected="0">
            <x v="2"/>
          </reference>
          <reference field="6" count="1" selected="0">
            <x v="6"/>
          </reference>
          <reference field="7" count="1" selected="0">
            <x v="2"/>
          </reference>
          <reference field="10" count="1" selected="0">
            <x v="5"/>
          </reference>
          <reference field="11" count="1" selected="0">
            <x v="9"/>
          </reference>
          <reference field="12" count="1" selected="0">
            <x v="2"/>
          </reference>
          <reference field="13" count="1" selected="0">
            <x v="64"/>
          </reference>
          <reference field="14" count="1" selected="0">
            <x v="0"/>
          </reference>
          <reference field="15" count="1" selected="0">
            <x v="0"/>
          </reference>
          <reference field="21" count="1">
            <x v="103"/>
          </reference>
        </references>
      </pivotArea>
    </format>
    <format dxfId="315">
      <pivotArea dataOnly="0" labelOnly="1" outline="0" fieldPosition="0">
        <references count="1">
          <reference field="0" count="1">
            <x v="16"/>
          </reference>
        </references>
      </pivotArea>
    </format>
    <format dxfId="314">
      <pivotArea dataOnly="0" labelOnly="1" outline="0" fieldPosition="0">
        <references count="1">
          <reference field="0" count="1">
            <x v="38"/>
          </reference>
        </references>
      </pivotArea>
    </format>
    <format dxfId="313">
      <pivotArea field="25" type="button" dataOnly="0" labelOnly="1" outline="0" axis="axisRow" fieldPosition="12"/>
    </format>
    <format dxfId="312">
      <pivotArea field="26" type="button" dataOnly="0" labelOnly="1" outline="0" axis="axisRow" fieldPosition="13"/>
    </format>
    <format dxfId="311">
      <pivotArea field="27" type="button" dataOnly="0" labelOnly="1" outline="0" axis="axisRow" fieldPosition="14"/>
    </format>
    <format dxfId="310">
      <pivotArea dataOnly="0" labelOnly="1" outline="0" fieldPosition="0">
        <references count="12">
          <reference field="1" count="1" selected="0">
            <x v="31"/>
          </reference>
          <reference field="2" count="1" selected="0">
            <x v="1"/>
          </reference>
          <reference field="4" count="1" selected="0">
            <x v="23"/>
          </reference>
          <reference field="6" count="1" selected="0">
            <x v="1"/>
          </reference>
          <reference field="7" count="1" selected="0">
            <x v="0"/>
          </reference>
          <reference field="10" count="1" selected="0">
            <x v="2"/>
          </reference>
          <reference field="11" count="1" selected="0">
            <x v="10"/>
          </reference>
          <reference field="12" count="1" selected="0">
            <x v="8"/>
          </reference>
          <reference field="13" count="1" selected="0">
            <x v="38"/>
          </reference>
          <reference field="14" count="1" selected="0">
            <x v="0"/>
          </reference>
          <reference field="15" count="1" selected="0">
            <x v="0"/>
          </reference>
          <reference field="25" count="1">
            <x v="5"/>
          </reference>
        </references>
      </pivotArea>
    </format>
    <format dxfId="309">
      <pivotArea dataOnly="0" labelOnly="1" outline="0" fieldPosition="0">
        <references count="13">
          <reference field="1" count="1" selected="0">
            <x v="31"/>
          </reference>
          <reference field="2" count="1" selected="0">
            <x v="1"/>
          </reference>
          <reference field="4" count="1" selected="0">
            <x v="23"/>
          </reference>
          <reference field="6" count="1" selected="0">
            <x v="1"/>
          </reference>
          <reference field="7" count="1" selected="0">
            <x v="0"/>
          </reference>
          <reference field="10" count="1" selected="0">
            <x v="2"/>
          </reference>
          <reference field="11" count="1" selected="0">
            <x v="10"/>
          </reference>
          <reference field="12" count="1" selected="0">
            <x v="8"/>
          </reference>
          <reference field="13" count="1" selected="0">
            <x v="38"/>
          </reference>
          <reference field="14" count="1" selected="0">
            <x v="0"/>
          </reference>
          <reference field="15" count="1" selected="0">
            <x v="0"/>
          </reference>
          <reference field="25" count="1" selected="0">
            <x v="5"/>
          </reference>
          <reference field="26" count="1">
            <x v="40"/>
          </reference>
        </references>
      </pivotArea>
    </format>
    <format dxfId="308">
      <pivotArea dataOnly="0" labelOnly="1" outline="0" fieldPosition="0">
        <references count="14">
          <reference field="1" count="1" selected="0">
            <x v="31"/>
          </reference>
          <reference field="2" count="1" selected="0">
            <x v="1"/>
          </reference>
          <reference field="4" count="1" selected="0">
            <x v="23"/>
          </reference>
          <reference field="6" count="1" selected="0">
            <x v="1"/>
          </reference>
          <reference field="7" count="1" selected="0">
            <x v="0"/>
          </reference>
          <reference field="10" count="1" selected="0">
            <x v="2"/>
          </reference>
          <reference field="11" count="1" selected="0">
            <x v="10"/>
          </reference>
          <reference field="12" count="1" selected="0">
            <x v="8"/>
          </reference>
          <reference field="13" count="1" selected="0">
            <x v="38"/>
          </reference>
          <reference field="14" count="1" selected="0">
            <x v="0"/>
          </reference>
          <reference field="15" count="1" selected="0">
            <x v="0"/>
          </reference>
          <reference field="25" count="1" selected="0">
            <x v="5"/>
          </reference>
          <reference field="26" count="1" selected="0">
            <x v="40"/>
          </reference>
          <reference field="27" count="1">
            <x v="32"/>
          </reference>
        </references>
      </pivotArea>
    </format>
    <format dxfId="307">
      <pivotArea field="1" type="button" dataOnly="0" labelOnly="1" outline="0" axis="axisRow" fieldPosition="0"/>
    </format>
    <format dxfId="306">
      <pivotArea field="2" type="button" dataOnly="0" labelOnly="1" outline="0" axis="axisRow" fieldPosition="1"/>
    </format>
    <format dxfId="305">
      <pivotArea field="6" type="button" dataOnly="0" labelOnly="1" outline="0" axis="axisRow" fieldPosition="3"/>
    </format>
    <format dxfId="304">
      <pivotArea field="7" type="button" dataOnly="0" labelOnly="1" outline="0" axis="axisRow" fieldPosition="4"/>
    </format>
    <format dxfId="303">
      <pivotArea field="4" type="button" dataOnly="0" labelOnly="1" outline="0" axis="axisRow" fieldPosition="5"/>
    </format>
    <format dxfId="302">
      <pivotArea field="10" type="button" dataOnly="0" labelOnly="1" outline="0" axis="axisRow" fieldPosition="6"/>
    </format>
    <format dxfId="301">
      <pivotArea field="11" type="button" dataOnly="0" labelOnly="1" outline="0" axis="axisRow" fieldPosition="7"/>
    </format>
    <format dxfId="300">
      <pivotArea field="13" type="button" dataOnly="0" labelOnly="1" outline="0" axis="axisRow" fieldPosition="8"/>
    </format>
    <format dxfId="299">
      <pivotArea field="12" type="button" dataOnly="0" labelOnly="1" outline="0" axis="axisRow" fieldPosition="9"/>
    </format>
    <format dxfId="298">
      <pivotArea field="14" type="button" dataOnly="0" labelOnly="1" outline="0" axis="axisRow" fieldPosition="10"/>
    </format>
    <format dxfId="297">
      <pivotArea field="15" type="button" dataOnly="0" labelOnly="1" outline="0" axis="axisRow" fieldPosition="11"/>
    </format>
    <format dxfId="296">
      <pivotArea field="25" type="button" dataOnly="0" labelOnly="1" outline="0" axis="axisRow" fieldPosition="12"/>
    </format>
    <format dxfId="295">
      <pivotArea field="26" type="button" dataOnly="0" labelOnly="1" outline="0" axis="axisRow" fieldPosition="13"/>
    </format>
    <format dxfId="294">
      <pivotArea field="27" type="button" dataOnly="0" labelOnly="1" outline="0" axis="axisRow" fieldPosition="14"/>
    </format>
    <format dxfId="293">
      <pivotArea field="21" type="button" dataOnly="0" labelOnly="1" outline="0" axis="axisRow" fieldPosition="15"/>
    </format>
    <format dxfId="292">
      <pivotArea field="25" type="button" dataOnly="0" labelOnly="1" outline="0" axis="axisRow" fieldPosition="12"/>
    </format>
    <format dxfId="291">
      <pivotArea field="26" type="button" dataOnly="0" labelOnly="1" outline="0" axis="axisRow" fieldPosition="13"/>
    </format>
    <format dxfId="290">
      <pivotArea dataOnly="0" labelOnly="1" outline="0" fieldPosition="0">
        <references count="12">
          <reference field="1" count="1" selected="0">
            <x v="31"/>
          </reference>
          <reference field="2" count="1" selected="0">
            <x v="1"/>
          </reference>
          <reference field="4" count="1" selected="0">
            <x v="23"/>
          </reference>
          <reference field="6" count="1" selected="0">
            <x v="1"/>
          </reference>
          <reference field="7" count="1" selected="0">
            <x v="0"/>
          </reference>
          <reference field="10" count="1" selected="0">
            <x v="2"/>
          </reference>
          <reference field="11" count="1" selected="0">
            <x v="1"/>
          </reference>
          <reference field="12" count="1" selected="0">
            <x v="5"/>
          </reference>
          <reference field="13" count="1" selected="0">
            <x v="33"/>
          </reference>
          <reference field="14" count="1" selected="0">
            <x v="0"/>
          </reference>
          <reference field="15" count="1" selected="0">
            <x v="0"/>
          </reference>
          <reference field="25" count="1">
            <x v="26"/>
          </reference>
        </references>
      </pivotArea>
    </format>
    <format dxfId="289">
      <pivotArea dataOnly="0" labelOnly="1" outline="0" fieldPosition="0">
        <references count="12">
          <reference field="1" count="1" selected="0">
            <x v="33"/>
          </reference>
          <reference field="2" count="1" selected="0">
            <x v="1"/>
          </reference>
          <reference field="4" count="1" selected="0">
            <x v="24"/>
          </reference>
          <reference field="6" count="1" selected="0">
            <x v="2"/>
          </reference>
          <reference field="7" count="1" selected="0">
            <x v="1"/>
          </reference>
          <reference field="10" count="1" selected="0">
            <x v="2"/>
          </reference>
          <reference field="11" count="1" selected="0">
            <x v="1"/>
          </reference>
          <reference field="12" count="1" selected="0">
            <x v="5"/>
          </reference>
          <reference field="13" count="1" selected="0">
            <x v="58"/>
          </reference>
          <reference field="14" count="1" selected="0">
            <x v="0"/>
          </reference>
          <reference field="15" count="1" selected="0">
            <x v="0"/>
          </reference>
          <reference field="25" count="1">
            <x v="7"/>
          </reference>
        </references>
      </pivotArea>
    </format>
    <format dxfId="288">
      <pivotArea dataOnly="0" labelOnly="1" outline="0" fieldPosition="0">
        <references count="12">
          <reference field="1" count="1" selected="0">
            <x v="35"/>
          </reference>
          <reference field="2" count="1" selected="0">
            <x v="1"/>
          </reference>
          <reference field="4" count="1" selected="0">
            <x v="38"/>
          </reference>
          <reference field="6" count="1" selected="0">
            <x v="3"/>
          </reference>
          <reference field="7" count="1" selected="0">
            <x v="0"/>
          </reference>
          <reference field="10" count="1" selected="0">
            <x v="2"/>
          </reference>
          <reference field="11" count="1" selected="0">
            <x v="1"/>
          </reference>
          <reference field="12" count="1" selected="0">
            <x v="6"/>
          </reference>
          <reference field="13" count="1" selected="0">
            <x v="63"/>
          </reference>
          <reference field="14" count="1" selected="0">
            <x v="0"/>
          </reference>
          <reference field="15" count="1" selected="0">
            <x v="1"/>
          </reference>
          <reference field="25" count="1">
            <x v="53"/>
          </reference>
        </references>
      </pivotArea>
    </format>
    <format dxfId="287">
      <pivotArea dataOnly="0" labelOnly="1" outline="0" fieldPosition="0">
        <references count="13">
          <reference field="1" count="1" selected="0">
            <x v="31"/>
          </reference>
          <reference field="2" count="1" selected="0">
            <x v="1"/>
          </reference>
          <reference field="4" count="1" selected="0">
            <x v="23"/>
          </reference>
          <reference field="6" count="1" selected="0">
            <x v="1"/>
          </reference>
          <reference field="7" count="1" selected="0">
            <x v="0"/>
          </reference>
          <reference field="10" count="1" selected="0">
            <x v="2"/>
          </reference>
          <reference field="11" count="1" selected="0">
            <x v="1"/>
          </reference>
          <reference field="12" count="1" selected="0">
            <x v="5"/>
          </reference>
          <reference field="13" count="1" selected="0">
            <x v="33"/>
          </reference>
          <reference field="14" count="1" selected="0">
            <x v="0"/>
          </reference>
          <reference field="15" count="1" selected="0">
            <x v="0"/>
          </reference>
          <reference field="25" count="1" selected="0">
            <x v="26"/>
          </reference>
          <reference field="26" count="1">
            <x v="33"/>
          </reference>
        </references>
      </pivotArea>
    </format>
    <format dxfId="286">
      <pivotArea dataOnly="0" labelOnly="1" outline="0" fieldPosition="0">
        <references count="13">
          <reference field="1" count="1" selected="0">
            <x v="33"/>
          </reference>
          <reference field="2" count="1" selected="0">
            <x v="1"/>
          </reference>
          <reference field="4" count="1" selected="0">
            <x v="24"/>
          </reference>
          <reference field="6" count="1" selected="0">
            <x v="2"/>
          </reference>
          <reference field="7" count="1" selected="0">
            <x v="1"/>
          </reference>
          <reference field="10" count="1" selected="0">
            <x v="2"/>
          </reference>
          <reference field="11" count="1" selected="0">
            <x v="1"/>
          </reference>
          <reference field="12" count="1" selected="0">
            <x v="5"/>
          </reference>
          <reference field="13" count="1" selected="0">
            <x v="58"/>
          </reference>
          <reference field="14" count="1" selected="0">
            <x v="0"/>
          </reference>
          <reference field="15" count="1" selected="0">
            <x v="0"/>
          </reference>
          <reference field="25" count="1" selected="0">
            <x v="7"/>
          </reference>
          <reference field="26" count="1">
            <x v="20"/>
          </reference>
        </references>
      </pivotArea>
    </format>
    <format dxfId="285">
      <pivotArea dataOnly="0" labelOnly="1" outline="0" fieldPosition="0">
        <references count="13">
          <reference field="1" count="1" selected="0">
            <x v="35"/>
          </reference>
          <reference field="2" count="1" selected="0">
            <x v="1"/>
          </reference>
          <reference field="4" count="1" selected="0">
            <x v="38"/>
          </reference>
          <reference field="6" count="1" selected="0">
            <x v="3"/>
          </reference>
          <reference field="7" count="1" selected="0">
            <x v="0"/>
          </reference>
          <reference field="10" count="1" selected="0">
            <x v="2"/>
          </reference>
          <reference field="11" count="1" selected="0">
            <x v="1"/>
          </reference>
          <reference field="12" count="1" selected="0">
            <x v="6"/>
          </reference>
          <reference field="13" count="1" selected="0">
            <x v="63"/>
          </reference>
          <reference field="14" count="1" selected="0">
            <x v="0"/>
          </reference>
          <reference field="15" count="1" selected="0">
            <x v="1"/>
          </reference>
          <reference field="25" count="1" selected="0">
            <x v="53"/>
          </reference>
          <reference field="26" count="1">
            <x v="51"/>
          </reference>
        </references>
      </pivotArea>
    </format>
    <format dxfId="284">
      <pivotArea field="25" type="button" dataOnly="0" labelOnly="1" outline="0" axis="axisRow" fieldPosition="12"/>
    </format>
    <format dxfId="283">
      <pivotArea field="26" type="button" dataOnly="0" labelOnly="1" outline="0" axis="axisRow" fieldPosition="13"/>
    </format>
    <format dxfId="282">
      <pivotArea field="27" type="button" dataOnly="0" labelOnly="1" outline="0" axis="axisRow" fieldPosition="14"/>
    </format>
    <format dxfId="281">
      <pivotArea dataOnly="0" labelOnly="1" outline="0" fieldPosition="0">
        <references count="12">
          <reference field="1" count="1" selected="0">
            <x v="35"/>
          </reference>
          <reference field="2" count="1" selected="0">
            <x v="1"/>
          </reference>
          <reference field="4" count="1" selected="0">
            <x v="38"/>
          </reference>
          <reference field="6" count="1" selected="0">
            <x v="3"/>
          </reference>
          <reference field="7" count="1" selected="0">
            <x v="0"/>
          </reference>
          <reference field="10" count="1" selected="0">
            <x v="2"/>
          </reference>
          <reference field="11" count="1" selected="0">
            <x v="6"/>
          </reference>
          <reference field="12" count="1" selected="0">
            <x v="8"/>
          </reference>
          <reference field="13" count="1" selected="0">
            <x v="59"/>
          </reference>
          <reference field="14" count="1" selected="0">
            <x v="0"/>
          </reference>
          <reference field="15" count="1" selected="0">
            <x v="0"/>
          </reference>
          <reference field="25" count="1">
            <x v="60"/>
          </reference>
        </references>
      </pivotArea>
    </format>
    <format dxfId="280">
      <pivotArea dataOnly="0" labelOnly="1" outline="0" fieldPosition="0">
        <references count="13">
          <reference field="1" count="1" selected="0">
            <x v="35"/>
          </reference>
          <reference field="2" count="1" selected="0">
            <x v="1"/>
          </reference>
          <reference field="4" count="1" selected="0">
            <x v="38"/>
          </reference>
          <reference field="6" count="1" selected="0">
            <x v="3"/>
          </reference>
          <reference field="7" count="1" selected="0">
            <x v="0"/>
          </reference>
          <reference field="10" count="1" selected="0">
            <x v="2"/>
          </reference>
          <reference field="11" count="1" selected="0">
            <x v="6"/>
          </reference>
          <reference field="12" count="1" selected="0">
            <x v="8"/>
          </reference>
          <reference field="13" count="1" selected="0">
            <x v="59"/>
          </reference>
          <reference field="14" count="1" selected="0">
            <x v="0"/>
          </reference>
          <reference field="15" count="1" selected="0">
            <x v="0"/>
          </reference>
          <reference field="25" count="1" selected="0">
            <x v="60"/>
          </reference>
          <reference field="26" count="1">
            <x v="58"/>
          </reference>
        </references>
      </pivotArea>
    </format>
    <format dxfId="279">
      <pivotArea dataOnly="0" labelOnly="1" outline="0" fieldPosition="0">
        <references count="14">
          <reference field="1" count="1" selected="0">
            <x v="35"/>
          </reference>
          <reference field="2" count="1" selected="0">
            <x v="1"/>
          </reference>
          <reference field="4" count="1" selected="0">
            <x v="38"/>
          </reference>
          <reference field="6" count="1" selected="0">
            <x v="3"/>
          </reference>
          <reference field="7" count="1" selected="0">
            <x v="0"/>
          </reference>
          <reference field="10" count="1" selected="0">
            <x v="2"/>
          </reference>
          <reference field="11" count="1" selected="0">
            <x v="6"/>
          </reference>
          <reference field="12" count="1" selected="0">
            <x v="8"/>
          </reference>
          <reference field="13" count="1" selected="0">
            <x v="59"/>
          </reference>
          <reference field="14" count="1" selected="0">
            <x v="0"/>
          </reference>
          <reference field="15" count="1" selected="0">
            <x v="0"/>
          </reference>
          <reference field="25" count="1" selected="0">
            <x v="60"/>
          </reference>
          <reference field="26" count="1" selected="0">
            <x v="58"/>
          </reference>
          <reference field="27" count="1">
            <x v="57"/>
          </reference>
        </references>
      </pivotArea>
    </format>
    <format dxfId="278">
      <pivotArea field="7" type="button" dataOnly="0" labelOnly="1" outline="0" axis="axisRow" fieldPosition="4"/>
    </format>
    <format dxfId="277">
      <pivotArea dataOnly="0" labelOnly="1" outline="0" fieldPosition="0">
        <references count="13">
          <reference field="1" count="1" selected="0">
            <x v="32"/>
          </reference>
          <reference field="2" count="1" selected="0">
            <x v="1"/>
          </reference>
          <reference field="3" count="1" selected="0">
            <x v="3"/>
          </reference>
          <reference field="4" count="1" selected="0">
            <x v="2"/>
          </reference>
          <reference field="6" count="1" selected="0">
            <x v="6"/>
          </reference>
          <reference field="7" count="1" selected="0">
            <x v="2"/>
          </reference>
          <reference field="10" count="1" selected="0">
            <x v="5"/>
          </reference>
          <reference field="11" count="1" selected="0">
            <x v="6"/>
          </reference>
          <reference field="12" count="1" selected="0">
            <x v="3"/>
          </reference>
          <reference field="13" count="1" selected="0">
            <x v="27"/>
          </reference>
          <reference field="14" count="1" selected="0">
            <x v="0"/>
          </reference>
          <reference field="15" count="1" selected="0">
            <x v="0"/>
          </reference>
          <reference field="25" count="1">
            <x v="39"/>
          </reference>
        </references>
      </pivotArea>
    </format>
    <format dxfId="276">
      <pivotArea dataOnly="0" labelOnly="1" outline="0" fieldPosition="0">
        <references count="13">
          <reference field="1" count="1" selected="0">
            <x v="34"/>
          </reference>
          <reference field="2" count="1" selected="0">
            <x v="1"/>
          </reference>
          <reference field="3" count="1" selected="0">
            <x v="3"/>
          </reference>
          <reference field="4" count="1" selected="0">
            <x v="37"/>
          </reference>
          <reference field="6" count="1" selected="0">
            <x v="5"/>
          </reference>
          <reference field="7" count="1" selected="0">
            <x v="0"/>
          </reference>
          <reference field="10" count="1" selected="0">
            <x v="5"/>
          </reference>
          <reference field="11" count="1" selected="0">
            <x v="6"/>
          </reference>
          <reference field="12" count="1" selected="0">
            <x v="4"/>
          </reference>
          <reference field="13" count="1" selected="0">
            <x v="39"/>
          </reference>
          <reference field="14" count="1" selected="0">
            <x v="0"/>
          </reference>
          <reference field="15" count="1" selected="0">
            <x v="0"/>
          </reference>
          <reference field="25" count="1">
            <x v="49"/>
          </reference>
        </references>
      </pivotArea>
    </format>
    <format dxfId="275">
      <pivotArea dataOnly="0" labelOnly="1" outline="0" fieldPosition="0">
        <references count="13">
          <reference field="1" count="1" selected="0">
            <x v="36"/>
          </reference>
          <reference field="2" count="1" selected="0">
            <x v="1"/>
          </reference>
          <reference field="3" count="1" selected="0">
            <x v="3"/>
          </reference>
          <reference field="4" count="1" selected="0">
            <x v="42"/>
          </reference>
          <reference field="6" count="1" selected="0">
            <x v="6"/>
          </reference>
          <reference field="7" count="1" selected="0">
            <x v="2"/>
          </reference>
          <reference field="10" count="1" selected="0">
            <x v="5"/>
          </reference>
          <reference field="11" count="1" selected="0">
            <x v="6"/>
          </reference>
          <reference field="12" count="1" selected="0">
            <x v="3"/>
          </reference>
          <reference field="13" count="1" selected="0">
            <x v="29"/>
          </reference>
          <reference field="14" count="1" selected="0">
            <x v="0"/>
          </reference>
          <reference field="15" count="1" selected="0">
            <x v="0"/>
          </reference>
          <reference field="25" count="1">
            <x v="66"/>
          </reference>
        </references>
      </pivotArea>
    </format>
    <format dxfId="274">
      <pivotArea dataOnly="0" labelOnly="1" outline="0" fieldPosition="0">
        <references count="14">
          <reference field="1" count="1" selected="0">
            <x v="32"/>
          </reference>
          <reference field="2" count="1" selected="0">
            <x v="1"/>
          </reference>
          <reference field="3" count="1" selected="0">
            <x v="3"/>
          </reference>
          <reference field="4" count="1" selected="0">
            <x v="2"/>
          </reference>
          <reference field="6" count="1" selected="0">
            <x v="6"/>
          </reference>
          <reference field="7" count="1" selected="0">
            <x v="2"/>
          </reference>
          <reference field="10" count="1" selected="0">
            <x v="5"/>
          </reference>
          <reference field="11" count="1" selected="0">
            <x v="6"/>
          </reference>
          <reference field="12" count="1" selected="0">
            <x v="3"/>
          </reference>
          <reference field="13" count="1" selected="0">
            <x v="27"/>
          </reference>
          <reference field="14" count="1" selected="0">
            <x v="0"/>
          </reference>
          <reference field="15" count="1" selected="0">
            <x v="0"/>
          </reference>
          <reference field="25" count="1" selected="0">
            <x v="39"/>
          </reference>
          <reference field="26" count="1">
            <x v="1"/>
          </reference>
        </references>
      </pivotArea>
    </format>
    <format dxfId="273">
      <pivotArea dataOnly="0" labelOnly="1" outline="0" fieldPosition="0">
        <references count="14">
          <reference field="1" count="1" selected="0">
            <x v="34"/>
          </reference>
          <reference field="2" count="1" selected="0">
            <x v="1"/>
          </reference>
          <reference field="3" count="1" selected="0">
            <x v="3"/>
          </reference>
          <reference field="4" count="1" selected="0">
            <x v="37"/>
          </reference>
          <reference field="6" count="1" selected="0">
            <x v="5"/>
          </reference>
          <reference field="7" count="1" selected="0">
            <x v="0"/>
          </reference>
          <reference field="10" count="1" selected="0">
            <x v="5"/>
          </reference>
          <reference field="11" count="1" selected="0">
            <x v="6"/>
          </reference>
          <reference field="12" count="1" selected="0">
            <x v="4"/>
          </reference>
          <reference field="13" count="1" selected="0">
            <x v="39"/>
          </reference>
          <reference field="14" count="1" selected="0">
            <x v="0"/>
          </reference>
          <reference field="15" count="1" selected="0">
            <x v="0"/>
          </reference>
          <reference field="25" count="1" selected="0">
            <x v="49"/>
          </reference>
          <reference field="26" count="1">
            <x v="14"/>
          </reference>
        </references>
      </pivotArea>
    </format>
    <format dxfId="272">
      <pivotArea dataOnly="0" labelOnly="1" outline="0" fieldPosition="0">
        <references count="14">
          <reference field="1" count="1" selected="0">
            <x v="36"/>
          </reference>
          <reference field="2" count="1" selected="0">
            <x v="1"/>
          </reference>
          <reference field="3" count="1" selected="0">
            <x v="3"/>
          </reference>
          <reference field="4" count="1" selected="0">
            <x v="42"/>
          </reference>
          <reference field="6" count="1" selected="0">
            <x v="6"/>
          </reference>
          <reference field="7" count="1" selected="0">
            <x v="2"/>
          </reference>
          <reference field="10" count="1" selected="0">
            <x v="5"/>
          </reference>
          <reference field="11" count="1" selected="0">
            <x v="6"/>
          </reference>
          <reference field="12" count="1" selected="0">
            <x v="3"/>
          </reference>
          <reference field="13" count="1" selected="0">
            <x v="29"/>
          </reference>
          <reference field="14" count="1" selected="0">
            <x v="0"/>
          </reference>
          <reference field="15" count="1" selected="0">
            <x v="0"/>
          </reference>
          <reference field="25" count="1" selected="0">
            <x v="66"/>
          </reference>
          <reference field="26" count="1">
            <x v="65"/>
          </reference>
        </references>
      </pivotArea>
    </format>
    <format dxfId="271">
      <pivotArea dataOnly="0" labelOnly="1" outline="0" fieldPosition="0">
        <references count="15">
          <reference field="1" count="1" selected="0">
            <x v="32"/>
          </reference>
          <reference field="2" count="1" selected="0">
            <x v="1"/>
          </reference>
          <reference field="3" count="1" selected="0">
            <x v="3"/>
          </reference>
          <reference field="4" count="1" selected="0">
            <x v="2"/>
          </reference>
          <reference field="6" count="1" selected="0">
            <x v="6"/>
          </reference>
          <reference field="7" count="1" selected="0">
            <x v="2"/>
          </reference>
          <reference field="10" count="1" selected="0">
            <x v="5"/>
          </reference>
          <reference field="11" count="1" selected="0">
            <x v="6"/>
          </reference>
          <reference field="12" count="1" selected="0">
            <x v="3"/>
          </reference>
          <reference field="13" count="1" selected="0">
            <x v="27"/>
          </reference>
          <reference field="14" count="1" selected="0">
            <x v="0"/>
          </reference>
          <reference field="15" count="1" selected="0">
            <x v="0"/>
          </reference>
          <reference field="25" count="1" selected="0">
            <x v="39"/>
          </reference>
          <reference field="26" count="1" selected="0">
            <x v="1"/>
          </reference>
          <reference field="27" count="1">
            <x v="6"/>
          </reference>
        </references>
      </pivotArea>
    </format>
    <format dxfId="270">
      <pivotArea dataOnly="0" labelOnly="1" outline="0" fieldPosition="0">
        <references count="15">
          <reference field="1" count="1" selected="0">
            <x v="34"/>
          </reference>
          <reference field="2" count="1" selected="0">
            <x v="1"/>
          </reference>
          <reference field="3" count="1" selected="0">
            <x v="3"/>
          </reference>
          <reference field="4" count="1" selected="0">
            <x v="37"/>
          </reference>
          <reference field="6" count="1" selected="0">
            <x v="5"/>
          </reference>
          <reference field="7" count="1" selected="0">
            <x v="0"/>
          </reference>
          <reference field="10" count="1" selected="0">
            <x v="5"/>
          </reference>
          <reference field="11" count="1" selected="0">
            <x v="6"/>
          </reference>
          <reference field="12" count="1" selected="0">
            <x v="4"/>
          </reference>
          <reference field="13" count="1" selected="0">
            <x v="39"/>
          </reference>
          <reference field="14" count="1" selected="0">
            <x v="0"/>
          </reference>
          <reference field="15" count="1" selected="0">
            <x v="0"/>
          </reference>
          <reference field="25" count="1" selected="0">
            <x v="49"/>
          </reference>
          <reference field="26" count="1" selected="0">
            <x v="14"/>
          </reference>
          <reference field="27" count="1">
            <x v="15"/>
          </reference>
        </references>
      </pivotArea>
    </format>
    <format dxfId="269">
      <pivotArea dataOnly="0" labelOnly="1" outline="0" fieldPosition="0">
        <references count="15">
          <reference field="1" count="1" selected="0">
            <x v="36"/>
          </reference>
          <reference field="2" count="1" selected="0">
            <x v="1"/>
          </reference>
          <reference field="3" count="1" selected="0">
            <x v="3"/>
          </reference>
          <reference field="4" count="1" selected="0">
            <x v="42"/>
          </reference>
          <reference field="6" count="1" selected="0">
            <x v="6"/>
          </reference>
          <reference field="7" count="1" selected="0">
            <x v="2"/>
          </reference>
          <reference field="10" count="1" selected="0">
            <x v="5"/>
          </reference>
          <reference field="11" count="1" selected="0">
            <x v="6"/>
          </reference>
          <reference field="12" count="1" selected="0">
            <x v="3"/>
          </reference>
          <reference field="13" count="1" selected="0">
            <x v="29"/>
          </reference>
          <reference field="14" count="1" selected="0">
            <x v="0"/>
          </reference>
          <reference field="15" count="1" selected="0">
            <x v="0"/>
          </reference>
          <reference field="25" count="1" selected="0">
            <x v="66"/>
          </reference>
          <reference field="26" count="1" selected="0">
            <x v="65"/>
          </reference>
          <reference field="27" count="1">
            <x v="63"/>
          </reference>
        </references>
      </pivotArea>
    </format>
    <format dxfId="268">
      <pivotArea dataOnly="0" labelOnly="1" outline="0" fieldPosition="0">
        <references count="13">
          <reference field="1" count="1" selected="0">
            <x v="36"/>
          </reference>
          <reference field="2" count="1" selected="0">
            <x v="1"/>
          </reference>
          <reference field="3" count="1" selected="0">
            <x v="1"/>
          </reference>
          <reference field="4" count="1" selected="0">
            <x v="41"/>
          </reference>
          <reference field="6" count="1" selected="0">
            <x v="2"/>
          </reference>
          <reference field="7" count="1" selected="0">
            <x v="1"/>
          </reference>
          <reference field="10" count="1" selected="0">
            <x v="1"/>
          </reference>
          <reference field="11" count="1" selected="0">
            <x v="7"/>
          </reference>
          <reference field="12" count="1" selected="0">
            <x v="2"/>
          </reference>
          <reference field="13" count="1" selected="0">
            <x v="19"/>
          </reference>
          <reference field="14" count="1" selected="0">
            <x v="0"/>
          </reference>
          <reference field="15" count="1" selected="0">
            <x v="0"/>
          </reference>
          <reference field="25" count="1">
            <x v="117"/>
          </reference>
        </references>
      </pivotArea>
    </format>
    <format dxfId="267">
      <pivotArea dataOnly="0" labelOnly="1" outline="0" fieldPosition="0">
        <references count="14">
          <reference field="1" count="1" selected="0">
            <x v="36"/>
          </reference>
          <reference field="2" count="1" selected="0">
            <x v="1"/>
          </reference>
          <reference field="3" count="1" selected="0">
            <x v="1"/>
          </reference>
          <reference field="4" count="1" selected="0">
            <x v="41"/>
          </reference>
          <reference field="6" count="1" selected="0">
            <x v="2"/>
          </reference>
          <reference field="7" count="1" selected="0">
            <x v="1"/>
          </reference>
          <reference field="10" count="1" selected="0">
            <x v="1"/>
          </reference>
          <reference field="11" count="1" selected="0">
            <x v="7"/>
          </reference>
          <reference field="12" count="1" selected="0">
            <x v="2"/>
          </reference>
          <reference field="13" count="1" selected="0">
            <x v="19"/>
          </reference>
          <reference field="14" count="1" selected="0">
            <x v="0"/>
          </reference>
          <reference field="15" count="1" selected="0">
            <x v="0"/>
          </reference>
          <reference field="25" count="1" selected="0">
            <x v="117"/>
          </reference>
          <reference field="26" count="1">
            <x v="112"/>
          </reference>
        </references>
      </pivotArea>
    </format>
    <format dxfId="266">
      <pivotArea dataOnly="0" labelOnly="1" outline="0" fieldPosition="0">
        <references count="15">
          <reference field="1" count="1" selected="0">
            <x v="36"/>
          </reference>
          <reference field="2" count="1" selected="0">
            <x v="1"/>
          </reference>
          <reference field="3" count="1" selected="0">
            <x v="1"/>
          </reference>
          <reference field="4" count="1" selected="0">
            <x v="41"/>
          </reference>
          <reference field="6" count="1" selected="0">
            <x v="2"/>
          </reference>
          <reference field="7" count="1" selected="0">
            <x v="1"/>
          </reference>
          <reference field="10" count="1" selected="0">
            <x v="1"/>
          </reference>
          <reference field="11" count="1" selected="0">
            <x v="7"/>
          </reference>
          <reference field="12" count="1" selected="0">
            <x v="2"/>
          </reference>
          <reference field="13" count="1" selected="0">
            <x v="19"/>
          </reference>
          <reference field="14" count="1" selected="0">
            <x v="0"/>
          </reference>
          <reference field="15" count="1" selected="0">
            <x v="0"/>
          </reference>
          <reference field="25" count="1" selected="0">
            <x v="117"/>
          </reference>
          <reference field="26" count="1" selected="0">
            <x v="112"/>
          </reference>
          <reference field="27" count="1">
            <x v="107"/>
          </reference>
        </references>
      </pivotArea>
    </format>
    <format dxfId="265">
      <pivotArea dataOnly="0" labelOnly="1" outline="0" fieldPosition="0">
        <references count="1">
          <reference field="0" count="1">
            <x v="82"/>
          </reference>
        </references>
      </pivotArea>
    </format>
    <format dxfId="264">
      <pivotArea dataOnly="0" labelOnly="1" outline="0" fieldPosition="0">
        <references count="1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0"/>
          </reference>
          <reference field="4" count="1" selected="0">
            <x v="17"/>
          </reference>
          <reference field="6" count="1" selected="0">
            <x v="1"/>
          </reference>
          <reference field="7" count="1" selected="0">
            <x v="1"/>
          </reference>
          <reference field="10" count="1" selected="0">
            <x v="1"/>
          </reference>
          <reference field="11" count="1" selected="0">
            <x v="4"/>
          </reference>
          <reference field="12" count="1" selected="0">
            <x v="8"/>
          </reference>
          <reference field="13" count="1" selected="0">
            <x v="15"/>
          </reference>
          <reference field="14" count="1" selected="0">
            <x v="0"/>
          </reference>
          <reference field="15" count="1" selected="0">
            <x v="0"/>
          </reference>
          <reference field="25" count="1">
            <x v="0"/>
          </reference>
        </references>
      </pivotArea>
    </format>
    <format dxfId="263">
      <pivotArea dataOnly="0" labelOnly="1" outline="0" fieldPosition="0">
        <references count="1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1"/>
          </reference>
          <reference field="4" count="1" selected="0">
            <x v="27"/>
          </reference>
          <reference field="6" count="1" selected="0">
            <x v="3"/>
          </reference>
          <reference field="7" count="1" selected="0">
            <x v="0"/>
          </reference>
          <reference field="10" count="1" selected="0">
            <x v="1"/>
          </reference>
          <reference field="11" count="1" selected="0">
            <x v="4"/>
          </reference>
          <reference field="12" count="1" selected="0">
            <x v="4"/>
          </reference>
          <reference field="13" count="1" selected="0">
            <x v="63"/>
          </reference>
          <reference field="14" count="1" selected="0">
            <x v="0"/>
          </reference>
          <reference field="15" count="1" selected="0">
            <x v="0"/>
          </reference>
          <reference field="25" count="1">
            <x v="75"/>
          </reference>
        </references>
      </pivotArea>
    </format>
    <format dxfId="262">
      <pivotArea dataOnly="0" labelOnly="1" outline="0" fieldPosition="0">
        <references count="13">
          <reference field="1" count="1" selected="0">
            <x v="36"/>
          </reference>
          <reference field="2" count="1" selected="0">
            <x v="1"/>
          </reference>
          <reference field="3" count="1" selected="0">
            <x v="1"/>
          </reference>
          <reference field="4" count="1" selected="0">
            <x v="41"/>
          </reference>
          <reference field="6" count="1" selected="0">
            <x v="2"/>
          </reference>
          <reference field="7" count="1" selected="0">
            <x v="1"/>
          </reference>
          <reference field="10" count="1" selected="0">
            <x v="1"/>
          </reference>
          <reference field="11" count="1" selected="0">
            <x v="5"/>
          </reference>
          <reference field="12" count="1" selected="0">
            <x v="6"/>
          </reference>
          <reference field="13" count="1" selected="0">
            <x v="81"/>
          </reference>
          <reference field="14" count="1" selected="0">
            <x v="0"/>
          </reference>
          <reference field="15" count="1" selected="0">
            <x v="1"/>
          </reference>
          <reference field="25" count="1">
            <x v="110"/>
          </reference>
        </references>
      </pivotArea>
    </format>
    <format dxfId="261">
      <pivotArea dataOnly="0" labelOnly="1" outline="0" fieldPosition="0">
        <references count="13">
          <reference field="1" count="1" selected="0">
            <x v="39"/>
          </reference>
          <reference field="2" count="1" selected="0">
            <x v="1"/>
          </reference>
          <reference field="3" count="1" selected="0">
            <x v="1"/>
          </reference>
          <reference field="4" count="1" selected="0">
            <x v="46"/>
          </reference>
          <reference field="6" count="1" selected="0">
            <x v="6"/>
          </reference>
          <reference field="7" count="1" selected="0">
            <x v="0"/>
          </reference>
          <reference field="10" count="1" selected="0">
            <x v="1"/>
          </reference>
          <reference field="11" count="1" selected="0">
            <x v="4"/>
          </reference>
          <reference field="12" count="1" selected="0">
            <x v="3"/>
          </reference>
          <reference field="13" count="1" selected="0">
            <x v="86"/>
          </reference>
          <reference field="14" count="1" selected="0">
            <x v="0"/>
          </reference>
          <reference field="15" count="1" selected="0">
            <x v="0"/>
          </reference>
          <reference field="25" count="1">
            <x v="230"/>
          </reference>
        </references>
      </pivotArea>
    </format>
    <format dxfId="260">
      <pivotArea dataOnly="0" labelOnly="1" outline="0" fieldPosition="0">
        <references count="13">
          <reference field="1" count="1" selected="0">
            <x v="40"/>
          </reference>
          <reference field="2" count="1" selected="0">
            <x v="1"/>
          </reference>
          <reference field="3" count="1" selected="0">
            <x v="1"/>
          </reference>
          <reference field="4" count="1" selected="0">
            <x v="51"/>
          </reference>
          <reference field="6" count="1" selected="0">
            <x v="0"/>
          </reference>
          <reference field="7" count="1" selected="0">
            <x v="0"/>
          </reference>
          <reference field="10" count="1" selected="0">
            <x v="1"/>
          </reference>
          <reference field="11" count="1" selected="0">
            <x v="5"/>
          </reference>
          <reference field="12" count="1" selected="0">
            <x v="3"/>
          </reference>
          <reference field="13" count="1" selected="0">
            <x v="58"/>
          </reference>
          <reference field="14" count="1" selected="0">
            <x v="0"/>
          </reference>
          <reference field="15" count="1" selected="0">
            <x v="0"/>
          </reference>
          <reference field="25" count="1">
            <x v="0"/>
          </reference>
        </references>
      </pivotArea>
    </format>
    <format dxfId="259">
      <pivotArea dataOnly="0" labelOnly="1" outline="0" fieldPosition="0">
        <references count="13">
          <reference field="1" count="1" selected="0">
            <x v="44"/>
          </reference>
          <reference field="2" count="1" selected="0">
            <x v="1"/>
          </reference>
          <reference field="3" count="1" selected="0">
            <x v="1"/>
          </reference>
          <reference field="4" count="1" selected="0">
            <x v="61"/>
          </reference>
          <reference field="6" count="1" selected="0">
            <x v="0"/>
          </reference>
          <reference field="7" count="1" selected="0">
            <x v="0"/>
          </reference>
          <reference field="10" count="1" selected="0">
            <x v="2"/>
          </reference>
          <reference field="11" count="1" selected="0">
            <x v="4"/>
          </reference>
          <reference field="12" count="1" selected="0">
            <x v="4"/>
          </reference>
          <reference field="13" count="1" selected="0">
            <x v="86"/>
          </reference>
          <reference field="14" count="1" selected="0">
            <x v="0"/>
          </reference>
          <reference field="15" count="1" selected="0">
            <x v="0"/>
          </reference>
          <reference field="25" count="1">
            <x v="360"/>
          </reference>
        </references>
      </pivotArea>
    </format>
    <format dxfId="258">
      <pivotArea dataOnly="0" labelOnly="1" outline="0" fieldPosition="0">
        <references count="13">
          <reference field="1" count="1" selected="0">
            <x v="47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58"/>
          </reference>
          <reference field="6" count="1" selected="0">
            <x v="0"/>
          </reference>
          <reference field="7" count="1" selected="0">
            <x v="1"/>
          </reference>
          <reference field="10" count="1" selected="0">
            <x v="1"/>
          </reference>
          <reference field="11" count="1" selected="0">
            <x v="15"/>
          </reference>
          <reference field="12" count="1" selected="0">
            <x v="8"/>
          </reference>
          <reference field="13" count="1" selected="0">
            <x v="0"/>
          </reference>
          <reference field="14" count="1" selected="0">
            <x v="0"/>
          </reference>
          <reference field="15" count="1" selected="0">
            <x v="0"/>
          </reference>
          <reference field="25" count="1">
            <x v="204"/>
          </reference>
        </references>
      </pivotArea>
    </format>
    <format dxfId="257">
      <pivotArea dataOnly="0" labelOnly="1" outline="0" fieldPosition="0">
        <references count="14">
          <reference field="1" count="1" selected="0">
            <x v="19"/>
          </reference>
          <reference field="2" count="1" selected="0">
            <x v="0"/>
          </reference>
          <reference field="3" count="1" selected="0">
            <x v="0"/>
          </reference>
          <reference field="4" count="1" selected="0">
            <x v="17"/>
          </reference>
          <reference field="6" count="1" selected="0">
            <x v="1"/>
          </reference>
          <reference field="7" count="1" selected="0">
            <x v="1"/>
          </reference>
          <reference field="10" count="1" selected="0">
            <x v="1"/>
          </reference>
          <reference field="11" count="1" selected="0">
            <x v="4"/>
          </reference>
          <reference field="12" count="1" selected="0">
            <x v="8"/>
          </reference>
          <reference field="13" count="1" selected="0">
            <x v="15"/>
          </reference>
          <reference field="14" count="1" selected="0">
            <x v="0"/>
          </reference>
          <reference field="15" count="1" selected="0">
            <x v="0"/>
          </reference>
          <reference field="25" count="1" selected="0">
            <x v="0"/>
          </reference>
          <reference field="26" count="1">
            <x v="0"/>
          </reference>
        </references>
      </pivotArea>
    </format>
    <format dxfId="256">
      <pivotArea dataOnly="0" labelOnly="1" outline="0" fieldPosition="0">
        <references count="14">
          <reference field="1" count="1" selected="0">
            <x v="29"/>
          </reference>
          <reference field="2" count="1" selected="0">
            <x v="1"/>
          </reference>
          <reference field="3" count="1" selected="0">
            <x v="1"/>
          </reference>
          <reference field="4" count="1" selected="0">
            <x v="27"/>
          </reference>
          <reference field="6" count="1" selected="0">
            <x v="3"/>
          </reference>
          <reference field="7" count="1" selected="0">
            <x v="0"/>
          </reference>
          <reference field="10" count="1" selected="0">
            <x v="1"/>
          </reference>
          <reference field="11" count="1" selected="0">
            <x v="4"/>
          </reference>
          <reference field="12" count="1" selected="0">
            <x v="4"/>
          </reference>
          <reference field="13" count="1" selected="0">
            <x v="63"/>
          </reference>
          <reference field="14" count="1" selected="0">
            <x v="0"/>
          </reference>
          <reference field="15" count="1" selected="0">
            <x v="0"/>
          </reference>
          <reference field="25" count="1" selected="0">
            <x v="75"/>
          </reference>
          <reference field="26" count="1">
            <x v="73"/>
          </reference>
        </references>
      </pivotArea>
    </format>
    <format dxfId="255">
      <pivotArea dataOnly="0" labelOnly="1" outline="0" fieldPosition="0">
        <references count="14">
          <reference field="1" count="1" selected="0">
            <x v="36"/>
          </reference>
          <reference field="2" count="1" selected="0">
            <x v="1"/>
          </reference>
          <reference field="3" count="1" selected="0">
            <x v="1"/>
          </reference>
          <reference field="4" count="1" selected="0">
            <x v="41"/>
          </reference>
          <reference field="6" count="1" selected="0">
            <x v="2"/>
          </reference>
          <reference field="7" count="1" selected="0">
            <x v="1"/>
          </reference>
          <reference field="10" count="1" selected="0">
            <x v="1"/>
          </reference>
          <reference field="11" count="1" selected="0">
            <x v="5"/>
          </reference>
          <reference field="12" count="1" selected="0">
            <x v="6"/>
          </reference>
          <reference field="13" count="1" selected="0">
            <x v="81"/>
          </reference>
          <reference field="14" count="1" selected="0">
            <x v="0"/>
          </reference>
          <reference field="15" count="1" selected="0">
            <x v="1"/>
          </reference>
          <reference field="25" count="1" selected="0">
            <x v="110"/>
          </reference>
          <reference field="26" count="1">
            <x v="105"/>
          </reference>
        </references>
      </pivotArea>
    </format>
    <format dxfId="254">
      <pivotArea dataOnly="0" labelOnly="1" outline="0" fieldPosition="0">
        <references count="14">
          <reference field="1" count="1" selected="0">
            <x v="39"/>
          </reference>
          <reference field="2" count="1" selected="0">
            <x v="1"/>
          </reference>
          <reference field="3" count="1" selected="0">
            <x v="1"/>
          </reference>
          <reference field="4" count="1" selected="0">
            <x v="46"/>
          </reference>
          <reference field="6" count="1" selected="0">
            <x v="6"/>
          </reference>
          <reference field="7" count="1" selected="0">
            <x v="0"/>
          </reference>
          <reference field="10" count="1" selected="0">
            <x v="1"/>
          </reference>
          <reference field="11" count="1" selected="0">
            <x v="4"/>
          </reference>
          <reference field="12" count="1" selected="0">
            <x v="3"/>
          </reference>
          <reference field="13" count="1" selected="0">
            <x v="86"/>
          </reference>
          <reference field="14" count="1" selected="0">
            <x v="0"/>
          </reference>
          <reference field="15" count="1" selected="0">
            <x v="0"/>
          </reference>
          <reference field="25" count="1" selected="0">
            <x v="230"/>
          </reference>
          <reference field="26" count="1">
            <x v="209"/>
          </reference>
        </references>
      </pivotArea>
    </format>
    <format dxfId="253">
      <pivotArea dataOnly="0" labelOnly="1" outline="0" fieldPosition="0">
        <references count="14">
          <reference field="1" count="1" selected="0">
            <x v="40"/>
          </reference>
          <reference field="2" count="1" selected="0">
            <x v="1"/>
          </reference>
          <reference field="3" count="1" selected="0">
            <x v="1"/>
          </reference>
          <reference field="4" count="1" selected="0">
            <x v="51"/>
          </reference>
          <reference field="6" count="1" selected="0">
            <x v="0"/>
          </reference>
          <reference field="7" count="1" selected="0">
            <x v="0"/>
          </reference>
          <reference field="10" count="1" selected="0">
            <x v="1"/>
          </reference>
          <reference field="11" count="1" selected="0">
            <x v="5"/>
          </reference>
          <reference field="12" count="1" selected="0">
            <x v="3"/>
          </reference>
          <reference field="13" count="1" selected="0">
            <x v="58"/>
          </reference>
          <reference field="14" count="1" selected="0">
            <x v="0"/>
          </reference>
          <reference field="15" count="1" selected="0">
            <x v="0"/>
          </reference>
          <reference field="25" count="1" selected="0">
            <x v="0"/>
          </reference>
          <reference field="26" count="1">
            <x v="0"/>
          </reference>
        </references>
      </pivotArea>
    </format>
    <format dxfId="252">
      <pivotArea dataOnly="0" labelOnly="1" outline="0" fieldPosition="0">
        <references count="14">
          <reference field="1" count="1" selected="0">
            <x v="44"/>
          </reference>
          <reference field="2" count="1" selected="0">
            <x v="1"/>
          </reference>
          <reference field="3" count="1" selected="0">
            <x v="1"/>
          </reference>
          <reference field="4" count="1" selected="0">
            <x v="61"/>
          </reference>
          <reference field="6" count="1" selected="0">
            <x v="0"/>
          </reference>
          <reference field="7" count="1" selected="0">
            <x v="0"/>
          </reference>
          <reference field="10" count="1" selected="0">
            <x v="2"/>
          </reference>
          <reference field="11" count="1" selected="0">
            <x v="4"/>
          </reference>
          <reference field="12" count="1" selected="0">
            <x v="4"/>
          </reference>
          <reference field="13" count="1" selected="0">
            <x v="86"/>
          </reference>
          <reference field="14" count="1" selected="0">
            <x v="0"/>
          </reference>
          <reference field="15" count="1" selected="0">
            <x v="0"/>
          </reference>
          <reference field="25" count="1" selected="0">
            <x v="360"/>
          </reference>
          <reference field="26" count="1">
            <x v="324"/>
          </reference>
        </references>
      </pivotArea>
    </format>
    <format dxfId="251">
      <pivotArea dataOnly="0" labelOnly="1" outline="0" fieldPosition="0">
        <references count="14">
          <reference field="1" count="1" selected="0">
            <x v="47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58"/>
          </reference>
          <reference field="6" count="1" selected="0">
            <x v="0"/>
          </reference>
          <reference field="7" count="1" selected="0">
            <x v="1"/>
          </reference>
          <reference field="10" count="1" selected="0">
            <x v="1"/>
          </reference>
          <reference field="11" count="1" selected="0">
            <x v="15"/>
          </reference>
          <reference field="12" count="1" selected="0">
            <x v="8"/>
          </reference>
          <reference field="13" count="1" selected="0">
            <x v="0"/>
          </reference>
          <reference field="14" count="1" selected="0">
            <x v="0"/>
          </reference>
          <reference field="15" count="1" selected="0">
            <x v="0"/>
          </reference>
          <reference field="25" count="1" selected="0">
            <x v="204"/>
          </reference>
          <reference field="26" count="1">
            <x v="185"/>
          </reference>
        </references>
      </pivotArea>
    </format>
    <format dxfId="250">
      <pivotArea dataOnly="0" labelOnly="1" outline="0" fieldPosition="0">
        <references count="15">
          <reference field="1" count="1" selected="0">
            <x v="19"/>
          </reference>
          <reference field="2" count="1" selected="0">
            <x v="0"/>
          </reference>
          <reference field="3" count="1" selected="0">
            <x v="0"/>
          </reference>
          <reference field="4" count="1" selected="0">
            <x v="17"/>
          </reference>
          <reference field="6" count="1" selected="0">
            <x v="1"/>
          </reference>
          <reference field="7" count="1" selected="0">
            <x v="1"/>
          </reference>
          <reference field="10" count="1" selected="0">
            <x v="1"/>
          </reference>
          <reference field="11" count="1" selected="0">
            <x v="4"/>
          </reference>
          <reference field="12" count="1" selected="0">
            <x v="8"/>
          </reference>
          <reference field="13" count="1" selected="0">
            <x v="15"/>
          </reference>
          <reference field="14" count="1" selected="0">
            <x v="0"/>
          </reference>
          <reference field="15" count="1" selected="0">
            <x v="0"/>
          </reference>
          <reference field="25" count="1" selected="0">
            <x v="0"/>
          </reference>
          <reference field="26" count="1" selected="0">
            <x v="0"/>
          </reference>
          <reference field="27" count="1">
            <x v="0"/>
          </reference>
        </references>
      </pivotArea>
    </format>
    <format dxfId="249">
      <pivotArea dataOnly="0" labelOnly="1" outline="0" fieldPosition="0">
        <references count="15">
          <reference field="1" count="1" selected="0">
            <x v="29"/>
          </reference>
          <reference field="2" count="1" selected="0">
            <x v="1"/>
          </reference>
          <reference field="3" count="1" selected="0">
            <x v="1"/>
          </reference>
          <reference field="4" count="1" selected="0">
            <x v="27"/>
          </reference>
          <reference field="6" count="1" selected="0">
            <x v="3"/>
          </reference>
          <reference field="7" count="1" selected="0">
            <x v="0"/>
          </reference>
          <reference field="10" count="1" selected="0">
            <x v="1"/>
          </reference>
          <reference field="11" count="1" selected="0">
            <x v="4"/>
          </reference>
          <reference field="12" count="1" selected="0">
            <x v="4"/>
          </reference>
          <reference field="13" count="1" selected="0">
            <x v="63"/>
          </reference>
          <reference field="14" count="1" selected="0">
            <x v="0"/>
          </reference>
          <reference field="15" count="1" selected="0">
            <x v="0"/>
          </reference>
          <reference field="25" count="1" selected="0">
            <x v="75"/>
          </reference>
          <reference field="26" count="1" selected="0">
            <x v="73"/>
          </reference>
          <reference field="27" count="1">
            <x v="71"/>
          </reference>
        </references>
      </pivotArea>
    </format>
    <format dxfId="248">
      <pivotArea dataOnly="0" labelOnly="1" outline="0" fieldPosition="0">
        <references count="15">
          <reference field="1" count="1" selected="0">
            <x v="36"/>
          </reference>
          <reference field="2" count="1" selected="0">
            <x v="1"/>
          </reference>
          <reference field="3" count="1" selected="0">
            <x v="1"/>
          </reference>
          <reference field="4" count="1" selected="0">
            <x v="41"/>
          </reference>
          <reference field="6" count="1" selected="0">
            <x v="2"/>
          </reference>
          <reference field="7" count="1" selected="0">
            <x v="1"/>
          </reference>
          <reference field="10" count="1" selected="0">
            <x v="1"/>
          </reference>
          <reference field="11" count="1" selected="0">
            <x v="5"/>
          </reference>
          <reference field="12" count="1" selected="0">
            <x v="6"/>
          </reference>
          <reference field="13" count="1" selected="0">
            <x v="81"/>
          </reference>
          <reference field="14" count="1" selected="0">
            <x v="0"/>
          </reference>
          <reference field="15" count="1" selected="0">
            <x v="1"/>
          </reference>
          <reference field="25" count="1" selected="0">
            <x v="110"/>
          </reference>
          <reference field="26" count="1" selected="0">
            <x v="105"/>
          </reference>
          <reference field="27" count="1">
            <x v="101"/>
          </reference>
        </references>
      </pivotArea>
    </format>
    <format dxfId="247">
      <pivotArea dataOnly="0" labelOnly="1" outline="0" fieldPosition="0">
        <references count="15">
          <reference field="1" count="1" selected="0">
            <x v="39"/>
          </reference>
          <reference field="2" count="1" selected="0">
            <x v="1"/>
          </reference>
          <reference field="3" count="1" selected="0">
            <x v="1"/>
          </reference>
          <reference field="4" count="1" selected="0">
            <x v="46"/>
          </reference>
          <reference field="6" count="1" selected="0">
            <x v="6"/>
          </reference>
          <reference field="7" count="1" selected="0">
            <x v="0"/>
          </reference>
          <reference field="10" count="1" selected="0">
            <x v="1"/>
          </reference>
          <reference field="11" count="1" selected="0">
            <x v="4"/>
          </reference>
          <reference field="12" count="1" selected="0">
            <x v="3"/>
          </reference>
          <reference field="13" count="1" selected="0">
            <x v="86"/>
          </reference>
          <reference field="14" count="1" selected="0">
            <x v="0"/>
          </reference>
          <reference field="15" count="1" selected="0">
            <x v="0"/>
          </reference>
          <reference field="25" count="1" selected="0">
            <x v="230"/>
          </reference>
          <reference field="26" count="1" selected="0">
            <x v="209"/>
          </reference>
          <reference field="27" count="1">
            <x v="168"/>
          </reference>
        </references>
      </pivotArea>
    </format>
    <format dxfId="246">
      <pivotArea dataOnly="0" labelOnly="1" outline="0" fieldPosition="0">
        <references count="15">
          <reference field="1" count="1" selected="0">
            <x v="40"/>
          </reference>
          <reference field="2" count="1" selected="0">
            <x v="1"/>
          </reference>
          <reference field="3" count="1" selected="0">
            <x v="1"/>
          </reference>
          <reference field="4" count="1" selected="0">
            <x v="51"/>
          </reference>
          <reference field="6" count="1" selected="0">
            <x v="0"/>
          </reference>
          <reference field="7" count="1" selected="0">
            <x v="0"/>
          </reference>
          <reference field="10" count="1" selected="0">
            <x v="1"/>
          </reference>
          <reference field="11" count="1" selected="0">
            <x v="5"/>
          </reference>
          <reference field="12" count="1" selected="0">
            <x v="3"/>
          </reference>
          <reference field="13" count="1" selected="0">
            <x v="58"/>
          </reference>
          <reference field="14" count="1" selected="0">
            <x v="0"/>
          </reference>
          <reference field="15" count="1" selected="0">
            <x v="0"/>
          </reference>
          <reference field="25" count="1" selected="0">
            <x v="0"/>
          </reference>
          <reference field="26" count="1" selected="0">
            <x v="0"/>
          </reference>
          <reference field="27" count="1">
            <x v="0"/>
          </reference>
        </references>
      </pivotArea>
    </format>
    <format dxfId="245">
      <pivotArea dataOnly="0" labelOnly="1" outline="0" fieldPosition="0">
        <references count="15">
          <reference field="1" count="1" selected="0">
            <x v="44"/>
          </reference>
          <reference field="2" count="1" selected="0">
            <x v="1"/>
          </reference>
          <reference field="3" count="1" selected="0">
            <x v="1"/>
          </reference>
          <reference field="4" count="1" selected="0">
            <x v="61"/>
          </reference>
          <reference field="6" count="1" selected="0">
            <x v="0"/>
          </reference>
          <reference field="7" count="1" selected="0">
            <x v="0"/>
          </reference>
          <reference field="10" count="1" selected="0">
            <x v="2"/>
          </reference>
          <reference field="11" count="1" selected="0">
            <x v="4"/>
          </reference>
          <reference field="12" count="1" selected="0">
            <x v="4"/>
          </reference>
          <reference field="13" count="1" selected="0">
            <x v="86"/>
          </reference>
          <reference field="14" count="1" selected="0">
            <x v="0"/>
          </reference>
          <reference field="15" count="1" selected="0">
            <x v="0"/>
          </reference>
          <reference field="25" count="1" selected="0">
            <x v="360"/>
          </reference>
          <reference field="26" count="1" selected="0">
            <x v="324"/>
          </reference>
          <reference field="27" count="1">
            <x v="36"/>
          </reference>
        </references>
      </pivotArea>
    </format>
    <format dxfId="244">
      <pivotArea dataOnly="0" labelOnly="1" outline="0" fieldPosition="0">
        <references count="15">
          <reference field="1" count="1" selected="0">
            <x v="47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58"/>
          </reference>
          <reference field="6" count="1" selected="0">
            <x v="0"/>
          </reference>
          <reference field="7" count="1" selected="0">
            <x v="1"/>
          </reference>
          <reference field="10" count="1" selected="0">
            <x v="1"/>
          </reference>
          <reference field="11" count="1" selected="0">
            <x v="15"/>
          </reference>
          <reference field="12" count="1" selected="0">
            <x v="8"/>
          </reference>
          <reference field="13" count="1" selected="0">
            <x v="0"/>
          </reference>
          <reference field="14" count="1" selected="0">
            <x v="0"/>
          </reference>
          <reference field="15" count="1" selected="0">
            <x v="0"/>
          </reference>
          <reference field="25" count="1" selected="0">
            <x v="204"/>
          </reference>
          <reference field="26" count="1" selected="0">
            <x v="185"/>
          </reference>
          <reference field="27" count="1">
            <x v="147"/>
          </reference>
        </references>
      </pivotArea>
    </format>
    <format dxfId="243">
      <pivotArea dataOnly="0" labelOnly="1" outline="0" fieldPosition="0">
        <references count="1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0"/>
          </reference>
          <reference field="4" count="1" selected="0">
            <x v="17"/>
          </reference>
          <reference field="6" count="1" selected="0">
            <x v="1"/>
          </reference>
          <reference field="7" count="1" selected="0">
            <x v="1"/>
          </reference>
          <reference field="10" count="1" selected="0">
            <x v="1"/>
          </reference>
          <reference field="11" count="1" selected="0">
            <x v="8"/>
          </reference>
          <reference field="12" count="1" selected="0">
            <x v="8"/>
          </reference>
          <reference field="13" count="1" selected="0">
            <x v="15"/>
          </reference>
          <reference field="14" count="1" selected="0">
            <x v="1"/>
          </reference>
          <reference field="15" count="1" selected="0">
            <x v="0"/>
          </reference>
          <reference field="25" count="1">
            <x v="0"/>
          </reference>
        </references>
      </pivotArea>
    </format>
    <format dxfId="242">
      <pivotArea dataOnly="0" labelOnly="1" outline="0" fieldPosition="0">
        <references count="1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1"/>
          </reference>
          <reference field="4" count="1" selected="0">
            <x v="27"/>
          </reference>
          <reference field="6" count="1" selected="0">
            <x v="3"/>
          </reference>
          <reference field="7" count="1" selected="0">
            <x v="0"/>
          </reference>
          <reference field="10" count="1" selected="0">
            <x v="1"/>
          </reference>
          <reference field="11" count="1" selected="0">
            <x v="11"/>
          </reference>
          <reference field="12" count="1" selected="0">
            <x v="5"/>
          </reference>
          <reference field="13" count="1" selected="0">
            <x v="63"/>
          </reference>
          <reference field="14" count="1" selected="0">
            <x v="0"/>
          </reference>
          <reference field="15" count="1" selected="0">
            <x v="1"/>
          </reference>
          <reference field="25" count="1">
            <x v="80"/>
          </reference>
        </references>
      </pivotArea>
    </format>
    <format dxfId="241">
      <pivotArea dataOnly="0" labelOnly="1" outline="0" fieldPosition="0">
        <references count="13">
          <reference field="1" count="1" selected="0">
            <x v="31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23"/>
          </reference>
          <reference field="6" count="1" selected="0">
            <x v="1"/>
          </reference>
          <reference field="7" count="1" selected="0">
            <x v="0"/>
          </reference>
          <reference field="10" count="1" selected="0">
            <x v="2"/>
          </reference>
          <reference field="11" count="1" selected="0">
            <x v="10"/>
          </reference>
          <reference field="12" count="1" selected="0">
            <x v="8"/>
          </reference>
          <reference field="13" count="1" selected="0">
            <x v="38"/>
          </reference>
          <reference field="14" count="1" selected="0">
            <x v="0"/>
          </reference>
          <reference field="15" count="1" selected="0">
            <x v="0"/>
          </reference>
          <reference field="25" count="1">
            <x v="5"/>
          </reference>
        </references>
      </pivotArea>
    </format>
    <format dxfId="240">
      <pivotArea dataOnly="0" labelOnly="1" outline="0" fieldPosition="0">
        <references count="13">
          <reference field="1" count="1" selected="0">
            <x v="34"/>
          </reference>
          <reference field="2" count="1" selected="0">
            <x v="1"/>
          </reference>
          <reference field="3" count="1" selected="0">
            <x v="1"/>
          </reference>
          <reference field="4" count="1" selected="0">
            <x v="43"/>
          </reference>
          <reference field="6" count="1" selected="0">
            <x v="1"/>
          </reference>
          <reference field="7" count="1" selected="0">
            <x v="1"/>
          </reference>
          <reference field="10" count="1" selected="0">
            <x v="1"/>
          </reference>
          <reference field="11" count="1" selected="0">
            <x v="11"/>
          </reference>
          <reference field="12" count="1" selected="0">
            <x v="4"/>
          </reference>
          <reference field="13" count="1" selected="0">
            <x v="70"/>
          </reference>
          <reference field="14" count="1" selected="0">
            <x v="0"/>
          </reference>
          <reference field="15" count="1" selected="0">
            <x v="0"/>
          </reference>
          <reference field="25" count="1">
            <x v="0"/>
          </reference>
        </references>
      </pivotArea>
    </format>
    <format dxfId="239">
      <pivotArea dataOnly="0" labelOnly="1" outline="0" fieldPosition="0">
        <references count="13">
          <reference field="1" count="1" selected="0">
            <x v="35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38"/>
          </reference>
          <reference field="6" count="1" selected="0">
            <x v="3"/>
          </reference>
          <reference field="7" count="1" selected="0">
            <x v="0"/>
          </reference>
          <reference field="10" count="1" selected="0">
            <x v="2"/>
          </reference>
          <reference field="11" count="1" selected="0">
            <x v="14"/>
          </reference>
          <reference field="12" count="1" selected="0">
            <x v="3"/>
          </reference>
          <reference field="13" count="1" selected="0">
            <x v="33"/>
          </reference>
          <reference field="14" count="1" selected="0">
            <x v="0"/>
          </reference>
          <reference field="15" count="1" selected="0">
            <x v="0"/>
          </reference>
          <reference field="25" count="1">
            <x v="59"/>
          </reference>
        </references>
      </pivotArea>
    </format>
    <format dxfId="238">
      <pivotArea dataOnly="0" labelOnly="1" outline="0" fieldPosition="0">
        <references count="13">
          <reference field="1" count="1" selected="0">
            <x v="44"/>
          </reference>
          <reference field="2" count="1" selected="0">
            <x v="1"/>
          </reference>
          <reference field="3" count="1" selected="0">
            <x v="1"/>
          </reference>
          <reference field="4" count="1" selected="0">
            <x v="61"/>
          </reference>
          <reference field="6" count="1" selected="0">
            <x v="0"/>
          </reference>
          <reference field="7" count="1" selected="0">
            <x v="0"/>
          </reference>
          <reference field="10" count="1" selected="0">
            <x v="2"/>
          </reference>
          <reference field="11" count="1" selected="0">
            <x v="11"/>
          </reference>
          <reference field="12" count="1" selected="0">
            <x v="8"/>
          </reference>
          <reference field="13" count="1" selected="0">
            <x v="52"/>
          </reference>
          <reference field="14" count="1" selected="0">
            <x v="0"/>
          </reference>
          <reference field="15" count="1" selected="0">
            <x v="0"/>
          </reference>
          <reference field="25" count="1">
            <x v="370"/>
          </reference>
        </references>
      </pivotArea>
    </format>
    <format dxfId="237">
      <pivotArea dataOnly="0" labelOnly="1" outline="0" fieldPosition="0">
        <references count="14">
          <reference field="1" count="1" selected="0">
            <x v="19"/>
          </reference>
          <reference field="2" count="1" selected="0">
            <x v="0"/>
          </reference>
          <reference field="3" count="1" selected="0">
            <x v="0"/>
          </reference>
          <reference field="4" count="1" selected="0">
            <x v="17"/>
          </reference>
          <reference field="6" count="1" selected="0">
            <x v="1"/>
          </reference>
          <reference field="7" count="1" selected="0">
            <x v="1"/>
          </reference>
          <reference field="10" count="1" selected="0">
            <x v="1"/>
          </reference>
          <reference field="11" count="1" selected="0">
            <x v="8"/>
          </reference>
          <reference field="12" count="1" selected="0">
            <x v="8"/>
          </reference>
          <reference field="13" count="1" selected="0">
            <x v="15"/>
          </reference>
          <reference field="14" count="1" selected="0">
            <x v="1"/>
          </reference>
          <reference field="15" count="1" selected="0">
            <x v="0"/>
          </reference>
          <reference field="25" count="1" selected="0">
            <x v="0"/>
          </reference>
          <reference field="26" count="1">
            <x v="0"/>
          </reference>
        </references>
      </pivotArea>
    </format>
    <format dxfId="236">
      <pivotArea dataOnly="0" labelOnly="1" outline="0" fieldPosition="0">
        <references count="14">
          <reference field="1" count="1" selected="0">
            <x v="29"/>
          </reference>
          <reference field="2" count="1" selected="0">
            <x v="1"/>
          </reference>
          <reference field="3" count="1" selected="0">
            <x v="1"/>
          </reference>
          <reference field="4" count="1" selected="0">
            <x v="27"/>
          </reference>
          <reference field="6" count="1" selected="0">
            <x v="3"/>
          </reference>
          <reference field="7" count="1" selected="0">
            <x v="0"/>
          </reference>
          <reference field="10" count="1" selected="0">
            <x v="1"/>
          </reference>
          <reference field="11" count="1" selected="0">
            <x v="11"/>
          </reference>
          <reference field="12" count="1" selected="0">
            <x v="5"/>
          </reference>
          <reference field="13" count="1" selected="0">
            <x v="63"/>
          </reference>
          <reference field="14" count="1" selected="0">
            <x v="0"/>
          </reference>
          <reference field="15" count="1" selected="0">
            <x v="1"/>
          </reference>
          <reference field="25" count="1" selected="0">
            <x v="80"/>
          </reference>
          <reference field="26" count="1">
            <x v="77"/>
          </reference>
        </references>
      </pivotArea>
    </format>
    <format dxfId="235">
      <pivotArea dataOnly="0" labelOnly="1" outline="0" fieldPosition="0">
        <references count="14">
          <reference field="1" count="1" selected="0">
            <x v="31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23"/>
          </reference>
          <reference field="6" count="1" selected="0">
            <x v="1"/>
          </reference>
          <reference field="7" count="1" selected="0">
            <x v="0"/>
          </reference>
          <reference field="10" count="1" selected="0">
            <x v="2"/>
          </reference>
          <reference field="11" count="1" selected="0">
            <x v="10"/>
          </reference>
          <reference field="12" count="1" selected="0">
            <x v="8"/>
          </reference>
          <reference field="13" count="1" selected="0">
            <x v="38"/>
          </reference>
          <reference field="14" count="1" selected="0">
            <x v="0"/>
          </reference>
          <reference field="15" count="1" selected="0">
            <x v="0"/>
          </reference>
          <reference field="25" count="1" selected="0">
            <x v="5"/>
          </reference>
          <reference field="26" count="1">
            <x v="40"/>
          </reference>
        </references>
      </pivotArea>
    </format>
    <format dxfId="234">
      <pivotArea dataOnly="0" labelOnly="1" outline="0" fieldPosition="0">
        <references count="14">
          <reference field="1" count="1" selected="0">
            <x v="34"/>
          </reference>
          <reference field="2" count="1" selected="0">
            <x v="1"/>
          </reference>
          <reference field="3" count="1" selected="0">
            <x v="1"/>
          </reference>
          <reference field="4" count="1" selected="0">
            <x v="43"/>
          </reference>
          <reference field="6" count="1" selected="0">
            <x v="1"/>
          </reference>
          <reference field="7" count="1" selected="0">
            <x v="1"/>
          </reference>
          <reference field="10" count="1" selected="0">
            <x v="1"/>
          </reference>
          <reference field="11" count="1" selected="0">
            <x v="11"/>
          </reference>
          <reference field="12" count="1" selected="0">
            <x v="4"/>
          </reference>
          <reference field="13" count="1" selected="0">
            <x v="70"/>
          </reference>
          <reference field="14" count="1" selected="0">
            <x v="0"/>
          </reference>
          <reference field="15" count="1" selected="0">
            <x v="0"/>
          </reference>
          <reference field="25" count="1" selected="0">
            <x v="0"/>
          </reference>
          <reference field="26" count="1">
            <x v="0"/>
          </reference>
        </references>
      </pivotArea>
    </format>
    <format dxfId="233">
      <pivotArea dataOnly="0" labelOnly="1" outline="0" fieldPosition="0">
        <references count="14">
          <reference field="1" count="1" selected="0">
            <x v="35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38"/>
          </reference>
          <reference field="6" count="1" selected="0">
            <x v="3"/>
          </reference>
          <reference field="7" count="1" selected="0">
            <x v="0"/>
          </reference>
          <reference field="10" count="1" selected="0">
            <x v="2"/>
          </reference>
          <reference field="11" count="1" selected="0">
            <x v="14"/>
          </reference>
          <reference field="12" count="1" selected="0">
            <x v="3"/>
          </reference>
          <reference field="13" count="1" selected="0">
            <x v="33"/>
          </reference>
          <reference field="14" count="1" selected="0">
            <x v="0"/>
          </reference>
          <reference field="15" count="1" selected="0">
            <x v="0"/>
          </reference>
          <reference field="25" count="1" selected="0">
            <x v="59"/>
          </reference>
          <reference field="26" count="1">
            <x v="57"/>
          </reference>
        </references>
      </pivotArea>
    </format>
    <format dxfId="232">
      <pivotArea dataOnly="0" labelOnly="1" outline="0" fieldPosition="0">
        <references count="14">
          <reference field="1" count="1" selected="0">
            <x v="44"/>
          </reference>
          <reference field="2" count="1" selected="0">
            <x v="1"/>
          </reference>
          <reference field="3" count="1" selected="0">
            <x v="1"/>
          </reference>
          <reference field="4" count="1" selected="0">
            <x v="61"/>
          </reference>
          <reference field="6" count="1" selected="0">
            <x v="0"/>
          </reference>
          <reference field="7" count="1" selected="0">
            <x v="0"/>
          </reference>
          <reference field="10" count="1" selected="0">
            <x v="2"/>
          </reference>
          <reference field="11" count="1" selected="0">
            <x v="11"/>
          </reference>
          <reference field="12" count="1" selected="0">
            <x v="8"/>
          </reference>
          <reference field="13" count="1" selected="0">
            <x v="52"/>
          </reference>
          <reference field="14" count="1" selected="0">
            <x v="0"/>
          </reference>
          <reference field="15" count="1" selected="0">
            <x v="0"/>
          </reference>
          <reference field="25" count="1" selected="0">
            <x v="370"/>
          </reference>
          <reference field="26" count="1">
            <x v="334"/>
          </reference>
        </references>
      </pivotArea>
    </format>
    <format dxfId="231">
      <pivotArea dataOnly="0" labelOnly="1" outline="0" fieldPosition="0">
        <references count="15">
          <reference field="1" count="1" selected="0">
            <x v="19"/>
          </reference>
          <reference field="2" count="1" selected="0">
            <x v="0"/>
          </reference>
          <reference field="3" count="1" selected="0">
            <x v="0"/>
          </reference>
          <reference field="4" count="1" selected="0">
            <x v="17"/>
          </reference>
          <reference field="6" count="1" selected="0">
            <x v="1"/>
          </reference>
          <reference field="7" count="1" selected="0">
            <x v="1"/>
          </reference>
          <reference field="10" count="1" selected="0">
            <x v="1"/>
          </reference>
          <reference field="11" count="1" selected="0">
            <x v="8"/>
          </reference>
          <reference field="12" count="1" selected="0">
            <x v="8"/>
          </reference>
          <reference field="13" count="1" selected="0">
            <x v="15"/>
          </reference>
          <reference field="14" count="1" selected="0">
            <x v="1"/>
          </reference>
          <reference field="15" count="1" selected="0">
            <x v="0"/>
          </reference>
          <reference field="25" count="1" selected="0">
            <x v="0"/>
          </reference>
          <reference field="26" count="1" selected="0">
            <x v="0"/>
          </reference>
          <reference field="27" count="1">
            <x v="0"/>
          </reference>
        </references>
      </pivotArea>
    </format>
    <format dxfId="230">
      <pivotArea dataOnly="0" labelOnly="1" outline="0" fieldPosition="0">
        <references count="15">
          <reference field="1" count="1" selected="0">
            <x v="29"/>
          </reference>
          <reference field="2" count="1" selected="0">
            <x v="1"/>
          </reference>
          <reference field="3" count="1" selected="0">
            <x v="1"/>
          </reference>
          <reference field="4" count="1" selected="0">
            <x v="27"/>
          </reference>
          <reference field="6" count="1" selected="0">
            <x v="3"/>
          </reference>
          <reference field="7" count="1" selected="0">
            <x v="0"/>
          </reference>
          <reference field="10" count="1" selected="0">
            <x v="1"/>
          </reference>
          <reference field="11" count="1" selected="0">
            <x v="11"/>
          </reference>
          <reference field="12" count="1" selected="0">
            <x v="5"/>
          </reference>
          <reference field="13" count="1" selected="0">
            <x v="63"/>
          </reference>
          <reference field="14" count="1" selected="0">
            <x v="0"/>
          </reference>
          <reference field="15" count="1" selected="0">
            <x v="1"/>
          </reference>
          <reference field="25" count="1" selected="0">
            <x v="80"/>
          </reference>
          <reference field="26" count="1" selected="0">
            <x v="77"/>
          </reference>
          <reference field="27" count="1">
            <x v="75"/>
          </reference>
        </references>
      </pivotArea>
    </format>
    <format dxfId="229">
      <pivotArea dataOnly="0" labelOnly="1" outline="0" fieldPosition="0">
        <references count="15">
          <reference field="1" count="1" selected="0">
            <x v="31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23"/>
          </reference>
          <reference field="6" count="1" selected="0">
            <x v="1"/>
          </reference>
          <reference field="7" count="1" selected="0">
            <x v="0"/>
          </reference>
          <reference field="10" count="1" selected="0">
            <x v="2"/>
          </reference>
          <reference field="11" count="1" selected="0">
            <x v="10"/>
          </reference>
          <reference field="12" count="1" selected="0">
            <x v="8"/>
          </reference>
          <reference field="13" count="1" selected="0">
            <x v="38"/>
          </reference>
          <reference field="14" count="1" selected="0">
            <x v="0"/>
          </reference>
          <reference field="15" count="1" selected="0">
            <x v="0"/>
          </reference>
          <reference field="25" count="1" selected="0">
            <x v="5"/>
          </reference>
          <reference field="26" count="1" selected="0">
            <x v="40"/>
          </reference>
          <reference field="27" count="1">
            <x v="32"/>
          </reference>
        </references>
      </pivotArea>
    </format>
    <format dxfId="228">
      <pivotArea dataOnly="0" labelOnly="1" outline="0" fieldPosition="0">
        <references count="15">
          <reference field="1" count="1" selected="0">
            <x v="34"/>
          </reference>
          <reference field="2" count="1" selected="0">
            <x v="1"/>
          </reference>
          <reference field="3" count="1" selected="0">
            <x v="1"/>
          </reference>
          <reference field="4" count="1" selected="0">
            <x v="43"/>
          </reference>
          <reference field="6" count="1" selected="0">
            <x v="1"/>
          </reference>
          <reference field="7" count="1" selected="0">
            <x v="1"/>
          </reference>
          <reference field="10" count="1" selected="0">
            <x v="1"/>
          </reference>
          <reference field="11" count="1" selected="0">
            <x v="11"/>
          </reference>
          <reference field="12" count="1" selected="0">
            <x v="4"/>
          </reference>
          <reference field="13" count="1" selected="0">
            <x v="70"/>
          </reference>
          <reference field="14" count="1" selected="0">
            <x v="0"/>
          </reference>
          <reference field="15" count="1" selected="0">
            <x v="0"/>
          </reference>
          <reference field="25" count="1" selected="0">
            <x v="0"/>
          </reference>
          <reference field="26" count="1" selected="0">
            <x v="0"/>
          </reference>
          <reference field="27" count="1">
            <x v="0"/>
          </reference>
        </references>
      </pivotArea>
    </format>
    <format dxfId="227">
      <pivotArea dataOnly="0" labelOnly="1" outline="0" fieldPosition="0">
        <references count="15">
          <reference field="1" count="1" selected="0">
            <x v="35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38"/>
          </reference>
          <reference field="6" count="1" selected="0">
            <x v="3"/>
          </reference>
          <reference field="7" count="1" selected="0">
            <x v="0"/>
          </reference>
          <reference field="10" count="1" selected="0">
            <x v="2"/>
          </reference>
          <reference field="11" count="1" selected="0">
            <x v="14"/>
          </reference>
          <reference field="12" count="1" selected="0">
            <x v="3"/>
          </reference>
          <reference field="13" count="1" selected="0">
            <x v="33"/>
          </reference>
          <reference field="14" count="1" selected="0">
            <x v="0"/>
          </reference>
          <reference field="15" count="1" selected="0">
            <x v="0"/>
          </reference>
          <reference field="25" count="1" selected="0">
            <x v="59"/>
          </reference>
          <reference field="26" count="1" selected="0">
            <x v="57"/>
          </reference>
          <reference field="27" count="1">
            <x v="56"/>
          </reference>
        </references>
      </pivotArea>
    </format>
    <format dxfId="226">
      <pivotArea dataOnly="0" labelOnly="1" outline="0" fieldPosition="0">
        <references count="15">
          <reference field="1" count="1" selected="0">
            <x v="44"/>
          </reference>
          <reference field="2" count="1" selected="0">
            <x v="1"/>
          </reference>
          <reference field="3" count="1" selected="0">
            <x v="1"/>
          </reference>
          <reference field="4" count="1" selected="0">
            <x v="61"/>
          </reference>
          <reference field="6" count="1" selected="0">
            <x v="0"/>
          </reference>
          <reference field="7" count="1" selected="0">
            <x v="0"/>
          </reference>
          <reference field="10" count="1" selected="0">
            <x v="2"/>
          </reference>
          <reference field="11" count="1" selected="0">
            <x v="11"/>
          </reference>
          <reference field="12" count="1" selected="0">
            <x v="8"/>
          </reference>
          <reference field="13" count="1" selected="0">
            <x v="52"/>
          </reference>
          <reference field="14" count="1" selected="0">
            <x v="0"/>
          </reference>
          <reference field="15" count="1" selected="0">
            <x v="0"/>
          </reference>
          <reference field="25" count="1" selected="0">
            <x v="370"/>
          </reference>
          <reference field="26" count="1" selected="0">
            <x v="334"/>
          </reference>
          <reference field="27" count="1">
            <x v="253"/>
          </reference>
        </references>
      </pivotArea>
    </format>
    <format dxfId="225">
      <pivotArea dataOnly="0" labelOnly="1" outline="0" fieldPosition="0">
        <references count="1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0"/>
          </reference>
          <reference field="4" count="1" selected="0">
            <x v="17"/>
          </reference>
          <reference field="6" count="1" selected="0">
            <x v="1"/>
          </reference>
          <reference field="7" count="1" selected="0">
            <x v="1"/>
          </reference>
          <reference field="10" count="1" selected="0">
            <x v="1"/>
          </reference>
          <reference field="11" count="1" selected="0">
            <x v="2"/>
          </reference>
          <reference field="12" count="1" selected="0">
            <x v="8"/>
          </reference>
          <reference field="13" count="1" selected="0">
            <x v="15"/>
          </reference>
          <reference field="14" count="1" selected="0">
            <x v="0"/>
          </reference>
          <reference field="15" count="1" selected="0">
            <x v="0"/>
          </reference>
          <reference field="25" count="1">
            <x v="0"/>
          </reference>
        </references>
      </pivotArea>
    </format>
    <format dxfId="224">
      <pivotArea dataOnly="0" labelOnly="1" outline="0" fieldPosition="0">
        <references count="13">
          <reference field="1" count="1" selected="0">
            <x v="31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23"/>
          </reference>
          <reference field="6" count="1" selected="0">
            <x v="1"/>
          </reference>
          <reference field="7" count="1" selected="0">
            <x v="0"/>
          </reference>
          <reference field="10" count="1" selected="0">
            <x v="2"/>
          </reference>
          <reference field="11" count="1" selected="0">
            <x v="2"/>
          </reference>
          <reference field="12" count="1" selected="0">
            <x v="5"/>
          </reference>
          <reference field="13" count="1" selected="0">
            <x v="33"/>
          </reference>
          <reference field="14" count="1" selected="0">
            <x v="0"/>
          </reference>
          <reference field="15" count="1" selected="0">
            <x v="0"/>
          </reference>
          <reference field="25" count="1">
            <x v="20"/>
          </reference>
        </references>
      </pivotArea>
    </format>
    <format dxfId="223">
      <pivotArea dataOnly="0" labelOnly="1" outline="0" fieldPosition="0">
        <references count="13">
          <reference field="1" count="1" selected="0">
            <x v="33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24"/>
          </reference>
          <reference field="6" count="1" selected="0">
            <x v="2"/>
          </reference>
          <reference field="7" count="1" selected="0">
            <x v="1"/>
          </reference>
          <reference field="10" count="1" selected="0">
            <x v="2"/>
          </reference>
          <reference field="11" count="1" selected="0">
            <x v="2"/>
          </reference>
          <reference field="12" count="1" selected="0">
            <x v="5"/>
          </reference>
          <reference field="13" count="1" selected="0">
            <x v="58"/>
          </reference>
          <reference field="14" count="1" selected="0">
            <x v="1"/>
          </reference>
          <reference field="15" count="1" selected="0">
            <x v="0"/>
          </reference>
          <reference field="25" count="1">
            <x v="6"/>
          </reference>
        </references>
      </pivotArea>
    </format>
    <format dxfId="222">
      <pivotArea dataOnly="0" labelOnly="1" outline="0" fieldPosition="0">
        <references count="13">
          <reference field="1" count="1" selected="0">
            <x v="35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38"/>
          </reference>
          <reference field="6" count="1" selected="0">
            <x v="3"/>
          </reference>
          <reference field="7" count="1" selected="0">
            <x v="0"/>
          </reference>
          <reference field="10" count="1" selected="0">
            <x v="2"/>
          </reference>
          <reference field="11" count="1" selected="0">
            <x v="2"/>
          </reference>
          <reference field="12" count="1" selected="0">
            <x v="6"/>
          </reference>
          <reference field="13" count="1" selected="0">
            <x v="63"/>
          </reference>
          <reference field="14" count="1" selected="0">
            <x v="1"/>
          </reference>
          <reference field="15" count="1" selected="0">
            <x v="0"/>
          </reference>
          <reference field="25" count="1">
            <x v="52"/>
          </reference>
        </references>
      </pivotArea>
    </format>
    <format dxfId="221">
      <pivotArea dataOnly="0" labelOnly="1" outline="0" fieldPosition="0">
        <references count="13">
          <reference field="1" count="1" selected="0">
            <x v="39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44"/>
          </reference>
          <reference field="6" count="1" selected="0">
            <x v="6"/>
          </reference>
          <reference field="7" count="1" selected="0">
            <x v="0"/>
          </reference>
          <reference field="10" count="1" selected="0">
            <x v="4"/>
          </reference>
          <reference field="11" count="1" selected="0">
            <x v="2"/>
          </reference>
          <reference field="12" count="1" selected="0">
            <x v="6"/>
          </reference>
          <reference field="13" count="1" selected="0">
            <x v="81"/>
          </reference>
          <reference field="14" count="1" selected="0">
            <x v="0"/>
          </reference>
          <reference field="15" count="1" selected="0">
            <x v="0"/>
          </reference>
          <reference field="25" count="1">
            <x v="207"/>
          </reference>
        </references>
      </pivotArea>
    </format>
    <format dxfId="220">
      <pivotArea dataOnly="0" labelOnly="1" outline="0" fieldPosition="0">
        <references count="13">
          <reference field="1" count="1" selected="0">
            <x v="42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52"/>
          </reference>
          <reference field="6" count="1" selected="0">
            <x v="1"/>
          </reference>
          <reference field="7" count="1" selected="0">
            <x v="0"/>
          </reference>
          <reference field="10" count="1" selected="0">
            <x v="5"/>
          </reference>
          <reference field="11" count="1" selected="0">
            <x v="2"/>
          </reference>
          <reference field="12" count="1" selected="0">
            <x v="5"/>
          </reference>
          <reference field="13" count="1" selected="0">
            <x v="86"/>
          </reference>
          <reference field="14" count="1" selected="0">
            <x v="1"/>
          </reference>
          <reference field="15" count="1" selected="0">
            <x v="0"/>
          </reference>
          <reference field="25" count="1">
            <x v="265"/>
          </reference>
        </references>
      </pivotArea>
    </format>
    <format dxfId="219">
      <pivotArea dataOnly="0" labelOnly="1" outline="0" fieldPosition="0">
        <references count="13">
          <reference field="1" count="1" selected="0">
            <x v="44"/>
          </reference>
          <reference field="2" count="1" selected="0">
            <x v="1"/>
          </reference>
          <reference field="3" count="1" selected="0">
            <x v="1"/>
          </reference>
          <reference field="4" count="1" selected="0">
            <x v="61"/>
          </reference>
          <reference field="6" count="1" selected="0">
            <x v="0"/>
          </reference>
          <reference field="7" count="1" selected="0">
            <x v="0"/>
          </reference>
          <reference field="10" count="1" selected="0">
            <x v="2"/>
          </reference>
          <reference field="11" count="1" selected="0">
            <x v="1"/>
          </reference>
          <reference field="12" count="1" selected="0">
            <x v="6"/>
          </reference>
          <reference field="13" count="1" selected="0">
            <x v="86"/>
          </reference>
          <reference field="14" count="1" selected="0">
            <x v="0"/>
          </reference>
          <reference field="15" count="1" selected="0">
            <x v="0"/>
          </reference>
          <reference field="25" count="1">
            <x v="362"/>
          </reference>
        </references>
      </pivotArea>
    </format>
    <format dxfId="218">
      <pivotArea dataOnly="0" labelOnly="1" outline="0" fieldPosition="0">
        <references count="13">
          <reference field="1" count="1" selected="0">
            <x v="45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57"/>
          </reference>
          <reference field="6" count="1" selected="0">
            <x v="1"/>
          </reference>
          <reference field="7" count="1" selected="0">
            <x v="1"/>
          </reference>
          <reference field="10" count="1" selected="0">
            <x v="2"/>
          </reference>
          <reference field="11" count="1" selected="0">
            <x v="2"/>
          </reference>
          <reference field="12" count="1" selected="0">
            <x v="4"/>
          </reference>
          <reference field="13" count="1" selected="0">
            <x v="80"/>
          </reference>
          <reference field="14" count="1" selected="0">
            <x v="0"/>
          </reference>
          <reference field="15" count="1" selected="0">
            <x v="0"/>
          </reference>
          <reference field="25" count="1">
            <x v="324"/>
          </reference>
        </references>
      </pivotArea>
    </format>
    <format dxfId="217">
      <pivotArea dataOnly="0" labelOnly="1" outline="0" fieldPosition="0">
        <references count="13">
          <reference field="1" count="1" selected="0">
            <x v="47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58"/>
          </reference>
          <reference field="6" count="1" selected="0">
            <x v="0"/>
          </reference>
          <reference field="7" count="1" selected="0">
            <x v="1"/>
          </reference>
          <reference field="10" count="1" selected="0">
            <x v="1"/>
          </reference>
          <reference field="11" count="1" selected="0">
            <x v="1"/>
          </reference>
          <reference field="12" count="1" selected="0">
            <x v="4"/>
          </reference>
          <reference field="13" count="1" selected="0">
            <x v="86"/>
          </reference>
          <reference field="14" count="1" selected="0">
            <x v="0"/>
          </reference>
          <reference field="15" count="1" selected="0">
            <x v="0"/>
          </reference>
          <reference field="25" count="1">
            <x v="337"/>
          </reference>
        </references>
      </pivotArea>
    </format>
    <format dxfId="216">
      <pivotArea dataOnly="0" labelOnly="1" outline="0" fieldPosition="0">
        <references count="13">
          <reference field="1" count="1" selected="0">
            <x v="48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40"/>
          </reference>
          <reference field="6" count="1" selected="0">
            <x v="0"/>
          </reference>
          <reference field="7" count="1" selected="0">
            <x v="0"/>
          </reference>
          <reference field="10" count="1" selected="0">
            <x v="4"/>
          </reference>
          <reference field="11" count="1" selected="0">
            <x v="2"/>
          </reference>
          <reference field="12" count="1" selected="0">
            <x v="5"/>
          </reference>
          <reference field="13" count="1" selected="0">
            <x v="70"/>
          </reference>
          <reference field="14" count="1" selected="0">
            <x v="0"/>
          </reference>
          <reference field="15" count="1" selected="0">
            <x v="0"/>
          </reference>
          <reference field="25" count="1">
            <x v="383"/>
          </reference>
        </references>
      </pivotArea>
    </format>
    <format dxfId="215">
      <pivotArea dataOnly="0" labelOnly="1" outline="0" fieldPosition="0">
        <references count="14">
          <reference field="1" count="1" selected="0">
            <x v="19"/>
          </reference>
          <reference field="2" count="1" selected="0">
            <x v="0"/>
          </reference>
          <reference field="3" count="1" selected="0">
            <x v="0"/>
          </reference>
          <reference field="4" count="1" selected="0">
            <x v="17"/>
          </reference>
          <reference field="6" count="1" selected="0">
            <x v="1"/>
          </reference>
          <reference field="7" count="1" selected="0">
            <x v="1"/>
          </reference>
          <reference field="10" count="1" selected="0">
            <x v="1"/>
          </reference>
          <reference field="11" count="1" selected="0">
            <x v="2"/>
          </reference>
          <reference field="12" count="1" selected="0">
            <x v="8"/>
          </reference>
          <reference field="13" count="1" selected="0">
            <x v="15"/>
          </reference>
          <reference field="14" count="1" selected="0">
            <x v="0"/>
          </reference>
          <reference field="15" count="1" selected="0">
            <x v="0"/>
          </reference>
          <reference field="25" count="1" selected="0">
            <x v="0"/>
          </reference>
          <reference field="26" count="1">
            <x v="0"/>
          </reference>
        </references>
      </pivotArea>
    </format>
    <format dxfId="214">
      <pivotArea dataOnly="0" labelOnly="1" outline="0" fieldPosition="0">
        <references count="14">
          <reference field="1" count="1" selected="0">
            <x v="31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23"/>
          </reference>
          <reference field="6" count="1" selected="0">
            <x v="1"/>
          </reference>
          <reference field="7" count="1" selected="0">
            <x v="0"/>
          </reference>
          <reference field="10" count="1" selected="0">
            <x v="2"/>
          </reference>
          <reference field="11" count="1" selected="0">
            <x v="2"/>
          </reference>
          <reference field="12" count="1" selected="0">
            <x v="5"/>
          </reference>
          <reference field="13" count="1" selected="0">
            <x v="33"/>
          </reference>
          <reference field="14" count="1" selected="0">
            <x v="0"/>
          </reference>
          <reference field="15" count="1" selected="0">
            <x v="0"/>
          </reference>
          <reference field="25" count="1" selected="0">
            <x v="20"/>
          </reference>
          <reference field="26" count="1">
            <x v="15"/>
          </reference>
        </references>
      </pivotArea>
    </format>
    <format dxfId="213">
      <pivotArea dataOnly="0" labelOnly="1" outline="0" fieldPosition="0">
        <references count="14">
          <reference field="1" count="1" selected="0">
            <x v="33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24"/>
          </reference>
          <reference field="6" count="1" selected="0">
            <x v="2"/>
          </reference>
          <reference field="7" count="1" selected="0">
            <x v="1"/>
          </reference>
          <reference field="10" count="1" selected="0">
            <x v="2"/>
          </reference>
          <reference field="11" count="1" selected="0">
            <x v="2"/>
          </reference>
          <reference field="12" count="1" selected="0">
            <x v="5"/>
          </reference>
          <reference field="13" count="1" selected="0">
            <x v="58"/>
          </reference>
          <reference field="14" count="1" selected="0">
            <x v="1"/>
          </reference>
          <reference field="15" count="1" selected="0">
            <x v="0"/>
          </reference>
          <reference field="25" count="1" selected="0">
            <x v="6"/>
          </reference>
          <reference field="26" count="1">
            <x v="5"/>
          </reference>
        </references>
      </pivotArea>
    </format>
    <format dxfId="212">
      <pivotArea dataOnly="0" labelOnly="1" outline="0" fieldPosition="0">
        <references count="14">
          <reference field="1" count="1" selected="0">
            <x v="35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38"/>
          </reference>
          <reference field="6" count="1" selected="0">
            <x v="3"/>
          </reference>
          <reference field="7" count="1" selected="0">
            <x v="0"/>
          </reference>
          <reference field="10" count="1" selected="0">
            <x v="2"/>
          </reference>
          <reference field="11" count="1" selected="0">
            <x v="2"/>
          </reference>
          <reference field="12" count="1" selected="0">
            <x v="6"/>
          </reference>
          <reference field="13" count="1" selected="0">
            <x v="63"/>
          </reference>
          <reference field="14" count="1" selected="0">
            <x v="1"/>
          </reference>
          <reference field="15" count="1" selected="0">
            <x v="0"/>
          </reference>
          <reference field="25" count="1" selected="0">
            <x v="52"/>
          </reference>
          <reference field="26" count="1">
            <x v="50"/>
          </reference>
        </references>
      </pivotArea>
    </format>
    <format dxfId="211">
      <pivotArea dataOnly="0" labelOnly="1" outline="0" fieldPosition="0">
        <references count="14">
          <reference field="1" count="1" selected="0">
            <x v="39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44"/>
          </reference>
          <reference field="6" count="1" selected="0">
            <x v="6"/>
          </reference>
          <reference field="7" count="1" selected="0">
            <x v="0"/>
          </reference>
          <reference field="10" count="1" selected="0">
            <x v="4"/>
          </reference>
          <reference field="11" count="1" selected="0">
            <x v="2"/>
          </reference>
          <reference field="12" count="1" selected="0">
            <x v="6"/>
          </reference>
          <reference field="13" count="1" selected="0">
            <x v="81"/>
          </reference>
          <reference field="14" count="1" selected="0">
            <x v="0"/>
          </reference>
          <reference field="15" count="1" selected="0">
            <x v="0"/>
          </reference>
          <reference field="25" count="1" selected="0">
            <x v="207"/>
          </reference>
          <reference field="26" count="1">
            <x v="188"/>
          </reference>
        </references>
      </pivotArea>
    </format>
    <format dxfId="210">
      <pivotArea dataOnly="0" labelOnly="1" outline="0" fieldPosition="0">
        <references count="14">
          <reference field="1" count="1" selected="0">
            <x v="42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52"/>
          </reference>
          <reference field="6" count="1" selected="0">
            <x v="1"/>
          </reference>
          <reference field="7" count="1" selected="0">
            <x v="0"/>
          </reference>
          <reference field="10" count="1" selected="0">
            <x v="5"/>
          </reference>
          <reference field="11" count="1" selected="0">
            <x v="2"/>
          </reference>
          <reference field="12" count="1" selected="0">
            <x v="5"/>
          </reference>
          <reference field="13" count="1" selected="0">
            <x v="86"/>
          </reference>
          <reference field="14" count="1" selected="0">
            <x v="1"/>
          </reference>
          <reference field="15" count="1" selected="0">
            <x v="0"/>
          </reference>
          <reference field="25" count="1" selected="0">
            <x v="265"/>
          </reference>
          <reference field="26" count="1">
            <x v="242"/>
          </reference>
        </references>
      </pivotArea>
    </format>
    <format dxfId="209">
      <pivotArea dataOnly="0" labelOnly="1" outline="0" fieldPosition="0">
        <references count="14">
          <reference field="1" count="1" selected="0">
            <x v="44"/>
          </reference>
          <reference field="2" count="1" selected="0">
            <x v="1"/>
          </reference>
          <reference field="3" count="1" selected="0">
            <x v="1"/>
          </reference>
          <reference field="4" count="1" selected="0">
            <x v="61"/>
          </reference>
          <reference field="6" count="1" selected="0">
            <x v="0"/>
          </reference>
          <reference field="7" count="1" selected="0">
            <x v="0"/>
          </reference>
          <reference field="10" count="1" selected="0">
            <x v="2"/>
          </reference>
          <reference field="11" count="1" selected="0">
            <x v="1"/>
          </reference>
          <reference field="12" count="1" selected="0">
            <x v="6"/>
          </reference>
          <reference field="13" count="1" selected="0">
            <x v="86"/>
          </reference>
          <reference field="14" count="1" selected="0">
            <x v="0"/>
          </reference>
          <reference field="15" count="1" selected="0">
            <x v="0"/>
          </reference>
          <reference field="25" count="1" selected="0">
            <x v="362"/>
          </reference>
          <reference field="26" count="1">
            <x v="327"/>
          </reference>
        </references>
      </pivotArea>
    </format>
    <format dxfId="208">
      <pivotArea dataOnly="0" labelOnly="1" outline="0" fieldPosition="0">
        <references count="14">
          <reference field="1" count="1" selected="0">
            <x v="45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57"/>
          </reference>
          <reference field="6" count="1" selected="0">
            <x v="1"/>
          </reference>
          <reference field="7" count="1" selected="0">
            <x v="1"/>
          </reference>
          <reference field="10" count="1" selected="0">
            <x v="2"/>
          </reference>
          <reference field="11" count="1" selected="0">
            <x v="2"/>
          </reference>
          <reference field="12" count="1" selected="0">
            <x v="4"/>
          </reference>
          <reference field="13" count="1" selected="0">
            <x v="80"/>
          </reference>
          <reference field="14" count="1" selected="0">
            <x v="0"/>
          </reference>
          <reference field="15" count="1" selected="0">
            <x v="0"/>
          </reference>
          <reference field="25" count="1" selected="0">
            <x v="324"/>
          </reference>
          <reference field="26" count="1">
            <x v="293"/>
          </reference>
        </references>
      </pivotArea>
    </format>
    <format dxfId="207">
      <pivotArea dataOnly="0" labelOnly="1" outline="0" fieldPosition="0">
        <references count="14">
          <reference field="1" count="1" selected="0">
            <x v="47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58"/>
          </reference>
          <reference field="6" count="1" selected="0">
            <x v="0"/>
          </reference>
          <reference field="7" count="1" selected="0">
            <x v="1"/>
          </reference>
          <reference field="10" count="1" selected="0">
            <x v="1"/>
          </reference>
          <reference field="11" count="1" selected="0">
            <x v="1"/>
          </reference>
          <reference field="12" count="1" selected="0">
            <x v="4"/>
          </reference>
          <reference field="13" count="1" selected="0">
            <x v="86"/>
          </reference>
          <reference field="14" count="1" selected="0">
            <x v="0"/>
          </reference>
          <reference field="15" count="1" selected="0">
            <x v="0"/>
          </reference>
          <reference field="25" count="1" selected="0">
            <x v="337"/>
          </reference>
          <reference field="26" count="1">
            <x v="303"/>
          </reference>
        </references>
      </pivotArea>
    </format>
    <format dxfId="206">
      <pivotArea dataOnly="0" labelOnly="1" outline="0" fieldPosition="0">
        <references count="14">
          <reference field="1" count="1" selected="0">
            <x v="48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40"/>
          </reference>
          <reference field="6" count="1" selected="0">
            <x v="0"/>
          </reference>
          <reference field="7" count="1" selected="0">
            <x v="0"/>
          </reference>
          <reference field="10" count="1" selected="0">
            <x v="4"/>
          </reference>
          <reference field="11" count="1" selected="0">
            <x v="2"/>
          </reference>
          <reference field="12" count="1" selected="0">
            <x v="5"/>
          </reference>
          <reference field="13" count="1" selected="0">
            <x v="70"/>
          </reference>
          <reference field="14" count="1" selected="0">
            <x v="0"/>
          </reference>
          <reference field="15" count="1" selected="0">
            <x v="0"/>
          </reference>
          <reference field="25" count="1" selected="0">
            <x v="383"/>
          </reference>
          <reference field="26" count="1">
            <x v="347"/>
          </reference>
        </references>
      </pivotArea>
    </format>
    <format dxfId="205">
      <pivotArea dataOnly="0" labelOnly="1" outline="0" fieldPosition="0">
        <references count="15">
          <reference field="1" count="1" selected="0">
            <x v="19"/>
          </reference>
          <reference field="2" count="1" selected="0">
            <x v="0"/>
          </reference>
          <reference field="3" count="1" selected="0">
            <x v="0"/>
          </reference>
          <reference field="4" count="1" selected="0">
            <x v="17"/>
          </reference>
          <reference field="6" count="1" selected="0">
            <x v="1"/>
          </reference>
          <reference field="7" count="1" selected="0">
            <x v="1"/>
          </reference>
          <reference field="10" count="1" selected="0">
            <x v="1"/>
          </reference>
          <reference field="11" count="1" selected="0">
            <x v="2"/>
          </reference>
          <reference field="12" count="1" selected="0">
            <x v="8"/>
          </reference>
          <reference field="13" count="1" selected="0">
            <x v="15"/>
          </reference>
          <reference field="14" count="1" selected="0">
            <x v="0"/>
          </reference>
          <reference field="15" count="1" selected="0">
            <x v="0"/>
          </reference>
          <reference field="25" count="1" selected="0">
            <x v="0"/>
          </reference>
          <reference field="26" count="1" selected="0">
            <x v="0"/>
          </reference>
          <reference field="27" count="1">
            <x v="0"/>
          </reference>
        </references>
      </pivotArea>
    </format>
    <format dxfId="204">
      <pivotArea dataOnly="0" labelOnly="1" outline="0" fieldPosition="0">
        <references count="15">
          <reference field="1" count="1" selected="0">
            <x v="31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23"/>
          </reference>
          <reference field="6" count="1" selected="0">
            <x v="1"/>
          </reference>
          <reference field="7" count="1" selected="0">
            <x v="0"/>
          </reference>
          <reference field="10" count="1" selected="0">
            <x v="2"/>
          </reference>
          <reference field="11" count="1" selected="0">
            <x v="2"/>
          </reference>
          <reference field="12" count="1" selected="0">
            <x v="5"/>
          </reference>
          <reference field="13" count="1" selected="0">
            <x v="33"/>
          </reference>
          <reference field="14" count="1" selected="0">
            <x v="0"/>
          </reference>
          <reference field="15" count="1" selected="0">
            <x v="0"/>
          </reference>
          <reference field="25" count="1" selected="0">
            <x v="20"/>
          </reference>
          <reference field="26" count="1" selected="0">
            <x v="15"/>
          </reference>
          <reference field="27" count="1">
            <x v="3"/>
          </reference>
        </references>
      </pivotArea>
    </format>
    <format dxfId="203">
      <pivotArea dataOnly="0" labelOnly="1" outline="0" fieldPosition="0">
        <references count="15">
          <reference field="1" count="1" selected="0">
            <x v="33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24"/>
          </reference>
          <reference field="6" count="1" selected="0">
            <x v="2"/>
          </reference>
          <reference field="7" count="1" selected="0">
            <x v="1"/>
          </reference>
          <reference field="10" count="1" selected="0">
            <x v="2"/>
          </reference>
          <reference field="11" count="1" selected="0">
            <x v="2"/>
          </reference>
          <reference field="12" count="1" selected="0">
            <x v="5"/>
          </reference>
          <reference field="13" count="1" selected="0">
            <x v="58"/>
          </reference>
          <reference field="14" count="1" selected="0">
            <x v="1"/>
          </reference>
          <reference field="15" count="1" selected="0">
            <x v="0"/>
          </reference>
          <reference field="25" count="1" selected="0">
            <x v="6"/>
          </reference>
          <reference field="26" count="1" selected="0">
            <x v="5"/>
          </reference>
          <reference field="27" count="1">
            <x v="12"/>
          </reference>
        </references>
      </pivotArea>
    </format>
    <format dxfId="202">
      <pivotArea dataOnly="0" labelOnly="1" outline="0" fieldPosition="0">
        <references count="15">
          <reference field="1" count="1" selected="0">
            <x v="35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38"/>
          </reference>
          <reference field="6" count="1" selected="0">
            <x v="3"/>
          </reference>
          <reference field="7" count="1" selected="0">
            <x v="0"/>
          </reference>
          <reference field="10" count="1" selected="0">
            <x v="2"/>
          </reference>
          <reference field="11" count="1" selected="0">
            <x v="2"/>
          </reference>
          <reference field="12" count="1" selected="0">
            <x v="6"/>
          </reference>
          <reference field="13" count="1" selected="0">
            <x v="63"/>
          </reference>
          <reference field="14" count="1" selected="0">
            <x v="1"/>
          </reference>
          <reference field="15" count="1" selected="0">
            <x v="0"/>
          </reference>
          <reference field="25" count="1" selected="0">
            <x v="52"/>
          </reference>
          <reference field="26" count="1" selected="0">
            <x v="50"/>
          </reference>
          <reference field="27" count="1">
            <x v="49"/>
          </reference>
        </references>
      </pivotArea>
    </format>
    <format dxfId="201">
      <pivotArea dataOnly="0" labelOnly="1" outline="0" fieldPosition="0">
        <references count="15">
          <reference field="1" count="1" selected="0">
            <x v="39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44"/>
          </reference>
          <reference field="6" count="1" selected="0">
            <x v="6"/>
          </reference>
          <reference field="7" count="1" selected="0">
            <x v="0"/>
          </reference>
          <reference field="10" count="1" selected="0">
            <x v="4"/>
          </reference>
          <reference field="11" count="1" selected="0">
            <x v="2"/>
          </reference>
          <reference field="12" count="1" selected="0">
            <x v="6"/>
          </reference>
          <reference field="13" count="1" selected="0">
            <x v="81"/>
          </reference>
          <reference field="14" count="1" selected="0">
            <x v="0"/>
          </reference>
          <reference field="15" count="1" selected="0">
            <x v="0"/>
          </reference>
          <reference field="25" count="1" selected="0">
            <x v="207"/>
          </reference>
          <reference field="26" count="1" selected="0">
            <x v="188"/>
          </reference>
          <reference field="27" count="1">
            <x v="150"/>
          </reference>
        </references>
      </pivotArea>
    </format>
    <format dxfId="200">
      <pivotArea dataOnly="0" labelOnly="1" outline="0" fieldPosition="0">
        <references count="15">
          <reference field="1" count="1" selected="0">
            <x v="42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52"/>
          </reference>
          <reference field="6" count="1" selected="0">
            <x v="1"/>
          </reference>
          <reference field="7" count="1" selected="0">
            <x v="0"/>
          </reference>
          <reference field="10" count="1" selected="0">
            <x v="5"/>
          </reference>
          <reference field="11" count="1" selected="0">
            <x v="2"/>
          </reference>
          <reference field="12" count="1" selected="0">
            <x v="5"/>
          </reference>
          <reference field="13" count="1" selected="0">
            <x v="86"/>
          </reference>
          <reference field="14" count="1" selected="0">
            <x v="1"/>
          </reference>
          <reference field="15" count="1" selected="0">
            <x v="0"/>
          </reference>
          <reference field="25" count="1" selected="0">
            <x v="265"/>
          </reference>
          <reference field="26" count="1" selected="0">
            <x v="242"/>
          </reference>
          <reference field="27" count="1">
            <x v="187"/>
          </reference>
        </references>
      </pivotArea>
    </format>
    <format dxfId="199">
      <pivotArea dataOnly="0" labelOnly="1" outline="0" fieldPosition="0">
        <references count="15">
          <reference field="1" count="1" selected="0">
            <x v="44"/>
          </reference>
          <reference field="2" count="1" selected="0">
            <x v="1"/>
          </reference>
          <reference field="3" count="1" selected="0">
            <x v="1"/>
          </reference>
          <reference field="4" count="1" selected="0">
            <x v="61"/>
          </reference>
          <reference field="6" count="1" selected="0">
            <x v="0"/>
          </reference>
          <reference field="7" count="1" selected="0">
            <x v="0"/>
          </reference>
          <reference field="10" count="1" selected="0">
            <x v="2"/>
          </reference>
          <reference field="11" count="1" selected="0">
            <x v="1"/>
          </reference>
          <reference field="12" count="1" selected="0">
            <x v="6"/>
          </reference>
          <reference field="13" count="1" selected="0">
            <x v="86"/>
          </reference>
          <reference field="14" count="1" selected="0">
            <x v="0"/>
          </reference>
          <reference field="15" count="1" selected="0">
            <x v="0"/>
          </reference>
          <reference field="25" count="1" selected="0">
            <x v="362"/>
          </reference>
          <reference field="26" count="1" selected="0">
            <x v="327"/>
          </reference>
          <reference field="27" count="1">
            <x v="212"/>
          </reference>
        </references>
      </pivotArea>
    </format>
    <format dxfId="198">
      <pivotArea dataOnly="0" labelOnly="1" outline="0" fieldPosition="0">
        <references count="15">
          <reference field="1" count="1" selected="0">
            <x v="45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57"/>
          </reference>
          <reference field="6" count="1" selected="0">
            <x v="1"/>
          </reference>
          <reference field="7" count="1" selected="0">
            <x v="1"/>
          </reference>
          <reference field="10" count="1" selected="0">
            <x v="2"/>
          </reference>
          <reference field="11" count="1" selected="0">
            <x v="2"/>
          </reference>
          <reference field="12" count="1" selected="0">
            <x v="4"/>
          </reference>
          <reference field="13" count="1" selected="0">
            <x v="80"/>
          </reference>
          <reference field="14" count="1" selected="0">
            <x v="0"/>
          </reference>
          <reference field="15" count="1" selected="0">
            <x v="0"/>
          </reference>
          <reference field="25" count="1" selected="0">
            <x v="324"/>
          </reference>
          <reference field="26" count="1" selected="0">
            <x v="293"/>
          </reference>
          <reference field="27" count="1">
            <x v="222"/>
          </reference>
        </references>
      </pivotArea>
    </format>
    <format dxfId="197">
      <pivotArea dataOnly="0" labelOnly="1" outline="0" fieldPosition="0">
        <references count="15">
          <reference field="1" count="1" selected="0">
            <x v="47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58"/>
          </reference>
          <reference field="6" count="1" selected="0">
            <x v="0"/>
          </reference>
          <reference field="7" count="1" selected="0">
            <x v="1"/>
          </reference>
          <reference field="10" count="1" selected="0">
            <x v="1"/>
          </reference>
          <reference field="11" count="1" selected="0">
            <x v="1"/>
          </reference>
          <reference field="12" count="1" selected="0">
            <x v="4"/>
          </reference>
          <reference field="13" count="1" selected="0">
            <x v="86"/>
          </reference>
          <reference field="14" count="1" selected="0">
            <x v="0"/>
          </reference>
          <reference field="15" count="1" selected="0">
            <x v="0"/>
          </reference>
          <reference field="25" count="1" selected="0">
            <x v="337"/>
          </reference>
          <reference field="26" count="1" selected="0">
            <x v="303"/>
          </reference>
          <reference field="27" count="1">
            <x v="216"/>
          </reference>
        </references>
      </pivotArea>
    </format>
    <format dxfId="196">
      <pivotArea dataOnly="0" labelOnly="1" outline="0" fieldPosition="0">
        <references count="15">
          <reference field="1" count="1" selected="0">
            <x v="48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40"/>
          </reference>
          <reference field="6" count="1" selected="0">
            <x v="0"/>
          </reference>
          <reference field="7" count="1" selected="0">
            <x v="0"/>
          </reference>
          <reference field="10" count="1" selected="0">
            <x v="4"/>
          </reference>
          <reference field="11" count="1" selected="0">
            <x v="2"/>
          </reference>
          <reference field="12" count="1" selected="0">
            <x v="5"/>
          </reference>
          <reference field="13" count="1" selected="0">
            <x v="70"/>
          </reference>
          <reference field="14" count="1" selected="0">
            <x v="0"/>
          </reference>
          <reference field="15" count="1" selected="0">
            <x v="0"/>
          </reference>
          <reference field="25" count="1" selected="0">
            <x v="383"/>
          </reference>
          <reference field="26" count="1" selected="0">
            <x v="347"/>
          </reference>
          <reference field="27" count="1">
            <x v="265"/>
          </reference>
        </references>
      </pivotArea>
    </format>
    <format dxfId="195">
      <pivotArea field="15" type="button" dataOnly="0" labelOnly="1" outline="0" axis="axisRow" fieldPosition="11"/>
    </format>
    <format dxfId="194">
      <pivotArea field="11" type="button" dataOnly="0" labelOnly="1" outline="0" axis="axisRow" fieldPosition="7"/>
    </format>
    <format dxfId="193">
      <pivotArea dataOnly="0" labelOnly="1" outline="0" fieldPosition="0">
        <references count="1">
          <reference field="1" count="14">
            <x v="19"/>
            <x v="20"/>
            <x v="25"/>
            <x v="26"/>
            <x v="29"/>
            <x v="31"/>
            <x v="33"/>
            <x v="35"/>
            <x v="39"/>
            <x v="42"/>
            <x v="44"/>
            <x v="45"/>
            <x v="47"/>
            <x v="48"/>
          </reference>
        </references>
      </pivotArea>
    </format>
    <format dxfId="192">
      <pivotArea dataOnly="0" labelOnly="1" outline="0" fieldPosition="0">
        <references count="2">
          <reference field="1" count="1" selected="0">
            <x v="19"/>
          </reference>
          <reference field="2" count="1">
            <x v="0"/>
          </reference>
        </references>
      </pivotArea>
    </format>
    <format dxfId="191">
      <pivotArea dataOnly="0" labelOnly="1" outline="0" fieldPosition="0">
        <references count="2">
          <reference field="1" count="1" selected="0">
            <x v="31"/>
          </reference>
          <reference field="2" count="1">
            <x v="1"/>
          </reference>
        </references>
      </pivotArea>
    </format>
    <format dxfId="190">
      <pivotArea dataOnly="0" labelOnly="1"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>
            <x v="0"/>
          </reference>
        </references>
      </pivotArea>
    </format>
    <format dxfId="189">
      <pivotArea dataOnly="0" labelOnly="1" outline="0" fieldPosition="0">
        <references count="3">
          <reference field="1" count="1" selected="0">
            <x v="44"/>
          </reference>
          <reference field="2" count="1" selected="0">
            <x v="1"/>
          </reference>
          <reference field="3" count="1">
            <x v="1"/>
          </reference>
        </references>
      </pivotArea>
    </format>
    <format dxfId="188">
      <pivotArea dataOnly="0" labelOnly="1" outline="0" fieldPosition="0">
        <references count="3">
          <reference field="1" count="1" selected="0">
            <x v="45"/>
          </reference>
          <reference field="2" count="1" selected="0">
            <x v="1"/>
          </reference>
          <reference field="3" count="1">
            <x v="0"/>
          </reference>
        </references>
      </pivotArea>
    </format>
    <format dxfId="187">
      <pivotArea dataOnly="0" labelOnly="1" outline="0" fieldPosition="0">
        <references count="4">
          <reference field="1" count="1" selected="0">
            <x v="19"/>
          </reference>
          <reference field="2" count="1" selected="0">
            <x v="0"/>
          </reference>
          <reference field="3" count="1" selected="0">
            <x v="0"/>
          </reference>
          <reference field="6" count="1">
            <x v="1"/>
          </reference>
        </references>
      </pivotArea>
    </format>
    <format dxfId="186">
      <pivotArea dataOnly="0" labelOnly="1" outline="0" fieldPosition="0">
        <references count="4">
          <reference field="1" count="1" selected="0">
            <x v="20"/>
          </reference>
          <reference field="2" count="1" selected="0">
            <x v="0"/>
          </reference>
          <reference field="3" count="1" selected="0">
            <x v="0"/>
          </reference>
          <reference field="6" count="1">
            <x v="2"/>
          </reference>
        </references>
      </pivotArea>
    </format>
    <format dxfId="185">
      <pivotArea dataOnly="0" labelOnly="1" outline="0" fieldPosition="0">
        <references count="4">
          <reference field="1" count="1" selected="0">
            <x v="26"/>
          </reference>
          <reference field="2" count="1" selected="0">
            <x v="0"/>
          </reference>
          <reference field="3" count="1" selected="0">
            <x v="0"/>
          </reference>
          <reference field="6" count="1">
            <x v="6"/>
          </reference>
        </references>
      </pivotArea>
    </format>
    <format dxfId="184">
      <pivotArea dataOnly="0" labelOnly="1" outline="0" fieldPosition="0">
        <references count="4">
          <reference field="1" count="1" selected="0">
            <x v="29"/>
          </reference>
          <reference field="2" count="1" selected="0">
            <x v="0"/>
          </reference>
          <reference field="3" count="1" selected="0">
            <x v="0"/>
          </reference>
          <reference field="6" count="1">
            <x v="2"/>
          </reference>
        </references>
      </pivotArea>
    </format>
    <format dxfId="183">
      <pivotArea dataOnly="0" labelOnly="1" outline="0" fieldPosition="0">
        <references count="4">
          <reference field="1" count="1" selected="0">
            <x v="31"/>
          </reference>
          <reference field="2" count="1" selected="0">
            <x v="1"/>
          </reference>
          <reference field="3" count="1" selected="0">
            <x v="0"/>
          </reference>
          <reference field="6" count="1">
            <x v="1"/>
          </reference>
        </references>
      </pivotArea>
    </format>
    <format dxfId="182">
      <pivotArea dataOnly="0" labelOnly="1" outline="0" fieldPosition="0">
        <references count="4">
          <reference field="1" count="1" selected="0">
            <x v="33"/>
          </reference>
          <reference field="2" count="1" selected="0">
            <x v="1"/>
          </reference>
          <reference field="3" count="1" selected="0">
            <x v="0"/>
          </reference>
          <reference field="6" count="1">
            <x v="2"/>
          </reference>
        </references>
      </pivotArea>
    </format>
    <format dxfId="181">
      <pivotArea dataOnly="0" labelOnly="1" outline="0" fieldPosition="0">
        <references count="4">
          <reference field="1" count="1" selected="0">
            <x v="35"/>
          </reference>
          <reference field="2" count="1" selected="0">
            <x v="1"/>
          </reference>
          <reference field="3" count="1" selected="0">
            <x v="0"/>
          </reference>
          <reference field="6" count="1">
            <x v="3"/>
          </reference>
        </references>
      </pivotArea>
    </format>
    <format dxfId="180">
      <pivotArea dataOnly="0" labelOnly="1" outline="0" fieldPosition="0">
        <references count="4">
          <reference field="1" count="1" selected="0">
            <x v="39"/>
          </reference>
          <reference field="2" count="1" selected="0">
            <x v="1"/>
          </reference>
          <reference field="3" count="1" selected="0">
            <x v="0"/>
          </reference>
          <reference field="6" count="1">
            <x v="6"/>
          </reference>
        </references>
      </pivotArea>
    </format>
    <format dxfId="179">
      <pivotArea dataOnly="0" labelOnly="1" outline="0" fieldPosition="0">
        <references count="4">
          <reference field="1" count="1" selected="0">
            <x v="42"/>
          </reference>
          <reference field="2" count="1" selected="0">
            <x v="1"/>
          </reference>
          <reference field="3" count="1" selected="0">
            <x v="0"/>
          </reference>
          <reference field="6" count="1">
            <x v="1"/>
          </reference>
        </references>
      </pivotArea>
    </format>
    <format dxfId="178">
      <pivotArea dataOnly="0" labelOnly="1" outline="0" fieldPosition="0">
        <references count="4">
          <reference field="1" count="1" selected="0">
            <x v="44"/>
          </reference>
          <reference field="2" count="1" selected="0">
            <x v="1"/>
          </reference>
          <reference field="3" count="1" selected="0">
            <x v="1"/>
          </reference>
          <reference field="6" count="1">
            <x v="0"/>
          </reference>
        </references>
      </pivotArea>
    </format>
    <format dxfId="177">
      <pivotArea dataOnly="0" labelOnly="1" outline="0" fieldPosition="0">
        <references count="4">
          <reference field="1" count="1" selected="0">
            <x v="45"/>
          </reference>
          <reference field="2" count="1" selected="0">
            <x v="1"/>
          </reference>
          <reference field="3" count="1" selected="0">
            <x v="0"/>
          </reference>
          <reference field="6" count="1">
            <x v="1"/>
          </reference>
        </references>
      </pivotArea>
    </format>
    <format dxfId="176">
      <pivotArea dataOnly="0" labelOnly="1" outline="0" fieldPosition="0">
        <references count="4">
          <reference field="1" count="1" selected="0">
            <x v="47"/>
          </reference>
          <reference field="2" count="1" selected="0">
            <x v="1"/>
          </reference>
          <reference field="3" count="1" selected="0">
            <x v="0"/>
          </reference>
          <reference field="6" count="1">
            <x v="0"/>
          </reference>
        </references>
      </pivotArea>
    </format>
    <format dxfId="175">
      <pivotArea dataOnly="0" labelOnly="1" outline="0" fieldPosition="0">
        <references count="5">
          <reference field="1" count="1" selected="0">
            <x v="19"/>
          </reference>
          <reference field="2" count="1" selected="0">
            <x v="0"/>
          </reference>
          <reference field="3" count="1" selected="0">
            <x v="0"/>
          </reference>
          <reference field="6" count="1" selected="0">
            <x v="1"/>
          </reference>
          <reference field="7" count="1">
            <x v="1"/>
          </reference>
        </references>
      </pivotArea>
    </format>
    <format dxfId="174">
      <pivotArea dataOnly="0" labelOnly="1" outline="0" fieldPosition="0">
        <references count="5">
          <reference field="1" count="1" selected="0">
            <x v="25"/>
          </reference>
          <reference field="2" count="1" selected="0">
            <x v="0"/>
          </reference>
          <reference field="3" count="1" selected="0">
            <x v="0"/>
          </reference>
          <reference field="6" count="1" selected="0">
            <x v="2"/>
          </reference>
          <reference field="7" count="1">
            <x v="0"/>
          </reference>
        </references>
      </pivotArea>
    </format>
    <format dxfId="173">
      <pivotArea dataOnly="0" labelOnly="1" outline="0" fieldPosition="0">
        <references count="5">
          <reference field="1" count="1" selected="0">
            <x v="29"/>
          </reference>
          <reference field="2" count="1" selected="0">
            <x v="0"/>
          </reference>
          <reference field="3" count="1" selected="0">
            <x v="0"/>
          </reference>
          <reference field="6" count="1" selected="0">
            <x v="2"/>
          </reference>
          <reference field="7" count="1">
            <x v="5"/>
          </reference>
        </references>
      </pivotArea>
    </format>
    <format dxfId="172">
      <pivotArea dataOnly="0" labelOnly="1" outline="0" fieldPosition="0">
        <references count="5">
          <reference field="1" count="1" selected="0">
            <x v="31"/>
          </reference>
          <reference field="2" count="1" selected="0">
            <x v="1"/>
          </reference>
          <reference field="3" count="1" selected="0">
            <x v="0"/>
          </reference>
          <reference field="6" count="1" selected="0">
            <x v="1"/>
          </reference>
          <reference field="7" count="1">
            <x v="0"/>
          </reference>
        </references>
      </pivotArea>
    </format>
    <format dxfId="171">
      <pivotArea dataOnly="0" labelOnly="1" outline="0" fieldPosition="0">
        <references count="5">
          <reference field="1" count="1" selected="0">
            <x v="33"/>
          </reference>
          <reference field="2" count="1" selected="0">
            <x v="1"/>
          </reference>
          <reference field="3" count="1" selected="0">
            <x v="0"/>
          </reference>
          <reference field="6" count="1" selected="0">
            <x v="2"/>
          </reference>
          <reference field="7" count="1">
            <x v="1"/>
          </reference>
        </references>
      </pivotArea>
    </format>
    <format dxfId="170">
      <pivotArea dataOnly="0" labelOnly="1" outline="0" fieldPosition="0">
        <references count="5">
          <reference field="1" count="1" selected="0">
            <x v="35"/>
          </reference>
          <reference field="2" count="1" selected="0">
            <x v="1"/>
          </reference>
          <reference field="3" count="1" selected="0">
            <x v="0"/>
          </reference>
          <reference field="6" count="1" selected="0">
            <x v="3"/>
          </reference>
          <reference field="7" count="1">
            <x v="0"/>
          </reference>
        </references>
      </pivotArea>
    </format>
    <format dxfId="169">
      <pivotArea dataOnly="0" labelOnly="1" outline="0" fieldPosition="0">
        <references count="5">
          <reference field="1" count="1" selected="0">
            <x v="45"/>
          </reference>
          <reference field="2" count="1" selected="0">
            <x v="1"/>
          </reference>
          <reference field="3" count="1" selected="0">
            <x v="0"/>
          </reference>
          <reference field="6" count="1" selected="0">
            <x v="1"/>
          </reference>
          <reference field="7" count="1">
            <x v="1"/>
          </reference>
        </references>
      </pivotArea>
    </format>
    <format dxfId="168">
      <pivotArea dataOnly="0" labelOnly="1" outline="0" fieldPosition="0">
        <references count="5">
          <reference field="1" count="1" selected="0">
            <x v="48"/>
          </reference>
          <reference field="2" count="1" selected="0">
            <x v="1"/>
          </reference>
          <reference field="3" count="1" selected="0">
            <x v="0"/>
          </reference>
          <reference field="6" count="1" selected="0">
            <x v="0"/>
          </reference>
          <reference field="7" count="1">
            <x v="0"/>
          </reference>
        </references>
      </pivotArea>
    </format>
    <format dxfId="167">
      <pivotArea dataOnly="0" labelOnly="1" outline="0" fieldPosition="0">
        <references count="6">
          <reference field="1" count="1" selected="0">
            <x v="19"/>
          </reference>
          <reference field="2" count="1" selected="0">
            <x v="0"/>
          </reference>
          <reference field="3" count="1" selected="0">
            <x v="0"/>
          </reference>
          <reference field="4" count="1">
            <x v="17"/>
          </reference>
          <reference field="6" count="1" selected="0">
            <x v="1"/>
          </reference>
          <reference field="7" count="1" selected="0">
            <x v="1"/>
          </reference>
        </references>
      </pivotArea>
    </format>
    <format dxfId="166">
      <pivotArea dataOnly="0" labelOnly="1" outline="0" fieldPosition="0">
        <references count="6">
          <reference field="1" count="1" selected="0">
            <x v="20"/>
          </reference>
          <reference field="2" count="1" selected="0">
            <x v="0"/>
          </reference>
          <reference field="3" count="1" selected="0">
            <x v="0"/>
          </reference>
          <reference field="4" count="1">
            <x v="18"/>
          </reference>
          <reference field="6" count="1" selected="0">
            <x v="2"/>
          </reference>
          <reference field="7" count="1" selected="0">
            <x v="1"/>
          </reference>
        </references>
      </pivotArea>
    </format>
    <format dxfId="165">
      <pivotArea dataOnly="0" labelOnly="1" outline="0" fieldPosition="0">
        <references count="6">
          <reference field="1" count="1" selected="0">
            <x v="25"/>
          </reference>
          <reference field="2" count="1" selected="0">
            <x v="0"/>
          </reference>
          <reference field="3" count="1" selected="0">
            <x v="0"/>
          </reference>
          <reference field="4" count="1">
            <x v="19"/>
          </reference>
          <reference field="6" count="1" selected="0">
            <x v="2"/>
          </reference>
          <reference field="7" count="1" selected="0">
            <x v="0"/>
          </reference>
        </references>
      </pivotArea>
    </format>
    <format dxfId="164">
      <pivotArea dataOnly="0" labelOnly="1" outline="0" fieldPosition="0">
        <references count="6">
          <reference field="1" count="1" selected="0">
            <x v="26"/>
          </reference>
          <reference field="2" count="1" selected="0">
            <x v="0"/>
          </reference>
          <reference field="3" count="1" selected="0">
            <x v="0"/>
          </reference>
          <reference field="4" count="1">
            <x v="20"/>
          </reference>
          <reference field="6" count="1" selected="0">
            <x v="6"/>
          </reference>
          <reference field="7" count="1" selected="0">
            <x v="0"/>
          </reference>
        </references>
      </pivotArea>
    </format>
    <format dxfId="163">
      <pivotArea dataOnly="0" labelOnly="1" outline="0" fieldPosition="0">
        <references count="6">
          <reference field="1" count="1" selected="0">
            <x v="29"/>
          </reference>
          <reference field="2" count="1" selected="0">
            <x v="0"/>
          </reference>
          <reference field="3" count="1" selected="0">
            <x v="0"/>
          </reference>
          <reference field="4" count="1">
            <x v="22"/>
          </reference>
          <reference field="6" count="1" selected="0">
            <x v="2"/>
          </reference>
          <reference field="7" count="1" selected="0">
            <x v="5"/>
          </reference>
        </references>
      </pivotArea>
    </format>
    <format dxfId="162">
      <pivotArea dataOnly="0" labelOnly="1" outline="0" fieldPosition="0">
        <references count="6">
          <reference field="1" count="1" selected="0">
            <x v="31"/>
          </reference>
          <reference field="2" count="1" selected="0">
            <x v="1"/>
          </reference>
          <reference field="3" count="1" selected="0">
            <x v="0"/>
          </reference>
          <reference field="4" count="1">
            <x v="23"/>
          </reference>
          <reference field="6" count="1" selected="0">
            <x v="1"/>
          </reference>
          <reference field="7" count="1" selected="0">
            <x v="0"/>
          </reference>
        </references>
      </pivotArea>
    </format>
    <format dxfId="161">
      <pivotArea dataOnly="0" labelOnly="1" outline="0" fieldPosition="0">
        <references count="6">
          <reference field="1" count="1" selected="0">
            <x v="33"/>
          </reference>
          <reference field="2" count="1" selected="0">
            <x v="1"/>
          </reference>
          <reference field="3" count="1" selected="0">
            <x v="0"/>
          </reference>
          <reference field="4" count="1">
            <x v="24"/>
          </reference>
          <reference field="6" count="1" selected="0">
            <x v="2"/>
          </reference>
          <reference field="7" count="1" selected="0">
            <x v="1"/>
          </reference>
        </references>
      </pivotArea>
    </format>
    <format dxfId="160">
      <pivotArea dataOnly="0" labelOnly="1" outline="0" fieldPosition="0">
        <references count="6">
          <reference field="1" count="1" selected="0">
            <x v="35"/>
          </reference>
          <reference field="2" count="1" selected="0">
            <x v="1"/>
          </reference>
          <reference field="3" count="1" selected="0">
            <x v="0"/>
          </reference>
          <reference field="4" count="1">
            <x v="38"/>
          </reference>
          <reference field="6" count="1" selected="0">
            <x v="3"/>
          </reference>
          <reference field="7" count="1" selected="0">
            <x v="0"/>
          </reference>
        </references>
      </pivotArea>
    </format>
    <format dxfId="159">
      <pivotArea dataOnly="0" labelOnly="1" outline="0" fieldPosition="0">
        <references count="6">
          <reference field="1" count="1" selected="0">
            <x v="39"/>
          </reference>
          <reference field="2" count="1" selected="0">
            <x v="1"/>
          </reference>
          <reference field="3" count="1" selected="0">
            <x v="0"/>
          </reference>
          <reference field="4" count="1">
            <x v="44"/>
          </reference>
          <reference field="6" count="1" selected="0">
            <x v="6"/>
          </reference>
          <reference field="7" count="1" selected="0">
            <x v="0"/>
          </reference>
        </references>
      </pivotArea>
    </format>
    <format dxfId="158">
      <pivotArea dataOnly="0" labelOnly="1" outline="0" fieldPosition="0">
        <references count="6">
          <reference field="1" count="1" selected="0">
            <x v="42"/>
          </reference>
          <reference field="2" count="1" selected="0">
            <x v="1"/>
          </reference>
          <reference field="3" count="1" selected="0">
            <x v="0"/>
          </reference>
          <reference field="4" count="1">
            <x v="52"/>
          </reference>
          <reference field="6" count="1" selected="0">
            <x v="1"/>
          </reference>
          <reference field="7" count="1" selected="0">
            <x v="0"/>
          </reference>
        </references>
      </pivotArea>
    </format>
    <format dxfId="157">
      <pivotArea dataOnly="0" labelOnly="1" outline="0" fieldPosition="0">
        <references count="6">
          <reference field="1" count="1" selected="0">
            <x v="44"/>
          </reference>
          <reference field="2" count="1" selected="0">
            <x v="1"/>
          </reference>
          <reference field="3" count="1" selected="0">
            <x v="1"/>
          </reference>
          <reference field="4" count="1">
            <x v="61"/>
          </reference>
          <reference field="6" count="1" selected="0">
            <x v="0"/>
          </reference>
          <reference field="7" count="1" selected="0">
            <x v="0"/>
          </reference>
        </references>
      </pivotArea>
    </format>
    <format dxfId="156">
      <pivotArea dataOnly="0" labelOnly="1" outline="0" fieldPosition="0">
        <references count="6">
          <reference field="1" count="1" selected="0">
            <x v="45"/>
          </reference>
          <reference field="2" count="1" selected="0">
            <x v="1"/>
          </reference>
          <reference field="3" count="1" selected="0">
            <x v="0"/>
          </reference>
          <reference field="4" count="1">
            <x v="57"/>
          </reference>
          <reference field="6" count="1" selected="0">
            <x v="1"/>
          </reference>
          <reference field="7" count="1" selected="0">
            <x v="1"/>
          </reference>
        </references>
      </pivotArea>
    </format>
    <format dxfId="155">
      <pivotArea dataOnly="0" labelOnly="1" outline="0" fieldPosition="0">
        <references count="6">
          <reference field="1" count="1" selected="0">
            <x v="47"/>
          </reference>
          <reference field="2" count="1" selected="0">
            <x v="1"/>
          </reference>
          <reference field="3" count="1" selected="0">
            <x v="0"/>
          </reference>
          <reference field="4" count="1">
            <x v="58"/>
          </reference>
          <reference field="6" count="1" selected="0">
            <x v="0"/>
          </reference>
          <reference field="7" count="1" selected="0">
            <x v="1"/>
          </reference>
        </references>
      </pivotArea>
    </format>
    <format dxfId="154">
      <pivotArea dataOnly="0" labelOnly="1" outline="0" fieldPosition="0">
        <references count="6">
          <reference field="1" count="1" selected="0">
            <x v="48"/>
          </reference>
          <reference field="2" count="1" selected="0">
            <x v="1"/>
          </reference>
          <reference field="3" count="1" selected="0">
            <x v="0"/>
          </reference>
          <reference field="4" count="1">
            <x v="40"/>
          </reference>
          <reference field="6" count="1" selected="0">
            <x v="0"/>
          </reference>
          <reference field="7" count="1" selected="0">
            <x v="0"/>
          </reference>
        </references>
      </pivotArea>
    </format>
    <format dxfId="153">
      <pivotArea dataOnly="0" labelOnly="1" outline="0" fieldPosition="0">
        <references count="7">
          <reference field="1" count="1" selected="0">
            <x v="19"/>
          </reference>
          <reference field="2" count="1" selected="0">
            <x v="0"/>
          </reference>
          <reference field="3" count="1" selected="0">
            <x v="0"/>
          </reference>
          <reference field="4" count="1" selected="0">
            <x v="17"/>
          </reference>
          <reference field="6" count="1" selected="0">
            <x v="1"/>
          </reference>
          <reference field="7" count="1" selected="0">
            <x v="1"/>
          </reference>
          <reference field="10" count="1">
            <x v="1"/>
          </reference>
        </references>
      </pivotArea>
    </format>
    <format dxfId="152">
      <pivotArea dataOnly="0" labelOnly="1" outline="0" fieldPosition="0">
        <references count="7">
          <reference field="1" count="1" selected="0">
            <x v="20"/>
          </reference>
          <reference field="2" count="1" selected="0">
            <x v="0"/>
          </reference>
          <reference field="3" count="1" selected="0">
            <x v="0"/>
          </reference>
          <reference field="4" count="1" selected="0">
            <x v="18"/>
          </reference>
          <reference field="6" count="1" selected="0">
            <x v="2"/>
          </reference>
          <reference field="7" count="1" selected="0">
            <x v="1"/>
          </reference>
          <reference field="10" count="1">
            <x v="2"/>
          </reference>
        </references>
      </pivotArea>
    </format>
    <format dxfId="151">
      <pivotArea dataOnly="0" labelOnly="1" outline="0" fieldPosition="0">
        <references count="7">
          <reference field="1" count="1" selected="0">
            <x v="26"/>
          </reference>
          <reference field="2" count="1" selected="0">
            <x v="0"/>
          </reference>
          <reference field="3" count="1" selected="0">
            <x v="0"/>
          </reference>
          <reference field="4" count="1" selected="0">
            <x v="20"/>
          </reference>
          <reference field="6" count="1" selected="0">
            <x v="6"/>
          </reference>
          <reference field="7" count="1" selected="0">
            <x v="0"/>
          </reference>
          <reference field="10" count="1">
            <x v="1"/>
          </reference>
        </references>
      </pivotArea>
    </format>
    <format dxfId="150">
      <pivotArea dataOnly="0" labelOnly="1" outline="0" fieldPosition="0">
        <references count="7">
          <reference field="1" count="1" selected="0">
            <x v="29"/>
          </reference>
          <reference field="2" count="1" selected="0">
            <x v="0"/>
          </reference>
          <reference field="3" count="1" selected="0">
            <x v="0"/>
          </reference>
          <reference field="4" count="1" selected="0">
            <x v="22"/>
          </reference>
          <reference field="6" count="1" selected="0">
            <x v="2"/>
          </reference>
          <reference field="7" count="1" selected="0">
            <x v="5"/>
          </reference>
          <reference field="10" count="1">
            <x v="4"/>
          </reference>
        </references>
      </pivotArea>
    </format>
    <format dxfId="149">
      <pivotArea dataOnly="0" labelOnly="1" outline="0" fieldPosition="0">
        <references count="7">
          <reference field="1" count="1" selected="0">
            <x v="31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23"/>
          </reference>
          <reference field="6" count="1" selected="0">
            <x v="1"/>
          </reference>
          <reference field="7" count="1" selected="0">
            <x v="0"/>
          </reference>
          <reference field="10" count="1">
            <x v="2"/>
          </reference>
        </references>
      </pivotArea>
    </format>
    <format dxfId="148">
      <pivotArea dataOnly="0" labelOnly="1" outline="0" fieldPosition="0">
        <references count="7">
          <reference field="1" count="1" selected="0">
            <x v="39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44"/>
          </reference>
          <reference field="6" count="1" selected="0">
            <x v="6"/>
          </reference>
          <reference field="7" count="1" selected="0">
            <x v="0"/>
          </reference>
          <reference field="10" count="1">
            <x v="4"/>
          </reference>
        </references>
      </pivotArea>
    </format>
    <format dxfId="147">
      <pivotArea dataOnly="0" labelOnly="1" outline="0" fieldPosition="0">
        <references count="7">
          <reference field="1" count="1" selected="0">
            <x v="42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52"/>
          </reference>
          <reference field="6" count="1" selected="0">
            <x v="1"/>
          </reference>
          <reference field="7" count="1" selected="0">
            <x v="0"/>
          </reference>
          <reference field="10" count="1">
            <x v="5"/>
          </reference>
        </references>
      </pivotArea>
    </format>
    <format dxfId="146">
      <pivotArea dataOnly="0" labelOnly="1" outline="0" fieldPosition="0">
        <references count="7">
          <reference field="1" count="1" selected="0">
            <x v="44"/>
          </reference>
          <reference field="2" count="1" selected="0">
            <x v="1"/>
          </reference>
          <reference field="3" count="1" selected="0">
            <x v="1"/>
          </reference>
          <reference field="4" count="1" selected="0">
            <x v="61"/>
          </reference>
          <reference field="6" count="1" selected="0">
            <x v="0"/>
          </reference>
          <reference field="7" count="1" selected="0">
            <x v="0"/>
          </reference>
          <reference field="10" count="1">
            <x v="2"/>
          </reference>
        </references>
      </pivotArea>
    </format>
    <format dxfId="145">
      <pivotArea dataOnly="0" labelOnly="1" outline="0" fieldPosition="0">
        <references count="7">
          <reference field="1" count="1" selected="0">
            <x v="47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58"/>
          </reference>
          <reference field="6" count="1" selected="0">
            <x v="0"/>
          </reference>
          <reference field="7" count="1" selected="0">
            <x v="1"/>
          </reference>
          <reference field="10" count="1">
            <x v="1"/>
          </reference>
        </references>
      </pivotArea>
    </format>
    <format dxfId="144">
      <pivotArea dataOnly="0" labelOnly="1" outline="0" fieldPosition="0">
        <references count="7">
          <reference field="1" count="1" selected="0">
            <x v="48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40"/>
          </reference>
          <reference field="6" count="1" selected="0">
            <x v="0"/>
          </reference>
          <reference field="7" count="1" selected="0">
            <x v="0"/>
          </reference>
          <reference field="10" count="1">
            <x v="4"/>
          </reference>
        </references>
      </pivotArea>
    </format>
    <format dxfId="143">
      <pivotArea dataOnly="0" labelOnly="1" outline="0" fieldPosition="0">
        <references count="8">
          <reference field="1" count="1" selected="0">
            <x v="19"/>
          </reference>
          <reference field="2" count="1" selected="0">
            <x v="0"/>
          </reference>
          <reference field="3" count="1" selected="0">
            <x v="0"/>
          </reference>
          <reference field="4" count="1" selected="0">
            <x v="17"/>
          </reference>
          <reference field="6" count="1" selected="0">
            <x v="1"/>
          </reference>
          <reference field="7" count="1" selected="0">
            <x v="1"/>
          </reference>
          <reference field="10" count="1" selected="0">
            <x v="1"/>
          </reference>
          <reference field="11" count="1">
            <x v="2"/>
          </reference>
        </references>
      </pivotArea>
    </format>
    <format dxfId="142">
      <pivotArea dataOnly="0" labelOnly="1" outline="0" fieldPosition="0">
        <references count="8">
          <reference field="1" count="1" selected="0">
            <x v="20"/>
          </reference>
          <reference field="2" count="1" selected="0">
            <x v="0"/>
          </reference>
          <reference field="3" count="1" selected="0">
            <x v="0"/>
          </reference>
          <reference field="4" count="1" selected="0">
            <x v="18"/>
          </reference>
          <reference field="6" count="1" selected="0">
            <x v="2"/>
          </reference>
          <reference field="7" count="1" selected="0">
            <x v="1"/>
          </reference>
          <reference field="10" count="1" selected="0">
            <x v="2"/>
          </reference>
          <reference field="11" count="1">
            <x v="1"/>
          </reference>
        </references>
      </pivotArea>
    </format>
    <format dxfId="141">
      <pivotArea dataOnly="0" labelOnly="1" outline="0" fieldPosition="0">
        <references count="8">
          <reference field="1" count="1" selected="0">
            <x v="25"/>
          </reference>
          <reference field="2" count="1" selected="0">
            <x v="0"/>
          </reference>
          <reference field="3" count="1" selected="0">
            <x v="0"/>
          </reference>
          <reference field="4" count="1" selected="0">
            <x v="19"/>
          </reference>
          <reference field="6" count="1" selected="0">
            <x v="2"/>
          </reference>
          <reference field="7" count="1" selected="0">
            <x v="0"/>
          </reference>
          <reference field="10" count="1" selected="0">
            <x v="2"/>
          </reference>
          <reference field="11" count="1">
            <x v="2"/>
          </reference>
        </references>
      </pivotArea>
    </format>
    <format dxfId="140">
      <pivotArea dataOnly="0" labelOnly="1" outline="0" fieldPosition="0">
        <references count="8">
          <reference field="1" count="1" selected="0">
            <x v="44"/>
          </reference>
          <reference field="2" count="1" selected="0">
            <x v="1"/>
          </reference>
          <reference field="3" count="1" selected="0">
            <x v="1"/>
          </reference>
          <reference field="4" count="1" selected="0">
            <x v="61"/>
          </reference>
          <reference field="6" count="1" selected="0">
            <x v="0"/>
          </reference>
          <reference field="7" count="1" selected="0">
            <x v="0"/>
          </reference>
          <reference field="10" count="1" selected="0">
            <x v="2"/>
          </reference>
          <reference field="11" count="1">
            <x v="1"/>
          </reference>
        </references>
      </pivotArea>
    </format>
    <format dxfId="139">
      <pivotArea dataOnly="0" labelOnly="1" outline="0" fieldPosition="0">
        <references count="8">
          <reference field="1" count="1" selected="0">
            <x v="45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57"/>
          </reference>
          <reference field="6" count="1" selected="0">
            <x v="1"/>
          </reference>
          <reference field="7" count="1" selected="0">
            <x v="1"/>
          </reference>
          <reference field="10" count="1" selected="0">
            <x v="2"/>
          </reference>
          <reference field="11" count="1">
            <x v="2"/>
          </reference>
        </references>
      </pivotArea>
    </format>
    <format dxfId="138">
      <pivotArea dataOnly="0" labelOnly="1" outline="0" fieldPosition="0">
        <references count="8">
          <reference field="1" count="1" selected="0">
            <x v="47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58"/>
          </reference>
          <reference field="6" count="1" selected="0">
            <x v="0"/>
          </reference>
          <reference field="7" count="1" selected="0">
            <x v="1"/>
          </reference>
          <reference field="10" count="1" selected="0">
            <x v="1"/>
          </reference>
          <reference field="11" count="1">
            <x v="1"/>
          </reference>
        </references>
      </pivotArea>
    </format>
    <format dxfId="137">
      <pivotArea dataOnly="0" labelOnly="1" outline="0" fieldPosition="0">
        <references count="8">
          <reference field="1" count="1" selected="0">
            <x v="48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40"/>
          </reference>
          <reference field="6" count="1" selected="0">
            <x v="0"/>
          </reference>
          <reference field="7" count="1" selected="0">
            <x v="0"/>
          </reference>
          <reference field="10" count="1" selected="0">
            <x v="4"/>
          </reference>
          <reference field="11" count="1">
            <x v="2"/>
          </reference>
        </references>
      </pivotArea>
    </format>
    <format dxfId="136">
      <pivotArea dataOnly="0" labelOnly="1" outline="0" fieldPosition="0">
        <references count="9">
          <reference field="1" count="1" selected="0">
            <x v="19"/>
          </reference>
          <reference field="2" count="1" selected="0">
            <x v="0"/>
          </reference>
          <reference field="3" count="1" selected="0">
            <x v="0"/>
          </reference>
          <reference field="4" count="1" selected="0">
            <x v="17"/>
          </reference>
          <reference field="6" count="1" selected="0">
            <x v="1"/>
          </reference>
          <reference field="7" count="1" selected="0">
            <x v="1"/>
          </reference>
          <reference field="10" count="1" selected="0">
            <x v="1"/>
          </reference>
          <reference field="11" count="1" selected="0">
            <x v="2"/>
          </reference>
          <reference field="13" count="1">
            <x v="15"/>
          </reference>
        </references>
      </pivotArea>
    </format>
    <format dxfId="135">
      <pivotArea dataOnly="0" labelOnly="1" outline="0" fieldPosition="0">
        <references count="9">
          <reference field="1" count="1" selected="0">
            <x v="20"/>
          </reference>
          <reference field="2" count="1" selected="0">
            <x v="0"/>
          </reference>
          <reference field="3" count="1" selected="0">
            <x v="0"/>
          </reference>
          <reference field="4" count="1" selected="0">
            <x v="18"/>
          </reference>
          <reference field="6" count="1" selected="0">
            <x v="2"/>
          </reference>
          <reference field="7" count="1" selected="0">
            <x v="1"/>
          </reference>
          <reference field="10" count="1" selected="0">
            <x v="2"/>
          </reference>
          <reference field="11" count="1" selected="0">
            <x v="1"/>
          </reference>
          <reference field="13" count="1">
            <x v="26"/>
          </reference>
        </references>
      </pivotArea>
    </format>
    <format dxfId="134">
      <pivotArea dataOnly="0" labelOnly="1" outline="0" fieldPosition="0">
        <references count="9">
          <reference field="1" count="1" selected="0">
            <x v="25"/>
          </reference>
          <reference field="2" count="1" selected="0">
            <x v="0"/>
          </reference>
          <reference field="3" count="1" selected="0">
            <x v="0"/>
          </reference>
          <reference field="4" count="1" selected="0">
            <x v="19"/>
          </reference>
          <reference field="6" count="1" selected="0">
            <x v="2"/>
          </reference>
          <reference field="7" count="1" selected="0">
            <x v="0"/>
          </reference>
          <reference field="10" count="1" selected="0">
            <x v="2"/>
          </reference>
          <reference field="11" count="1" selected="0">
            <x v="2"/>
          </reference>
          <reference field="13" count="1">
            <x v="15"/>
          </reference>
        </references>
      </pivotArea>
    </format>
    <format dxfId="133">
      <pivotArea dataOnly="0" labelOnly="1" outline="0" fieldPosition="0">
        <references count="9">
          <reference field="1" count="1" selected="0">
            <x v="26"/>
          </reference>
          <reference field="2" count="1" selected="0">
            <x v="0"/>
          </reference>
          <reference field="3" count="1" selected="0">
            <x v="0"/>
          </reference>
          <reference field="4" count="1" selected="0">
            <x v="20"/>
          </reference>
          <reference field="6" count="1" selected="0">
            <x v="6"/>
          </reference>
          <reference field="7" count="1" selected="0">
            <x v="0"/>
          </reference>
          <reference field="10" count="1" selected="0">
            <x v="1"/>
          </reference>
          <reference field="11" count="1" selected="0">
            <x v="2"/>
          </reference>
          <reference field="13" count="1">
            <x v="33"/>
          </reference>
        </references>
      </pivotArea>
    </format>
    <format dxfId="132">
      <pivotArea dataOnly="0" labelOnly="1" outline="0" fieldPosition="0">
        <references count="9">
          <reference field="1" count="1" selected="0">
            <x v="33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24"/>
          </reference>
          <reference field="6" count="1" selected="0">
            <x v="2"/>
          </reference>
          <reference field="7" count="1" selected="0">
            <x v="1"/>
          </reference>
          <reference field="10" count="1" selected="0">
            <x v="2"/>
          </reference>
          <reference field="11" count="1" selected="0">
            <x v="2"/>
          </reference>
          <reference field="13" count="1">
            <x v="58"/>
          </reference>
        </references>
      </pivotArea>
    </format>
    <format dxfId="131">
      <pivotArea dataOnly="0" labelOnly="1" outline="0" fieldPosition="0">
        <references count="9">
          <reference field="1" count="1" selected="0">
            <x v="35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38"/>
          </reference>
          <reference field="6" count="1" selected="0">
            <x v="3"/>
          </reference>
          <reference field="7" count="1" selected="0">
            <x v="0"/>
          </reference>
          <reference field="10" count="1" selected="0">
            <x v="2"/>
          </reference>
          <reference field="11" count="1" selected="0">
            <x v="2"/>
          </reference>
          <reference field="13" count="1">
            <x v="63"/>
          </reference>
        </references>
      </pivotArea>
    </format>
    <format dxfId="130">
      <pivotArea dataOnly="0" labelOnly="1" outline="0" fieldPosition="0">
        <references count="9">
          <reference field="1" count="1" selected="0">
            <x v="39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44"/>
          </reference>
          <reference field="6" count="1" selected="0">
            <x v="6"/>
          </reference>
          <reference field="7" count="1" selected="0">
            <x v="0"/>
          </reference>
          <reference field="10" count="1" selected="0">
            <x v="4"/>
          </reference>
          <reference field="11" count="1" selected="0">
            <x v="2"/>
          </reference>
          <reference field="13" count="1">
            <x v="81"/>
          </reference>
        </references>
      </pivotArea>
    </format>
    <format dxfId="129">
      <pivotArea dataOnly="0" labelOnly="1" outline="0" fieldPosition="0">
        <references count="9">
          <reference field="1" count="1" selected="0">
            <x v="42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52"/>
          </reference>
          <reference field="6" count="1" selected="0">
            <x v="1"/>
          </reference>
          <reference field="7" count="1" selected="0">
            <x v="0"/>
          </reference>
          <reference field="10" count="1" selected="0">
            <x v="5"/>
          </reference>
          <reference field="11" count="1" selected="0">
            <x v="2"/>
          </reference>
          <reference field="13" count="1">
            <x v="86"/>
          </reference>
        </references>
      </pivotArea>
    </format>
    <format dxfId="128">
      <pivotArea dataOnly="0" labelOnly="1" outline="0" fieldPosition="0">
        <references count="9">
          <reference field="1" count="1" selected="0">
            <x v="45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57"/>
          </reference>
          <reference field="6" count="1" selected="0">
            <x v="1"/>
          </reference>
          <reference field="7" count="1" selected="0">
            <x v="1"/>
          </reference>
          <reference field="10" count="1" selected="0">
            <x v="2"/>
          </reference>
          <reference field="11" count="1" selected="0">
            <x v="2"/>
          </reference>
          <reference field="13" count="1">
            <x v="80"/>
          </reference>
        </references>
      </pivotArea>
    </format>
    <format dxfId="127">
      <pivotArea dataOnly="0" labelOnly="1" outline="0" fieldPosition="0">
        <references count="9">
          <reference field="1" count="1" selected="0">
            <x v="47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58"/>
          </reference>
          <reference field="6" count="1" selected="0">
            <x v="0"/>
          </reference>
          <reference field="7" count="1" selected="0">
            <x v="1"/>
          </reference>
          <reference field="10" count="1" selected="0">
            <x v="1"/>
          </reference>
          <reference field="11" count="1" selected="0">
            <x v="1"/>
          </reference>
          <reference field="13" count="1">
            <x v="86"/>
          </reference>
        </references>
      </pivotArea>
    </format>
    <format dxfId="126">
      <pivotArea dataOnly="0" labelOnly="1" outline="0" fieldPosition="0">
        <references count="9">
          <reference field="1" count="1" selected="0">
            <x v="48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40"/>
          </reference>
          <reference field="6" count="1" selected="0">
            <x v="0"/>
          </reference>
          <reference field="7" count="1" selected="0">
            <x v="0"/>
          </reference>
          <reference field="10" count="1" selected="0">
            <x v="4"/>
          </reference>
          <reference field="11" count="1" selected="0">
            <x v="2"/>
          </reference>
          <reference field="13" count="1">
            <x v="70"/>
          </reference>
        </references>
      </pivotArea>
    </format>
    <format dxfId="125">
      <pivotArea dataOnly="0" labelOnly="1" outline="0" fieldPosition="0">
        <references count="10">
          <reference field="1" count="1" selected="0">
            <x v="19"/>
          </reference>
          <reference field="2" count="1" selected="0">
            <x v="0"/>
          </reference>
          <reference field="3" count="1" selected="0">
            <x v="0"/>
          </reference>
          <reference field="4" count="1" selected="0">
            <x v="17"/>
          </reference>
          <reference field="6" count="1" selected="0">
            <x v="1"/>
          </reference>
          <reference field="7" count="1" selected="0">
            <x v="1"/>
          </reference>
          <reference field="10" count="1" selected="0">
            <x v="1"/>
          </reference>
          <reference field="11" count="1" selected="0">
            <x v="2"/>
          </reference>
          <reference field="12" count="1">
            <x v="8"/>
          </reference>
          <reference field="13" count="1" selected="0">
            <x v="15"/>
          </reference>
        </references>
      </pivotArea>
    </format>
    <format dxfId="124">
      <pivotArea dataOnly="0" labelOnly="1" outline="0" fieldPosition="0">
        <references count="10">
          <reference field="1" count="1" selected="0">
            <x v="31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23"/>
          </reference>
          <reference field="6" count="1" selected="0">
            <x v="1"/>
          </reference>
          <reference field="7" count="1" selected="0">
            <x v="0"/>
          </reference>
          <reference field="10" count="1" selected="0">
            <x v="2"/>
          </reference>
          <reference field="11" count="1" selected="0">
            <x v="2"/>
          </reference>
          <reference field="12" count="1">
            <x v="5"/>
          </reference>
          <reference field="13" count="1" selected="0">
            <x v="33"/>
          </reference>
        </references>
      </pivotArea>
    </format>
    <format dxfId="123">
      <pivotArea dataOnly="0" labelOnly="1" outline="0" fieldPosition="0">
        <references count="10">
          <reference field="1" count="1" selected="0">
            <x v="35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38"/>
          </reference>
          <reference field="6" count="1" selected="0">
            <x v="3"/>
          </reference>
          <reference field="7" count="1" selected="0">
            <x v="0"/>
          </reference>
          <reference field="10" count="1" selected="0">
            <x v="2"/>
          </reference>
          <reference field="11" count="1" selected="0">
            <x v="2"/>
          </reference>
          <reference field="12" count="1">
            <x v="6"/>
          </reference>
          <reference field="13" count="1" selected="0">
            <x v="63"/>
          </reference>
        </references>
      </pivotArea>
    </format>
    <format dxfId="122">
      <pivotArea dataOnly="0" labelOnly="1" outline="0" fieldPosition="0">
        <references count="10">
          <reference field="1" count="1" selected="0">
            <x v="42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52"/>
          </reference>
          <reference field="6" count="1" selected="0">
            <x v="1"/>
          </reference>
          <reference field="7" count="1" selected="0">
            <x v="0"/>
          </reference>
          <reference field="10" count="1" selected="0">
            <x v="5"/>
          </reference>
          <reference field="11" count="1" selected="0">
            <x v="2"/>
          </reference>
          <reference field="12" count="1">
            <x v="5"/>
          </reference>
          <reference field="13" count="1" selected="0">
            <x v="86"/>
          </reference>
        </references>
      </pivotArea>
    </format>
    <format dxfId="121">
      <pivotArea dataOnly="0" labelOnly="1" outline="0" fieldPosition="0">
        <references count="10">
          <reference field="1" count="1" selected="0">
            <x v="44"/>
          </reference>
          <reference field="2" count="1" selected="0">
            <x v="1"/>
          </reference>
          <reference field="3" count="1" selected="0">
            <x v="1"/>
          </reference>
          <reference field="4" count="1" selected="0">
            <x v="61"/>
          </reference>
          <reference field="6" count="1" selected="0">
            <x v="0"/>
          </reference>
          <reference field="7" count="1" selected="0">
            <x v="0"/>
          </reference>
          <reference field="10" count="1" selected="0">
            <x v="2"/>
          </reference>
          <reference field="11" count="1" selected="0">
            <x v="1"/>
          </reference>
          <reference field="12" count="1">
            <x v="6"/>
          </reference>
          <reference field="13" count="1" selected="0">
            <x v="86"/>
          </reference>
        </references>
      </pivotArea>
    </format>
    <format dxfId="120">
      <pivotArea dataOnly="0" labelOnly="1" outline="0" fieldPosition="0">
        <references count="10">
          <reference field="1" count="1" selected="0">
            <x v="45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57"/>
          </reference>
          <reference field="6" count="1" selected="0">
            <x v="1"/>
          </reference>
          <reference field="7" count="1" selected="0">
            <x v="1"/>
          </reference>
          <reference field="10" count="1" selected="0">
            <x v="2"/>
          </reference>
          <reference field="11" count="1" selected="0">
            <x v="2"/>
          </reference>
          <reference field="12" count="1">
            <x v="4"/>
          </reference>
          <reference field="13" count="1" selected="0">
            <x v="80"/>
          </reference>
        </references>
      </pivotArea>
    </format>
    <format dxfId="119">
      <pivotArea dataOnly="0" labelOnly="1" outline="0" fieldPosition="0">
        <references count="10">
          <reference field="1" count="1" selected="0">
            <x v="48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40"/>
          </reference>
          <reference field="6" count="1" selected="0">
            <x v="0"/>
          </reference>
          <reference field="7" count="1" selected="0">
            <x v="0"/>
          </reference>
          <reference field="10" count="1" selected="0">
            <x v="4"/>
          </reference>
          <reference field="11" count="1" selected="0">
            <x v="2"/>
          </reference>
          <reference field="12" count="1">
            <x v="5"/>
          </reference>
          <reference field="13" count="1" selected="0">
            <x v="70"/>
          </reference>
        </references>
      </pivotArea>
    </format>
    <format dxfId="118">
      <pivotArea dataOnly="0" labelOnly="1" outline="0" fieldPosition="0">
        <references count="11">
          <reference field="1" count="1" selected="0">
            <x v="19"/>
          </reference>
          <reference field="2" count="1" selected="0">
            <x v="0"/>
          </reference>
          <reference field="3" count="1" selected="0">
            <x v="0"/>
          </reference>
          <reference field="4" count="1" selected="0">
            <x v="17"/>
          </reference>
          <reference field="6" count="1" selected="0">
            <x v="1"/>
          </reference>
          <reference field="7" count="1" selected="0">
            <x v="1"/>
          </reference>
          <reference field="10" count="1" selected="0">
            <x v="1"/>
          </reference>
          <reference field="11" count="1" selected="0">
            <x v="2"/>
          </reference>
          <reference field="12" count="1" selected="0">
            <x v="8"/>
          </reference>
          <reference field="13" count="1" selected="0">
            <x v="15"/>
          </reference>
          <reference field="14" count="1">
            <x v="0"/>
          </reference>
        </references>
      </pivotArea>
    </format>
    <format dxfId="117">
      <pivotArea dataOnly="0" labelOnly="1" outline="0" fieldPosition="0">
        <references count="11">
          <reference field="1" count="1" selected="0">
            <x v="33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24"/>
          </reference>
          <reference field="6" count="1" selected="0">
            <x v="2"/>
          </reference>
          <reference field="7" count="1" selected="0">
            <x v="1"/>
          </reference>
          <reference field="10" count="1" selected="0">
            <x v="2"/>
          </reference>
          <reference field="11" count="1" selected="0">
            <x v="2"/>
          </reference>
          <reference field="12" count="1" selected="0">
            <x v="5"/>
          </reference>
          <reference field="13" count="1" selected="0">
            <x v="58"/>
          </reference>
          <reference field="14" count="1">
            <x v="1"/>
          </reference>
        </references>
      </pivotArea>
    </format>
    <format dxfId="116">
      <pivotArea dataOnly="0" labelOnly="1" outline="0" fieldPosition="0">
        <references count="11">
          <reference field="1" count="1" selected="0">
            <x v="39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44"/>
          </reference>
          <reference field="6" count="1" selected="0">
            <x v="6"/>
          </reference>
          <reference field="7" count="1" selected="0">
            <x v="0"/>
          </reference>
          <reference field="10" count="1" selected="0">
            <x v="4"/>
          </reference>
          <reference field="11" count="1" selected="0">
            <x v="2"/>
          </reference>
          <reference field="12" count="1" selected="0">
            <x v="6"/>
          </reference>
          <reference field="13" count="1" selected="0">
            <x v="81"/>
          </reference>
          <reference field="14" count="1">
            <x v="0"/>
          </reference>
        </references>
      </pivotArea>
    </format>
    <format dxfId="115">
      <pivotArea dataOnly="0" labelOnly="1" outline="0" fieldPosition="0">
        <references count="11">
          <reference field="1" count="1" selected="0">
            <x v="42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52"/>
          </reference>
          <reference field="6" count="1" selected="0">
            <x v="1"/>
          </reference>
          <reference field="7" count="1" selected="0">
            <x v="0"/>
          </reference>
          <reference field="10" count="1" selected="0">
            <x v="5"/>
          </reference>
          <reference field="11" count="1" selected="0">
            <x v="2"/>
          </reference>
          <reference field="12" count="1" selected="0">
            <x v="5"/>
          </reference>
          <reference field="13" count="1" selected="0">
            <x v="86"/>
          </reference>
          <reference field="14" count="1">
            <x v="1"/>
          </reference>
        </references>
      </pivotArea>
    </format>
    <format dxfId="114">
      <pivotArea dataOnly="0" labelOnly="1" outline="0" fieldPosition="0">
        <references count="11">
          <reference field="1" count="1" selected="0">
            <x v="44"/>
          </reference>
          <reference field="2" count="1" selected="0">
            <x v="1"/>
          </reference>
          <reference field="3" count="1" selected="0">
            <x v="1"/>
          </reference>
          <reference field="4" count="1" selected="0">
            <x v="61"/>
          </reference>
          <reference field="6" count="1" selected="0">
            <x v="0"/>
          </reference>
          <reference field="7" count="1" selected="0">
            <x v="0"/>
          </reference>
          <reference field="10" count="1" selected="0">
            <x v="2"/>
          </reference>
          <reference field="11" count="1" selected="0">
            <x v="1"/>
          </reference>
          <reference field="12" count="1" selected="0">
            <x v="6"/>
          </reference>
          <reference field="13" count="1" selected="0">
            <x v="86"/>
          </reference>
          <reference field="14" count="1">
            <x v="0"/>
          </reference>
        </references>
      </pivotArea>
    </format>
    <format dxfId="113">
      <pivotArea dataOnly="0" labelOnly="1" outline="0" fieldPosition="0">
        <references count="12">
          <reference field="1" count="1" selected="0">
            <x v="19"/>
          </reference>
          <reference field="2" count="1" selected="0">
            <x v="0"/>
          </reference>
          <reference field="3" count="1" selected="0">
            <x v="0"/>
          </reference>
          <reference field="4" count="1" selected="0">
            <x v="17"/>
          </reference>
          <reference field="6" count="1" selected="0">
            <x v="1"/>
          </reference>
          <reference field="7" count="1" selected="0">
            <x v="1"/>
          </reference>
          <reference field="10" count="1" selected="0">
            <x v="1"/>
          </reference>
          <reference field="11" count="1" selected="0">
            <x v="2"/>
          </reference>
          <reference field="12" count="1" selected="0">
            <x v="8"/>
          </reference>
          <reference field="13" count="1" selected="0">
            <x v="15"/>
          </reference>
          <reference field="14" count="1" selected="0">
            <x v="0"/>
          </reference>
          <reference field="15" count="1">
            <x v="0"/>
          </reference>
        </references>
      </pivotArea>
    </format>
    <format dxfId="112">
      <pivotArea dataOnly="0" labelOnly="1" outline="0" fieldPosition="0">
        <references count="1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0"/>
          </reference>
          <reference field="4" count="1" selected="0">
            <x v="17"/>
          </reference>
          <reference field="6" count="1" selected="0">
            <x v="1"/>
          </reference>
          <reference field="7" count="1" selected="0">
            <x v="1"/>
          </reference>
          <reference field="10" count="1" selected="0">
            <x v="1"/>
          </reference>
          <reference field="11" count="1" selected="0">
            <x v="2"/>
          </reference>
          <reference field="12" count="1" selected="0">
            <x v="8"/>
          </reference>
          <reference field="13" count="1" selected="0">
            <x v="15"/>
          </reference>
          <reference field="14" count="1" selected="0">
            <x v="0"/>
          </reference>
          <reference field="15" count="1" selected="0">
            <x v="0"/>
          </reference>
          <reference field="25" count="1">
            <x v="0"/>
          </reference>
        </references>
      </pivotArea>
    </format>
    <format dxfId="111">
      <pivotArea dataOnly="0" labelOnly="1" outline="0" fieldPosition="0">
        <references count="13">
          <reference field="1" count="1" selected="0">
            <x v="31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23"/>
          </reference>
          <reference field="6" count="1" selected="0">
            <x v="1"/>
          </reference>
          <reference field="7" count="1" selected="0">
            <x v="0"/>
          </reference>
          <reference field="10" count="1" selected="0">
            <x v="2"/>
          </reference>
          <reference field="11" count="1" selected="0">
            <x v="2"/>
          </reference>
          <reference field="12" count="1" selected="0">
            <x v="5"/>
          </reference>
          <reference field="13" count="1" selected="0">
            <x v="33"/>
          </reference>
          <reference field="14" count="1" selected="0">
            <x v="0"/>
          </reference>
          <reference field="15" count="1" selected="0">
            <x v="0"/>
          </reference>
          <reference field="25" count="1">
            <x v="20"/>
          </reference>
        </references>
      </pivotArea>
    </format>
    <format dxfId="110">
      <pivotArea dataOnly="0" labelOnly="1" outline="0" fieldPosition="0">
        <references count="13">
          <reference field="1" count="1" selected="0">
            <x v="33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24"/>
          </reference>
          <reference field="6" count="1" selected="0">
            <x v="2"/>
          </reference>
          <reference field="7" count="1" selected="0">
            <x v="1"/>
          </reference>
          <reference field="10" count="1" selected="0">
            <x v="2"/>
          </reference>
          <reference field="11" count="1" selected="0">
            <x v="2"/>
          </reference>
          <reference field="12" count="1" selected="0">
            <x v="5"/>
          </reference>
          <reference field="13" count="1" selected="0">
            <x v="58"/>
          </reference>
          <reference field="14" count="1" selected="0">
            <x v="1"/>
          </reference>
          <reference field="15" count="1" selected="0">
            <x v="0"/>
          </reference>
          <reference field="25" count="1">
            <x v="6"/>
          </reference>
        </references>
      </pivotArea>
    </format>
    <format dxfId="109">
      <pivotArea dataOnly="0" labelOnly="1" outline="0" fieldPosition="0">
        <references count="13">
          <reference field="1" count="1" selected="0">
            <x v="35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38"/>
          </reference>
          <reference field="6" count="1" selected="0">
            <x v="3"/>
          </reference>
          <reference field="7" count="1" selected="0">
            <x v="0"/>
          </reference>
          <reference field="10" count="1" selected="0">
            <x v="2"/>
          </reference>
          <reference field="11" count="1" selected="0">
            <x v="2"/>
          </reference>
          <reference field="12" count="1" selected="0">
            <x v="6"/>
          </reference>
          <reference field="13" count="1" selected="0">
            <x v="63"/>
          </reference>
          <reference field="14" count="1" selected="0">
            <x v="1"/>
          </reference>
          <reference field="15" count="1" selected="0">
            <x v="0"/>
          </reference>
          <reference field="25" count="1">
            <x v="52"/>
          </reference>
        </references>
      </pivotArea>
    </format>
    <format dxfId="108">
      <pivotArea dataOnly="0" labelOnly="1" outline="0" fieldPosition="0">
        <references count="13">
          <reference field="1" count="1" selected="0">
            <x v="39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44"/>
          </reference>
          <reference field="6" count="1" selected="0">
            <x v="6"/>
          </reference>
          <reference field="7" count="1" selected="0">
            <x v="0"/>
          </reference>
          <reference field="10" count="1" selected="0">
            <x v="4"/>
          </reference>
          <reference field="11" count="1" selected="0">
            <x v="2"/>
          </reference>
          <reference field="12" count="1" selected="0">
            <x v="6"/>
          </reference>
          <reference field="13" count="1" selected="0">
            <x v="81"/>
          </reference>
          <reference field="14" count="1" selected="0">
            <x v="0"/>
          </reference>
          <reference field="15" count="1" selected="0">
            <x v="0"/>
          </reference>
          <reference field="25" count="1">
            <x v="207"/>
          </reference>
        </references>
      </pivotArea>
    </format>
    <format dxfId="107">
      <pivotArea dataOnly="0" labelOnly="1" outline="0" fieldPosition="0">
        <references count="13">
          <reference field="1" count="1" selected="0">
            <x v="42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52"/>
          </reference>
          <reference field="6" count="1" selected="0">
            <x v="1"/>
          </reference>
          <reference field="7" count="1" selected="0">
            <x v="0"/>
          </reference>
          <reference field="10" count="1" selected="0">
            <x v="5"/>
          </reference>
          <reference field="11" count="1" selected="0">
            <x v="2"/>
          </reference>
          <reference field="12" count="1" selected="0">
            <x v="5"/>
          </reference>
          <reference field="13" count="1" selected="0">
            <x v="86"/>
          </reference>
          <reference field="14" count="1" selected="0">
            <x v="1"/>
          </reference>
          <reference field="15" count="1" selected="0">
            <x v="0"/>
          </reference>
          <reference field="25" count="1">
            <x v="265"/>
          </reference>
        </references>
      </pivotArea>
    </format>
    <format dxfId="106">
      <pivotArea dataOnly="0" labelOnly="1" outline="0" fieldPosition="0">
        <references count="13">
          <reference field="1" count="1" selected="0">
            <x v="44"/>
          </reference>
          <reference field="2" count="1" selected="0">
            <x v="1"/>
          </reference>
          <reference field="3" count="1" selected="0">
            <x v="1"/>
          </reference>
          <reference field="4" count="1" selected="0">
            <x v="61"/>
          </reference>
          <reference field="6" count="1" selected="0">
            <x v="0"/>
          </reference>
          <reference field="7" count="1" selected="0">
            <x v="0"/>
          </reference>
          <reference field="10" count="1" selected="0">
            <x v="2"/>
          </reference>
          <reference field="11" count="1" selected="0">
            <x v="1"/>
          </reference>
          <reference field="12" count="1" selected="0">
            <x v="6"/>
          </reference>
          <reference field="13" count="1" selected="0">
            <x v="86"/>
          </reference>
          <reference field="14" count="1" selected="0">
            <x v="0"/>
          </reference>
          <reference field="15" count="1" selected="0">
            <x v="0"/>
          </reference>
          <reference field="25" count="1">
            <x v="362"/>
          </reference>
        </references>
      </pivotArea>
    </format>
    <format dxfId="105">
      <pivotArea dataOnly="0" labelOnly="1" outline="0" fieldPosition="0">
        <references count="13">
          <reference field="1" count="1" selected="0">
            <x v="45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57"/>
          </reference>
          <reference field="6" count="1" selected="0">
            <x v="1"/>
          </reference>
          <reference field="7" count="1" selected="0">
            <x v="1"/>
          </reference>
          <reference field="10" count="1" selected="0">
            <x v="2"/>
          </reference>
          <reference field="11" count="1" selected="0">
            <x v="2"/>
          </reference>
          <reference field="12" count="1" selected="0">
            <x v="4"/>
          </reference>
          <reference field="13" count="1" selected="0">
            <x v="80"/>
          </reference>
          <reference field="14" count="1" selected="0">
            <x v="0"/>
          </reference>
          <reference field="15" count="1" selected="0">
            <x v="0"/>
          </reference>
          <reference field="25" count="1">
            <x v="324"/>
          </reference>
        </references>
      </pivotArea>
    </format>
    <format dxfId="104">
      <pivotArea dataOnly="0" labelOnly="1" outline="0" fieldPosition="0">
        <references count="13">
          <reference field="1" count="1" selected="0">
            <x v="47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58"/>
          </reference>
          <reference field="6" count="1" selected="0">
            <x v="0"/>
          </reference>
          <reference field="7" count="1" selected="0">
            <x v="1"/>
          </reference>
          <reference field="10" count="1" selected="0">
            <x v="1"/>
          </reference>
          <reference field="11" count="1" selected="0">
            <x v="1"/>
          </reference>
          <reference field="12" count="1" selected="0">
            <x v="4"/>
          </reference>
          <reference field="13" count="1" selected="0">
            <x v="86"/>
          </reference>
          <reference field="14" count="1" selected="0">
            <x v="0"/>
          </reference>
          <reference field="15" count="1" selected="0">
            <x v="0"/>
          </reference>
          <reference field="25" count="1">
            <x v="337"/>
          </reference>
        </references>
      </pivotArea>
    </format>
    <format dxfId="103">
      <pivotArea dataOnly="0" labelOnly="1" outline="0" fieldPosition="0">
        <references count="13">
          <reference field="1" count="1" selected="0">
            <x v="48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40"/>
          </reference>
          <reference field="6" count="1" selected="0">
            <x v="0"/>
          </reference>
          <reference field="7" count="1" selected="0">
            <x v="0"/>
          </reference>
          <reference field="10" count="1" selected="0">
            <x v="4"/>
          </reference>
          <reference field="11" count="1" selected="0">
            <x v="2"/>
          </reference>
          <reference field="12" count="1" selected="0">
            <x v="5"/>
          </reference>
          <reference field="13" count="1" selected="0">
            <x v="70"/>
          </reference>
          <reference field="14" count="1" selected="0">
            <x v="0"/>
          </reference>
          <reference field="15" count="1" selected="0">
            <x v="0"/>
          </reference>
          <reference field="25" count="1">
            <x v="383"/>
          </reference>
        </references>
      </pivotArea>
    </format>
    <format dxfId="102">
      <pivotArea dataOnly="0" labelOnly="1" outline="0" fieldPosition="0">
        <references count="14">
          <reference field="1" count="1" selected="0">
            <x v="19"/>
          </reference>
          <reference field="2" count="1" selected="0">
            <x v="0"/>
          </reference>
          <reference field="3" count="1" selected="0">
            <x v="0"/>
          </reference>
          <reference field="4" count="1" selected="0">
            <x v="17"/>
          </reference>
          <reference field="6" count="1" selected="0">
            <x v="1"/>
          </reference>
          <reference field="7" count="1" selected="0">
            <x v="1"/>
          </reference>
          <reference field="10" count="1" selected="0">
            <x v="1"/>
          </reference>
          <reference field="11" count="1" selected="0">
            <x v="2"/>
          </reference>
          <reference field="12" count="1" selected="0">
            <x v="8"/>
          </reference>
          <reference field="13" count="1" selected="0">
            <x v="15"/>
          </reference>
          <reference field="14" count="1" selected="0">
            <x v="0"/>
          </reference>
          <reference field="15" count="1" selected="0">
            <x v="0"/>
          </reference>
          <reference field="25" count="1" selected="0">
            <x v="0"/>
          </reference>
          <reference field="26" count="1">
            <x v="0"/>
          </reference>
        </references>
      </pivotArea>
    </format>
    <format dxfId="101">
      <pivotArea dataOnly="0" labelOnly="1" outline="0" fieldPosition="0">
        <references count="14">
          <reference field="1" count="1" selected="0">
            <x v="31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23"/>
          </reference>
          <reference field="6" count="1" selected="0">
            <x v="1"/>
          </reference>
          <reference field="7" count="1" selected="0">
            <x v="0"/>
          </reference>
          <reference field="10" count="1" selected="0">
            <x v="2"/>
          </reference>
          <reference field="11" count="1" selected="0">
            <x v="2"/>
          </reference>
          <reference field="12" count="1" selected="0">
            <x v="5"/>
          </reference>
          <reference field="13" count="1" selected="0">
            <x v="33"/>
          </reference>
          <reference field="14" count="1" selected="0">
            <x v="0"/>
          </reference>
          <reference field="15" count="1" selected="0">
            <x v="0"/>
          </reference>
          <reference field="25" count="1" selected="0">
            <x v="20"/>
          </reference>
          <reference field="26" count="1">
            <x v="15"/>
          </reference>
        </references>
      </pivotArea>
    </format>
    <format dxfId="100">
      <pivotArea dataOnly="0" labelOnly="1" outline="0" fieldPosition="0">
        <references count="14">
          <reference field="1" count="1" selected="0">
            <x v="33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24"/>
          </reference>
          <reference field="6" count="1" selected="0">
            <x v="2"/>
          </reference>
          <reference field="7" count="1" selected="0">
            <x v="1"/>
          </reference>
          <reference field="10" count="1" selected="0">
            <x v="2"/>
          </reference>
          <reference field="11" count="1" selected="0">
            <x v="2"/>
          </reference>
          <reference field="12" count="1" selected="0">
            <x v="5"/>
          </reference>
          <reference field="13" count="1" selected="0">
            <x v="58"/>
          </reference>
          <reference field="14" count="1" selected="0">
            <x v="1"/>
          </reference>
          <reference field="15" count="1" selected="0">
            <x v="0"/>
          </reference>
          <reference field="25" count="1" selected="0">
            <x v="6"/>
          </reference>
          <reference field="26" count="1">
            <x v="5"/>
          </reference>
        </references>
      </pivotArea>
    </format>
    <format dxfId="99">
      <pivotArea dataOnly="0" labelOnly="1" outline="0" fieldPosition="0">
        <references count="14">
          <reference field="1" count="1" selected="0">
            <x v="35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38"/>
          </reference>
          <reference field="6" count="1" selected="0">
            <x v="3"/>
          </reference>
          <reference field="7" count="1" selected="0">
            <x v="0"/>
          </reference>
          <reference field="10" count="1" selected="0">
            <x v="2"/>
          </reference>
          <reference field="11" count="1" selected="0">
            <x v="2"/>
          </reference>
          <reference field="12" count="1" selected="0">
            <x v="6"/>
          </reference>
          <reference field="13" count="1" selected="0">
            <x v="63"/>
          </reference>
          <reference field="14" count="1" selected="0">
            <x v="1"/>
          </reference>
          <reference field="15" count="1" selected="0">
            <x v="0"/>
          </reference>
          <reference field="25" count="1" selected="0">
            <x v="52"/>
          </reference>
          <reference field="26" count="1">
            <x v="50"/>
          </reference>
        </references>
      </pivotArea>
    </format>
    <format dxfId="98">
      <pivotArea dataOnly="0" labelOnly="1" outline="0" fieldPosition="0">
        <references count="14">
          <reference field="1" count="1" selected="0">
            <x v="39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44"/>
          </reference>
          <reference field="6" count="1" selected="0">
            <x v="6"/>
          </reference>
          <reference field="7" count="1" selected="0">
            <x v="0"/>
          </reference>
          <reference field="10" count="1" selected="0">
            <x v="4"/>
          </reference>
          <reference field="11" count="1" selected="0">
            <x v="2"/>
          </reference>
          <reference field="12" count="1" selected="0">
            <x v="6"/>
          </reference>
          <reference field="13" count="1" selected="0">
            <x v="81"/>
          </reference>
          <reference field="14" count="1" selected="0">
            <x v="0"/>
          </reference>
          <reference field="15" count="1" selected="0">
            <x v="0"/>
          </reference>
          <reference field="25" count="1" selected="0">
            <x v="207"/>
          </reference>
          <reference field="26" count="1">
            <x v="188"/>
          </reference>
        </references>
      </pivotArea>
    </format>
    <format dxfId="97">
      <pivotArea dataOnly="0" labelOnly="1" outline="0" fieldPosition="0">
        <references count="14">
          <reference field="1" count="1" selected="0">
            <x v="42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52"/>
          </reference>
          <reference field="6" count="1" selected="0">
            <x v="1"/>
          </reference>
          <reference field="7" count="1" selected="0">
            <x v="0"/>
          </reference>
          <reference field="10" count="1" selected="0">
            <x v="5"/>
          </reference>
          <reference field="11" count="1" selected="0">
            <x v="2"/>
          </reference>
          <reference field="12" count="1" selected="0">
            <x v="5"/>
          </reference>
          <reference field="13" count="1" selected="0">
            <x v="86"/>
          </reference>
          <reference field="14" count="1" selected="0">
            <x v="1"/>
          </reference>
          <reference field="15" count="1" selected="0">
            <x v="0"/>
          </reference>
          <reference field="25" count="1" selected="0">
            <x v="265"/>
          </reference>
          <reference field="26" count="1">
            <x v="242"/>
          </reference>
        </references>
      </pivotArea>
    </format>
    <format dxfId="96">
      <pivotArea dataOnly="0" labelOnly="1" outline="0" fieldPosition="0">
        <references count="14">
          <reference field="1" count="1" selected="0">
            <x v="44"/>
          </reference>
          <reference field="2" count="1" selected="0">
            <x v="1"/>
          </reference>
          <reference field="3" count="1" selected="0">
            <x v="1"/>
          </reference>
          <reference field="4" count="1" selected="0">
            <x v="61"/>
          </reference>
          <reference field="6" count="1" selected="0">
            <x v="0"/>
          </reference>
          <reference field="7" count="1" selected="0">
            <x v="0"/>
          </reference>
          <reference field="10" count="1" selected="0">
            <x v="2"/>
          </reference>
          <reference field="11" count="1" selected="0">
            <x v="1"/>
          </reference>
          <reference field="12" count="1" selected="0">
            <x v="6"/>
          </reference>
          <reference field="13" count="1" selected="0">
            <x v="86"/>
          </reference>
          <reference field="14" count="1" selected="0">
            <x v="0"/>
          </reference>
          <reference field="15" count="1" selected="0">
            <x v="0"/>
          </reference>
          <reference field="25" count="1" selected="0">
            <x v="362"/>
          </reference>
          <reference field="26" count="1">
            <x v="327"/>
          </reference>
        </references>
      </pivotArea>
    </format>
    <format dxfId="95">
      <pivotArea dataOnly="0" labelOnly="1" outline="0" fieldPosition="0">
        <references count="14">
          <reference field="1" count="1" selected="0">
            <x v="45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57"/>
          </reference>
          <reference field="6" count="1" selected="0">
            <x v="1"/>
          </reference>
          <reference field="7" count="1" selected="0">
            <x v="1"/>
          </reference>
          <reference field="10" count="1" selected="0">
            <x v="2"/>
          </reference>
          <reference field="11" count="1" selected="0">
            <x v="2"/>
          </reference>
          <reference field="12" count="1" selected="0">
            <x v="4"/>
          </reference>
          <reference field="13" count="1" selected="0">
            <x v="80"/>
          </reference>
          <reference field="14" count="1" selected="0">
            <x v="0"/>
          </reference>
          <reference field="15" count="1" selected="0">
            <x v="0"/>
          </reference>
          <reference field="25" count="1" selected="0">
            <x v="324"/>
          </reference>
          <reference field="26" count="1">
            <x v="293"/>
          </reference>
        </references>
      </pivotArea>
    </format>
    <format dxfId="94">
      <pivotArea dataOnly="0" labelOnly="1" outline="0" fieldPosition="0">
        <references count="14">
          <reference field="1" count="1" selected="0">
            <x v="47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58"/>
          </reference>
          <reference field="6" count="1" selected="0">
            <x v="0"/>
          </reference>
          <reference field="7" count="1" selected="0">
            <x v="1"/>
          </reference>
          <reference field="10" count="1" selected="0">
            <x v="1"/>
          </reference>
          <reference field="11" count="1" selected="0">
            <x v="1"/>
          </reference>
          <reference field="12" count="1" selected="0">
            <x v="4"/>
          </reference>
          <reference field="13" count="1" selected="0">
            <x v="86"/>
          </reference>
          <reference field="14" count="1" selected="0">
            <x v="0"/>
          </reference>
          <reference field="15" count="1" selected="0">
            <x v="0"/>
          </reference>
          <reference field="25" count="1" selected="0">
            <x v="337"/>
          </reference>
          <reference field="26" count="1">
            <x v="303"/>
          </reference>
        </references>
      </pivotArea>
    </format>
    <format dxfId="93">
      <pivotArea dataOnly="0" labelOnly="1" outline="0" fieldPosition="0">
        <references count="14">
          <reference field="1" count="1" selected="0">
            <x v="48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40"/>
          </reference>
          <reference field="6" count="1" selected="0">
            <x v="0"/>
          </reference>
          <reference field="7" count="1" selected="0">
            <x v="0"/>
          </reference>
          <reference field="10" count="1" selected="0">
            <x v="4"/>
          </reference>
          <reference field="11" count="1" selected="0">
            <x v="2"/>
          </reference>
          <reference field="12" count="1" selected="0">
            <x v="5"/>
          </reference>
          <reference field="13" count="1" selected="0">
            <x v="70"/>
          </reference>
          <reference field="14" count="1" selected="0">
            <x v="0"/>
          </reference>
          <reference field="15" count="1" selected="0">
            <x v="0"/>
          </reference>
          <reference field="25" count="1" selected="0">
            <x v="383"/>
          </reference>
          <reference field="26" count="1">
            <x v="347"/>
          </reference>
        </references>
      </pivotArea>
    </format>
    <format dxfId="92">
      <pivotArea dataOnly="0" labelOnly="1" outline="0" fieldPosition="0">
        <references count="15">
          <reference field="1" count="1" selected="0">
            <x v="19"/>
          </reference>
          <reference field="2" count="1" selected="0">
            <x v="0"/>
          </reference>
          <reference field="3" count="1" selected="0">
            <x v="0"/>
          </reference>
          <reference field="4" count="1" selected="0">
            <x v="17"/>
          </reference>
          <reference field="6" count="1" selected="0">
            <x v="1"/>
          </reference>
          <reference field="7" count="1" selected="0">
            <x v="1"/>
          </reference>
          <reference field="10" count="1" selected="0">
            <x v="1"/>
          </reference>
          <reference field="11" count="1" selected="0">
            <x v="2"/>
          </reference>
          <reference field="12" count="1" selected="0">
            <x v="8"/>
          </reference>
          <reference field="13" count="1" selected="0">
            <x v="15"/>
          </reference>
          <reference field="14" count="1" selected="0">
            <x v="0"/>
          </reference>
          <reference field="15" count="1" selected="0">
            <x v="0"/>
          </reference>
          <reference field="25" count="1" selected="0">
            <x v="0"/>
          </reference>
          <reference field="26" count="1" selected="0">
            <x v="0"/>
          </reference>
          <reference field="27" count="1">
            <x v="0"/>
          </reference>
        </references>
      </pivotArea>
    </format>
    <format dxfId="91">
      <pivotArea dataOnly="0" labelOnly="1" outline="0" fieldPosition="0">
        <references count="15">
          <reference field="1" count="1" selected="0">
            <x v="31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23"/>
          </reference>
          <reference field="6" count="1" selected="0">
            <x v="1"/>
          </reference>
          <reference field="7" count="1" selected="0">
            <x v="0"/>
          </reference>
          <reference field="10" count="1" selected="0">
            <x v="2"/>
          </reference>
          <reference field="11" count="1" selected="0">
            <x v="2"/>
          </reference>
          <reference field="12" count="1" selected="0">
            <x v="5"/>
          </reference>
          <reference field="13" count="1" selected="0">
            <x v="33"/>
          </reference>
          <reference field="14" count="1" selected="0">
            <x v="0"/>
          </reference>
          <reference field="15" count="1" selected="0">
            <x v="0"/>
          </reference>
          <reference field="25" count="1" selected="0">
            <x v="20"/>
          </reference>
          <reference field="26" count="1" selected="0">
            <x v="15"/>
          </reference>
          <reference field="27" count="1">
            <x v="3"/>
          </reference>
        </references>
      </pivotArea>
    </format>
    <format dxfId="90">
      <pivotArea dataOnly="0" labelOnly="1" outline="0" fieldPosition="0">
        <references count="15">
          <reference field="1" count="1" selected="0">
            <x v="33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24"/>
          </reference>
          <reference field="6" count="1" selected="0">
            <x v="2"/>
          </reference>
          <reference field="7" count="1" selected="0">
            <x v="1"/>
          </reference>
          <reference field="10" count="1" selected="0">
            <x v="2"/>
          </reference>
          <reference field="11" count="1" selected="0">
            <x v="2"/>
          </reference>
          <reference field="12" count="1" selected="0">
            <x v="5"/>
          </reference>
          <reference field="13" count="1" selected="0">
            <x v="58"/>
          </reference>
          <reference field="14" count="1" selected="0">
            <x v="1"/>
          </reference>
          <reference field="15" count="1" selected="0">
            <x v="0"/>
          </reference>
          <reference field="25" count="1" selected="0">
            <x v="6"/>
          </reference>
          <reference field="26" count="1" selected="0">
            <x v="5"/>
          </reference>
          <reference field="27" count="1">
            <x v="12"/>
          </reference>
        </references>
      </pivotArea>
    </format>
    <format dxfId="89">
      <pivotArea dataOnly="0" labelOnly="1" outline="0" fieldPosition="0">
        <references count="15">
          <reference field="1" count="1" selected="0">
            <x v="35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38"/>
          </reference>
          <reference field="6" count="1" selected="0">
            <x v="3"/>
          </reference>
          <reference field="7" count="1" selected="0">
            <x v="0"/>
          </reference>
          <reference field="10" count="1" selected="0">
            <x v="2"/>
          </reference>
          <reference field="11" count="1" selected="0">
            <x v="2"/>
          </reference>
          <reference field="12" count="1" selected="0">
            <x v="6"/>
          </reference>
          <reference field="13" count="1" selected="0">
            <x v="63"/>
          </reference>
          <reference field="14" count="1" selected="0">
            <x v="1"/>
          </reference>
          <reference field="15" count="1" selected="0">
            <x v="0"/>
          </reference>
          <reference field="25" count="1" selected="0">
            <x v="52"/>
          </reference>
          <reference field="26" count="1" selected="0">
            <x v="50"/>
          </reference>
          <reference field="27" count="1">
            <x v="49"/>
          </reference>
        </references>
      </pivotArea>
    </format>
    <format dxfId="88">
      <pivotArea dataOnly="0" labelOnly="1" outline="0" fieldPosition="0">
        <references count="15">
          <reference field="1" count="1" selected="0">
            <x v="39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44"/>
          </reference>
          <reference field="6" count="1" selected="0">
            <x v="6"/>
          </reference>
          <reference field="7" count="1" selected="0">
            <x v="0"/>
          </reference>
          <reference field="10" count="1" selected="0">
            <x v="4"/>
          </reference>
          <reference field="11" count="1" selected="0">
            <x v="2"/>
          </reference>
          <reference field="12" count="1" selected="0">
            <x v="6"/>
          </reference>
          <reference field="13" count="1" selected="0">
            <x v="81"/>
          </reference>
          <reference field="14" count="1" selected="0">
            <x v="0"/>
          </reference>
          <reference field="15" count="1" selected="0">
            <x v="0"/>
          </reference>
          <reference field="25" count="1" selected="0">
            <x v="207"/>
          </reference>
          <reference field="26" count="1" selected="0">
            <x v="188"/>
          </reference>
          <reference field="27" count="1">
            <x v="150"/>
          </reference>
        </references>
      </pivotArea>
    </format>
    <format dxfId="87">
      <pivotArea dataOnly="0" labelOnly="1" outline="0" fieldPosition="0">
        <references count="15">
          <reference field="1" count="1" selected="0">
            <x v="42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52"/>
          </reference>
          <reference field="6" count="1" selected="0">
            <x v="1"/>
          </reference>
          <reference field="7" count="1" selected="0">
            <x v="0"/>
          </reference>
          <reference field="10" count="1" selected="0">
            <x v="5"/>
          </reference>
          <reference field="11" count="1" selected="0">
            <x v="2"/>
          </reference>
          <reference field="12" count="1" selected="0">
            <x v="5"/>
          </reference>
          <reference field="13" count="1" selected="0">
            <x v="86"/>
          </reference>
          <reference field="14" count="1" selected="0">
            <x v="1"/>
          </reference>
          <reference field="15" count="1" selected="0">
            <x v="0"/>
          </reference>
          <reference field="25" count="1" selected="0">
            <x v="265"/>
          </reference>
          <reference field="26" count="1" selected="0">
            <x v="242"/>
          </reference>
          <reference field="27" count="1">
            <x v="187"/>
          </reference>
        </references>
      </pivotArea>
    </format>
    <format dxfId="86">
      <pivotArea dataOnly="0" labelOnly="1" outline="0" fieldPosition="0">
        <references count="15">
          <reference field="1" count="1" selected="0">
            <x v="44"/>
          </reference>
          <reference field="2" count="1" selected="0">
            <x v="1"/>
          </reference>
          <reference field="3" count="1" selected="0">
            <x v="1"/>
          </reference>
          <reference field="4" count="1" selected="0">
            <x v="61"/>
          </reference>
          <reference field="6" count="1" selected="0">
            <x v="0"/>
          </reference>
          <reference field="7" count="1" selected="0">
            <x v="0"/>
          </reference>
          <reference field="10" count="1" selected="0">
            <x v="2"/>
          </reference>
          <reference field="11" count="1" selected="0">
            <x v="1"/>
          </reference>
          <reference field="12" count="1" selected="0">
            <x v="6"/>
          </reference>
          <reference field="13" count="1" selected="0">
            <x v="86"/>
          </reference>
          <reference field="14" count="1" selected="0">
            <x v="0"/>
          </reference>
          <reference field="15" count="1" selected="0">
            <x v="0"/>
          </reference>
          <reference field="25" count="1" selected="0">
            <x v="362"/>
          </reference>
          <reference field="26" count="1" selected="0">
            <x v="327"/>
          </reference>
          <reference field="27" count="1">
            <x v="212"/>
          </reference>
        </references>
      </pivotArea>
    </format>
    <format dxfId="85">
      <pivotArea dataOnly="0" labelOnly="1" outline="0" fieldPosition="0">
        <references count="15">
          <reference field="1" count="1" selected="0">
            <x v="45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57"/>
          </reference>
          <reference field="6" count="1" selected="0">
            <x v="1"/>
          </reference>
          <reference field="7" count="1" selected="0">
            <x v="1"/>
          </reference>
          <reference field="10" count="1" selected="0">
            <x v="2"/>
          </reference>
          <reference field="11" count="1" selected="0">
            <x v="2"/>
          </reference>
          <reference field="12" count="1" selected="0">
            <x v="4"/>
          </reference>
          <reference field="13" count="1" selected="0">
            <x v="80"/>
          </reference>
          <reference field="14" count="1" selected="0">
            <x v="0"/>
          </reference>
          <reference field="15" count="1" selected="0">
            <x v="0"/>
          </reference>
          <reference field="25" count="1" selected="0">
            <x v="324"/>
          </reference>
          <reference field="26" count="1" selected="0">
            <x v="293"/>
          </reference>
          <reference field="27" count="1">
            <x v="222"/>
          </reference>
        </references>
      </pivotArea>
    </format>
    <format dxfId="84">
      <pivotArea dataOnly="0" labelOnly="1" outline="0" fieldPosition="0">
        <references count="15">
          <reference field="1" count="1" selected="0">
            <x v="47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58"/>
          </reference>
          <reference field="6" count="1" selected="0">
            <x v="0"/>
          </reference>
          <reference field="7" count="1" selected="0">
            <x v="1"/>
          </reference>
          <reference field="10" count="1" selected="0">
            <x v="1"/>
          </reference>
          <reference field="11" count="1" selected="0">
            <x v="1"/>
          </reference>
          <reference field="12" count="1" selected="0">
            <x v="4"/>
          </reference>
          <reference field="13" count="1" selected="0">
            <x v="86"/>
          </reference>
          <reference field="14" count="1" selected="0">
            <x v="0"/>
          </reference>
          <reference field="15" count="1" selected="0">
            <x v="0"/>
          </reference>
          <reference field="25" count="1" selected="0">
            <x v="337"/>
          </reference>
          <reference field="26" count="1" selected="0">
            <x v="303"/>
          </reference>
          <reference field="27" count="1">
            <x v="216"/>
          </reference>
        </references>
      </pivotArea>
    </format>
    <format dxfId="83">
      <pivotArea dataOnly="0" labelOnly="1" outline="0" fieldPosition="0">
        <references count="15">
          <reference field="1" count="1" selected="0">
            <x v="48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40"/>
          </reference>
          <reference field="6" count="1" selected="0">
            <x v="0"/>
          </reference>
          <reference field="7" count="1" selected="0">
            <x v="0"/>
          </reference>
          <reference field="10" count="1" selected="0">
            <x v="4"/>
          </reference>
          <reference field="11" count="1" selected="0">
            <x v="2"/>
          </reference>
          <reference field="12" count="1" selected="0">
            <x v="5"/>
          </reference>
          <reference field="13" count="1" selected="0">
            <x v="70"/>
          </reference>
          <reference field="14" count="1" selected="0">
            <x v="0"/>
          </reference>
          <reference field="15" count="1" selected="0">
            <x v="0"/>
          </reference>
          <reference field="25" count="1" selected="0">
            <x v="383"/>
          </reference>
          <reference field="26" count="1" selected="0">
            <x v="347"/>
          </reference>
          <reference field="27" count="1">
            <x v="265"/>
          </reference>
        </references>
      </pivotArea>
    </format>
    <format dxfId="82">
      <pivotArea dataOnly="0" labelOnly="1" outline="0" fieldPosition="0">
        <references count="16">
          <reference field="1" count="1" selected="0">
            <x v="19"/>
          </reference>
          <reference field="2" count="1" selected="0">
            <x v="0"/>
          </reference>
          <reference field="3" count="1" selected="0">
            <x v="0"/>
          </reference>
          <reference field="4" count="1" selected="0">
            <x v="17"/>
          </reference>
          <reference field="6" count="1" selected="0">
            <x v="1"/>
          </reference>
          <reference field="7" count="1" selected="0">
            <x v="1"/>
          </reference>
          <reference field="10" count="1" selected="0">
            <x v="1"/>
          </reference>
          <reference field="11" count="1" selected="0">
            <x v="2"/>
          </reference>
          <reference field="12" count="1" selected="0">
            <x v="8"/>
          </reference>
          <reference field="13" count="1" selected="0">
            <x v="15"/>
          </reference>
          <reference field="14" count="1" selected="0">
            <x v="0"/>
          </reference>
          <reference field="15" count="1" selected="0">
            <x v="0"/>
          </reference>
          <reference field="21" count="1">
            <x v="0"/>
          </reference>
          <reference field="25" count="1" selected="0">
            <x v="0"/>
          </reference>
          <reference field="26" count="1" selected="0">
            <x v="0"/>
          </reference>
          <reference field="27" count="1" selected="0">
            <x v="0"/>
          </reference>
        </references>
      </pivotArea>
    </format>
    <format dxfId="81">
      <pivotArea dataOnly="0" labelOnly="1" outline="0" fieldPosition="0">
        <references count="16">
          <reference field="1" count="1" selected="0">
            <x v="20"/>
          </reference>
          <reference field="2" count="1" selected="0">
            <x v="0"/>
          </reference>
          <reference field="3" count="1" selected="0">
            <x v="0"/>
          </reference>
          <reference field="4" count="1" selected="0">
            <x v="18"/>
          </reference>
          <reference field="6" count="1" selected="0">
            <x v="2"/>
          </reference>
          <reference field="7" count="1" selected="0">
            <x v="1"/>
          </reference>
          <reference field="10" count="1" selected="0">
            <x v="2"/>
          </reference>
          <reference field="11" count="1" selected="0">
            <x v="1"/>
          </reference>
          <reference field="12" count="1" selected="0">
            <x v="8"/>
          </reference>
          <reference field="13" count="1" selected="0">
            <x v="26"/>
          </reference>
          <reference field="14" count="1" selected="0">
            <x v="0"/>
          </reference>
          <reference field="15" count="1" selected="0">
            <x v="0"/>
          </reference>
          <reference field="21" count="1">
            <x v="0"/>
          </reference>
          <reference field="25" count="1" selected="0">
            <x v="0"/>
          </reference>
          <reference field="26" count="1" selected="0">
            <x v="0"/>
          </reference>
          <reference field="27" count="1" selected="0">
            <x v="0"/>
          </reference>
        </references>
      </pivotArea>
    </format>
    <format dxfId="80">
      <pivotArea dataOnly="0" labelOnly="1" outline="0" fieldPosition="0">
        <references count="16">
          <reference field="1" count="1" selected="0">
            <x v="25"/>
          </reference>
          <reference field="2" count="1" selected="0">
            <x v="0"/>
          </reference>
          <reference field="3" count="1" selected="0">
            <x v="0"/>
          </reference>
          <reference field="4" count="1" selected="0">
            <x v="19"/>
          </reference>
          <reference field="6" count="1" selected="0">
            <x v="2"/>
          </reference>
          <reference field="7" count="1" selected="0">
            <x v="0"/>
          </reference>
          <reference field="10" count="1" selected="0">
            <x v="2"/>
          </reference>
          <reference field="11" count="1" selected="0">
            <x v="2"/>
          </reference>
          <reference field="12" count="1" selected="0">
            <x v="8"/>
          </reference>
          <reference field="13" count="1" selected="0">
            <x v="15"/>
          </reference>
          <reference field="14" count="1" selected="0">
            <x v="0"/>
          </reference>
          <reference field="15" count="1" selected="0">
            <x v="0"/>
          </reference>
          <reference field="21" count="1">
            <x v="0"/>
          </reference>
          <reference field="25" count="1" selected="0">
            <x v="0"/>
          </reference>
          <reference field="26" count="1" selected="0">
            <x v="0"/>
          </reference>
          <reference field="27" count="1" selected="0">
            <x v="0"/>
          </reference>
        </references>
      </pivotArea>
    </format>
    <format dxfId="79">
      <pivotArea dataOnly="0" labelOnly="1" outline="0" fieldPosition="0">
        <references count="16">
          <reference field="1" count="1" selected="0">
            <x v="26"/>
          </reference>
          <reference field="2" count="1" selected="0">
            <x v="0"/>
          </reference>
          <reference field="3" count="1" selected="0">
            <x v="0"/>
          </reference>
          <reference field="4" count="1" selected="0">
            <x v="20"/>
          </reference>
          <reference field="6" count="1" selected="0">
            <x v="6"/>
          </reference>
          <reference field="7" count="1" selected="0">
            <x v="0"/>
          </reference>
          <reference field="10" count="1" selected="0">
            <x v="1"/>
          </reference>
          <reference field="11" count="1" selected="0">
            <x v="2"/>
          </reference>
          <reference field="12" count="1" selected="0">
            <x v="8"/>
          </reference>
          <reference field="13" count="1" selected="0">
            <x v="33"/>
          </reference>
          <reference field="14" count="1" selected="0">
            <x v="0"/>
          </reference>
          <reference field="15" count="1" selected="0">
            <x v="0"/>
          </reference>
          <reference field="21" count="1">
            <x v="0"/>
          </reference>
          <reference field="25" count="1" selected="0">
            <x v="0"/>
          </reference>
          <reference field="26" count="1" selected="0">
            <x v="0"/>
          </reference>
          <reference field="27" count="1" selected="0">
            <x v="0"/>
          </reference>
        </references>
      </pivotArea>
    </format>
    <format dxfId="78">
      <pivotArea dataOnly="0" labelOnly="1" outline="0" fieldPosition="0">
        <references count="16">
          <reference field="1" count="1" selected="0">
            <x v="29"/>
          </reference>
          <reference field="2" count="1" selected="0">
            <x v="0"/>
          </reference>
          <reference field="3" count="1" selected="0">
            <x v="0"/>
          </reference>
          <reference field="4" count="1" selected="0">
            <x v="22"/>
          </reference>
          <reference field="6" count="1" selected="0">
            <x v="2"/>
          </reference>
          <reference field="7" count="1" selected="0">
            <x v="5"/>
          </reference>
          <reference field="10" count="1" selected="0">
            <x v="4"/>
          </reference>
          <reference field="11" count="1" selected="0">
            <x v="2"/>
          </reference>
          <reference field="12" count="1" selected="0">
            <x v="8"/>
          </reference>
          <reference field="13" count="1" selected="0">
            <x v="33"/>
          </reference>
          <reference field="14" count="1" selected="0">
            <x v="0"/>
          </reference>
          <reference field="15" count="1" selected="0">
            <x v="0"/>
          </reference>
          <reference field="21" count="1">
            <x v="0"/>
          </reference>
          <reference field="25" count="1" selected="0">
            <x v="0"/>
          </reference>
          <reference field="26" count="1" selected="0">
            <x v="0"/>
          </reference>
          <reference field="27" count="1" selected="0">
            <x v="0"/>
          </reference>
        </references>
      </pivotArea>
    </format>
    <format dxfId="77">
      <pivotArea dataOnly="0" labelOnly="1" outline="0" fieldPosition="0">
        <references count="16">
          <reference field="1" count="1" selected="0">
            <x v="31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23"/>
          </reference>
          <reference field="6" count="1" selected="0">
            <x v="1"/>
          </reference>
          <reference field="7" count="1" selected="0">
            <x v="0"/>
          </reference>
          <reference field="10" count="1" selected="0">
            <x v="2"/>
          </reference>
          <reference field="11" count="1" selected="0">
            <x v="2"/>
          </reference>
          <reference field="12" count="1" selected="0">
            <x v="5"/>
          </reference>
          <reference field="13" count="1" selected="0">
            <x v="33"/>
          </reference>
          <reference field="14" count="1" selected="0">
            <x v="0"/>
          </reference>
          <reference field="15" count="1" selected="0">
            <x v="0"/>
          </reference>
          <reference field="21" count="1">
            <x v="4"/>
          </reference>
          <reference field="25" count="1" selected="0">
            <x v="20"/>
          </reference>
          <reference field="26" count="1" selected="0">
            <x v="15"/>
          </reference>
          <reference field="27" count="1" selected="0">
            <x v="3"/>
          </reference>
        </references>
      </pivotArea>
    </format>
    <format dxfId="76">
      <pivotArea dataOnly="0" labelOnly="1" outline="0" fieldPosition="0">
        <references count="16">
          <reference field="1" count="1" selected="0">
            <x v="33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24"/>
          </reference>
          <reference field="6" count="1" selected="0">
            <x v="2"/>
          </reference>
          <reference field="7" count="1" selected="0">
            <x v="1"/>
          </reference>
          <reference field="10" count="1" selected="0">
            <x v="2"/>
          </reference>
          <reference field="11" count="1" selected="0">
            <x v="2"/>
          </reference>
          <reference field="12" count="1" selected="0">
            <x v="5"/>
          </reference>
          <reference field="13" count="1" selected="0">
            <x v="58"/>
          </reference>
          <reference field="14" count="1" selected="0">
            <x v="1"/>
          </reference>
          <reference field="15" count="1" selected="0">
            <x v="0"/>
          </reference>
          <reference field="21" count="1">
            <x v="17"/>
          </reference>
          <reference field="25" count="1" selected="0">
            <x v="6"/>
          </reference>
          <reference field="26" count="1" selected="0">
            <x v="5"/>
          </reference>
          <reference field="27" count="1" selected="0">
            <x v="12"/>
          </reference>
        </references>
      </pivotArea>
    </format>
    <format dxfId="75">
      <pivotArea dataOnly="0" labelOnly="1" outline="0" fieldPosition="0">
        <references count="16">
          <reference field="1" count="1" selected="0">
            <x v="35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38"/>
          </reference>
          <reference field="6" count="1" selected="0">
            <x v="3"/>
          </reference>
          <reference field="7" count="1" selected="0">
            <x v="0"/>
          </reference>
          <reference field="10" count="1" selected="0">
            <x v="2"/>
          </reference>
          <reference field="11" count="1" selected="0">
            <x v="2"/>
          </reference>
          <reference field="12" count="1" selected="0">
            <x v="6"/>
          </reference>
          <reference field="13" count="1" selected="0">
            <x v="63"/>
          </reference>
          <reference field="14" count="1" selected="0">
            <x v="1"/>
          </reference>
          <reference field="15" count="1" selected="0">
            <x v="0"/>
          </reference>
          <reference field="21" count="1">
            <x v="121"/>
          </reference>
          <reference field="25" count="1" selected="0">
            <x v="52"/>
          </reference>
          <reference field="26" count="1" selected="0">
            <x v="50"/>
          </reference>
          <reference field="27" count="1" selected="0">
            <x v="49"/>
          </reference>
        </references>
      </pivotArea>
    </format>
    <format dxfId="74">
      <pivotArea dataOnly="0" labelOnly="1" outline="0" fieldPosition="0">
        <references count="16">
          <reference field="1" count="1" selected="0">
            <x v="39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44"/>
          </reference>
          <reference field="6" count="1" selected="0">
            <x v="6"/>
          </reference>
          <reference field="7" count="1" selected="0">
            <x v="0"/>
          </reference>
          <reference field="10" count="1" selected="0">
            <x v="4"/>
          </reference>
          <reference field="11" count="1" selected="0">
            <x v="2"/>
          </reference>
          <reference field="12" count="1" selected="0">
            <x v="6"/>
          </reference>
          <reference field="13" count="1" selected="0">
            <x v="81"/>
          </reference>
          <reference field="14" count="1" selected="0">
            <x v="0"/>
          </reference>
          <reference field="15" count="1" selected="0">
            <x v="0"/>
          </reference>
          <reference field="21" count="1">
            <x v="181"/>
          </reference>
          <reference field="25" count="1" selected="0">
            <x v="207"/>
          </reference>
          <reference field="26" count="1" selected="0">
            <x v="188"/>
          </reference>
          <reference field="27" count="1" selected="0">
            <x v="150"/>
          </reference>
        </references>
      </pivotArea>
    </format>
    <format dxfId="73">
      <pivotArea dataOnly="0" labelOnly="1" outline="0" fieldPosition="0">
        <references count="16">
          <reference field="1" count="1" selected="0">
            <x v="42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52"/>
          </reference>
          <reference field="6" count="1" selected="0">
            <x v="1"/>
          </reference>
          <reference field="7" count="1" selected="0">
            <x v="0"/>
          </reference>
          <reference field="10" count="1" selected="0">
            <x v="5"/>
          </reference>
          <reference field="11" count="1" selected="0">
            <x v="2"/>
          </reference>
          <reference field="12" count="1" selected="0">
            <x v="5"/>
          </reference>
          <reference field="13" count="1" selected="0">
            <x v="86"/>
          </reference>
          <reference field="14" count="1" selected="0">
            <x v="1"/>
          </reference>
          <reference field="15" count="1" selected="0">
            <x v="0"/>
          </reference>
          <reference field="21" count="1">
            <x v="284"/>
          </reference>
          <reference field="25" count="1" selected="0">
            <x v="265"/>
          </reference>
          <reference field="26" count="1" selected="0">
            <x v="242"/>
          </reference>
          <reference field="27" count="1" selected="0">
            <x v="187"/>
          </reference>
        </references>
      </pivotArea>
    </format>
    <format dxfId="72">
      <pivotArea dataOnly="0" labelOnly="1" outline="0" fieldPosition="0">
        <references count="16">
          <reference field="1" count="1" selected="0">
            <x v="44"/>
          </reference>
          <reference field="2" count="1" selected="0">
            <x v="1"/>
          </reference>
          <reference field="3" count="1" selected="0">
            <x v="1"/>
          </reference>
          <reference field="4" count="1" selected="0">
            <x v="61"/>
          </reference>
          <reference field="6" count="1" selected="0">
            <x v="0"/>
          </reference>
          <reference field="7" count="1" selected="0">
            <x v="0"/>
          </reference>
          <reference field="10" count="1" selected="0">
            <x v="2"/>
          </reference>
          <reference field="11" count="1" selected="0">
            <x v="1"/>
          </reference>
          <reference field="12" count="1" selected="0">
            <x v="6"/>
          </reference>
          <reference field="13" count="1" selected="0">
            <x v="86"/>
          </reference>
          <reference field="14" count="1" selected="0">
            <x v="0"/>
          </reference>
          <reference field="15" count="1" selected="0">
            <x v="0"/>
          </reference>
          <reference field="21" count="1">
            <x v="389"/>
          </reference>
          <reference field="25" count="1" selected="0">
            <x v="362"/>
          </reference>
          <reference field="26" count="1" selected="0">
            <x v="327"/>
          </reference>
          <reference field="27" count="1" selected="0">
            <x v="212"/>
          </reference>
        </references>
      </pivotArea>
    </format>
    <format dxfId="71">
      <pivotArea dataOnly="0" labelOnly="1" outline="0" fieldPosition="0">
        <references count="16">
          <reference field="1" count="1" selected="0">
            <x v="45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57"/>
          </reference>
          <reference field="6" count="1" selected="0">
            <x v="1"/>
          </reference>
          <reference field="7" count="1" selected="0">
            <x v="1"/>
          </reference>
          <reference field="10" count="1" selected="0">
            <x v="2"/>
          </reference>
          <reference field="11" count="1" selected="0">
            <x v="2"/>
          </reference>
          <reference field="12" count="1" selected="0">
            <x v="4"/>
          </reference>
          <reference field="13" count="1" selected="0">
            <x v="80"/>
          </reference>
          <reference field="14" count="1" selected="0">
            <x v="0"/>
          </reference>
          <reference field="15" count="1" selected="0">
            <x v="0"/>
          </reference>
          <reference field="21" count="1">
            <x v="352"/>
          </reference>
          <reference field="25" count="1" selected="0">
            <x v="324"/>
          </reference>
          <reference field="26" count="1" selected="0">
            <x v="293"/>
          </reference>
          <reference field="27" count="1" selected="0">
            <x v="222"/>
          </reference>
        </references>
      </pivotArea>
    </format>
    <format dxfId="70">
      <pivotArea dataOnly="0" labelOnly="1" outline="0" fieldPosition="0">
        <references count="16">
          <reference field="1" count="1" selected="0">
            <x v="47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58"/>
          </reference>
          <reference field="6" count="1" selected="0">
            <x v="0"/>
          </reference>
          <reference field="7" count="1" selected="0">
            <x v="1"/>
          </reference>
          <reference field="10" count="1" selected="0">
            <x v="1"/>
          </reference>
          <reference field="11" count="1" selected="0">
            <x v="1"/>
          </reference>
          <reference field="12" count="1" selected="0">
            <x v="4"/>
          </reference>
          <reference field="13" count="1" selected="0">
            <x v="86"/>
          </reference>
          <reference field="14" count="1" selected="0">
            <x v="0"/>
          </reference>
          <reference field="15" count="1" selected="0">
            <x v="0"/>
          </reference>
          <reference field="21" count="1">
            <x v="400"/>
          </reference>
          <reference field="25" count="1" selected="0">
            <x v="337"/>
          </reference>
          <reference field="26" count="1" selected="0">
            <x v="303"/>
          </reference>
          <reference field="27" count="1" selected="0">
            <x v="216"/>
          </reference>
        </references>
      </pivotArea>
    </format>
    <format dxfId="69">
      <pivotArea dataOnly="0" labelOnly="1" outline="0" fieldPosition="0">
        <references count="16">
          <reference field="1" count="1" selected="0">
            <x v="48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40"/>
          </reference>
          <reference field="6" count="1" selected="0">
            <x v="0"/>
          </reference>
          <reference field="7" count="1" selected="0">
            <x v="0"/>
          </reference>
          <reference field="10" count="1" selected="0">
            <x v="4"/>
          </reference>
          <reference field="11" count="1" selected="0">
            <x v="2"/>
          </reference>
          <reference field="12" count="1" selected="0">
            <x v="5"/>
          </reference>
          <reference field="13" count="1" selected="0">
            <x v="70"/>
          </reference>
          <reference field="14" count="1" selected="0">
            <x v="0"/>
          </reference>
          <reference field="15" count="1" selected="0">
            <x v="0"/>
          </reference>
          <reference field="21" count="1">
            <x v="423"/>
          </reference>
          <reference field="25" count="1" selected="0">
            <x v="383"/>
          </reference>
          <reference field="26" count="1" selected="0">
            <x v="347"/>
          </reference>
          <reference field="27" count="1" selected="0">
            <x v="265"/>
          </reference>
        </references>
      </pivotArea>
    </format>
    <format dxfId="68">
      <pivotArea field="25" type="button" dataOnly="0" labelOnly="1" outline="0" axis="axisRow" fieldPosition="12"/>
    </format>
    <format dxfId="67">
      <pivotArea field="26" type="button" dataOnly="0" labelOnly="1" outline="0" axis="axisRow" fieldPosition="13"/>
    </format>
    <format dxfId="66">
      <pivotArea field="27" type="button" dataOnly="0" labelOnly="1" outline="0" axis="axisRow" fieldPosition="14"/>
    </format>
    <format dxfId="65">
      <pivotArea dataOnly="0" labelOnly="1" outline="0" fieldPosition="0">
        <references count="1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1"/>
          </reference>
          <reference field="4" count="1" selected="0">
            <x v="25"/>
          </reference>
          <reference field="6" count="1" selected="0">
            <x v="0"/>
          </reference>
          <reference field="7" count="1" selected="0">
            <x v="1"/>
          </reference>
          <reference field="10" count="1" selected="0">
            <x v="5"/>
          </reference>
          <reference field="11" count="1" selected="0">
            <x v="4"/>
          </reference>
          <reference field="12" count="1" selected="0">
            <x v="9"/>
          </reference>
          <reference field="13" count="1" selected="0">
            <x v="49"/>
          </reference>
          <reference field="14" count="1" selected="0">
            <x v="4"/>
          </reference>
          <reference field="15" count="1" selected="0">
            <x v="3"/>
          </reference>
          <reference field="25" count="1">
            <x v="0"/>
          </reference>
        </references>
      </pivotArea>
    </format>
    <format dxfId="64">
      <pivotArea dataOnly="0" labelOnly="1" outline="0" fieldPosition="0">
        <references count="13">
          <reference field="1" count="1" selected="0">
            <x v="31"/>
          </reference>
          <reference field="2" count="1" selected="0">
            <x v="1"/>
          </reference>
          <reference field="3" count="1" selected="0">
            <x v="1"/>
          </reference>
          <reference field="4" count="1" selected="0">
            <x v="14"/>
          </reference>
          <reference field="6" count="1" selected="0">
            <x v="3"/>
          </reference>
          <reference field="7" count="1" selected="0">
            <x v="1"/>
          </reference>
          <reference field="10" count="1" selected="0">
            <x v="1"/>
          </reference>
          <reference field="11" count="1" selected="0">
            <x v="4"/>
          </reference>
          <reference field="12" count="1" selected="0">
            <x v="8"/>
          </reference>
          <reference field="13" count="1" selected="0">
            <x v="65"/>
          </reference>
          <reference field="14" count="1" selected="0">
            <x v="0"/>
          </reference>
          <reference field="15" count="1" selected="0">
            <x v="0"/>
          </reference>
          <reference field="25" count="1">
            <x v="98"/>
          </reference>
        </references>
      </pivotArea>
    </format>
    <format dxfId="63">
      <pivotArea dataOnly="0" labelOnly="1" outline="0" fieldPosition="0">
        <references count="13">
          <reference field="1" count="1" selected="0">
            <x v="34"/>
          </reference>
          <reference field="2" count="1" selected="0">
            <x v="1"/>
          </reference>
          <reference field="3" count="1" selected="0">
            <x v="1"/>
          </reference>
          <reference field="4" count="1" selected="0">
            <x v="43"/>
          </reference>
          <reference field="6" count="1" selected="0">
            <x v="1"/>
          </reference>
          <reference field="7" count="1" selected="0">
            <x v="1"/>
          </reference>
          <reference field="10" count="1" selected="0">
            <x v="1"/>
          </reference>
          <reference field="11" count="1" selected="0">
            <x v="4"/>
          </reference>
          <reference field="12" count="1" selected="0">
            <x v="2"/>
          </reference>
          <reference field="13" count="1" selected="0">
            <x v="70"/>
          </reference>
          <reference field="14" count="1" selected="0">
            <x v="0"/>
          </reference>
          <reference field="15" count="1" selected="0">
            <x v="0"/>
          </reference>
          <reference field="25" count="1">
            <x v="101"/>
          </reference>
        </references>
      </pivotArea>
    </format>
    <format dxfId="62">
      <pivotArea dataOnly="0" labelOnly="1" outline="0" fieldPosition="0">
        <references count="13">
          <reference field="1" count="1" selected="0">
            <x v="36"/>
          </reference>
          <reference field="2" count="1" selected="0">
            <x v="1"/>
          </reference>
          <reference field="3" count="1" selected="0">
            <x v="1"/>
          </reference>
          <reference field="4" count="1" selected="0">
            <x v="41"/>
          </reference>
          <reference field="6" count="1" selected="0">
            <x v="2"/>
          </reference>
          <reference field="7" count="1" selected="0">
            <x v="1"/>
          </reference>
          <reference field="10" count="1" selected="0">
            <x v="1"/>
          </reference>
          <reference field="11" count="1" selected="0">
            <x v="11"/>
          </reference>
          <reference field="12" count="1" selected="0">
            <x v="8"/>
          </reference>
          <reference field="13" count="1" selected="0">
            <x v="51"/>
          </reference>
          <reference field="14" count="1" selected="0">
            <x v="0"/>
          </reference>
          <reference field="15" count="1" selected="0">
            <x v="0"/>
          </reference>
          <reference field="25" count="1">
            <x v="119"/>
          </reference>
        </references>
      </pivotArea>
    </format>
    <format dxfId="61">
      <pivotArea dataOnly="0" labelOnly="1" outline="0" fieldPosition="0">
        <references count="13">
          <reference field="1" count="1" selected="0">
            <x v="37"/>
          </reference>
          <reference field="2" count="1" selected="0">
            <x v="1"/>
          </reference>
          <reference field="3" count="1" selected="0">
            <x v="1"/>
          </reference>
          <reference field="4" count="1" selected="0">
            <x v="45"/>
          </reference>
          <reference field="6" count="1" selected="0">
            <x v="2"/>
          </reference>
          <reference field="7" count="1" selected="0">
            <x v="2"/>
          </reference>
          <reference field="10" count="1" selected="0">
            <x v="1"/>
          </reference>
          <reference field="11" count="1" selected="0">
            <x v="15"/>
          </reference>
          <reference field="12" count="1" selected="0">
            <x v="8"/>
          </reference>
          <reference field="13" count="1" selected="0">
            <x v="0"/>
          </reference>
          <reference field="14" count="1" selected="0">
            <x v="0"/>
          </reference>
          <reference field="15" count="1" selected="0">
            <x v="0"/>
          </reference>
          <reference field="25" count="1">
            <x v="204"/>
          </reference>
        </references>
      </pivotArea>
    </format>
    <format dxfId="60">
      <pivotArea dataOnly="0" labelOnly="1" outline="0" fieldPosition="0">
        <references count="13">
          <reference field="1" count="1" selected="0">
            <x v="42"/>
          </reference>
          <reference field="2" count="1" selected="0">
            <x v="1"/>
          </reference>
          <reference field="3" count="1" selected="0">
            <x v="1"/>
          </reference>
          <reference field="4" count="1" selected="0">
            <x v="60"/>
          </reference>
          <reference field="6" count="1" selected="0">
            <x v="0"/>
          </reference>
          <reference field="7" count="1" selected="0">
            <x v="0"/>
          </reference>
          <reference field="10" count="1" selected="0">
            <x v="1"/>
          </reference>
          <reference field="11" count="1" selected="0">
            <x v="4"/>
          </reference>
          <reference field="12" count="1" selected="0">
            <x v="2"/>
          </reference>
          <reference field="13" count="1" selected="0">
            <x v="88"/>
          </reference>
          <reference field="14" count="1" selected="0">
            <x v="0"/>
          </reference>
          <reference field="15" count="1" selected="0">
            <x v="0"/>
          </reference>
          <reference field="25" count="1">
            <x v="348"/>
          </reference>
        </references>
      </pivotArea>
    </format>
    <format dxfId="59">
      <pivotArea dataOnly="0" labelOnly="1" outline="0" fieldPosition="0">
        <references count="13">
          <reference field="1" count="1" selected="0">
            <x v="46"/>
          </reference>
          <reference field="2" count="1" selected="0">
            <x v="1"/>
          </reference>
          <reference field="3" count="1" selected="0">
            <x v="1"/>
          </reference>
          <reference field="4" count="1" selected="0">
            <x v="62"/>
          </reference>
          <reference field="6" count="1" selected="0">
            <x v="0"/>
          </reference>
          <reference field="7" count="1" selected="0">
            <x v="0"/>
          </reference>
          <reference field="10" count="1" selected="0">
            <x v="5"/>
          </reference>
          <reference field="11" count="1" selected="0">
            <x v="15"/>
          </reference>
          <reference field="12" count="1" selected="0">
            <x v="8"/>
          </reference>
          <reference field="13" count="1" selected="0">
            <x v="0"/>
          </reference>
          <reference field="14" count="1" selected="0">
            <x v="0"/>
          </reference>
          <reference field="15" count="1" selected="0">
            <x v="0"/>
          </reference>
          <reference field="25" count="1">
            <x v="204"/>
          </reference>
        </references>
      </pivotArea>
    </format>
    <format dxfId="58">
      <pivotArea dataOnly="0" labelOnly="1" outline="0" fieldPosition="0">
        <references count="14">
          <reference field="1" count="1" selected="0">
            <x v="21"/>
          </reference>
          <reference field="2" count="1" selected="0">
            <x v="0"/>
          </reference>
          <reference field="3" count="1" selected="0">
            <x v="1"/>
          </reference>
          <reference field="4" count="1" selected="0">
            <x v="25"/>
          </reference>
          <reference field="6" count="1" selected="0">
            <x v="0"/>
          </reference>
          <reference field="7" count="1" selected="0">
            <x v="1"/>
          </reference>
          <reference field="10" count="1" selected="0">
            <x v="5"/>
          </reference>
          <reference field="11" count="1" selected="0">
            <x v="4"/>
          </reference>
          <reference field="12" count="1" selected="0">
            <x v="9"/>
          </reference>
          <reference field="13" count="1" selected="0">
            <x v="49"/>
          </reference>
          <reference field="14" count="1" selected="0">
            <x v="4"/>
          </reference>
          <reference field="15" count="1" selected="0">
            <x v="3"/>
          </reference>
          <reference field="25" count="1" selected="0">
            <x v="0"/>
          </reference>
          <reference field="26" count="1">
            <x v="0"/>
          </reference>
        </references>
      </pivotArea>
    </format>
    <format dxfId="57">
      <pivotArea dataOnly="0" labelOnly="1" outline="0" fieldPosition="0">
        <references count="14">
          <reference field="1" count="1" selected="0">
            <x v="31"/>
          </reference>
          <reference field="2" count="1" selected="0">
            <x v="1"/>
          </reference>
          <reference field="3" count="1" selected="0">
            <x v="1"/>
          </reference>
          <reference field="4" count="1" selected="0">
            <x v="14"/>
          </reference>
          <reference field="6" count="1" selected="0">
            <x v="3"/>
          </reference>
          <reference field="7" count="1" selected="0">
            <x v="1"/>
          </reference>
          <reference field="10" count="1" selected="0">
            <x v="1"/>
          </reference>
          <reference field="11" count="1" selected="0">
            <x v="4"/>
          </reference>
          <reference field="12" count="1" selected="0">
            <x v="8"/>
          </reference>
          <reference field="13" count="1" selected="0">
            <x v="65"/>
          </reference>
          <reference field="14" count="1" selected="0">
            <x v="0"/>
          </reference>
          <reference field="15" count="1" selected="0">
            <x v="0"/>
          </reference>
          <reference field="25" count="1" selected="0">
            <x v="98"/>
          </reference>
          <reference field="26" count="1">
            <x v="93"/>
          </reference>
        </references>
      </pivotArea>
    </format>
    <format dxfId="56">
      <pivotArea dataOnly="0" labelOnly="1" outline="0" fieldPosition="0">
        <references count="14">
          <reference field="1" count="1" selected="0">
            <x v="34"/>
          </reference>
          <reference field="2" count="1" selected="0">
            <x v="1"/>
          </reference>
          <reference field="3" count="1" selected="0">
            <x v="1"/>
          </reference>
          <reference field="4" count="1" selected="0">
            <x v="43"/>
          </reference>
          <reference field="6" count="1" selected="0">
            <x v="1"/>
          </reference>
          <reference field="7" count="1" selected="0">
            <x v="1"/>
          </reference>
          <reference field="10" count="1" selected="0">
            <x v="1"/>
          </reference>
          <reference field="11" count="1" selected="0">
            <x v="4"/>
          </reference>
          <reference field="12" count="1" selected="0">
            <x v="2"/>
          </reference>
          <reference field="13" count="1" selected="0">
            <x v="70"/>
          </reference>
          <reference field="14" count="1" selected="0">
            <x v="0"/>
          </reference>
          <reference field="15" count="1" selected="0">
            <x v="0"/>
          </reference>
          <reference field="25" count="1" selected="0">
            <x v="101"/>
          </reference>
          <reference field="26" count="1">
            <x v="96"/>
          </reference>
        </references>
      </pivotArea>
    </format>
    <format dxfId="55">
      <pivotArea dataOnly="0" labelOnly="1" outline="0" fieldPosition="0">
        <references count="14">
          <reference field="1" count="1" selected="0">
            <x v="36"/>
          </reference>
          <reference field="2" count="1" selected="0">
            <x v="1"/>
          </reference>
          <reference field="3" count="1" selected="0">
            <x v="1"/>
          </reference>
          <reference field="4" count="1" selected="0">
            <x v="41"/>
          </reference>
          <reference field="6" count="1" selected="0">
            <x v="2"/>
          </reference>
          <reference field="7" count="1" selected="0">
            <x v="1"/>
          </reference>
          <reference field="10" count="1" selected="0">
            <x v="1"/>
          </reference>
          <reference field="11" count="1" selected="0">
            <x v="11"/>
          </reference>
          <reference field="12" count="1" selected="0">
            <x v="8"/>
          </reference>
          <reference field="13" count="1" selected="0">
            <x v="51"/>
          </reference>
          <reference field="14" count="1" selected="0">
            <x v="0"/>
          </reference>
          <reference field="15" count="1" selected="0">
            <x v="0"/>
          </reference>
          <reference field="25" count="1" selected="0">
            <x v="119"/>
          </reference>
          <reference field="26" count="1">
            <x v="114"/>
          </reference>
        </references>
      </pivotArea>
    </format>
    <format dxfId="54">
      <pivotArea dataOnly="0" labelOnly="1" outline="0" fieldPosition="0">
        <references count="14">
          <reference field="1" count="1" selected="0">
            <x v="37"/>
          </reference>
          <reference field="2" count="1" selected="0">
            <x v="1"/>
          </reference>
          <reference field="3" count="1" selected="0">
            <x v="1"/>
          </reference>
          <reference field="4" count="1" selected="0">
            <x v="45"/>
          </reference>
          <reference field="6" count="1" selected="0">
            <x v="2"/>
          </reference>
          <reference field="7" count="1" selected="0">
            <x v="2"/>
          </reference>
          <reference field="10" count="1" selected="0">
            <x v="1"/>
          </reference>
          <reference field="11" count="1" selected="0">
            <x v="15"/>
          </reference>
          <reference field="12" count="1" selected="0">
            <x v="8"/>
          </reference>
          <reference field="13" count="1" selected="0">
            <x v="0"/>
          </reference>
          <reference field="14" count="1" selected="0">
            <x v="0"/>
          </reference>
          <reference field="15" count="1" selected="0">
            <x v="0"/>
          </reference>
          <reference field="25" count="1" selected="0">
            <x v="204"/>
          </reference>
          <reference field="26" count="1">
            <x v="185"/>
          </reference>
        </references>
      </pivotArea>
    </format>
    <format dxfId="53">
      <pivotArea dataOnly="0" labelOnly="1" outline="0" fieldPosition="0">
        <references count="14">
          <reference field="1" count="1" selected="0">
            <x v="42"/>
          </reference>
          <reference field="2" count="1" selected="0">
            <x v="1"/>
          </reference>
          <reference field="3" count="1" selected="0">
            <x v="1"/>
          </reference>
          <reference field="4" count="1" selected="0">
            <x v="60"/>
          </reference>
          <reference field="6" count="1" selected="0">
            <x v="0"/>
          </reference>
          <reference field="7" count="1" selected="0">
            <x v="0"/>
          </reference>
          <reference field="10" count="1" selected="0">
            <x v="1"/>
          </reference>
          <reference field="11" count="1" selected="0">
            <x v="4"/>
          </reference>
          <reference field="12" count="1" selected="0">
            <x v="2"/>
          </reference>
          <reference field="13" count="1" selected="0">
            <x v="88"/>
          </reference>
          <reference field="14" count="1" selected="0">
            <x v="0"/>
          </reference>
          <reference field="15" count="1" selected="0">
            <x v="0"/>
          </reference>
          <reference field="25" count="1" selected="0">
            <x v="348"/>
          </reference>
          <reference field="26" count="1">
            <x v="312"/>
          </reference>
        </references>
      </pivotArea>
    </format>
    <format dxfId="52">
      <pivotArea dataOnly="0" labelOnly="1" outline="0" fieldPosition="0">
        <references count="14">
          <reference field="1" count="1" selected="0">
            <x v="46"/>
          </reference>
          <reference field="2" count="1" selected="0">
            <x v="1"/>
          </reference>
          <reference field="3" count="1" selected="0">
            <x v="1"/>
          </reference>
          <reference field="4" count="1" selected="0">
            <x v="62"/>
          </reference>
          <reference field="6" count="1" selected="0">
            <x v="0"/>
          </reference>
          <reference field="7" count="1" selected="0">
            <x v="0"/>
          </reference>
          <reference field="10" count="1" selected="0">
            <x v="5"/>
          </reference>
          <reference field="11" count="1" selected="0">
            <x v="15"/>
          </reference>
          <reference field="12" count="1" selected="0">
            <x v="8"/>
          </reference>
          <reference field="13" count="1" selected="0">
            <x v="0"/>
          </reference>
          <reference field="14" count="1" selected="0">
            <x v="0"/>
          </reference>
          <reference field="15" count="1" selected="0">
            <x v="0"/>
          </reference>
          <reference field="25" count="1" selected="0">
            <x v="204"/>
          </reference>
          <reference field="26" count="1">
            <x v="185"/>
          </reference>
        </references>
      </pivotArea>
    </format>
    <format dxfId="51">
      <pivotArea dataOnly="0" labelOnly="1" outline="0" fieldPosition="0">
        <references count="15">
          <reference field="1" count="1" selected="0">
            <x v="21"/>
          </reference>
          <reference field="2" count="1" selected="0">
            <x v="0"/>
          </reference>
          <reference field="3" count="1" selected="0">
            <x v="1"/>
          </reference>
          <reference field="4" count="1" selected="0">
            <x v="25"/>
          </reference>
          <reference field="6" count="1" selected="0">
            <x v="0"/>
          </reference>
          <reference field="7" count="1" selected="0">
            <x v="1"/>
          </reference>
          <reference field="10" count="1" selected="0">
            <x v="5"/>
          </reference>
          <reference field="11" count="1" selected="0">
            <x v="4"/>
          </reference>
          <reference field="12" count="1" selected="0">
            <x v="9"/>
          </reference>
          <reference field="13" count="1" selected="0">
            <x v="49"/>
          </reference>
          <reference field="14" count="1" selected="0">
            <x v="4"/>
          </reference>
          <reference field="15" count="1" selected="0">
            <x v="3"/>
          </reference>
          <reference field="25" count="1" selected="0">
            <x v="0"/>
          </reference>
          <reference field="26" count="1" selected="0">
            <x v="0"/>
          </reference>
          <reference field="27" count="1">
            <x v="0"/>
          </reference>
        </references>
      </pivotArea>
    </format>
    <format dxfId="50">
      <pivotArea dataOnly="0" labelOnly="1" outline="0" fieldPosition="0">
        <references count="15">
          <reference field="1" count="1" selected="0">
            <x v="31"/>
          </reference>
          <reference field="2" count="1" selected="0">
            <x v="1"/>
          </reference>
          <reference field="3" count="1" selected="0">
            <x v="1"/>
          </reference>
          <reference field="4" count="1" selected="0">
            <x v="14"/>
          </reference>
          <reference field="6" count="1" selected="0">
            <x v="3"/>
          </reference>
          <reference field="7" count="1" selected="0">
            <x v="1"/>
          </reference>
          <reference field="10" count="1" selected="0">
            <x v="1"/>
          </reference>
          <reference field="11" count="1" selected="0">
            <x v="4"/>
          </reference>
          <reference field="12" count="1" selected="0">
            <x v="8"/>
          </reference>
          <reference field="13" count="1" selected="0">
            <x v="65"/>
          </reference>
          <reference field="14" count="1" selected="0">
            <x v="0"/>
          </reference>
          <reference field="15" count="1" selected="0">
            <x v="0"/>
          </reference>
          <reference field="25" count="1" selected="0">
            <x v="98"/>
          </reference>
          <reference field="26" count="1" selected="0">
            <x v="93"/>
          </reference>
          <reference field="27" count="1">
            <x v="91"/>
          </reference>
        </references>
      </pivotArea>
    </format>
    <format dxfId="49">
      <pivotArea dataOnly="0" labelOnly="1" outline="0" fieldPosition="0">
        <references count="15">
          <reference field="1" count="1" selected="0">
            <x v="34"/>
          </reference>
          <reference field="2" count="1" selected="0">
            <x v="1"/>
          </reference>
          <reference field="3" count="1" selected="0">
            <x v="1"/>
          </reference>
          <reference field="4" count="1" selected="0">
            <x v="43"/>
          </reference>
          <reference field="6" count="1" selected="0">
            <x v="1"/>
          </reference>
          <reference field="7" count="1" selected="0">
            <x v="1"/>
          </reference>
          <reference field="10" count="1" selected="0">
            <x v="1"/>
          </reference>
          <reference field="11" count="1" selected="0">
            <x v="4"/>
          </reference>
          <reference field="12" count="1" selected="0">
            <x v="2"/>
          </reference>
          <reference field="13" count="1" selected="0">
            <x v="70"/>
          </reference>
          <reference field="14" count="1" selected="0">
            <x v="0"/>
          </reference>
          <reference field="15" count="1" selected="0">
            <x v="0"/>
          </reference>
          <reference field="25" count="1" selected="0">
            <x v="101"/>
          </reference>
          <reference field="26" count="1" selected="0">
            <x v="96"/>
          </reference>
          <reference field="27" count="1">
            <x v="93"/>
          </reference>
        </references>
      </pivotArea>
    </format>
    <format dxfId="48">
      <pivotArea dataOnly="0" labelOnly="1" outline="0" fieldPosition="0">
        <references count="15">
          <reference field="1" count="1" selected="0">
            <x v="36"/>
          </reference>
          <reference field="2" count="1" selected="0">
            <x v="1"/>
          </reference>
          <reference field="3" count="1" selected="0">
            <x v="1"/>
          </reference>
          <reference field="4" count="1" selected="0">
            <x v="41"/>
          </reference>
          <reference field="6" count="1" selected="0">
            <x v="2"/>
          </reference>
          <reference field="7" count="1" selected="0">
            <x v="1"/>
          </reference>
          <reference field="10" count="1" selected="0">
            <x v="1"/>
          </reference>
          <reference field="11" count="1" selected="0">
            <x v="11"/>
          </reference>
          <reference field="12" count="1" selected="0">
            <x v="8"/>
          </reference>
          <reference field="13" count="1" selected="0">
            <x v="51"/>
          </reference>
          <reference field="14" count="1" selected="0">
            <x v="0"/>
          </reference>
          <reference field="15" count="1" selected="0">
            <x v="0"/>
          </reference>
          <reference field="25" count="1" selected="0">
            <x v="119"/>
          </reference>
          <reference field="26" count="1" selected="0">
            <x v="114"/>
          </reference>
          <reference field="27" count="1">
            <x v="109"/>
          </reference>
        </references>
      </pivotArea>
    </format>
    <format dxfId="47">
      <pivotArea dataOnly="0" labelOnly="1" outline="0" fieldPosition="0">
        <references count="15">
          <reference field="1" count="1" selected="0">
            <x v="37"/>
          </reference>
          <reference field="2" count="1" selected="0">
            <x v="1"/>
          </reference>
          <reference field="3" count="1" selected="0">
            <x v="1"/>
          </reference>
          <reference field="4" count="1" selected="0">
            <x v="45"/>
          </reference>
          <reference field="6" count="1" selected="0">
            <x v="2"/>
          </reference>
          <reference field="7" count="1" selected="0">
            <x v="2"/>
          </reference>
          <reference field="10" count="1" selected="0">
            <x v="1"/>
          </reference>
          <reference field="11" count="1" selected="0">
            <x v="15"/>
          </reference>
          <reference field="12" count="1" selected="0">
            <x v="8"/>
          </reference>
          <reference field="13" count="1" selected="0">
            <x v="0"/>
          </reference>
          <reference field="14" count="1" selected="0">
            <x v="0"/>
          </reference>
          <reference field="15" count="1" selected="0">
            <x v="0"/>
          </reference>
          <reference field="25" count="1" selected="0">
            <x v="204"/>
          </reference>
          <reference field="26" count="1" selected="0">
            <x v="185"/>
          </reference>
          <reference field="27" count="1">
            <x v="147"/>
          </reference>
        </references>
      </pivotArea>
    </format>
    <format dxfId="46">
      <pivotArea dataOnly="0" labelOnly="1" outline="0" fieldPosition="0">
        <references count="15">
          <reference field="1" count="1" selected="0">
            <x v="42"/>
          </reference>
          <reference field="2" count="1" selected="0">
            <x v="1"/>
          </reference>
          <reference field="3" count="1" selected="0">
            <x v="1"/>
          </reference>
          <reference field="4" count="1" selected="0">
            <x v="60"/>
          </reference>
          <reference field="6" count="1" selected="0">
            <x v="0"/>
          </reference>
          <reference field="7" count="1" selected="0">
            <x v="0"/>
          </reference>
          <reference field="10" count="1" selected="0">
            <x v="1"/>
          </reference>
          <reference field="11" count="1" selected="0">
            <x v="4"/>
          </reference>
          <reference field="12" count="1" selected="0">
            <x v="2"/>
          </reference>
          <reference field="13" count="1" selected="0">
            <x v="88"/>
          </reference>
          <reference field="14" count="1" selected="0">
            <x v="0"/>
          </reference>
          <reference field="15" count="1" selected="0">
            <x v="0"/>
          </reference>
          <reference field="25" count="1" selected="0">
            <x v="348"/>
          </reference>
          <reference field="26" count="1" selected="0">
            <x v="312"/>
          </reference>
          <reference field="27" count="1">
            <x v="238"/>
          </reference>
        </references>
      </pivotArea>
    </format>
    <format dxfId="45">
      <pivotArea dataOnly="0" labelOnly="1" outline="0" fieldPosition="0">
        <references count="15">
          <reference field="1" count="1" selected="0">
            <x v="46"/>
          </reference>
          <reference field="2" count="1" selected="0">
            <x v="1"/>
          </reference>
          <reference field="3" count="1" selected="0">
            <x v="1"/>
          </reference>
          <reference field="4" count="1" selected="0">
            <x v="62"/>
          </reference>
          <reference field="6" count="1" selected="0">
            <x v="0"/>
          </reference>
          <reference field="7" count="1" selected="0">
            <x v="0"/>
          </reference>
          <reference field="10" count="1" selected="0">
            <x v="5"/>
          </reference>
          <reference field="11" count="1" selected="0">
            <x v="15"/>
          </reference>
          <reference field="12" count="1" selected="0">
            <x v="8"/>
          </reference>
          <reference field="13" count="1" selected="0">
            <x v="0"/>
          </reference>
          <reference field="14" count="1" selected="0">
            <x v="0"/>
          </reference>
          <reference field="15" count="1" selected="0">
            <x v="0"/>
          </reference>
          <reference field="25" count="1" selected="0">
            <x v="204"/>
          </reference>
          <reference field="26" count="1" selected="0">
            <x v="185"/>
          </reference>
          <reference field="27" count="1">
            <x v="147"/>
          </reference>
        </references>
      </pivotArea>
    </format>
  </formats>
  <pivotTableStyleInfo name="PivotStyleDark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2" xr16:uid="{34AF860E-2947-45EA-882C-CA3A986FB7E7}" autoFormatId="16" applyNumberFormats="0" applyBorderFormats="0" applyFontFormats="0" applyPatternFormats="0" applyAlignmentFormats="0" applyWidthHeightFormats="0">
  <queryTableRefresh nextId="3">
    <queryTableFields count="2">
      <queryTableField id="1" name="Nom" tableColumnId="1"/>
      <queryTableField id="2" name="Total Nombre" tableColumnId="2"/>
    </queryTableFields>
  </queryTableRefresh>
</queryTable>
</file>

<file path=xl/tables/_rels/table6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1A79A859-CBD4-4E11-BE61-7AEE0AD90EFF}" name="Tab_entrainement_reserve" displayName="Tab_entrainement_reserve" ref="A2:K85" totalsRowShown="0" headerRowDxfId="44" dataDxfId="43">
  <autoFilter ref="A2:K85" xr:uid="{1A79A859-CBD4-4E11-BE61-7AEE0AD90EFF}"/>
  <tableColumns count="11">
    <tableColumn id="1" xr3:uid="{C9B3B047-9F9D-4D77-B098-260C61CDD6A9}" name="Nom"/>
    <tableColumn id="2" xr3:uid="{145341B7-04DE-489C-9E2B-5A1778321629}" name="Nombre " dataDxfId="42"/>
    <tableColumn id="3" xr3:uid="{AD5E7A94-588A-451F-8B91-F653456BD782}" name="%age" dataDxfId="41"/>
    <tableColumn id="4" xr3:uid="{74B3D8AB-B17F-4C1A-AE9A-1DB0A0C0BC7A}" name="Réathlé" dataDxfId="40"/>
    <tableColumn id="5" xr3:uid="{30F3E804-2EE9-4BF1-867E-CB08FB5BD74E}" name="Soins" dataDxfId="39"/>
    <tableColumn id="6" xr3:uid="{3609A6BF-6537-4157-8B08-CE84F5CCE5B5}" name="Retards" dataDxfId="38"/>
    <tableColumn id="7" xr3:uid="{4A5A68DF-0AAF-4100-8E41-290FA0762978}" name="Absent" dataDxfId="37"/>
    <tableColumn id="8" xr3:uid="{C2F3F223-28CB-49F1-A4F1-327384CA6353}" name="Pros" dataDxfId="36"/>
    <tableColumn id="9" xr3:uid="{F2C03BDC-E3BB-43E6-A525-79194A272875}" name="U19" dataDxfId="35"/>
    <tableColumn id="10" xr3:uid="{CD7DBB2A-56F3-409F-B0E6-AFAE100544E4}" name="Repos" dataDxfId="34"/>
    <tableColumn id="11" xr3:uid="{637D018A-05A6-4222-8F23-B0516DAA3FF5}" name="Selection" dataDxfId="3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B422076C-1B02-43F1-8826-1B39A2AA9BD8}" name="Tab_entrainement_u19" displayName="Tab_entrainement_u19" ref="M2:V86" totalsRowShown="0" headerRowDxfId="32" dataDxfId="31">
  <autoFilter ref="M2:V86" xr:uid="{B422076C-1B02-43F1-8826-1B39A2AA9BD8}"/>
  <tableColumns count="10">
    <tableColumn id="1" xr3:uid="{C08AD034-8590-4124-A5DF-054249221ADB}" name="Nom"/>
    <tableColumn id="3" xr3:uid="{CD5A8074-5BEF-4027-8999-1EF24787CB6A}" name="Nombre " dataDxfId="30"/>
    <tableColumn id="4" xr3:uid="{5E8A22FE-8DEE-4404-B9F6-35E246EE5CED}" name="%age" dataDxfId="29"/>
    <tableColumn id="5" xr3:uid="{2DF61A97-3701-4CA4-B17D-8BF7D3C77616}" name="Réathlé" dataDxfId="28"/>
    <tableColumn id="6" xr3:uid="{82F98D7F-BBA1-4B0F-BA3D-7B07CFD2D51C}" name="Soins" dataDxfId="27"/>
    <tableColumn id="7" xr3:uid="{AA48883D-A053-4AC1-83B2-31B0C665A417}" name="Retards" dataDxfId="26"/>
    <tableColumn id="8" xr3:uid="{04D328A3-6E5D-4097-A947-DDFE9C8EBA3B}" name="Absent" dataDxfId="25"/>
    <tableColumn id="9" xr3:uid="{C4E50365-50A0-4265-B1F3-33F169812991}" name="Surclassé" dataDxfId="24"/>
    <tableColumn id="10" xr3:uid="{5EFEDB6E-6E3A-4ADA-BFB5-1E5F925C1E04}" name="Equipe Inf" dataDxfId="23"/>
    <tableColumn id="11" xr3:uid="{2076DC43-A5E8-43F3-8FE5-60FFDD5FB302}" name="Selection" dataDxfId="22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B9ACC700-F78E-4086-B481-DF2C06CD1E70}" name="Tab_entrainement_U17N" displayName="Tab_entrainement_U17N" ref="X2:AG86" totalsRowShown="0" headerRowDxfId="21" dataDxfId="20">
  <autoFilter ref="X2:AG86" xr:uid="{B9ACC700-F78E-4086-B481-DF2C06CD1E70}"/>
  <tableColumns count="10">
    <tableColumn id="1" xr3:uid="{502502F0-E562-4E79-8F66-16A4405D4C3E}" name="Nom"/>
    <tableColumn id="2" xr3:uid="{2894B26A-9996-47C6-96D1-7D34A98DD402}" name="Nombre " dataDxfId="19"/>
    <tableColumn id="3" xr3:uid="{A5AF3BCA-8707-4598-8432-B41B118A5064}" name="%age" dataDxfId="18"/>
    <tableColumn id="4" xr3:uid="{52C5FF25-FA4A-4822-AE9B-6DC0265F6F18}" name="Réathlé" dataDxfId="17"/>
    <tableColumn id="5" xr3:uid="{DC78F74C-61B5-4F0C-8E2B-34CF85BDB8A4}" name="Soins" dataDxfId="16"/>
    <tableColumn id="6" xr3:uid="{C16750FA-5EB2-4701-970C-9C29533A42F3}" name="Retards" dataDxfId="15"/>
    <tableColumn id="7" xr3:uid="{4CD93672-0B13-4973-87D3-A45C487ED447}" name="Absent" dataDxfId="14"/>
    <tableColumn id="8" xr3:uid="{71768875-FD26-4671-9751-49EC3C5FA944}" name="Surclassé" dataDxfId="13"/>
    <tableColumn id="9" xr3:uid="{019AE5B1-D011-4058-A3E8-2EEDE14E146A}" name="Equipe Inf" dataDxfId="12"/>
    <tableColumn id="10" xr3:uid="{DD2512E3-F70C-456B-9642-B5B74FF0FC8E}" name="Selection" dataDxfId="11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AA241FDF-FAAA-4720-868B-2EA4325E1018}" name="Tab_entrainement_U17reg" displayName="Tab_entrainement_U17reg" ref="AI2:AR86" totalsRowShown="0" headerRowDxfId="10" dataDxfId="9">
  <autoFilter ref="AI2:AR86" xr:uid="{AA241FDF-FAAA-4720-868B-2EA4325E1018}"/>
  <tableColumns count="10">
    <tableColumn id="1" xr3:uid="{887D3903-A377-498D-80F8-9F40894C4B20}" name="Nom"/>
    <tableColumn id="2" xr3:uid="{5649055E-B22C-4A9C-97DE-8D9E91A86910}" name="Nombre " dataDxfId="8"/>
    <tableColumn id="3" xr3:uid="{5DF9AA66-F174-46C6-BF8A-B16DFEB65F69}" name="%age" dataDxfId="7"/>
    <tableColumn id="4" xr3:uid="{4872EA9F-5E03-4B0A-9E35-D2CA8E74E440}" name="Réathlé" dataDxfId="6"/>
    <tableColumn id="5" xr3:uid="{1DCFB8A8-BEBC-4052-AD05-6A487E74F0B6}" name="Soins" dataDxfId="5"/>
    <tableColumn id="6" xr3:uid="{B8DBBFF3-8BA0-44B4-ADAF-5141EBEFED09}" name="Retards" dataDxfId="4"/>
    <tableColumn id="7" xr3:uid="{A0B46510-C988-4BF8-A916-AAD5E71F3C2B}" name="Absent" dataDxfId="3"/>
    <tableColumn id="8" xr3:uid="{7E1A5093-D747-4BAC-A064-668F97CFFD5C}" name="Surclassé" dataDxfId="2"/>
    <tableColumn id="9" xr3:uid="{B5F6DADC-F56E-4F80-B85F-B6ED0F81F695}" name="Equipe Inf" dataDxfId="1"/>
    <tableColumn id="10" xr3:uid="{F064CC31-9248-432D-916A-2F189ADB274F}" name="Selection" dataDxfId="0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8594743C-3B0C-4D75-A459-A076EDEE5CFE}" name="Tab_entrainement_U16" displayName="Tab_entrainement_U16" ref="AT2:BC25" totalsRowShown="0" headerRowCellStyle="Normal" dataCellStyle="Normal">
  <autoFilter ref="AT2:BC25" xr:uid="{8594743C-3B0C-4D75-A459-A076EDEE5CFE}"/>
  <tableColumns count="10">
    <tableColumn id="1" xr3:uid="{AE6CEB64-6C63-4DAF-A36A-0AE4C4F68A5F}" name="Nom" dataCellStyle="Normal"/>
    <tableColumn id="2" xr3:uid="{AC1234C7-FC31-469C-BDDD-74C7FE5A8DFF}" name="Nombre " dataCellStyle="Normal"/>
    <tableColumn id="3" xr3:uid="{1A4E9422-F64D-4D6E-B8A9-02DE8E4774B0}" name="%age" dataCellStyle="Normal"/>
    <tableColumn id="4" xr3:uid="{FA41F9A8-CB54-4C34-A23D-97E2D2202ED4}" name="Réathlé" dataCellStyle="Normal"/>
    <tableColumn id="5" xr3:uid="{53634C00-9F1C-4FCE-ABCB-F86B9D21EA64}" name="Soins" dataCellStyle="Normal"/>
    <tableColumn id="6" xr3:uid="{A2350BD7-22D8-4F93-A481-8E925EEF110E}" name="Retards" dataCellStyle="Normal"/>
    <tableColumn id="7" xr3:uid="{27DE97CB-50DC-4C7F-B6DE-6AAEFAFF7C6D}" name="Absent" dataCellStyle="Normal"/>
    <tableColumn id="8" xr3:uid="{919038AB-F5A1-4D4D-BB6D-4FD56168B501}" name="Surclassé" dataCellStyle="Normal"/>
    <tableColumn id="9" xr3:uid="{5E7478F8-FE30-401D-9AB3-4BB50D74EA14}" name="Equipe Inf" dataCellStyle="Normal"/>
    <tableColumn id="10" xr3:uid="{B0F9C094-D43E-4C4D-884B-085D0202E435}" name="Selection" dataCellStyle="Normal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2E1A7C2-476B-42CE-84F5-C2DBFFB86BAD}" name="Nb_entrainements" displayName="Nb_entrainements" ref="A1:B110" tableType="queryTable" totalsRowShown="0">
  <autoFilter ref="A1:B110" xr:uid="{D2E1A7C2-476B-42CE-84F5-C2DBFFB86BAD}"/>
  <tableColumns count="2">
    <tableColumn id="1" xr3:uid="{651B19C6-9D56-421F-80B8-CBF11D29E2A0}" uniqueName="1" name="Nom" queryTableFieldId="1"/>
    <tableColumn id="2" xr3:uid="{E32E4FBF-E712-4AF0-B7BA-DABA5AF34EFA}" uniqueName="2" name="Total Nombre" queryTableField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C2036A-1388-4310-97C7-BAE1E45D57AA}">
  <sheetPr codeName="Feuil5">
    <tabColor rgb="FFFF0000"/>
    <pageSetUpPr fitToPage="1"/>
  </sheetPr>
  <dimension ref="A1:AA454"/>
  <sheetViews>
    <sheetView showGridLines="0" topLeftCell="M47" workbookViewId="0">
      <selection activeCell="Y64" sqref="Y64"/>
    </sheetView>
  </sheetViews>
  <sheetFormatPr baseColWidth="10" defaultColWidth="11.42578125" defaultRowHeight="15"/>
  <cols>
    <col min="1" max="1" width="11.28515625" style="68" customWidth="1"/>
    <col min="2" max="2" width="14.5703125" style="56" customWidth="1"/>
    <col min="3" max="3" width="9" style="68" customWidth="1"/>
    <col min="4" max="4" width="5.42578125" style="48" customWidth="1"/>
    <col min="5" max="5" width="8.5703125" style="2" customWidth="1"/>
    <col min="6" max="6" width="15.140625" style="68" customWidth="1"/>
    <col min="7" max="7" width="8.5703125" style="68" customWidth="1"/>
    <col min="8" max="8" width="14.7109375" style="140" customWidth="1"/>
    <col min="9" max="9" width="6.85546875" style="68" customWidth="1"/>
    <col min="10" max="11" width="4.85546875" style="68" customWidth="1"/>
    <col min="12" max="12" width="4.85546875" style="62" customWidth="1"/>
    <col min="13" max="15" width="7.7109375" style="63" customWidth="1"/>
    <col min="16" max="16" width="69.7109375" style="68" customWidth="1"/>
    <col min="17" max="17" width="18.28515625" style="68" customWidth="1"/>
    <col min="18" max="18" width="6.140625" style="48" customWidth="1"/>
    <col min="19" max="19" width="20" style="68" customWidth="1"/>
    <col min="20" max="20" width="7.7109375" style="48" customWidth="1"/>
    <col min="21" max="21" width="7.140625" style="22" customWidth="1"/>
    <col min="22" max="22" width="0.85546875" style="22" customWidth="1"/>
    <col min="23" max="23" width="18.28515625" style="68" customWidth="1"/>
    <col min="24" max="24" width="8" style="68" customWidth="1"/>
    <col min="25" max="25" width="19.85546875" style="68" customWidth="1"/>
    <col min="26" max="26" width="7.42578125" style="68" customWidth="1"/>
    <col min="27" max="27" width="6.7109375" style="68" customWidth="1"/>
    <col min="28" max="16384" width="11.42578125" style="68"/>
  </cols>
  <sheetData>
    <row r="1" spans="1:27" ht="33.75" customHeight="1">
      <c r="A1" s="188" t="str">
        <f>B4</f>
        <v>LOUIS-JEAN</v>
      </c>
      <c r="B1" s="188"/>
      <c r="C1" s="188"/>
      <c r="D1" s="188"/>
      <c r="E1" s="188"/>
      <c r="F1" s="188"/>
      <c r="G1" s="188"/>
      <c r="H1" s="188"/>
      <c r="I1" s="188"/>
      <c r="J1" s="188"/>
      <c r="K1" s="188"/>
      <c r="L1" s="188"/>
      <c r="M1" s="188"/>
      <c r="N1" s="188"/>
      <c r="O1" s="188"/>
      <c r="P1" s="188"/>
      <c r="Q1" s="188"/>
      <c r="R1" s="188"/>
      <c r="S1" s="188"/>
      <c r="T1" s="188"/>
      <c r="U1" s="188"/>
      <c r="V1" s="188"/>
      <c r="W1" s="188"/>
      <c r="X1" s="188"/>
      <c r="Y1" s="188"/>
      <c r="Z1" s="188"/>
      <c r="AA1" s="188"/>
    </row>
    <row r="2" spans="1:27" ht="18.75" customHeight="1">
      <c r="A2" s="189" t="s">
        <v>258</v>
      </c>
      <c r="B2" s="189"/>
      <c r="C2" s="189"/>
      <c r="D2" s="189"/>
      <c r="E2" s="189"/>
      <c r="F2" s="189"/>
      <c r="G2" s="189"/>
      <c r="H2" s="189"/>
      <c r="I2" s="189"/>
      <c r="J2" s="189"/>
      <c r="K2" s="189"/>
      <c r="L2" s="189"/>
      <c r="M2" s="189"/>
      <c r="N2" s="189"/>
      <c r="O2" s="189"/>
      <c r="P2" s="189"/>
      <c r="Q2" s="189"/>
      <c r="R2" s="189"/>
      <c r="S2" s="189"/>
      <c r="T2" s="189"/>
      <c r="U2" s="189"/>
      <c r="V2" s="189"/>
      <c r="W2" s="189"/>
      <c r="X2" s="189"/>
      <c r="Y2" s="189"/>
      <c r="Z2" s="189"/>
      <c r="AA2" s="189"/>
    </row>
    <row r="3" spans="1:27" ht="4.5" customHeight="1">
      <c r="W3" s="184"/>
      <c r="X3" s="184"/>
      <c r="Y3" s="184"/>
      <c r="Z3" s="184"/>
      <c r="AA3" s="184"/>
    </row>
    <row r="4" spans="1:27">
      <c r="A4" s="47" t="s">
        <v>0</v>
      </c>
      <c r="B4" s="48" t="s">
        <v>76</v>
      </c>
      <c r="D4" s="65" t="s">
        <v>2</v>
      </c>
      <c r="E4" s="65"/>
      <c r="F4" s="65"/>
      <c r="G4" s="65"/>
      <c r="P4" s="67"/>
      <c r="W4" s="184"/>
      <c r="X4" s="184"/>
      <c r="Y4" s="184"/>
      <c r="Z4" s="184"/>
      <c r="AA4" s="184"/>
    </row>
    <row r="5" spans="1:27" ht="5.25" customHeight="1" thickBot="1">
      <c r="W5" s="185"/>
      <c r="X5" s="185"/>
      <c r="Y5" s="185"/>
      <c r="Z5" s="185"/>
      <c r="AA5" s="185"/>
    </row>
    <row r="6" spans="1:27" s="13" customFormat="1" ht="45.75" thickTop="1">
      <c r="A6" s="85" t="s">
        <v>3</v>
      </c>
      <c r="B6" s="57" t="s">
        <v>4</v>
      </c>
      <c r="C6" s="47" t="s">
        <v>141</v>
      </c>
      <c r="D6" s="44" t="s">
        <v>5</v>
      </c>
      <c r="E6" s="66" t="s">
        <v>6</v>
      </c>
      <c r="F6" s="44" t="s">
        <v>7</v>
      </c>
      <c r="G6" s="45" t="s">
        <v>8</v>
      </c>
      <c r="H6" s="141" t="s">
        <v>9</v>
      </c>
      <c r="I6" s="46" t="s">
        <v>10</v>
      </c>
      <c r="J6" s="46" t="s">
        <v>11</v>
      </c>
      <c r="K6" s="46" t="s">
        <v>12</v>
      </c>
      <c r="L6" s="45" t="s">
        <v>13</v>
      </c>
      <c r="M6" s="64" t="s">
        <v>248</v>
      </c>
      <c r="N6" s="64" t="s">
        <v>249</v>
      </c>
      <c r="O6" s="64" t="s">
        <v>247</v>
      </c>
      <c r="P6" s="44" t="s">
        <v>14</v>
      </c>
      <c r="Q6" s="186" t="str">
        <f>B4</f>
        <v>LOUIS-JEAN</v>
      </c>
      <c r="R6" s="187"/>
      <c r="S6" s="187"/>
      <c r="T6" s="187"/>
      <c r="U6" s="187"/>
      <c r="V6" s="94"/>
      <c r="W6" s="180" t="s">
        <v>250</v>
      </c>
      <c r="X6" s="180"/>
      <c r="Y6" s="180"/>
      <c r="Z6" s="180"/>
      <c r="AA6" s="180"/>
    </row>
    <row r="7" spans="1:27" s="11" customFormat="1" ht="23.25">
      <c r="A7" s="142">
        <v>44400</v>
      </c>
      <c r="B7" s="27" t="s">
        <v>16</v>
      </c>
      <c r="C7" s="27" t="s">
        <v>15</v>
      </c>
      <c r="D7" s="143">
        <v>1</v>
      </c>
      <c r="E7" s="143">
        <v>1</v>
      </c>
      <c r="F7" s="144" t="s">
        <v>17</v>
      </c>
      <c r="G7" s="143" t="s">
        <v>18</v>
      </c>
      <c r="H7" s="48" t="s">
        <v>158</v>
      </c>
      <c r="I7" s="56">
        <v>45</v>
      </c>
      <c r="J7" s="48">
        <v>0</v>
      </c>
      <c r="K7" s="48">
        <v>0</v>
      </c>
      <c r="L7" s="48">
        <v>0</v>
      </c>
      <c r="M7" s="12">
        <v>0</v>
      </c>
      <c r="N7" s="12">
        <v>0</v>
      </c>
      <c r="O7" s="12">
        <v>0</v>
      </c>
      <c r="P7" s="21">
        <v>0</v>
      </c>
      <c r="Q7" s="181" t="s">
        <v>20</v>
      </c>
      <c r="R7" s="182"/>
      <c r="S7" s="182"/>
      <c r="T7" s="182"/>
      <c r="U7" s="183"/>
      <c r="V7" s="69"/>
      <c r="W7" s="125" t="s">
        <v>251</v>
      </c>
      <c r="X7" s="126" t="str">
        <f>IFERROR(VLOOKUP($A$1,#REF!,3,FALSE),"")</f>
        <v/>
      </c>
      <c r="Y7" s="127" t="s">
        <v>252</v>
      </c>
      <c r="Z7" s="128" t="str">
        <f>IFERROR(VLOOKUP($A$1,#REF!,4,FALSE),"")</f>
        <v/>
      </c>
      <c r="AA7" s="129"/>
    </row>
    <row r="8" spans="1:27" s="11" customFormat="1" ht="23.25">
      <c r="A8" s="142">
        <v>44406</v>
      </c>
      <c r="B8" s="54" t="s">
        <v>16</v>
      </c>
      <c r="C8" s="48" t="s">
        <v>15</v>
      </c>
      <c r="D8" s="143">
        <v>2</v>
      </c>
      <c r="E8" s="48">
        <v>1</v>
      </c>
      <c r="F8" s="144" t="s">
        <v>197</v>
      </c>
      <c r="G8" s="143" t="s">
        <v>23</v>
      </c>
      <c r="H8" s="48" t="s">
        <v>158</v>
      </c>
      <c r="I8" s="56">
        <v>45</v>
      </c>
      <c r="J8" s="48">
        <v>0</v>
      </c>
      <c r="K8" s="48">
        <v>0</v>
      </c>
      <c r="L8" s="48">
        <v>0</v>
      </c>
      <c r="M8" s="48">
        <v>0</v>
      </c>
      <c r="N8" s="48">
        <v>0</v>
      </c>
      <c r="O8" s="48">
        <v>0</v>
      </c>
      <c r="P8" s="21">
        <v>0</v>
      </c>
      <c r="Q8" s="150" t="s">
        <v>24</v>
      </c>
      <c r="R8" s="151"/>
      <c r="S8" s="151"/>
      <c r="T8" s="151"/>
      <c r="U8" s="152"/>
      <c r="V8" s="70"/>
      <c r="W8" s="92" t="s">
        <v>244</v>
      </c>
      <c r="X8" s="112" t="str">
        <f>IFERROR(VLOOKUP($A$1,#REF!,6,FALSE),"")</f>
        <v/>
      </c>
      <c r="Y8" s="113" t="s">
        <v>245</v>
      </c>
      <c r="Z8" s="112" t="str">
        <f>IFERROR(VLOOKUP($A$1,#REF!,7,FALSE),"")</f>
        <v/>
      </c>
      <c r="AA8" s="114"/>
    </row>
    <row r="9" spans="1:27" s="48" customFormat="1" ht="18.75">
      <c r="A9" s="142">
        <v>44416</v>
      </c>
      <c r="B9" s="54" t="s">
        <v>16</v>
      </c>
      <c r="C9" s="48" t="s">
        <v>15</v>
      </c>
      <c r="D9" s="56">
        <v>2</v>
      </c>
      <c r="E9" s="143">
        <v>0</v>
      </c>
      <c r="F9" s="144" t="s">
        <v>22</v>
      </c>
      <c r="G9" s="56" t="s">
        <v>23</v>
      </c>
      <c r="H9" s="48" t="s">
        <v>158</v>
      </c>
      <c r="I9" s="56">
        <v>50</v>
      </c>
      <c r="J9" s="48">
        <v>0</v>
      </c>
      <c r="K9" s="48">
        <v>0</v>
      </c>
      <c r="L9" s="48">
        <v>0</v>
      </c>
      <c r="M9" s="48">
        <v>0</v>
      </c>
      <c r="N9" s="48">
        <v>0</v>
      </c>
      <c r="O9" s="48">
        <v>0</v>
      </c>
      <c r="P9" s="21">
        <v>0</v>
      </c>
      <c r="Q9" s="147" t="str">
        <f>IFERROR((SUMIFS(#REF!,#REF!,$B$4,#REF!,"CHAMPIONNAT")+SUMIFS(#REF!,#REF!,B4,#REF!,"COUPE"))/(COUNTIFS(#REF!,$B$4,#REF!,"&gt;0",#REF!,"CHAMPIONNAT")+COUNTIFS(#REF!,$B$4,#REF!,"&gt;0",#REF!,"COUPE")),"")</f>
        <v/>
      </c>
      <c r="R9" s="148"/>
      <c r="S9" s="148"/>
      <c r="T9" s="148"/>
      <c r="U9" s="149"/>
      <c r="V9" s="71"/>
      <c r="W9" s="92" t="s">
        <v>253</v>
      </c>
      <c r="X9" s="112" t="str">
        <f>IFERROR(VLOOKUP($A$1,#REF!,8,FALSE),"")</f>
        <v/>
      </c>
      <c r="Y9" s="113" t="s">
        <v>246</v>
      </c>
      <c r="Z9" s="112"/>
      <c r="AA9" s="42"/>
    </row>
    <row r="10" spans="1:27" s="48" customFormat="1">
      <c r="A10" s="142">
        <v>44421</v>
      </c>
      <c r="B10" s="54" t="s">
        <v>16</v>
      </c>
      <c r="C10" s="48" t="s">
        <v>15</v>
      </c>
      <c r="D10" s="143">
        <v>3</v>
      </c>
      <c r="E10" s="48">
        <v>0</v>
      </c>
      <c r="F10" s="144" t="s">
        <v>27</v>
      </c>
      <c r="G10" s="143" t="s">
        <v>18</v>
      </c>
      <c r="H10" s="48" t="s">
        <v>158</v>
      </c>
      <c r="I10" s="56">
        <v>70</v>
      </c>
      <c r="J10" s="48">
        <v>0</v>
      </c>
      <c r="K10" s="48">
        <v>0</v>
      </c>
      <c r="L10" s="48">
        <v>0</v>
      </c>
      <c r="M10" s="48">
        <v>0</v>
      </c>
      <c r="N10" s="48">
        <v>0</v>
      </c>
      <c r="O10" s="48">
        <v>0</v>
      </c>
      <c r="P10" s="21">
        <v>0</v>
      </c>
      <c r="Q10" s="92" t="s">
        <v>25</v>
      </c>
      <c r="R10" s="39" t="e">
        <f>COUNTIFS(#REF!,$B$4,#REF!,"&gt;0")</f>
        <v>#REF!</v>
      </c>
      <c r="S10" s="39" t="s">
        <v>26</v>
      </c>
      <c r="T10" s="39" t="e">
        <f>COUNTIFS(#REF!,$B$4,#REF!,"O")</f>
        <v>#REF!</v>
      </c>
      <c r="U10" s="61" t="str">
        <f>IFERROR((T10/R10),"")</f>
        <v/>
      </c>
      <c r="V10" s="72"/>
      <c r="W10" s="92"/>
      <c r="X10" s="115"/>
      <c r="Y10" s="116"/>
      <c r="Z10" s="116"/>
      <c r="AA10" s="23"/>
    </row>
    <row r="11" spans="1:27" s="11" customFormat="1" ht="15.75">
      <c r="A11" s="142">
        <v>44429</v>
      </c>
      <c r="B11" s="54" t="s">
        <v>29</v>
      </c>
      <c r="C11" s="48" t="s">
        <v>56</v>
      </c>
      <c r="D11" s="56">
        <v>4</v>
      </c>
      <c r="E11" s="48">
        <v>0</v>
      </c>
      <c r="F11" s="58" t="s">
        <v>201</v>
      </c>
      <c r="G11" s="56" t="s">
        <v>18</v>
      </c>
      <c r="H11" s="48" t="s">
        <v>158</v>
      </c>
      <c r="I11" s="56">
        <v>92</v>
      </c>
      <c r="J11" s="48">
        <v>6</v>
      </c>
      <c r="K11" s="48">
        <v>0</v>
      </c>
      <c r="L11" s="48">
        <v>0</v>
      </c>
      <c r="M11" s="12">
        <v>8503.04347826087</v>
      </c>
      <c r="N11" s="12">
        <v>372.71739130434781</v>
      </c>
      <c r="O11" s="12">
        <v>55.760869565217391</v>
      </c>
      <c r="P11" s="21" t="s">
        <v>200</v>
      </c>
      <c r="Q11" s="14" t="s">
        <v>30</v>
      </c>
      <c r="R11" s="16" t="e">
        <f>SUMIFS(#REF!,#REF!,$B$4,#REF!,"AMICAL")+SUMIFS(#REF!,#REF!,$B$4,#REF!,"CHAMPIONNAT")+SUMIFS(#REF!,#REF!,$B$4,#REF!,"COUPE")+SUMIFS(#REF!,#REF!,$B$4,#REF!,"TOURNOI")</f>
        <v>#REF!</v>
      </c>
      <c r="S11" s="16" t="s">
        <v>31</v>
      </c>
      <c r="T11" s="18" t="str">
        <f>IFERROR(R11/R9,"")</f>
        <v/>
      </c>
      <c r="U11" s="33" t="str">
        <f t="shared" ref="U11:U13" si="0">IF(T11="","","min")</f>
        <v/>
      </c>
      <c r="V11" s="73"/>
      <c r="W11" s="153" t="s">
        <v>259</v>
      </c>
      <c r="X11" s="154"/>
      <c r="Y11" s="154" t="s">
        <v>260</v>
      </c>
      <c r="Z11" s="154"/>
      <c r="AA11" s="117"/>
    </row>
    <row r="12" spans="1:27" s="11" customFormat="1" ht="30">
      <c r="A12" s="84">
        <v>44451</v>
      </c>
      <c r="B12" s="54" t="s">
        <v>29</v>
      </c>
      <c r="C12" s="48" t="s">
        <v>56</v>
      </c>
      <c r="D12" s="56">
        <v>2</v>
      </c>
      <c r="E12" s="48">
        <v>1</v>
      </c>
      <c r="F12" s="58" t="s">
        <v>204</v>
      </c>
      <c r="G12" s="56" t="s">
        <v>18</v>
      </c>
      <c r="H12" s="48" t="s">
        <v>162</v>
      </c>
      <c r="I12" s="56">
        <v>97</v>
      </c>
      <c r="J12" s="48">
        <v>8</v>
      </c>
      <c r="K12" s="48">
        <v>0</v>
      </c>
      <c r="L12" s="48">
        <v>1</v>
      </c>
      <c r="M12" s="12">
        <v>9488.9690721649495</v>
      </c>
      <c r="N12" s="12">
        <v>287.62886597938149</v>
      </c>
      <c r="O12" s="12">
        <v>58.453608247422686</v>
      </c>
      <c r="P12" s="21" t="s">
        <v>205</v>
      </c>
      <c r="Q12" s="14" t="s">
        <v>32</v>
      </c>
      <c r="R12" s="50" t="e">
        <f>SUMIFS(#REF!,#REF!,$B$4,#REF!,"AMICAL")+SUMIFS(#REF!,#REF!,$B$4,#REF!,"CHAMPIONNAT")+SUMIFS(#REF!,#REF!,$B$4,#REF!,"COUPE")+SUMIFS(#REF!,#REF!,$B$4,#REF!,"TOURNOI")</f>
        <v>#REF!</v>
      </c>
      <c r="S12" s="16" t="s">
        <v>33</v>
      </c>
      <c r="T12" s="18" t="str">
        <f>IFERROR(R11/R12,"")</f>
        <v/>
      </c>
      <c r="U12" s="33" t="str">
        <f t="shared" si="0"/>
        <v/>
      </c>
      <c r="V12" s="73"/>
      <c r="W12" s="118" t="s">
        <v>264</v>
      </c>
      <c r="X12" s="119" t="str">
        <f>IFERROR(VLOOKUP($A$1,#REF!,4,FALSE),"")</f>
        <v/>
      </c>
      <c r="Y12" s="120" t="s">
        <v>264</v>
      </c>
      <c r="Z12" s="119"/>
      <c r="AA12" s="33"/>
    </row>
    <row r="13" spans="1:27" s="11" customFormat="1">
      <c r="A13" s="142">
        <v>44464</v>
      </c>
      <c r="B13" s="54" t="s">
        <v>29</v>
      </c>
      <c r="C13" s="48" t="s">
        <v>56</v>
      </c>
      <c r="D13" s="56">
        <v>3</v>
      </c>
      <c r="E13" s="48">
        <v>0</v>
      </c>
      <c r="F13" s="58" t="s">
        <v>232</v>
      </c>
      <c r="G13" s="56" t="s">
        <v>18</v>
      </c>
      <c r="H13" s="48" t="s">
        <v>158</v>
      </c>
      <c r="I13" s="56">
        <v>95</v>
      </c>
      <c r="J13" s="48">
        <v>5</v>
      </c>
      <c r="K13" s="48">
        <v>0</v>
      </c>
      <c r="L13" s="48">
        <v>0</v>
      </c>
      <c r="M13" s="12">
        <v>9411.1578947368416</v>
      </c>
      <c r="N13" s="12">
        <v>238.73684210526315</v>
      </c>
      <c r="O13" s="12">
        <v>56.84210526315789</v>
      </c>
      <c r="P13" s="21" t="s">
        <v>233</v>
      </c>
      <c r="Q13" s="14" t="s">
        <v>34</v>
      </c>
      <c r="R13" s="50" t="e">
        <f>SUMIFS(#REF!,#REF!,$B$4,#REF!,"AMICAL")+SUMIFS(#REF!,#REF!,$B$4,#REF!,"CHAMPIONNAT")+SUMIFS(#REF!,#REF!,$B$4,#REF!,"COUPE")+SUMIFS(#REF!,#REF!,$B$4,#REF!,"TOURNOI")</f>
        <v>#REF!</v>
      </c>
      <c r="S13" s="16" t="s">
        <v>35</v>
      </c>
      <c r="T13" s="18" t="str">
        <f>IFERROR(R11/R13,"")</f>
        <v/>
      </c>
      <c r="U13" s="33" t="str">
        <f t="shared" si="0"/>
        <v/>
      </c>
      <c r="V13" s="73"/>
      <c r="W13" s="118" t="s">
        <v>265</v>
      </c>
      <c r="X13" s="119" t="str">
        <f>IFERROR(VLOOKUP($A$1,#REF!,5,FALSE),"")</f>
        <v/>
      </c>
      <c r="Y13" s="120" t="s">
        <v>265</v>
      </c>
      <c r="Z13" s="119"/>
      <c r="AA13" s="33"/>
    </row>
    <row r="14" spans="1:27" s="11" customFormat="1">
      <c r="A14" s="84">
        <v>44472</v>
      </c>
      <c r="B14" s="54" t="s">
        <v>29</v>
      </c>
      <c r="C14" s="48" t="s">
        <v>56</v>
      </c>
      <c r="D14" s="56">
        <v>0</v>
      </c>
      <c r="E14" s="48">
        <v>0</v>
      </c>
      <c r="F14" s="58" t="s">
        <v>234</v>
      </c>
      <c r="G14" s="56" t="s">
        <v>18</v>
      </c>
      <c r="H14" s="48" t="s">
        <v>162</v>
      </c>
      <c r="I14" s="56">
        <v>93</v>
      </c>
      <c r="J14" s="48">
        <v>5</v>
      </c>
      <c r="K14" s="48">
        <v>0</v>
      </c>
      <c r="L14" s="48">
        <v>0</v>
      </c>
      <c r="M14" s="12">
        <v>0</v>
      </c>
      <c r="N14" s="12">
        <v>0</v>
      </c>
      <c r="O14" s="12">
        <v>0</v>
      </c>
      <c r="P14" s="21" t="s">
        <v>235</v>
      </c>
      <c r="Q14" s="157" t="s">
        <v>36</v>
      </c>
      <c r="R14" s="158"/>
      <c r="S14" s="158"/>
      <c r="T14" s="158"/>
      <c r="U14" s="159"/>
      <c r="V14" s="74"/>
      <c r="W14" s="118" t="s">
        <v>266</v>
      </c>
      <c r="X14" s="119" t="str">
        <f>IFERROR(VLOOKUP($A$1,#REF!,6,FALSE),"")</f>
        <v/>
      </c>
      <c r="Y14" s="120" t="s">
        <v>266</v>
      </c>
      <c r="Z14" s="121"/>
      <c r="AA14" s="122"/>
    </row>
    <row r="15" spans="1:27" ht="30">
      <c r="A15" s="142">
        <v>44486</v>
      </c>
      <c r="B15" s="54" t="s">
        <v>29</v>
      </c>
      <c r="C15" s="27" t="s">
        <v>56</v>
      </c>
      <c r="D15" s="143">
        <v>0</v>
      </c>
      <c r="E15" s="48">
        <v>0</v>
      </c>
      <c r="F15" s="144" t="s">
        <v>237</v>
      </c>
      <c r="G15" s="143" t="s">
        <v>23</v>
      </c>
      <c r="H15" s="48" t="s">
        <v>158</v>
      </c>
      <c r="I15" s="56">
        <v>95</v>
      </c>
      <c r="J15" s="48">
        <v>6</v>
      </c>
      <c r="K15" s="48">
        <v>0</v>
      </c>
      <c r="L15" s="48">
        <v>0</v>
      </c>
      <c r="M15" s="12">
        <v>9638.5263157894733</v>
      </c>
      <c r="N15" s="12">
        <v>521.0526315789474</v>
      </c>
      <c r="O15" s="12">
        <v>72</v>
      </c>
      <c r="P15" s="21" t="s">
        <v>238</v>
      </c>
      <c r="Q15" s="14" t="s">
        <v>37</v>
      </c>
      <c r="R15" s="59">
        <f>IFERROR(SUMIFS(#REF!,#REF!,Q6,#REF!,"&gt;0")/COUNTIFS(#REF!,"&gt;0",#REF!,Q6),0)</f>
        <v>0</v>
      </c>
      <c r="S15" s="16" t="s">
        <v>38</v>
      </c>
      <c r="T15" s="18">
        <f>IFERROR(SUMIFS(#REF!,#REF!,Q6,#REF!,"&gt;0")/COUNTIFS(#REF!,"&gt;0",#REF!,Q6),0)</f>
        <v>0</v>
      </c>
      <c r="U15" s="33"/>
      <c r="V15" s="73"/>
      <c r="W15" s="118" t="s">
        <v>267</v>
      </c>
      <c r="X15" s="119" t="str">
        <f>IFERROR(VLOOKUP($A$1,#REF!,7,FALSE),"")</f>
        <v/>
      </c>
      <c r="Y15" s="120" t="s">
        <v>267</v>
      </c>
      <c r="Z15" s="119"/>
      <c r="AA15" s="33"/>
    </row>
    <row r="16" spans="1:27" ht="15.75" thickBot="1">
      <c r="A16" s="142">
        <v>44499</v>
      </c>
      <c r="B16" s="54" t="s">
        <v>29</v>
      </c>
      <c r="C16" s="48" t="s">
        <v>15</v>
      </c>
      <c r="D16" s="143">
        <v>0</v>
      </c>
      <c r="E16" s="48">
        <v>1</v>
      </c>
      <c r="F16" s="144" t="s">
        <v>236</v>
      </c>
      <c r="G16" s="143" t="s">
        <v>18</v>
      </c>
      <c r="H16" s="48" t="s">
        <v>194</v>
      </c>
      <c r="I16" s="56">
        <v>0</v>
      </c>
      <c r="J16" s="48">
        <v>0</v>
      </c>
      <c r="K16" s="48">
        <v>0</v>
      </c>
      <c r="L16" s="48">
        <v>0</v>
      </c>
      <c r="M16" s="12"/>
      <c r="N16" s="12"/>
      <c r="O16" s="12"/>
      <c r="P16" s="21">
        <v>0</v>
      </c>
      <c r="Q16" s="19" t="s">
        <v>40</v>
      </c>
      <c r="R16" s="60">
        <f>IFERROR(SUMIFS(#REF!,#REF!,Q6,#REF!,"&gt;0")/COUNTIFS(#REF!,"&gt;0",#REF!,Q6),0)</f>
        <v>0</v>
      </c>
      <c r="S16" s="17"/>
      <c r="T16" s="17"/>
      <c r="U16" s="24"/>
      <c r="V16" s="75"/>
      <c r="W16" s="88"/>
      <c r="X16" s="123"/>
      <c r="Y16" s="124"/>
      <c r="Z16" s="123"/>
      <c r="AA16" s="24"/>
    </row>
    <row r="17" spans="1:27" ht="15.75" thickTop="1">
      <c r="A17" s="142">
        <v>44508</v>
      </c>
      <c r="B17" s="54" t="s">
        <v>29</v>
      </c>
      <c r="C17" s="48" t="s">
        <v>15</v>
      </c>
      <c r="D17" s="56">
        <v>0</v>
      </c>
      <c r="E17" s="27">
        <v>0</v>
      </c>
      <c r="F17" s="144" t="s">
        <v>202</v>
      </c>
      <c r="G17" s="143" t="s">
        <v>28</v>
      </c>
      <c r="H17" s="48" t="s">
        <v>194</v>
      </c>
      <c r="I17" s="56">
        <v>0</v>
      </c>
      <c r="J17" s="48">
        <v>0</v>
      </c>
      <c r="K17" s="48">
        <v>0</v>
      </c>
      <c r="L17" s="48">
        <v>0</v>
      </c>
      <c r="M17" s="48"/>
      <c r="N17" s="48"/>
      <c r="O17" s="48"/>
      <c r="P17" s="21">
        <v>0</v>
      </c>
      <c r="Q17" s="160" t="s">
        <v>41</v>
      </c>
      <c r="R17" s="161"/>
      <c r="S17" s="161"/>
      <c r="T17" s="161"/>
      <c r="U17" s="162"/>
      <c r="V17" s="74"/>
      <c r="W17" s="89"/>
      <c r="X17" s="20"/>
      <c r="Y17" s="20"/>
      <c r="Z17" s="20"/>
      <c r="AA17" s="130"/>
    </row>
    <row r="18" spans="1:27">
      <c r="A18"/>
      <c r="B18"/>
      <c r="C18"/>
      <c r="D18"/>
      <c r="E18"/>
      <c r="F18"/>
      <c r="G18"/>
      <c r="H18"/>
      <c r="I18"/>
      <c r="J18"/>
      <c r="K18"/>
      <c r="L18"/>
      <c r="P18"/>
      <c r="Q18" s="163" t="s">
        <v>42</v>
      </c>
      <c r="R18" s="164" t="e">
        <f>COUNTIFS(#REF!,$B$4,#REF!,"&gt;0",#REF!,"championnat")+COUNTIFS(#REF!,$B$4,#REF!,"&gt;0",#REF!,"coupe")</f>
        <v>#REF!</v>
      </c>
      <c r="S18" s="165" t="s">
        <v>43</v>
      </c>
      <c r="T18" s="166" t="e">
        <f>COUNTIFS(#REF!,$B$4,#REF!,"=O",#REF!,"championnat")+COUNTIFS(#REF!,$B$4,#REF!,"=O",#REF!,"coupe")</f>
        <v>#REF!</v>
      </c>
      <c r="U18" s="167" t="str">
        <f t="shared" ref="U18:U19" si="1">IFERROR((T18/R18),"")</f>
        <v/>
      </c>
      <c r="V18" s="76"/>
      <c r="W18" s="131" t="s">
        <v>254</v>
      </c>
      <c r="X18" s="132" t="str">
        <f>IFERROR(VLOOKUP($A$1,#REF!,3,FALSE),"")</f>
        <v/>
      </c>
      <c r="Y18" s="132" t="s">
        <v>255</v>
      </c>
      <c r="Z18" s="132" t="str">
        <f>IFERROR(VLOOKUP($A$1,#REF!,3,FALSE),"")</f>
        <v/>
      </c>
      <c r="AA18" s="32"/>
    </row>
    <row r="19" spans="1:27">
      <c r="A19"/>
      <c r="B19"/>
      <c r="C19"/>
      <c r="D19"/>
      <c r="E19"/>
      <c r="F19"/>
      <c r="G19"/>
      <c r="H19"/>
      <c r="I19"/>
      <c r="J19"/>
      <c r="K19"/>
      <c r="L19"/>
      <c r="P19"/>
      <c r="Q19" s="163"/>
      <c r="R19" s="164"/>
      <c r="S19" s="165"/>
      <c r="T19" s="166"/>
      <c r="U19" s="167" t="str">
        <f t="shared" si="1"/>
        <v/>
      </c>
      <c r="V19" s="76"/>
      <c r="W19" s="131" t="s">
        <v>256</v>
      </c>
      <c r="X19" s="133"/>
      <c r="Y19" s="132" t="s">
        <v>256</v>
      </c>
      <c r="Z19" s="134"/>
      <c r="AA19" s="32"/>
    </row>
    <row r="20" spans="1:27">
      <c r="A20"/>
      <c r="B20"/>
      <c r="C20"/>
      <c r="D20"/>
      <c r="E20"/>
      <c r="F20"/>
      <c r="G20"/>
      <c r="H20"/>
      <c r="I20"/>
      <c r="J20"/>
      <c r="K20"/>
      <c r="L20"/>
      <c r="P20"/>
      <c r="Q20" s="90" t="s">
        <v>30</v>
      </c>
      <c r="R20" s="12" t="e">
        <f>SUMIFS(#REF!,#REF!,$B$4,#REF!,"CHAMPIONNAT")+SUMIFS(#REF!,#REF!,$B$4,#REF!,"COUPE")</f>
        <v>#REF!</v>
      </c>
      <c r="S20" s="27" t="s">
        <v>31</v>
      </c>
      <c r="T20" s="4" t="str">
        <f>IFERROR(R20/R18,"")</f>
        <v/>
      </c>
      <c r="U20" s="34" t="s">
        <v>44</v>
      </c>
      <c r="V20" s="77"/>
      <c r="W20" s="91"/>
      <c r="X20" s="86"/>
      <c r="Y20" s="135"/>
      <c r="Z20" s="135"/>
      <c r="AA20" s="32"/>
    </row>
    <row r="21" spans="1:27">
      <c r="A21"/>
      <c r="B21"/>
      <c r="C21"/>
      <c r="D21"/>
      <c r="E21"/>
      <c r="F21"/>
      <c r="G21"/>
      <c r="H21"/>
      <c r="I21"/>
      <c r="J21"/>
      <c r="K21"/>
      <c r="L21"/>
      <c r="P21"/>
      <c r="Q21" s="90" t="s">
        <v>45</v>
      </c>
      <c r="R21" s="49" t="e">
        <f>SUMIFS(#REF!,#REF!,$B$4,#REF!,"CHAMPIONNAT")+SUMIFS(#REF!,#REF!,$B$4,#REF!,"COUPE")</f>
        <v>#REF!</v>
      </c>
      <c r="S21" s="48" t="s">
        <v>33</v>
      </c>
      <c r="T21" s="4" t="str">
        <f>IFERROR(R20/R21,"")</f>
        <v/>
      </c>
      <c r="U21" s="34" t="s">
        <v>44</v>
      </c>
      <c r="V21" s="77"/>
      <c r="W21" s="131" t="s">
        <v>242</v>
      </c>
      <c r="X21" s="132" t="str">
        <f>IFERROR(VLOOKUP($A$1,#REF!,5,FALSE),"")</f>
        <v/>
      </c>
      <c r="Y21" s="132" t="s">
        <v>243</v>
      </c>
      <c r="Z21" s="132" t="str">
        <f>IFERROR(VLOOKUP($A$1,#REF!,5,FALSE),"")</f>
        <v/>
      </c>
      <c r="AA21" s="136"/>
    </row>
    <row r="22" spans="1:27">
      <c r="B22" s="68"/>
      <c r="D22" s="68"/>
      <c r="E22" s="68"/>
      <c r="Q22" s="90" t="s">
        <v>34</v>
      </c>
      <c r="R22" s="49" t="e">
        <f>SUMIFS(#REF!,#REF!,$B$4,#REF!,"CHAMPIONNAT")+SUMIFS(#REF!,#REF!,$B$4,#REF!,"COUPE")</f>
        <v>#REF!</v>
      </c>
      <c r="S22" s="48" t="s">
        <v>46</v>
      </c>
      <c r="T22" s="4" t="str">
        <f>IFERROR(R20/R22,"")</f>
        <v/>
      </c>
      <c r="U22" s="34" t="s">
        <v>44</v>
      </c>
      <c r="V22" s="77"/>
      <c r="W22" s="131" t="s">
        <v>257</v>
      </c>
      <c r="X22" s="134"/>
      <c r="Y22" s="132" t="s">
        <v>257</v>
      </c>
      <c r="Z22" s="134"/>
      <c r="AA22" s="137"/>
    </row>
    <row r="23" spans="1:27" ht="15.75" thickBot="1">
      <c r="B23" s="68"/>
      <c r="D23" s="68"/>
      <c r="E23" s="68"/>
      <c r="Q23" s="90"/>
      <c r="S23" s="48"/>
      <c r="T23" s="4"/>
      <c r="U23" s="29"/>
      <c r="V23" s="78"/>
      <c r="W23" s="131"/>
      <c r="X23" s="132"/>
      <c r="Y23" s="132"/>
      <c r="Z23" s="132"/>
      <c r="AA23" s="138"/>
    </row>
    <row r="24" spans="1:27" ht="15.75" thickTop="1">
      <c r="B24" s="68"/>
      <c r="D24" s="68"/>
      <c r="E24" s="68"/>
      <c r="Q24" s="160" t="s">
        <v>47</v>
      </c>
      <c r="R24" s="161"/>
      <c r="S24" s="161"/>
      <c r="T24" s="161"/>
      <c r="U24" s="162"/>
      <c r="V24" s="74"/>
      <c r="W24" s="155" t="s">
        <v>268</v>
      </c>
      <c r="X24" s="156"/>
      <c r="Y24" s="156"/>
      <c r="Z24" s="156"/>
      <c r="AA24" s="139"/>
    </row>
    <row r="25" spans="1:27">
      <c r="B25" s="68"/>
      <c r="D25" s="68"/>
      <c r="E25" s="68"/>
      <c r="Q25" s="163" t="s">
        <v>42</v>
      </c>
      <c r="R25" s="164" t="e">
        <f>COUNTIFS(#REF!,$B$4,#REF!,"&gt;0",#REF!,"amical")+COUNTIFS(#REF!,$B$4,#REF!,"&gt;0",#REF!,"tournoi")</f>
        <v>#REF!</v>
      </c>
      <c r="S25" s="165" t="s">
        <v>43</v>
      </c>
      <c r="T25" s="166" t="e">
        <f>COUNTIFS(#REF!,$B$4,#REF!,"=O",#REF!,"amical")+COUNTIFS(#REF!,$B$4,#REF!,"=O",#REF!,"tournoi")</f>
        <v>#REF!</v>
      </c>
      <c r="U25" s="32"/>
      <c r="V25" s="78"/>
      <c r="W25" s="109" t="s">
        <v>261</v>
      </c>
      <c r="X25" s="145" t="str">
        <f>IFERROR(VLOOKUP($A$1,#REF!,4,FALSE),"")</f>
        <v/>
      </c>
      <c r="Y25" s="110" t="s">
        <v>261</v>
      </c>
      <c r="Z25" s="98"/>
      <c r="AA25" s="99"/>
    </row>
    <row r="26" spans="1:27">
      <c r="B26" s="68"/>
      <c r="D26" s="68"/>
      <c r="E26" s="68"/>
      <c r="Q26" s="163"/>
      <c r="R26" s="164"/>
      <c r="S26" s="165"/>
      <c r="T26" s="166"/>
      <c r="U26" s="32"/>
      <c r="V26" s="78"/>
      <c r="W26" s="109" t="s">
        <v>240</v>
      </c>
      <c r="X26" s="145" t="str">
        <f>IFERROR(VLOOKUP($A$1,#REF!,5,FALSE),"")</f>
        <v/>
      </c>
      <c r="Y26" s="110" t="s">
        <v>240</v>
      </c>
      <c r="Z26" s="108"/>
      <c r="AA26" s="99"/>
    </row>
    <row r="27" spans="1:27">
      <c r="B27" s="68"/>
      <c r="D27" s="68"/>
      <c r="E27" s="68"/>
      <c r="Q27" s="90" t="s">
        <v>30</v>
      </c>
      <c r="R27" s="12" t="e">
        <f>SUMIFS(#REF!,#REF!,$B$4,#REF!,"amical")+SUMIFS(#REF!,#REF!,$B$4,#REF!,"tournoi")</f>
        <v>#REF!</v>
      </c>
      <c r="S27" s="27" t="s">
        <v>31</v>
      </c>
      <c r="T27" s="4" t="str">
        <f>IFERROR(R27/R25,"")</f>
        <v/>
      </c>
      <c r="U27" s="34" t="s">
        <v>44</v>
      </c>
      <c r="V27" s="77"/>
      <c r="W27" s="109" t="s">
        <v>241</v>
      </c>
      <c r="X27" s="145" t="str">
        <f>IFERROR(VLOOKUP($A$1,#REF!,6,FALSE),"")</f>
        <v/>
      </c>
      <c r="Y27" s="110" t="s">
        <v>241</v>
      </c>
      <c r="Z27" s="98"/>
      <c r="AA27" s="101"/>
    </row>
    <row r="28" spans="1:27">
      <c r="B28" s="68"/>
      <c r="D28" s="68"/>
      <c r="E28" s="68"/>
      <c r="Q28" s="90" t="s">
        <v>45</v>
      </c>
      <c r="R28" s="49" t="e">
        <f>SUMIFS(#REF!,#REF!,$B$4,#REF!,"amical")+SUMIFS(#REF!,#REF!,$B$4,#REF!,"tournoi")</f>
        <v>#REF!</v>
      </c>
      <c r="S28" s="48" t="s">
        <v>33</v>
      </c>
      <c r="T28" s="4" t="str">
        <f>IFERROR(R27/R28,"")</f>
        <v/>
      </c>
      <c r="U28" s="34" t="s">
        <v>44</v>
      </c>
      <c r="V28" s="77"/>
      <c r="W28" s="109" t="s">
        <v>262</v>
      </c>
      <c r="X28" s="145" t="str">
        <f>IFERROR(VLOOKUP($A$1,#REF!,7,FALSE),"")</f>
        <v/>
      </c>
      <c r="Y28" s="110" t="s">
        <v>262</v>
      </c>
      <c r="Z28" s="98"/>
      <c r="AA28" s="101"/>
    </row>
    <row r="29" spans="1:27" ht="15.75" thickBot="1">
      <c r="B29" s="68"/>
      <c r="D29" s="68"/>
      <c r="E29" s="68"/>
      <c r="Q29" s="6" t="s">
        <v>34</v>
      </c>
      <c r="R29" s="49" t="e">
        <f>SUMIFS(#REF!,#REF!,$B$4,#REF!,"amical")+SUMIFS(#REF!,#REF!,$B$4,#REF!,"tournoi")</f>
        <v>#REF!</v>
      </c>
      <c r="S29" s="8" t="s">
        <v>46</v>
      </c>
      <c r="T29" s="35" t="str">
        <f>IFERROR(R27/R29,"")</f>
        <v/>
      </c>
      <c r="U29" s="36" t="s">
        <v>44</v>
      </c>
      <c r="V29" s="77"/>
      <c r="W29" s="109" t="s">
        <v>263</v>
      </c>
      <c r="X29" s="111" t="str">
        <f>IFERROR(VLOOKUP($A$1,#REF!,8,FALSE),"")</f>
        <v/>
      </c>
      <c r="Y29" s="110" t="s">
        <v>263</v>
      </c>
      <c r="Z29" s="98"/>
      <c r="AA29" s="101"/>
    </row>
    <row r="30" spans="1:27" ht="15.75" thickTop="1">
      <c r="B30" s="68"/>
      <c r="D30" s="68"/>
      <c r="E30" s="68"/>
      <c r="Q30" s="168" t="s">
        <v>48</v>
      </c>
      <c r="R30" s="169"/>
      <c r="S30" s="169"/>
      <c r="T30" s="37">
        <f>IFERROR(INDEX(Nb_entrainements[Total Nombre],MATCH(A1,Nb_entrainements[Nom],0)),"nc")</f>
        <v>123</v>
      </c>
      <c r="U30" s="38"/>
      <c r="V30" s="78"/>
      <c r="W30" s="106"/>
      <c r="X30" s="107"/>
      <c r="Y30" s="107"/>
      <c r="Z30" s="108"/>
      <c r="AA30" s="99"/>
    </row>
    <row r="31" spans="1:27">
      <c r="B31" s="68"/>
      <c r="D31" s="68"/>
      <c r="E31" s="68"/>
      <c r="Q31" s="90" t="s">
        <v>52</v>
      </c>
      <c r="R31" s="52"/>
      <c r="S31" s="5" t="s">
        <v>50</v>
      </c>
      <c r="T31" s="52"/>
      <c r="U31" s="29"/>
      <c r="V31" s="78"/>
      <c r="W31" s="105"/>
      <c r="X31" s="102"/>
      <c r="Y31" s="83"/>
      <c r="Z31" s="102"/>
      <c r="AA31" s="99"/>
    </row>
    <row r="32" spans="1:27">
      <c r="B32" s="68"/>
      <c r="D32" s="68"/>
      <c r="E32" s="68"/>
      <c r="Q32" s="90"/>
      <c r="R32" s="53"/>
      <c r="S32" s="5" t="s">
        <v>51</v>
      </c>
      <c r="T32" s="52"/>
      <c r="U32" s="29"/>
      <c r="V32" s="78"/>
      <c r="W32" s="105"/>
      <c r="X32" s="100"/>
      <c r="Y32" s="83"/>
      <c r="Z32" s="102"/>
      <c r="AA32" s="99"/>
    </row>
    <row r="33" spans="2:27">
      <c r="B33" s="68"/>
      <c r="D33" s="68"/>
      <c r="E33" s="68"/>
      <c r="Q33" s="90" t="s">
        <v>52</v>
      </c>
      <c r="R33" s="52"/>
      <c r="S33" s="5" t="s">
        <v>53</v>
      </c>
      <c r="T33" s="52"/>
      <c r="U33" s="29"/>
      <c r="V33" s="78"/>
      <c r="W33" s="95"/>
      <c r="X33" s="102"/>
      <c r="Y33" s="83"/>
      <c r="Z33" s="102"/>
      <c r="AA33" s="99"/>
    </row>
    <row r="34" spans="2:27" ht="15.75" thickBot="1">
      <c r="B34" s="68"/>
      <c r="D34" s="68"/>
      <c r="E34" s="68"/>
      <c r="Q34" s="6" t="s">
        <v>54</v>
      </c>
      <c r="R34" s="51"/>
      <c r="S34" s="8" t="s">
        <v>55</v>
      </c>
      <c r="T34" s="51"/>
      <c r="U34" s="30"/>
      <c r="V34" s="78"/>
      <c r="W34" s="96"/>
      <c r="X34" s="103"/>
      <c r="Y34" s="97"/>
      <c r="Z34" s="103"/>
      <c r="AA34" s="104"/>
    </row>
    <row r="35" spans="2:27" ht="32.25" thickTop="1">
      <c r="B35" s="68"/>
      <c r="D35" s="68"/>
      <c r="E35" s="68"/>
      <c r="Q35" s="179" t="s">
        <v>15</v>
      </c>
      <c r="R35" s="180"/>
      <c r="S35" s="180"/>
      <c r="T35" s="180"/>
      <c r="U35" s="180"/>
      <c r="V35" s="82"/>
      <c r="W35" s="180" t="s">
        <v>56</v>
      </c>
      <c r="X35" s="180"/>
      <c r="Y35" s="180"/>
      <c r="Z35" s="180"/>
      <c r="AA35" s="180"/>
    </row>
    <row r="36" spans="2:27" ht="15.75">
      <c r="B36" s="68"/>
      <c r="D36" s="68"/>
      <c r="E36" s="68"/>
      <c r="Q36" s="174" t="s">
        <v>21</v>
      </c>
      <c r="R36" s="175"/>
      <c r="S36" s="176" t="e">
        <f>COUNTIFS(#REF!,'JOUEUR (2)'!Q35,#REF!,"&lt;&gt;")</f>
        <v>#REF!</v>
      </c>
      <c r="T36" s="176"/>
      <c r="U36" s="177"/>
      <c r="V36" s="79"/>
      <c r="W36" s="174" t="s">
        <v>21</v>
      </c>
      <c r="X36" s="175"/>
      <c r="Y36" s="176" t="e">
        <f>COUNTIFS(#REF!,'JOUEUR (2)'!W35,#REF!,"&lt;&gt;")</f>
        <v>#REF!</v>
      </c>
      <c r="Z36" s="176"/>
      <c r="AA36" s="177"/>
    </row>
    <row r="37" spans="2:27">
      <c r="B37" s="68"/>
      <c r="D37" s="68"/>
      <c r="E37" s="68"/>
      <c r="Q37" s="178" t="s">
        <v>25</v>
      </c>
      <c r="R37" s="39" t="e">
        <f>COUNTIFS(#REF!,$B$4,#REF!,"&gt;0",#REF!,Q35)</f>
        <v>#REF!</v>
      </c>
      <c r="S37" s="39" t="s">
        <v>26</v>
      </c>
      <c r="T37" s="39" t="e">
        <f>COUNTIFS(#REF!,$B$4,#REF!,"=O",#REF!,Q35)</f>
        <v>#REF!</v>
      </c>
      <c r="U37" s="40"/>
      <c r="V37" s="80"/>
      <c r="W37" s="178" t="s">
        <v>25</v>
      </c>
      <c r="X37" s="39" t="e">
        <f>COUNTIFS(#REF!,$B$4,#REF!,"&gt;0",#REF!,W35)</f>
        <v>#REF!</v>
      </c>
      <c r="Y37" s="39" t="s">
        <v>26</v>
      </c>
      <c r="Z37" s="39" t="e">
        <f>COUNTIFS(#REF!,$B$4,#REF!,"=O",#REF!,W35)</f>
        <v>#REF!</v>
      </c>
      <c r="AA37" s="40"/>
    </row>
    <row r="38" spans="2:27">
      <c r="B38" s="68"/>
      <c r="D38" s="68"/>
      <c r="E38" s="68"/>
      <c r="Q38" s="178"/>
      <c r="R38" s="41" t="e">
        <f>R37/S36</f>
        <v>#REF!</v>
      </c>
      <c r="S38" s="15" t="s">
        <v>58</v>
      </c>
      <c r="T38" s="41" t="str">
        <f>IFERROR((T37/S36),"")</f>
        <v/>
      </c>
      <c r="U38" s="42"/>
      <c r="V38" s="72"/>
      <c r="W38" s="178"/>
      <c r="X38" s="41" t="e">
        <f>X37/Y36</f>
        <v>#REF!</v>
      </c>
      <c r="Y38" s="15" t="s">
        <v>58</v>
      </c>
      <c r="Z38" s="41" t="str">
        <f>IFERROR((Z37/Y36),"")</f>
        <v/>
      </c>
      <c r="AA38" s="42"/>
    </row>
    <row r="39" spans="2:27">
      <c r="B39" s="68"/>
      <c r="D39" s="68"/>
      <c r="E39" s="68"/>
      <c r="Q39" s="92" t="s">
        <v>24</v>
      </c>
      <c r="R39" s="43" t="str">
        <f>IFERROR((SUMIFS(#REF!,#REF!,$B$4,#REF!,"CHAMPIONNAT",#REF!,Q35)+SUMIFS(#REF!,#REF!,#REF!,#REF!,"COUPE",#REF!,Q35))/(COUNTIFS(#REF!,$B$4,#REF!,"&gt;0",#REF!,"CHAMPIONNAT",#REF!,Q35)+COUNTIFS(#REF!,$B$4,#REF!,"&gt;0",#REF!,"COUPE",#REF!,Q35)),"")</f>
        <v/>
      </c>
      <c r="S39" s="15"/>
      <c r="T39" s="15"/>
      <c r="U39" s="23"/>
      <c r="V39" s="75"/>
      <c r="W39" s="92" t="s">
        <v>24</v>
      </c>
      <c r="X39" s="43" t="str">
        <f>IFERROR((SUMIFS(#REF!,#REF!,$B$4,#REF!,"CHAMPIONNAT",#REF!,W35)+SUMIFS(#REF!,#REF!,B33,#REF!,"COUPE",#REF!,W35))/(COUNTIFS(#REF!,$B$4,#REF!,"&gt;0",#REF!,"CHAMPIONNAT",#REF!,W35)+COUNTIFS(#REF!,$B$4,#REF!,"&gt;0",#REF!,"COUPE",#REF!,W35)),"")</f>
        <v/>
      </c>
      <c r="Y39" s="15"/>
      <c r="Z39" s="15"/>
      <c r="AA39" s="23"/>
    </row>
    <row r="40" spans="2:27">
      <c r="B40" s="68"/>
      <c r="D40" s="68"/>
      <c r="E40" s="68"/>
      <c r="Q40" s="14" t="s">
        <v>30</v>
      </c>
      <c r="R40" s="16" t="e">
        <f>SUMIFS(#REF!,#REF!,$B$4,#REF!,Q35,#REF!,"AMICAL")+SUMIFS(#REF!,#REF!,$B$4,#REF!,Q35,#REF!,"CHAMPIONNAT")+SUMIFS(#REF!,#REF!,$B$4,#REF!,Q35,#REF!,"COUPE")+SUMIFS(#REF!,#REF!,$B$4,#REF!,Q35,#REF!,"TOURNOI")</f>
        <v>#REF!</v>
      </c>
      <c r="S40" s="16" t="s">
        <v>31</v>
      </c>
      <c r="T40" s="18" t="str">
        <f>IFERROR(R40/R37,"")</f>
        <v/>
      </c>
      <c r="U40" s="33" t="str">
        <f t="shared" ref="U40:U42" si="2">IF(T40="","","min")</f>
        <v/>
      </c>
      <c r="V40" s="73"/>
      <c r="W40" s="14" t="s">
        <v>30</v>
      </c>
      <c r="X40" s="16" t="e">
        <f>SUMIFS(#REF!,#REF!,$B$4,#REF!,W35,#REF!,"AMICAL")+SUMIFS(#REF!,#REF!,$B$4,#REF!,W35,#REF!,"CHAMPIONNAT")+SUMIFS(#REF!,#REF!,$B$4,#REF!,W35,#REF!,"COUPE")+SUMIFS(#REF!,#REF!,$B$4,#REF!,W35,#REF!,"TOURNOI")</f>
        <v>#REF!</v>
      </c>
      <c r="Y40" s="16" t="s">
        <v>31</v>
      </c>
      <c r="Z40" s="18" t="str">
        <f>IFERROR(X40/X37,"")</f>
        <v/>
      </c>
      <c r="AA40" s="33" t="str">
        <f t="shared" ref="AA40:AA42" si="3">IF(Z40="","","min")</f>
        <v/>
      </c>
    </row>
    <row r="41" spans="2:27">
      <c r="B41" s="68"/>
      <c r="D41" s="68"/>
      <c r="E41" s="68"/>
      <c r="Q41" s="14" t="s">
        <v>32</v>
      </c>
      <c r="R41" s="50" t="e">
        <f>SUMIFS(#REF!,#REF!,$B$4,#REF!,Q35,#REF!,"AMICAL")+SUMIFS(#REF!,#REF!,$B$4,#REF!,Q35,#REF!,"CHAMPIONNAT")+SUMIFS(#REF!,#REF!,$B$4,#REF!,Q35,#REF!,"COUPE")+SUMIFS(#REF!,#REF!,$B$4,#REF!,Q35,#REF!,"TOURNOI")</f>
        <v>#REF!</v>
      </c>
      <c r="S41" s="16" t="s">
        <v>33</v>
      </c>
      <c r="T41" s="18" t="str">
        <f>IFERROR(R40/R41,"")</f>
        <v/>
      </c>
      <c r="U41" s="33" t="str">
        <f t="shared" si="2"/>
        <v/>
      </c>
      <c r="V41" s="73"/>
      <c r="W41" s="14" t="s">
        <v>32</v>
      </c>
      <c r="X41" s="50" t="e">
        <f>SUMIFS(#REF!,#REF!,$B$4,#REF!,W35,#REF!,"AMICAL")+SUMIFS(#REF!,#REF!,$B$4,#REF!,W35,#REF!,"CHAMPIONNAT")+SUMIFS(#REF!,#REF!,$B$4,#REF!,W35,#REF!,"COUPE")+SUMIFS(#REF!,#REF!,$B$4,#REF!,W35,#REF!,"TOURNOI")</f>
        <v>#REF!</v>
      </c>
      <c r="Y41" s="16" t="s">
        <v>33</v>
      </c>
      <c r="Z41" s="18" t="str">
        <f>IFERROR(X40/X41,"")</f>
        <v/>
      </c>
      <c r="AA41" s="33" t="str">
        <f t="shared" si="3"/>
        <v/>
      </c>
    </row>
    <row r="42" spans="2:27">
      <c r="B42" s="68"/>
      <c r="D42" s="68"/>
      <c r="E42" s="68"/>
      <c r="Q42" s="14" t="s">
        <v>34</v>
      </c>
      <c r="R42" s="50" t="e">
        <f>SUMIFS(#REF!,#REF!,$B$4,#REF!,Q35,#REF!,"AMICAL")+SUMIFS(#REF!,#REF!,$B$4,#REF!,Q35,#REF!,"CHAMPIONNAT")+SUMIFS(#REF!,#REF!,$B$4,#REF!,Q35,#REF!,"COUPE")+SUMIFS(#REF!,#REF!,$B$4,#REF!,Q35,#REF!,"TOURNOI")</f>
        <v>#REF!</v>
      </c>
      <c r="S42" s="16" t="s">
        <v>35</v>
      </c>
      <c r="T42" s="18" t="str">
        <f>IFERROR(R40/R42,"")</f>
        <v/>
      </c>
      <c r="U42" s="33" t="str">
        <f t="shared" si="2"/>
        <v/>
      </c>
      <c r="V42" s="73"/>
      <c r="W42" s="14" t="s">
        <v>34</v>
      </c>
      <c r="X42" s="50" t="e">
        <f>SUMIFS(#REF!,#REF!,$B$4,#REF!,W35,#REF!,"AMICAL")+SUMIFS(#REF!,#REF!,$B$4,#REF!,W35,#REF!,"CHAMPIONNAT")+SUMIFS(#REF!,#REF!,$B$4,#REF!,W35,#REF!,"COUPE")+SUMIFS(#REF!,#REF!,$B$4,#REF!,W35,#REF!,"TOURNOI")</f>
        <v>#REF!</v>
      </c>
      <c r="Y42" s="16" t="s">
        <v>35</v>
      </c>
      <c r="Z42" s="18" t="str">
        <f>IFERROR(X40/X42,"")</f>
        <v/>
      </c>
      <c r="AA42" s="33" t="str">
        <f t="shared" si="3"/>
        <v/>
      </c>
    </row>
    <row r="43" spans="2:27">
      <c r="B43" s="68"/>
      <c r="D43" s="68"/>
      <c r="E43" s="68"/>
      <c r="Q43" s="157" t="s">
        <v>36</v>
      </c>
      <c r="R43" s="158"/>
      <c r="S43" s="158"/>
      <c r="T43" s="158"/>
      <c r="U43" s="159"/>
      <c r="V43" s="74"/>
      <c r="W43" s="157" t="s">
        <v>36</v>
      </c>
      <c r="X43" s="158"/>
      <c r="Y43" s="158"/>
      <c r="Z43" s="158"/>
      <c r="AA43" s="159"/>
    </row>
    <row r="44" spans="2:27">
      <c r="B44" s="68"/>
      <c r="D44" s="68"/>
      <c r="E44" s="68"/>
      <c r="Q44" s="14" t="s">
        <v>37</v>
      </c>
      <c r="R44" s="50">
        <f>IFERROR(SUMIFS(#REF!,#REF!,$B$4,#REF!,"&gt;0",#REF!,Q35)/COUNTIFS(#REF!,"&gt;0",#REF!,$B$4,#REF!,Q35),0)</f>
        <v>0</v>
      </c>
      <c r="S44" s="16" t="s">
        <v>38</v>
      </c>
      <c r="T44" s="18">
        <f>IFERROR(SUMIFS(#REF!,#REF!,$B$4,#REF!,"&gt;0",#REF!,Q35)/COUNTIFS(#REF!,"&gt;0",#REF!,Q35,#REF!,$B$4),0)</f>
        <v>0</v>
      </c>
      <c r="U44" s="33" t="s">
        <v>39</v>
      </c>
      <c r="V44" s="73"/>
      <c r="W44" s="14" t="s">
        <v>37</v>
      </c>
      <c r="X44" s="50">
        <f>IFERROR(SUMIFS(#REF!,#REF!,$B$4,#REF!,"&gt;0",#REF!,W35)/COUNTIFS(#REF!,"&gt;0",#REF!,$B$4,#REF!,W35),0)</f>
        <v>0</v>
      </c>
      <c r="Y44" s="16" t="s">
        <v>38</v>
      </c>
      <c r="Z44" s="18">
        <f>IFERROR(SUMIFS(#REF!,#REF!,$B$4,#REF!,"&gt;0",#REF!,W35)/COUNTIFS(#REF!,"&gt;0",#REF!,W35,#REF!,$B$4),0)</f>
        <v>0</v>
      </c>
      <c r="AA44" s="33" t="s">
        <v>39</v>
      </c>
    </row>
    <row r="45" spans="2:27" ht="15.75" thickBot="1">
      <c r="B45" s="68"/>
      <c r="D45" s="68"/>
      <c r="E45" s="68"/>
      <c r="Q45" s="19" t="s">
        <v>40</v>
      </c>
      <c r="R45" s="60">
        <f>IFERROR(SUMIFS(#REF!,#REF!,$B$4,#REF!,"&gt;0",#REF!,Q35)/COUNTIFS(#REF!,"&gt;0",#REF!,$B$4,#REF!,Q35),0)</f>
        <v>0</v>
      </c>
      <c r="S45" s="17"/>
      <c r="T45" s="17"/>
      <c r="U45" s="24"/>
      <c r="V45" s="75"/>
      <c r="W45" s="19" t="s">
        <v>40</v>
      </c>
      <c r="X45" s="60">
        <f>IFERROR(SUMIFS(#REF!,#REF!,$B$4,#REF!,"&gt;0",#REF!,W35)/COUNTIFS(#REF!,"&gt;0",#REF!,$B$4,#REF!,W35),0)</f>
        <v>0</v>
      </c>
      <c r="Y45" s="17"/>
      <c r="Z45" s="17"/>
      <c r="AA45" s="24"/>
    </row>
    <row r="46" spans="2:27" ht="15.75" thickTop="1">
      <c r="B46" s="68"/>
      <c r="D46" s="68"/>
      <c r="E46" s="68"/>
      <c r="Q46" s="155" t="s">
        <v>41</v>
      </c>
      <c r="R46" s="173"/>
      <c r="S46" s="173"/>
      <c r="T46" s="20" t="e">
        <f>COUNTIFS(#REF!,Q35,#REF!,"&lt;&gt;",#REF!,"championnat")+COUNTIFS(#REF!,Q35,#REF!,"&lt;&gt;",#REF!,"coupe")</f>
        <v>#REF!</v>
      </c>
      <c r="U46" s="31"/>
      <c r="V46" s="78"/>
      <c r="W46" s="155" t="s">
        <v>41</v>
      </c>
      <c r="X46" s="173"/>
      <c r="Y46" s="173"/>
      <c r="Z46" s="20" t="e">
        <f>COUNTIFS(#REF!,W35,#REF!,"&lt;&gt;",#REF!,"championnat")+COUNTIFS(#REF!,W35,#REF!,"&lt;&gt;",#REF!,"coupe")</f>
        <v>#REF!</v>
      </c>
      <c r="AA46" s="31"/>
    </row>
    <row r="47" spans="2:27">
      <c r="B47" s="68"/>
      <c r="D47" s="68"/>
      <c r="E47" s="68"/>
      <c r="Q47" s="163" t="s">
        <v>42</v>
      </c>
      <c r="R47" s="87" t="e">
        <f>COUNTIFS(#REF!,$B$4,#REF!,"&gt;0",#REF!,Q35,#REF!,"championnat")+COUNTIFS(#REF!,$B$4,#REF!,"&gt;0",#REF!,Q35,#REF!,"coupe")</f>
        <v>#REF!</v>
      </c>
      <c r="S47" s="165" t="s">
        <v>43</v>
      </c>
      <c r="T47" s="86" t="e">
        <f>COUNTIFS(#REF!,$B$4,#REF!,"=O",#REF!,Q35,#REF!,"championnat")+COUNTIFS(#REF!,$B$4,#REF!,"=O",#REF!,Q35,#REF!,"coupe")</f>
        <v>#REF!</v>
      </c>
      <c r="U47" s="32"/>
      <c r="V47" s="78"/>
      <c r="W47" s="163" t="s">
        <v>42</v>
      </c>
      <c r="X47" s="87" t="e">
        <f>COUNTIFS(#REF!,$B$4,#REF!,"&gt;0",#REF!,W35,#REF!,"championnat")+COUNTIFS(#REF!,$B$4,#REF!,"&gt;0",#REF!,W35,#REF!,"coupe")</f>
        <v>#REF!</v>
      </c>
      <c r="Y47" s="165" t="s">
        <v>43</v>
      </c>
      <c r="Z47" s="86" t="e">
        <f>COUNTIFS(#REF!,$B$4,#REF!,"=O",#REF!,W35,#REF!,"championnat")+COUNTIFS(#REF!,$B$4,#REF!,"=O",#REF!,W35,#REF!,"coupe")</f>
        <v>#REF!</v>
      </c>
      <c r="AA47" s="32"/>
    </row>
    <row r="48" spans="2:27">
      <c r="B48" s="68"/>
      <c r="D48" s="68"/>
      <c r="E48" s="68"/>
      <c r="Q48" s="163"/>
      <c r="R48" s="25" t="str">
        <f>IFERROR(R47/T46,"")</f>
        <v/>
      </c>
      <c r="S48" s="165"/>
      <c r="T48" s="7" t="str">
        <f>IFERROR(T47/T46,"")</f>
        <v/>
      </c>
      <c r="U48" s="32"/>
      <c r="V48" s="78"/>
      <c r="W48" s="163"/>
      <c r="X48" s="25" t="str">
        <f>IFERROR(X47/Z46,"")</f>
        <v/>
      </c>
      <c r="Y48" s="165"/>
      <c r="Z48" s="7" t="str">
        <f>IFERROR(Z47/Z46,"")</f>
        <v/>
      </c>
      <c r="AA48" s="32"/>
    </row>
    <row r="49" spans="2:27">
      <c r="B49" s="68"/>
      <c r="D49" s="68"/>
      <c r="E49" s="68"/>
      <c r="Q49" s="171" t="s">
        <v>24</v>
      </c>
      <c r="R49" s="172"/>
      <c r="S49" s="26" t="str">
        <f>IFERROR((SUMIFS(#REF!,#REF!,B35,#REF!,"CHAMPIONNAT")+SUMIFS(#REF!,#REF!,B35,#REF!,"COUPE"))/(COUNTIFS(#REF!,B35,#REF!,"&gt;0",#REF!,"CHAMPIONNAT")+COUNTIFS(#REF!,B35,#REF!,"&gt;0",#REF!,"COUPE")),"")</f>
        <v/>
      </c>
      <c r="T49" s="28"/>
      <c r="U49" s="32"/>
      <c r="V49" s="78"/>
      <c r="W49" s="171" t="s">
        <v>24</v>
      </c>
      <c r="X49" s="172"/>
      <c r="Y49" s="26" t="str">
        <f>IFERROR((SUMIFS(#REF!,#REF!,G35,#REF!,"CHAMPIONNAT")+SUMIFS(#REF!,#REF!,G35,#REF!,"COUPE"))/(COUNTIFS(#REF!,G35,#REF!,"&gt;0",#REF!,"CHAMPIONNAT")+COUNTIFS(#REF!,G35,#REF!,"&gt;0",#REF!,"COUPE")),"")</f>
        <v/>
      </c>
      <c r="Z49" s="28"/>
      <c r="AA49" s="32"/>
    </row>
    <row r="50" spans="2:27">
      <c r="B50" s="68"/>
      <c r="D50" s="68"/>
      <c r="E50" s="68"/>
      <c r="Q50" s="90" t="s">
        <v>30</v>
      </c>
      <c r="R50" s="12" t="e">
        <f>SUMIFS(#REF!,#REF!,$B$4,#REF!,Q36,#REF!,"CHAMPIONNAT")+SUMIFS(#REF!,#REF!,$B$4,#REF!,Q36,#REF!,"COUPE")</f>
        <v>#REF!</v>
      </c>
      <c r="S50" s="27" t="s">
        <v>31</v>
      </c>
      <c r="T50" s="4" t="str">
        <f>IFERROR(R50/R47,"")</f>
        <v/>
      </c>
      <c r="U50" s="34" t="s">
        <v>44</v>
      </c>
      <c r="V50" s="77"/>
      <c r="W50" s="90" t="s">
        <v>30</v>
      </c>
      <c r="X50" s="12" t="e">
        <f>SUMIFS(#REF!,#REF!,$B$4,#REF!,W36,#REF!,"CHAMPIONNAT")+SUMIFS(#REF!,#REF!,$B$4,#REF!,W36,#REF!,"COUPE")</f>
        <v>#REF!</v>
      </c>
      <c r="Y50" s="27" t="s">
        <v>31</v>
      </c>
      <c r="Z50" s="4" t="str">
        <f>IFERROR(X50/X47,"")</f>
        <v/>
      </c>
      <c r="AA50" s="34" t="s">
        <v>44</v>
      </c>
    </row>
    <row r="51" spans="2:27">
      <c r="B51" s="68"/>
      <c r="D51" s="68"/>
      <c r="E51" s="68"/>
      <c r="Q51" s="90" t="s">
        <v>45</v>
      </c>
      <c r="R51" s="49" t="e">
        <f>SUMIFS(#REF!,#REF!,$B$4,#REF!,Q36,#REF!,"CHAMPIONNAT")+SUMIFS(#REF!,#REF!,$B$4,#REF!,Q36,#REF!,"COUPE")</f>
        <v>#REF!</v>
      </c>
      <c r="S51" s="48" t="s">
        <v>33</v>
      </c>
      <c r="T51" s="4" t="str">
        <f>IFERROR(R50/R51,"")</f>
        <v/>
      </c>
      <c r="U51" s="34" t="s">
        <v>44</v>
      </c>
      <c r="V51" s="77"/>
      <c r="W51" s="90" t="s">
        <v>45</v>
      </c>
      <c r="X51" s="49" t="e">
        <f>SUMIFS(#REF!,#REF!,$B$4,#REF!,W36,#REF!,"CHAMPIONNAT")+SUMIFS(#REF!,#REF!,$B$4,#REF!,W36,#REF!,"COUPE")</f>
        <v>#REF!</v>
      </c>
      <c r="Y51" s="48" t="s">
        <v>33</v>
      </c>
      <c r="Z51" s="4" t="str">
        <f>IFERROR(X50/X51,"")</f>
        <v/>
      </c>
      <c r="AA51" s="34" t="s">
        <v>44</v>
      </c>
    </row>
    <row r="52" spans="2:27">
      <c r="B52" s="68"/>
      <c r="D52" s="68"/>
      <c r="E52" s="68"/>
      <c r="Q52" s="90" t="s">
        <v>34</v>
      </c>
      <c r="R52" s="49" t="e">
        <f>SUMIFS(#REF!,#REF!,$B$4,#REF!,Q36,#REF!,"CHAMPIONNAT")+SUMIFS(#REF!,#REF!,$B$4,#REF!,Q36,#REF!,"COUPE")</f>
        <v>#REF!</v>
      </c>
      <c r="S52" s="48" t="s">
        <v>46</v>
      </c>
      <c r="T52" s="4" t="str">
        <f>IFERROR(R50/R52,"")</f>
        <v/>
      </c>
      <c r="U52" s="34" t="s">
        <v>44</v>
      </c>
      <c r="V52" s="77"/>
      <c r="W52" s="90" t="s">
        <v>34</v>
      </c>
      <c r="X52" s="49" t="e">
        <f>SUMIFS(#REF!,#REF!,$B$4,#REF!,W36,#REF!,"CHAMPIONNAT")+SUMIFS(#REF!,#REF!,$B$4,#REF!,W36,#REF!,"COUPE")</f>
        <v>#REF!</v>
      </c>
      <c r="Y52" s="48" t="s">
        <v>46</v>
      </c>
      <c r="Z52" s="4" t="str">
        <f>IFERROR(X50/X52,"")</f>
        <v/>
      </c>
      <c r="AA52" s="34" t="s">
        <v>44</v>
      </c>
    </row>
    <row r="53" spans="2:27" ht="15.75" thickBot="1">
      <c r="B53" s="68"/>
      <c r="D53" s="68"/>
      <c r="E53" s="68"/>
      <c r="Q53" s="90"/>
      <c r="S53" s="48"/>
      <c r="T53" s="4"/>
      <c r="U53" s="29"/>
      <c r="V53" s="78"/>
      <c r="W53" s="90"/>
      <c r="X53" s="48"/>
      <c r="Y53" s="48"/>
      <c r="Z53" s="4"/>
      <c r="AA53" s="29"/>
    </row>
    <row r="54" spans="2:27" ht="15.75" thickTop="1">
      <c r="B54" s="68"/>
      <c r="D54" s="68"/>
      <c r="E54" s="68"/>
      <c r="Q54" s="160" t="s">
        <v>47</v>
      </c>
      <c r="R54" s="161"/>
      <c r="S54" s="161"/>
      <c r="T54" s="93" t="e">
        <f>COUNTIFS(#REF!,Q36,#REF!,"&lt;&gt;",#REF!,"amical")+COUNTIFS(#REF!,Q36,#REF!,"&lt;&gt;",#REF!,"tournoi")</f>
        <v>#REF!</v>
      </c>
      <c r="U54" s="31"/>
      <c r="V54" s="78"/>
      <c r="W54" s="160" t="s">
        <v>47</v>
      </c>
      <c r="X54" s="161"/>
      <c r="Y54" s="161"/>
      <c r="Z54" s="93" t="e">
        <f>COUNTIFS(#REF!,W36,#REF!,"&lt;&gt;",#REF!,"amical")+COUNTIFS(#REF!,W36,#REF!,"&lt;&gt;",#REF!,"tournoi")</f>
        <v>#REF!</v>
      </c>
      <c r="AA54" s="31"/>
    </row>
    <row r="55" spans="2:27">
      <c r="B55" s="68"/>
      <c r="D55" s="68"/>
      <c r="E55" s="68"/>
      <c r="Q55" s="163" t="s">
        <v>42</v>
      </c>
      <c r="R55" s="164" t="e">
        <f>COUNTIFS(#REF!,$B$4,#REF!,"&gt;0",#REF!,Q36,#REF!,"amical")+COUNTIFS(#REF!,$B$4,#REF!,"&gt;0",#REF!,Q36,#REF!,"tournoi")</f>
        <v>#REF!</v>
      </c>
      <c r="S55" s="165" t="s">
        <v>43</v>
      </c>
      <c r="T55" s="166" t="e">
        <f>COUNTIFS(#REF!,$B$4,#REF!,"=O",#REF!,Q36,#REF!,"amical")+COUNTIFS(#REF!,$B$4,#REF!,"=O",#REF!,Q36,#REF!,"tournoi")</f>
        <v>#REF!</v>
      </c>
      <c r="U55" s="32"/>
      <c r="V55" s="78"/>
      <c r="W55" s="163" t="s">
        <v>42</v>
      </c>
      <c r="X55" s="164" t="e">
        <f>COUNTIFS(#REF!,$B$4,#REF!,"&gt;0",#REF!,W36,#REF!,"amical")+COUNTIFS(#REF!,$B$4,#REF!,"&gt;0",#REF!,W36,#REF!,"tournoi")</f>
        <v>#REF!</v>
      </c>
      <c r="Y55" s="165" t="s">
        <v>43</v>
      </c>
      <c r="Z55" s="166" t="e">
        <f>COUNTIFS(#REF!,$B$4,#REF!,"=O",#REF!,W36,#REF!,"amical")+COUNTIFS(#REF!,$B$4,#REF!,"=O",#REF!,W36,#REF!,"tournoi")</f>
        <v>#REF!</v>
      </c>
      <c r="AA55" s="32"/>
    </row>
    <row r="56" spans="2:27">
      <c r="B56" s="68"/>
      <c r="D56" s="68"/>
      <c r="E56" s="68"/>
      <c r="Q56" s="163"/>
      <c r="R56" s="164"/>
      <c r="S56" s="165"/>
      <c r="T56" s="166"/>
      <c r="U56" s="32"/>
      <c r="V56" s="78"/>
      <c r="W56" s="163"/>
      <c r="X56" s="164"/>
      <c r="Y56" s="165"/>
      <c r="Z56" s="166"/>
      <c r="AA56" s="32"/>
    </row>
    <row r="57" spans="2:27">
      <c r="B57" s="68"/>
      <c r="D57" s="68"/>
      <c r="E57" s="68"/>
      <c r="Q57" s="90" t="s">
        <v>30</v>
      </c>
      <c r="R57" s="12" t="e">
        <f>SUMIFS(#REF!,#REF!,$B$4,#REF!,Q36,#REF!,"amical")+SUMIFS(#REF!,#REF!,$B$4,#REF!,Q36,#REF!,"tournoi")</f>
        <v>#REF!</v>
      </c>
      <c r="S57" s="27" t="s">
        <v>31</v>
      </c>
      <c r="T57" s="4" t="str">
        <f>IFERROR(R57/R55,"")</f>
        <v/>
      </c>
      <c r="U57" s="34" t="s">
        <v>44</v>
      </c>
      <c r="V57" s="77"/>
      <c r="W57" s="90" t="s">
        <v>30</v>
      </c>
      <c r="X57" s="12" t="e">
        <f>SUMIFS(#REF!,#REF!,$B$4,#REF!,W36,#REF!,"amical")+SUMIFS(#REF!,#REF!,$B$4,#REF!,W36,#REF!,"tournoi")</f>
        <v>#REF!</v>
      </c>
      <c r="Y57" s="27" t="s">
        <v>31</v>
      </c>
      <c r="Z57" s="4" t="str">
        <f>IFERROR(X57/X55,"")</f>
        <v/>
      </c>
      <c r="AA57" s="34" t="s">
        <v>44</v>
      </c>
    </row>
    <row r="58" spans="2:27">
      <c r="B58" s="68"/>
      <c r="D58" s="68"/>
      <c r="E58" s="68"/>
      <c r="Q58" s="90" t="s">
        <v>45</v>
      </c>
      <c r="R58" s="49" t="e">
        <f>SUMIFS(#REF!,#REF!,$B$4,#REF!,Q36,#REF!,"amical")+SUMIFS(#REF!,#REF!,$B$4,#REF!,Q36,#REF!,"tournoi")</f>
        <v>#REF!</v>
      </c>
      <c r="S58" s="48" t="s">
        <v>33</v>
      </c>
      <c r="T58" s="4" t="str">
        <f>IFERROR(R57/R58,"")</f>
        <v/>
      </c>
      <c r="U58" s="34" t="s">
        <v>44</v>
      </c>
      <c r="V58" s="77"/>
      <c r="W58" s="90" t="s">
        <v>45</v>
      </c>
      <c r="X58" s="49" t="e">
        <f>SUMIFS(#REF!,#REF!,$B$4,#REF!,W36,#REF!,"amical")+SUMIFS(#REF!,#REF!,$B$4,#REF!,W36,#REF!,"tournoi")</f>
        <v>#REF!</v>
      </c>
      <c r="Y58" s="48" t="s">
        <v>33</v>
      </c>
      <c r="Z58" s="4" t="str">
        <f>IFERROR(X57/X58,"")</f>
        <v/>
      </c>
      <c r="AA58" s="34" t="s">
        <v>44</v>
      </c>
    </row>
    <row r="59" spans="2:27" ht="15.75" thickBot="1">
      <c r="B59" s="68"/>
      <c r="D59" s="68"/>
      <c r="E59" s="68"/>
      <c r="Q59" s="6" t="s">
        <v>34</v>
      </c>
      <c r="R59" s="49" t="e">
        <f>SUMIFS(#REF!,#REF!,$B$4,#REF!,Q36,#REF!,"amical")+SUMIFS(#REF!,#REF!,$B$4,#REF!,Q36,#REF!,"tournoi")</f>
        <v>#REF!</v>
      </c>
      <c r="S59" s="8" t="s">
        <v>46</v>
      </c>
      <c r="T59" s="35" t="str">
        <f>IFERROR(R57/R59,"")</f>
        <v/>
      </c>
      <c r="U59" s="36" t="s">
        <v>44</v>
      </c>
      <c r="V59" s="77"/>
      <c r="W59" s="6" t="s">
        <v>34</v>
      </c>
      <c r="X59" s="49" t="e">
        <f>SUMIFS(#REF!,#REF!,$B$4,#REF!,W36,#REF!,"amical")+SUMIFS(#REF!,#REF!,$B$4,#REF!,W36,#REF!,"tournoi")</f>
        <v>#REF!</v>
      </c>
      <c r="Y59" s="8" t="s">
        <v>46</v>
      </c>
      <c r="Z59" s="35" t="str">
        <f>IFERROR(X57/X59,"")</f>
        <v/>
      </c>
      <c r="AA59" s="36" t="s">
        <v>44</v>
      </c>
    </row>
    <row r="60" spans="2:27" ht="15.75" thickTop="1">
      <c r="B60" s="68"/>
      <c r="D60" s="68"/>
      <c r="E60" s="68"/>
      <c r="Q60" s="168" t="s">
        <v>48</v>
      </c>
      <c r="R60" s="169"/>
      <c r="S60" s="169"/>
      <c r="T60" s="37" t="e">
        <f>#REF!</f>
        <v>#REF!</v>
      </c>
      <c r="U60" s="38"/>
      <c r="V60" s="78"/>
      <c r="W60" s="168" t="s">
        <v>48</v>
      </c>
      <c r="X60" s="169"/>
      <c r="Y60" s="169"/>
      <c r="Z60" s="37" t="e">
        <f>#REF!</f>
        <v>#REF!</v>
      </c>
      <c r="AA60" s="38"/>
    </row>
    <row r="61" spans="2:27">
      <c r="B61" s="68"/>
      <c r="D61" s="68"/>
      <c r="E61" s="68"/>
      <c r="Q61" s="170" t="s">
        <v>49</v>
      </c>
      <c r="R61" s="52"/>
      <c r="S61" s="5" t="s">
        <v>50</v>
      </c>
      <c r="T61" s="52"/>
      <c r="U61" s="29"/>
      <c r="V61" s="78"/>
      <c r="W61" s="170" t="s">
        <v>49</v>
      </c>
      <c r="X61" s="52"/>
      <c r="Y61" s="5" t="s">
        <v>50</v>
      </c>
      <c r="Z61" s="52"/>
      <c r="AA61" s="29"/>
    </row>
    <row r="62" spans="2:27">
      <c r="B62" s="68"/>
      <c r="D62" s="68"/>
      <c r="E62" s="68"/>
      <c r="Q62" s="170"/>
      <c r="R62" s="53"/>
      <c r="S62" s="5" t="s">
        <v>51</v>
      </c>
      <c r="T62" s="52"/>
      <c r="U62" s="29"/>
      <c r="V62" s="78"/>
      <c r="W62" s="170"/>
      <c r="X62" s="53"/>
      <c r="Y62" s="5" t="s">
        <v>51</v>
      </c>
      <c r="Z62" s="52"/>
      <c r="AA62" s="29"/>
    </row>
    <row r="63" spans="2:27">
      <c r="B63" s="68"/>
      <c r="D63" s="68"/>
      <c r="E63" s="68"/>
      <c r="Q63" s="90" t="s">
        <v>52</v>
      </c>
      <c r="R63" s="52"/>
      <c r="S63" s="5" t="s">
        <v>53</v>
      </c>
      <c r="T63" s="52"/>
      <c r="U63" s="29"/>
      <c r="V63" s="78"/>
      <c r="W63" s="90" t="s">
        <v>52</v>
      </c>
      <c r="X63" s="52"/>
      <c r="Y63" s="5" t="s">
        <v>53</v>
      </c>
      <c r="Z63" s="52"/>
      <c r="AA63" s="29"/>
    </row>
    <row r="64" spans="2:27" ht="15.75" thickBot="1">
      <c r="B64" s="68"/>
      <c r="D64" s="68"/>
      <c r="E64" s="68"/>
      <c r="Q64" s="6" t="s">
        <v>54</v>
      </c>
      <c r="R64" s="51"/>
      <c r="S64" s="8" t="s">
        <v>55</v>
      </c>
      <c r="T64" s="51"/>
      <c r="U64" s="30"/>
      <c r="V64" s="81"/>
      <c r="W64" s="6" t="s">
        <v>54</v>
      </c>
      <c r="X64" s="51"/>
      <c r="Y64" s="8" t="s">
        <v>55</v>
      </c>
      <c r="Z64" s="51"/>
      <c r="AA64" s="30"/>
    </row>
    <row r="65" spans="2:5" ht="15.75" thickTop="1">
      <c r="B65" s="68"/>
      <c r="D65" s="68"/>
      <c r="E65" s="68"/>
    </row>
    <row r="66" spans="2:5">
      <c r="B66" s="68"/>
      <c r="D66" s="68"/>
      <c r="E66" s="68"/>
    </row>
    <row r="67" spans="2:5">
      <c r="B67" s="68"/>
      <c r="D67" s="68"/>
      <c r="E67" s="68"/>
    </row>
    <row r="68" spans="2:5">
      <c r="B68" s="68"/>
      <c r="D68" s="68"/>
      <c r="E68" s="68"/>
    </row>
    <row r="69" spans="2:5">
      <c r="B69" s="68"/>
      <c r="D69" s="68"/>
      <c r="E69" s="68"/>
    </row>
    <row r="70" spans="2:5">
      <c r="B70" s="68"/>
      <c r="D70" s="68"/>
      <c r="E70" s="68"/>
    </row>
    <row r="71" spans="2:5">
      <c r="B71" s="68"/>
      <c r="D71" s="68"/>
      <c r="E71" s="68"/>
    </row>
    <row r="72" spans="2:5">
      <c r="B72" s="68"/>
      <c r="D72" s="68"/>
      <c r="E72" s="68"/>
    </row>
    <row r="73" spans="2:5">
      <c r="B73" s="68"/>
      <c r="D73" s="68"/>
      <c r="E73" s="68"/>
    </row>
    <row r="74" spans="2:5">
      <c r="B74" s="68"/>
      <c r="D74" s="68"/>
      <c r="E74" s="68"/>
    </row>
    <row r="75" spans="2:5">
      <c r="B75" s="68"/>
      <c r="D75" s="68"/>
      <c r="E75" s="68"/>
    </row>
    <row r="76" spans="2:5">
      <c r="B76" s="68"/>
      <c r="D76" s="68"/>
      <c r="E76" s="68"/>
    </row>
    <row r="77" spans="2:5">
      <c r="B77" s="68"/>
      <c r="D77" s="68"/>
      <c r="E77" s="68"/>
    </row>
    <row r="78" spans="2:5">
      <c r="B78" s="68"/>
      <c r="D78" s="68"/>
      <c r="E78" s="68"/>
    </row>
    <row r="79" spans="2:5">
      <c r="B79" s="68"/>
      <c r="D79" s="68"/>
      <c r="E79" s="68"/>
    </row>
    <row r="80" spans="2:5">
      <c r="B80" s="68"/>
      <c r="D80" s="68"/>
      <c r="E80" s="68"/>
    </row>
    <row r="81" spans="2:5">
      <c r="B81" s="68"/>
      <c r="D81" s="68"/>
      <c r="E81" s="68"/>
    </row>
    <row r="82" spans="2:5">
      <c r="B82" s="68"/>
      <c r="D82" s="68"/>
      <c r="E82" s="68"/>
    </row>
    <row r="83" spans="2:5">
      <c r="B83" s="68"/>
      <c r="D83" s="68"/>
      <c r="E83" s="68"/>
    </row>
    <row r="84" spans="2:5">
      <c r="B84" s="68"/>
      <c r="D84" s="68"/>
      <c r="E84" s="68"/>
    </row>
    <row r="85" spans="2:5">
      <c r="B85" s="68"/>
      <c r="D85" s="68"/>
      <c r="E85" s="68"/>
    </row>
    <row r="86" spans="2:5">
      <c r="B86" s="68"/>
      <c r="D86" s="68"/>
      <c r="E86" s="68"/>
    </row>
    <row r="87" spans="2:5">
      <c r="B87" s="68"/>
      <c r="D87" s="68"/>
      <c r="E87" s="68"/>
    </row>
    <row r="88" spans="2:5">
      <c r="B88" s="68"/>
      <c r="D88" s="68"/>
      <c r="E88" s="68"/>
    </row>
    <row r="89" spans="2:5">
      <c r="B89" s="68"/>
      <c r="D89" s="68"/>
      <c r="E89" s="68"/>
    </row>
    <row r="90" spans="2:5">
      <c r="B90" s="68"/>
      <c r="D90" s="68"/>
      <c r="E90" s="68"/>
    </row>
    <row r="91" spans="2:5">
      <c r="B91" s="68"/>
      <c r="D91" s="68"/>
      <c r="E91" s="68"/>
    </row>
    <row r="92" spans="2:5">
      <c r="B92" s="68"/>
      <c r="D92" s="68"/>
      <c r="E92" s="68"/>
    </row>
    <row r="93" spans="2:5">
      <c r="B93" s="68"/>
      <c r="D93" s="68"/>
      <c r="E93" s="68"/>
    </row>
    <row r="94" spans="2:5">
      <c r="B94" s="68"/>
      <c r="D94" s="68"/>
      <c r="E94" s="68"/>
    </row>
    <row r="95" spans="2:5">
      <c r="B95" s="68"/>
      <c r="D95" s="68"/>
      <c r="E95" s="68"/>
    </row>
    <row r="96" spans="2:5">
      <c r="B96" s="68"/>
      <c r="D96" s="68"/>
      <c r="E96" s="68"/>
    </row>
    <row r="97" spans="2:5">
      <c r="B97" s="68"/>
      <c r="D97" s="68"/>
      <c r="E97" s="68"/>
    </row>
    <row r="98" spans="2:5">
      <c r="B98" s="68"/>
      <c r="D98" s="68"/>
      <c r="E98" s="68"/>
    </row>
    <row r="99" spans="2:5">
      <c r="B99" s="68"/>
      <c r="D99" s="68"/>
      <c r="E99" s="68"/>
    </row>
    <row r="100" spans="2:5">
      <c r="B100" s="68"/>
      <c r="D100" s="68"/>
      <c r="E100" s="68"/>
    </row>
    <row r="101" spans="2:5">
      <c r="B101" s="68"/>
      <c r="D101" s="68"/>
      <c r="E101" s="68"/>
    </row>
    <row r="102" spans="2:5">
      <c r="B102" s="68"/>
      <c r="D102" s="68"/>
      <c r="E102" s="68"/>
    </row>
    <row r="103" spans="2:5">
      <c r="B103" s="68"/>
      <c r="D103" s="68"/>
      <c r="E103" s="68"/>
    </row>
    <row r="104" spans="2:5">
      <c r="B104" s="68"/>
      <c r="D104" s="68"/>
      <c r="E104" s="68"/>
    </row>
    <row r="105" spans="2:5">
      <c r="B105" s="68"/>
      <c r="D105" s="68"/>
      <c r="E105" s="68"/>
    </row>
    <row r="106" spans="2:5">
      <c r="B106" s="68"/>
      <c r="D106" s="68"/>
      <c r="E106" s="68"/>
    </row>
    <row r="107" spans="2:5">
      <c r="B107" s="68"/>
      <c r="D107" s="68"/>
      <c r="E107" s="68"/>
    </row>
    <row r="108" spans="2:5">
      <c r="B108" s="68"/>
      <c r="D108" s="68"/>
      <c r="E108" s="68"/>
    </row>
    <row r="109" spans="2:5">
      <c r="B109" s="68"/>
      <c r="D109" s="68"/>
      <c r="E109" s="68"/>
    </row>
    <row r="110" spans="2:5">
      <c r="B110" s="68"/>
      <c r="D110" s="68"/>
      <c r="E110" s="68"/>
    </row>
    <row r="111" spans="2:5">
      <c r="B111" s="68"/>
      <c r="D111" s="68"/>
      <c r="E111" s="68"/>
    </row>
    <row r="112" spans="2:5">
      <c r="B112" s="68"/>
      <c r="D112" s="68"/>
      <c r="E112" s="68"/>
    </row>
    <row r="113" spans="2:5">
      <c r="B113" s="68"/>
      <c r="D113" s="68"/>
      <c r="E113" s="68"/>
    </row>
    <row r="114" spans="2:5">
      <c r="B114" s="68"/>
      <c r="D114" s="68"/>
      <c r="E114" s="68"/>
    </row>
    <row r="115" spans="2:5">
      <c r="B115" s="68"/>
      <c r="D115" s="68"/>
      <c r="E115" s="68"/>
    </row>
    <row r="116" spans="2:5">
      <c r="B116" s="68"/>
      <c r="D116" s="68"/>
      <c r="E116" s="68"/>
    </row>
    <row r="117" spans="2:5">
      <c r="B117" s="68"/>
      <c r="D117" s="68"/>
      <c r="E117" s="68"/>
    </row>
    <row r="118" spans="2:5">
      <c r="B118" s="68"/>
      <c r="D118" s="68"/>
      <c r="E118" s="68"/>
    </row>
    <row r="119" spans="2:5">
      <c r="B119" s="68"/>
      <c r="D119" s="68"/>
      <c r="E119" s="68"/>
    </row>
    <row r="120" spans="2:5">
      <c r="B120" s="68"/>
      <c r="D120" s="68"/>
      <c r="E120" s="68"/>
    </row>
    <row r="121" spans="2:5">
      <c r="B121" s="68"/>
      <c r="D121" s="68"/>
      <c r="E121" s="68"/>
    </row>
    <row r="122" spans="2:5">
      <c r="B122" s="68"/>
      <c r="D122" s="68"/>
      <c r="E122" s="68"/>
    </row>
    <row r="123" spans="2:5">
      <c r="B123" s="68"/>
      <c r="D123" s="68"/>
      <c r="E123" s="68"/>
    </row>
    <row r="124" spans="2:5">
      <c r="B124" s="68"/>
      <c r="D124" s="68"/>
      <c r="E124" s="68"/>
    </row>
    <row r="125" spans="2:5">
      <c r="B125" s="68"/>
      <c r="D125" s="68"/>
      <c r="E125" s="68"/>
    </row>
    <row r="126" spans="2:5">
      <c r="B126" s="68"/>
      <c r="D126" s="68"/>
      <c r="E126" s="68"/>
    </row>
    <row r="127" spans="2:5">
      <c r="B127" s="68"/>
      <c r="D127" s="68"/>
      <c r="E127" s="68"/>
    </row>
    <row r="128" spans="2:5">
      <c r="B128" s="68"/>
      <c r="D128" s="68"/>
      <c r="E128" s="68"/>
    </row>
    <row r="129" spans="2:5">
      <c r="B129" s="68"/>
      <c r="D129" s="68"/>
      <c r="E129" s="68"/>
    </row>
    <row r="130" spans="2:5">
      <c r="B130" s="68"/>
      <c r="D130" s="68"/>
      <c r="E130" s="68"/>
    </row>
    <row r="131" spans="2:5">
      <c r="B131" s="68"/>
      <c r="D131" s="68"/>
      <c r="E131" s="68"/>
    </row>
    <row r="132" spans="2:5">
      <c r="B132" s="68"/>
      <c r="D132" s="68"/>
      <c r="E132" s="68"/>
    </row>
    <row r="133" spans="2:5">
      <c r="B133" s="68"/>
      <c r="D133" s="68"/>
      <c r="E133" s="68"/>
    </row>
    <row r="134" spans="2:5">
      <c r="B134" s="68"/>
      <c r="D134" s="68"/>
      <c r="E134" s="68"/>
    </row>
    <row r="135" spans="2:5">
      <c r="B135" s="68"/>
      <c r="D135" s="68"/>
      <c r="E135" s="68"/>
    </row>
    <row r="136" spans="2:5">
      <c r="B136" s="68"/>
      <c r="D136" s="68"/>
      <c r="E136" s="68"/>
    </row>
    <row r="137" spans="2:5">
      <c r="B137" s="68"/>
      <c r="D137" s="68"/>
      <c r="E137" s="68"/>
    </row>
    <row r="138" spans="2:5">
      <c r="B138" s="68"/>
      <c r="D138" s="68"/>
      <c r="E138" s="68"/>
    </row>
    <row r="139" spans="2:5">
      <c r="B139" s="68"/>
      <c r="D139" s="68"/>
      <c r="E139" s="68"/>
    </row>
    <row r="140" spans="2:5">
      <c r="B140" s="68"/>
      <c r="D140" s="68"/>
      <c r="E140" s="68"/>
    </row>
    <row r="141" spans="2:5">
      <c r="B141" s="68"/>
      <c r="D141" s="68"/>
      <c r="E141" s="68"/>
    </row>
    <row r="142" spans="2:5">
      <c r="B142" s="68"/>
      <c r="D142" s="68"/>
      <c r="E142" s="68"/>
    </row>
    <row r="143" spans="2:5">
      <c r="B143" s="68"/>
      <c r="D143" s="68"/>
      <c r="E143" s="68"/>
    </row>
    <row r="144" spans="2:5">
      <c r="B144" s="68"/>
      <c r="D144" s="68"/>
      <c r="E144" s="68"/>
    </row>
    <row r="145" spans="2:5">
      <c r="B145" s="68"/>
      <c r="D145" s="68"/>
      <c r="E145" s="68"/>
    </row>
    <row r="146" spans="2:5">
      <c r="B146" s="68"/>
      <c r="D146" s="68"/>
      <c r="E146" s="68"/>
    </row>
    <row r="147" spans="2:5">
      <c r="B147" s="68"/>
      <c r="D147" s="68"/>
      <c r="E147" s="68"/>
    </row>
    <row r="148" spans="2:5">
      <c r="B148" s="68"/>
      <c r="D148" s="68"/>
      <c r="E148" s="68"/>
    </row>
    <row r="149" spans="2:5">
      <c r="B149" s="68"/>
      <c r="D149" s="68"/>
      <c r="E149" s="68"/>
    </row>
    <row r="150" spans="2:5">
      <c r="B150" s="68"/>
      <c r="D150" s="68"/>
      <c r="E150" s="68"/>
    </row>
    <row r="151" spans="2:5">
      <c r="B151" s="68"/>
      <c r="D151" s="68"/>
      <c r="E151" s="68"/>
    </row>
    <row r="152" spans="2:5">
      <c r="B152" s="68"/>
      <c r="D152" s="68"/>
      <c r="E152" s="68"/>
    </row>
    <row r="153" spans="2:5">
      <c r="B153" s="68"/>
      <c r="D153" s="68"/>
      <c r="E153" s="68"/>
    </row>
    <row r="154" spans="2:5">
      <c r="B154" s="68"/>
      <c r="D154" s="68"/>
      <c r="E154" s="68"/>
    </row>
    <row r="155" spans="2:5">
      <c r="B155" s="68"/>
      <c r="D155" s="68"/>
      <c r="E155" s="68"/>
    </row>
    <row r="156" spans="2:5">
      <c r="B156" s="68"/>
      <c r="D156" s="68"/>
      <c r="E156" s="68"/>
    </row>
    <row r="157" spans="2:5">
      <c r="B157" s="68"/>
      <c r="D157" s="68"/>
      <c r="E157" s="68"/>
    </row>
    <row r="158" spans="2:5">
      <c r="B158" s="68"/>
      <c r="D158" s="68"/>
      <c r="E158" s="68"/>
    </row>
    <row r="159" spans="2:5">
      <c r="B159" s="68"/>
      <c r="D159" s="68"/>
      <c r="E159" s="68"/>
    </row>
    <row r="160" spans="2:5">
      <c r="B160" s="68"/>
      <c r="D160" s="68"/>
      <c r="E160" s="68"/>
    </row>
    <row r="161" spans="2:5">
      <c r="B161" s="68"/>
      <c r="D161" s="68"/>
      <c r="E161" s="68"/>
    </row>
    <row r="162" spans="2:5">
      <c r="B162" s="68"/>
      <c r="D162" s="68"/>
      <c r="E162" s="68"/>
    </row>
    <row r="163" spans="2:5">
      <c r="B163" s="68"/>
      <c r="D163" s="68"/>
      <c r="E163" s="68"/>
    </row>
    <row r="164" spans="2:5">
      <c r="B164" s="68"/>
      <c r="D164" s="68"/>
      <c r="E164" s="68"/>
    </row>
    <row r="165" spans="2:5">
      <c r="B165" s="68"/>
      <c r="D165" s="68"/>
      <c r="E165" s="68"/>
    </row>
    <row r="166" spans="2:5">
      <c r="B166" s="68"/>
      <c r="D166" s="68"/>
      <c r="E166" s="68"/>
    </row>
    <row r="167" spans="2:5">
      <c r="B167" s="68"/>
      <c r="D167" s="68"/>
      <c r="E167" s="68"/>
    </row>
    <row r="168" spans="2:5">
      <c r="B168" s="68"/>
      <c r="D168" s="68"/>
      <c r="E168" s="68"/>
    </row>
    <row r="169" spans="2:5">
      <c r="B169" s="68"/>
      <c r="D169" s="68"/>
      <c r="E169" s="68"/>
    </row>
    <row r="170" spans="2:5">
      <c r="B170" s="68"/>
      <c r="D170" s="68"/>
      <c r="E170" s="68"/>
    </row>
    <row r="171" spans="2:5">
      <c r="B171" s="68"/>
      <c r="D171" s="68"/>
      <c r="E171" s="68"/>
    </row>
    <row r="172" spans="2:5">
      <c r="B172" s="68"/>
      <c r="D172" s="68"/>
      <c r="E172" s="68"/>
    </row>
    <row r="173" spans="2:5">
      <c r="B173" s="68"/>
      <c r="D173" s="68"/>
      <c r="E173" s="68"/>
    </row>
    <row r="174" spans="2:5">
      <c r="B174" s="68"/>
      <c r="D174" s="68"/>
      <c r="E174" s="68"/>
    </row>
    <row r="175" spans="2:5">
      <c r="B175" s="68"/>
      <c r="D175" s="68"/>
      <c r="E175" s="68"/>
    </row>
    <row r="176" spans="2:5">
      <c r="B176" s="68"/>
      <c r="D176" s="68"/>
      <c r="E176" s="68"/>
    </row>
    <row r="177" spans="2:5">
      <c r="B177" s="68"/>
      <c r="D177" s="68"/>
      <c r="E177" s="68"/>
    </row>
    <row r="178" spans="2:5">
      <c r="B178" s="68"/>
      <c r="D178" s="68"/>
      <c r="E178" s="68"/>
    </row>
    <row r="179" spans="2:5">
      <c r="B179" s="68"/>
      <c r="D179" s="68"/>
      <c r="E179" s="68"/>
    </row>
    <row r="180" spans="2:5">
      <c r="B180" s="68"/>
      <c r="D180" s="68"/>
      <c r="E180" s="68"/>
    </row>
    <row r="181" spans="2:5">
      <c r="B181" s="68"/>
      <c r="D181" s="68"/>
      <c r="E181" s="68"/>
    </row>
    <row r="182" spans="2:5">
      <c r="B182" s="68"/>
      <c r="D182" s="68"/>
      <c r="E182" s="68"/>
    </row>
    <row r="183" spans="2:5">
      <c r="B183" s="68"/>
      <c r="D183" s="68"/>
      <c r="E183" s="68"/>
    </row>
    <row r="184" spans="2:5">
      <c r="B184" s="68"/>
      <c r="D184" s="68"/>
      <c r="E184" s="68"/>
    </row>
    <row r="185" spans="2:5">
      <c r="B185" s="68"/>
      <c r="D185" s="68"/>
      <c r="E185" s="68"/>
    </row>
    <row r="186" spans="2:5">
      <c r="B186" s="68"/>
      <c r="D186" s="68"/>
      <c r="E186" s="68"/>
    </row>
    <row r="187" spans="2:5">
      <c r="B187" s="68"/>
      <c r="D187" s="68"/>
      <c r="E187" s="68"/>
    </row>
    <row r="188" spans="2:5">
      <c r="B188" s="68"/>
      <c r="D188" s="68"/>
      <c r="E188" s="68"/>
    </row>
    <row r="189" spans="2:5">
      <c r="B189" s="68"/>
      <c r="D189" s="68"/>
      <c r="E189" s="68"/>
    </row>
    <row r="190" spans="2:5">
      <c r="B190" s="68"/>
      <c r="D190" s="68"/>
      <c r="E190" s="68"/>
    </row>
    <row r="191" spans="2:5">
      <c r="B191" s="68"/>
      <c r="D191" s="68"/>
      <c r="E191" s="68"/>
    </row>
    <row r="192" spans="2:5">
      <c r="B192" s="68"/>
      <c r="D192" s="68"/>
      <c r="E192" s="68"/>
    </row>
    <row r="193" spans="2:5">
      <c r="B193" s="68"/>
      <c r="D193" s="68"/>
      <c r="E193" s="68"/>
    </row>
    <row r="194" spans="2:5">
      <c r="B194" s="68"/>
      <c r="D194" s="68"/>
      <c r="E194" s="68"/>
    </row>
    <row r="195" spans="2:5">
      <c r="B195" s="68"/>
      <c r="D195" s="68"/>
      <c r="E195" s="68"/>
    </row>
    <row r="196" spans="2:5">
      <c r="B196" s="68"/>
      <c r="D196" s="68"/>
      <c r="E196" s="68"/>
    </row>
    <row r="197" spans="2:5">
      <c r="B197" s="68"/>
      <c r="D197" s="68"/>
      <c r="E197" s="68"/>
    </row>
    <row r="198" spans="2:5">
      <c r="B198" s="68"/>
      <c r="D198" s="68"/>
      <c r="E198" s="68"/>
    </row>
    <row r="199" spans="2:5">
      <c r="B199" s="68"/>
      <c r="D199" s="68"/>
      <c r="E199" s="68"/>
    </row>
    <row r="200" spans="2:5">
      <c r="B200" s="68"/>
      <c r="D200" s="68"/>
      <c r="E200" s="68"/>
    </row>
    <row r="201" spans="2:5">
      <c r="B201" s="68"/>
      <c r="D201" s="68"/>
      <c r="E201" s="68"/>
    </row>
    <row r="202" spans="2:5">
      <c r="B202" s="68"/>
      <c r="D202" s="68"/>
      <c r="E202" s="68"/>
    </row>
    <row r="203" spans="2:5">
      <c r="B203" s="68"/>
      <c r="D203" s="68"/>
      <c r="E203" s="68"/>
    </row>
    <row r="204" spans="2:5">
      <c r="B204" s="68"/>
      <c r="D204" s="68"/>
      <c r="E204" s="68"/>
    </row>
    <row r="205" spans="2:5">
      <c r="B205" s="68"/>
      <c r="D205" s="68"/>
      <c r="E205" s="68"/>
    </row>
    <row r="206" spans="2:5">
      <c r="B206" s="68"/>
      <c r="D206" s="68"/>
      <c r="E206" s="68"/>
    </row>
    <row r="207" spans="2:5">
      <c r="B207" s="68"/>
      <c r="D207" s="68"/>
      <c r="E207" s="68"/>
    </row>
    <row r="208" spans="2:5">
      <c r="B208" s="68"/>
      <c r="D208" s="68"/>
      <c r="E208" s="68"/>
    </row>
    <row r="209" spans="2:5">
      <c r="B209" s="68"/>
      <c r="D209" s="68"/>
      <c r="E209" s="68"/>
    </row>
    <row r="210" spans="2:5">
      <c r="B210" s="68"/>
      <c r="D210" s="68"/>
      <c r="E210" s="68"/>
    </row>
    <row r="211" spans="2:5">
      <c r="B211" s="68"/>
      <c r="D211" s="68"/>
      <c r="E211" s="68"/>
    </row>
    <row r="212" spans="2:5">
      <c r="B212" s="68"/>
      <c r="D212" s="68"/>
      <c r="E212" s="68"/>
    </row>
    <row r="213" spans="2:5">
      <c r="B213" s="68"/>
      <c r="D213" s="68"/>
      <c r="E213" s="68"/>
    </row>
    <row r="214" spans="2:5">
      <c r="B214" s="68"/>
      <c r="D214" s="68"/>
      <c r="E214" s="68"/>
    </row>
    <row r="215" spans="2:5">
      <c r="B215" s="68"/>
      <c r="D215" s="68"/>
      <c r="E215" s="68"/>
    </row>
    <row r="216" spans="2:5">
      <c r="B216" s="68"/>
      <c r="D216" s="68"/>
      <c r="E216" s="68"/>
    </row>
    <row r="217" spans="2:5">
      <c r="B217" s="68"/>
      <c r="D217" s="68"/>
      <c r="E217" s="68"/>
    </row>
    <row r="218" spans="2:5">
      <c r="B218" s="68"/>
      <c r="D218" s="68"/>
      <c r="E218" s="68"/>
    </row>
    <row r="219" spans="2:5">
      <c r="B219" s="68"/>
      <c r="D219" s="68"/>
      <c r="E219" s="68"/>
    </row>
    <row r="220" spans="2:5">
      <c r="B220" s="68"/>
      <c r="D220" s="68"/>
      <c r="E220" s="68"/>
    </row>
    <row r="221" spans="2:5">
      <c r="B221" s="68"/>
      <c r="D221" s="68"/>
      <c r="E221" s="68"/>
    </row>
    <row r="222" spans="2:5">
      <c r="B222" s="68"/>
      <c r="D222" s="68"/>
      <c r="E222" s="68"/>
    </row>
    <row r="223" spans="2:5">
      <c r="B223" s="68"/>
      <c r="D223" s="68"/>
      <c r="E223" s="68"/>
    </row>
    <row r="224" spans="2:5">
      <c r="B224" s="68"/>
      <c r="D224" s="68"/>
      <c r="E224" s="68"/>
    </row>
    <row r="225" spans="2:5">
      <c r="B225" s="68"/>
      <c r="D225" s="68"/>
      <c r="E225" s="68"/>
    </row>
    <row r="226" spans="2:5">
      <c r="B226" s="68"/>
      <c r="D226" s="68"/>
      <c r="E226" s="68"/>
    </row>
    <row r="227" spans="2:5">
      <c r="B227" s="68"/>
      <c r="D227" s="68"/>
      <c r="E227" s="68"/>
    </row>
    <row r="228" spans="2:5">
      <c r="B228" s="68"/>
      <c r="D228" s="68"/>
      <c r="E228" s="68"/>
    </row>
    <row r="229" spans="2:5">
      <c r="B229" s="68"/>
      <c r="D229" s="68"/>
      <c r="E229" s="68"/>
    </row>
    <row r="230" spans="2:5">
      <c r="B230" s="68"/>
      <c r="D230" s="68"/>
      <c r="E230" s="68"/>
    </row>
    <row r="231" spans="2:5">
      <c r="B231" s="68"/>
      <c r="D231" s="68"/>
      <c r="E231" s="68"/>
    </row>
    <row r="232" spans="2:5">
      <c r="B232" s="68"/>
      <c r="D232" s="68"/>
      <c r="E232" s="68"/>
    </row>
    <row r="233" spans="2:5">
      <c r="B233" s="68"/>
      <c r="D233" s="68"/>
      <c r="E233" s="68"/>
    </row>
    <row r="234" spans="2:5">
      <c r="B234" s="68"/>
      <c r="D234" s="68"/>
      <c r="E234" s="68"/>
    </row>
    <row r="235" spans="2:5">
      <c r="B235" s="68"/>
      <c r="D235" s="68"/>
      <c r="E235" s="68"/>
    </row>
    <row r="236" spans="2:5">
      <c r="B236" s="68"/>
      <c r="D236" s="68"/>
      <c r="E236" s="68"/>
    </row>
    <row r="237" spans="2:5">
      <c r="B237" s="68"/>
      <c r="D237" s="68"/>
      <c r="E237" s="68"/>
    </row>
    <row r="238" spans="2:5">
      <c r="B238" s="68"/>
      <c r="D238" s="68"/>
      <c r="E238" s="68"/>
    </row>
    <row r="239" spans="2:5">
      <c r="B239" s="68"/>
      <c r="D239" s="68"/>
      <c r="E239" s="68"/>
    </row>
    <row r="240" spans="2:5">
      <c r="B240" s="68"/>
      <c r="D240" s="68"/>
      <c r="E240" s="68"/>
    </row>
    <row r="241" spans="2:5">
      <c r="B241" s="68"/>
      <c r="D241" s="68"/>
      <c r="E241" s="68"/>
    </row>
    <row r="242" spans="2:5">
      <c r="B242" s="68"/>
      <c r="D242" s="68"/>
      <c r="E242" s="68"/>
    </row>
    <row r="243" spans="2:5">
      <c r="B243" s="68"/>
      <c r="D243" s="68"/>
      <c r="E243" s="68"/>
    </row>
    <row r="244" spans="2:5">
      <c r="B244" s="68"/>
      <c r="D244" s="68"/>
      <c r="E244" s="68"/>
    </row>
    <row r="245" spans="2:5">
      <c r="B245" s="68"/>
      <c r="D245" s="68"/>
      <c r="E245" s="68"/>
    </row>
    <row r="246" spans="2:5">
      <c r="B246" s="68"/>
      <c r="D246" s="68"/>
      <c r="E246" s="68"/>
    </row>
    <row r="247" spans="2:5">
      <c r="B247" s="68"/>
      <c r="D247" s="68"/>
      <c r="E247" s="68"/>
    </row>
    <row r="248" spans="2:5">
      <c r="B248" s="68"/>
      <c r="D248" s="68"/>
      <c r="E248" s="68"/>
    </row>
    <row r="249" spans="2:5">
      <c r="B249" s="68"/>
      <c r="D249" s="68"/>
      <c r="E249" s="68"/>
    </row>
    <row r="250" spans="2:5">
      <c r="B250" s="68"/>
      <c r="D250" s="68"/>
      <c r="E250" s="68"/>
    </row>
    <row r="251" spans="2:5">
      <c r="B251" s="68"/>
      <c r="D251" s="68"/>
      <c r="E251" s="68"/>
    </row>
    <row r="252" spans="2:5">
      <c r="B252" s="68"/>
      <c r="D252" s="68"/>
      <c r="E252" s="68"/>
    </row>
    <row r="253" spans="2:5">
      <c r="B253" s="68"/>
      <c r="D253" s="68"/>
      <c r="E253" s="68"/>
    </row>
    <row r="254" spans="2:5">
      <c r="B254" s="68"/>
      <c r="D254" s="68"/>
      <c r="E254" s="68"/>
    </row>
    <row r="255" spans="2:5">
      <c r="B255" s="68"/>
      <c r="D255" s="68"/>
      <c r="E255" s="68"/>
    </row>
    <row r="256" spans="2:5">
      <c r="B256" s="68"/>
      <c r="D256" s="68"/>
      <c r="E256" s="68"/>
    </row>
    <row r="257" spans="2:5">
      <c r="B257" s="68"/>
      <c r="D257" s="68"/>
      <c r="E257" s="68"/>
    </row>
    <row r="258" spans="2:5">
      <c r="B258" s="68"/>
      <c r="D258" s="68"/>
      <c r="E258" s="68"/>
    </row>
    <row r="259" spans="2:5">
      <c r="B259" s="68"/>
      <c r="D259" s="68"/>
      <c r="E259" s="68"/>
    </row>
    <row r="260" spans="2:5">
      <c r="B260" s="68"/>
      <c r="D260" s="68"/>
      <c r="E260" s="68"/>
    </row>
    <row r="261" spans="2:5">
      <c r="B261" s="68"/>
      <c r="D261" s="68"/>
      <c r="E261" s="68"/>
    </row>
    <row r="262" spans="2:5">
      <c r="B262" s="68"/>
      <c r="D262" s="68"/>
      <c r="E262" s="68"/>
    </row>
    <row r="263" spans="2:5">
      <c r="B263" s="68"/>
      <c r="D263" s="68"/>
      <c r="E263" s="68"/>
    </row>
    <row r="264" spans="2:5">
      <c r="B264" s="68"/>
      <c r="D264" s="68"/>
      <c r="E264" s="68"/>
    </row>
    <row r="265" spans="2:5">
      <c r="B265" s="68"/>
      <c r="D265" s="68"/>
      <c r="E265" s="68"/>
    </row>
    <row r="266" spans="2:5">
      <c r="B266" s="68"/>
      <c r="D266" s="68"/>
      <c r="E266" s="68"/>
    </row>
    <row r="267" spans="2:5">
      <c r="B267" s="68"/>
      <c r="D267" s="68"/>
      <c r="E267" s="68"/>
    </row>
    <row r="268" spans="2:5">
      <c r="B268" s="68"/>
      <c r="D268" s="68"/>
      <c r="E268" s="68"/>
    </row>
    <row r="269" spans="2:5">
      <c r="B269" s="68"/>
      <c r="D269" s="68"/>
      <c r="E269" s="68"/>
    </row>
    <row r="270" spans="2:5">
      <c r="B270" s="68"/>
      <c r="D270" s="68"/>
      <c r="E270" s="68"/>
    </row>
    <row r="271" spans="2:5">
      <c r="B271" s="68"/>
      <c r="D271" s="68"/>
      <c r="E271" s="68"/>
    </row>
    <row r="272" spans="2:5">
      <c r="B272" s="68"/>
      <c r="D272" s="68"/>
      <c r="E272" s="68"/>
    </row>
    <row r="273" spans="2:5">
      <c r="B273" s="68"/>
      <c r="D273" s="68"/>
      <c r="E273" s="68"/>
    </row>
    <row r="274" spans="2:5">
      <c r="B274" s="68"/>
      <c r="D274" s="68"/>
      <c r="E274" s="68"/>
    </row>
    <row r="275" spans="2:5">
      <c r="B275" s="68"/>
      <c r="D275" s="68"/>
      <c r="E275" s="68"/>
    </row>
    <row r="276" spans="2:5">
      <c r="B276" s="68"/>
      <c r="D276" s="68"/>
      <c r="E276" s="68"/>
    </row>
    <row r="277" spans="2:5">
      <c r="B277" s="68"/>
      <c r="D277" s="68"/>
      <c r="E277" s="68"/>
    </row>
    <row r="278" spans="2:5">
      <c r="B278" s="68"/>
      <c r="D278" s="68"/>
      <c r="E278" s="68"/>
    </row>
    <row r="279" spans="2:5">
      <c r="B279" s="68"/>
      <c r="D279" s="68"/>
      <c r="E279" s="68"/>
    </row>
    <row r="280" spans="2:5">
      <c r="B280" s="68"/>
      <c r="D280" s="68"/>
      <c r="E280" s="68"/>
    </row>
    <row r="281" spans="2:5">
      <c r="B281" s="68"/>
      <c r="D281" s="68"/>
      <c r="E281" s="68"/>
    </row>
    <row r="282" spans="2:5">
      <c r="B282" s="68"/>
      <c r="D282" s="68"/>
      <c r="E282" s="68"/>
    </row>
    <row r="283" spans="2:5">
      <c r="B283" s="68"/>
      <c r="D283" s="68"/>
      <c r="E283" s="68"/>
    </row>
    <row r="284" spans="2:5">
      <c r="B284" s="68"/>
      <c r="D284" s="68"/>
      <c r="E284" s="68"/>
    </row>
    <row r="285" spans="2:5">
      <c r="B285" s="68"/>
      <c r="D285" s="68"/>
      <c r="E285" s="68"/>
    </row>
    <row r="286" spans="2:5">
      <c r="B286" s="68"/>
      <c r="D286" s="68"/>
      <c r="E286" s="68"/>
    </row>
    <row r="287" spans="2:5">
      <c r="B287" s="68"/>
      <c r="D287" s="68"/>
      <c r="E287" s="68"/>
    </row>
    <row r="288" spans="2:5">
      <c r="B288" s="68"/>
      <c r="D288" s="68"/>
      <c r="E288" s="68"/>
    </row>
    <row r="289" spans="2:5">
      <c r="B289" s="68"/>
      <c r="D289" s="68"/>
      <c r="E289" s="68"/>
    </row>
    <row r="290" spans="2:5">
      <c r="B290" s="68"/>
      <c r="D290" s="68"/>
      <c r="E290" s="68"/>
    </row>
    <row r="291" spans="2:5">
      <c r="B291" s="68"/>
      <c r="D291" s="68"/>
      <c r="E291" s="68"/>
    </row>
    <row r="292" spans="2:5">
      <c r="B292" s="68"/>
      <c r="D292" s="68"/>
      <c r="E292" s="68"/>
    </row>
    <row r="293" spans="2:5">
      <c r="B293" s="68"/>
      <c r="D293" s="68"/>
      <c r="E293" s="68"/>
    </row>
    <row r="294" spans="2:5">
      <c r="B294" s="68"/>
      <c r="D294" s="68"/>
      <c r="E294" s="68"/>
    </row>
    <row r="295" spans="2:5">
      <c r="B295" s="68"/>
      <c r="D295" s="68"/>
      <c r="E295" s="68"/>
    </row>
    <row r="296" spans="2:5">
      <c r="B296" s="68"/>
      <c r="D296" s="68"/>
      <c r="E296" s="68"/>
    </row>
    <row r="297" spans="2:5">
      <c r="B297" s="68"/>
      <c r="D297" s="68"/>
      <c r="E297" s="68"/>
    </row>
    <row r="298" spans="2:5">
      <c r="B298" s="68"/>
      <c r="D298" s="68"/>
      <c r="E298" s="68"/>
    </row>
    <row r="299" spans="2:5">
      <c r="B299" s="68"/>
      <c r="D299" s="68"/>
      <c r="E299" s="68"/>
    </row>
    <row r="300" spans="2:5">
      <c r="B300" s="68"/>
      <c r="D300" s="68"/>
      <c r="E300" s="68"/>
    </row>
    <row r="301" spans="2:5">
      <c r="B301" s="68"/>
      <c r="D301" s="68"/>
      <c r="E301" s="68"/>
    </row>
    <row r="302" spans="2:5">
      <c r="B302" s="68"/>
      <c r="D302" s="68"/>
      <c r="E302" s="68"/>
    </row>
    <row r="303" spans="2:5">
      <c r="B303" s="68"/>
      <c r="D303" s="68"/>
      <c r="E303" s="68"/>
    </row>
    <row r="304" spans="2:5">
      <c r="B304" s="68"/>
      <c r="D304" s="68"/>
      <c r="E304" s="68"/>
    </row>
    <row r="305" spans="2:5">
      <c r="B305" s="68"/>
      <c r="D305" s="68"/>
      <c r="E305" s="68"/>
    </row>
    <row r="306" spans="2:5">
      <c r="B306" s="68"/>
      <c r="D306" s="68"/>
      <c r="E306" s="68"/>
    </row>
    <row r="307" spans="2:5">
      <c r="B307" s="68"/>
      <c r="D307" s="68"/>
      <c r="E307" s="68"/>
    </row>
    <row r="308" spans="2:5">
      <c r="B308" s="68"/>
      <c r="D308" s="68"/>
      <c r="E308" s="68"/>
    </row>
    <row r="309" spans="2:5">
      <c r="B309" s="68"/>
      <c r="D309" s="68"/>
      <c r="E309" s="68"/>
    </row>
    <row r="310" spans="2:5">
      <c r="B310" s="68"/>
      <c r="D310" s="68"/>
      <c r="E310" s="68"/>
    </row>
    <row r="311" spans="2:5">
      <c r="B311" s="68"/>
      <c r="D311" s="68"/>
      <c r="E311" s="68"/>
    </row>
    <row r="312" spans="2:5">
      <c r="B312" s="68"/>
      <c r="D312" s="68"/>
      <c r="E312" s="68"/>
    </row>
    <row r="313" spans="2:5">
      <c r="B313" s="68"/>
      <c r="D313" s="68"/>
      <c r="E313" s="68"/>
    </row>
    <row r="314" spans="2:5">
      <c r="B314" s="68"/>
      <c r="D314" s="68"/>
      <c r="E314" s="68"/>
    </row>
    <row r="315" spans="2:5">
      <c r="B315" s="68"/>
      <c r="D315" s="68"/>
      <c r="E315" s="68"/>
    </row>
    <row r="316" spans="2:5">
      <c r="B316" s="68"/>
      <c r="D316" s="68"/>
      <c r="E316" s="68"/>
    </row>
    <row r="317" spans="2:5">
      <c r="B317" s="68"/>
      <c r="D317" s="68"/>
      <c r="E317" s="68"/>
    </row>
    <row r="318" spans="2:5">
      <c r="B318" s="68"/>
      <c r="D318" s="68"/>
      <c r="E318" s="68"/>
    </row>
    <row r="319" spans="2:5">
      <c r="B319" s="68"/>
      <c r="D319" s="68"/>
      <c r="E319" s="68"/>
    </row>
    <row r="320" spans="2:5">
      <c r="B320" s="68"/>
      <c r="D320" s="68"/>
      <c r="E320" s="68"/>
    </row>
    <row r="321" spans="2:5">
      <c r="B321" s="68"/>
      <c r="D321" s="68"/>
      <c r="E321" s="68"/>
    </row>
    <row r="322" spans="2:5">
      <c r="B322" s="68"/>
      <c r="D322" s="68"/>
      <c r="E322" s="68"/>
    </row>
    <row r="323" spans="2:5">
      <c r="B323" s="68"/>
      <c r="D323" s="68"/>
      <c r="E323" s="68"/>
    </row>
    <row r="324" spans="2:5">
      <c r="B324" s="68"/>
      <c r="D324" s="68"/>
      <c r="E324" s="68"/>
    </row>
    <row r="325" spans="2:5">
      <c r="B325" s="68"/>
      <c r="D325" s="68"/>
      <c r="E325" s="68"/>
    </row>
    <row r="326" spans="2:5">
      <c r="B326" s="68"/>
      <c r="D326" s="68"/>
      <c r="E326" s="68"/>
    </row>
    <row r="327" spans="2:5">
      <c r="B327" s="68"/>
      <c r="D327" s="68"/>
      <c r="E327" s="68"/>
    </row>
    <row r="328" spans="2:5">
      <c r="B328" s="68"/>
      <c r="D328" s="68"/>
      <c r="E328" s="68"/>
    </row>
    <row r="329" spans="2:5">
      <c r="B329" s="68"/>
      <c r="D329" s="68"/>
      <c r="E329" s="68"/>
    </row>
    <row r="330" spans="2:5">
      <c r="B330" s="68"/>
      <c r="D330" s="68"/>
      <c r="E330" s="68"/>
    </row>
    <row r="331" spans="2:5">
      <c r="B331" s="68"/>
      <c r="D331" s="68"/>
      <c r="E331" s="68"/>
    </row>
    <row r="332" spans="2:5">
      <c r="B332" s="68"/>
      <c r="D332" s="68"/>
      <c r="E332" s="68"/>
    </row>
    <row r="333" spans="2:5">
      <c r="B333" s="68"/>
      <c r="D333" s="68"/>
      <c r="E333" s="68"/>
    </row>
    <row r="334" spans="2:5">
      <c r="B334" s="68"/>
      <c r="D334" s="68"/>
      <c r="E334" s="68"/>
    </row>
    <row r="335" spans="2:5">
      <c r="B335" s="68"/>
      <c r="D335" s="68"/>
      <c r="E335" s="68"/>
    </row>
    <row r="336" spans="2:5">
      <c r="B336" s="68"/>
      <c r="D336" s="68"/>
      <c r="E336" s="68"/>
    </row>
    <row r="337" spans="2:5">
      <c r="B337" s="68"/>
      <c r="D337" s="68"/>
      <c r="E337" s="68"/>
    </row>
    <row r="338" spans="2:5">
      <c r="B338" s="68"/>
      <c r="D338" s="68"/>
      <c r="E338" s="68"/>
    </row>
    <row r="339" spans="2:5">
      <c r="B339" s="68"/>
      <c r="D339" s="68"/>
      <c r="E339" s="68"/>
    </row>
    <row r="340" spans="2:5">
      <c r="B340" s="68"/>
      <c r="D340" s="68"/>
      <c r="E340" s="68"/>
    </row>
    <row r="341" spans="2:5">
      <c r="B341" s="68"/>
      <c r="D341" s="68"/>
      <c r="E341" s="68"/>
    </row>
    <row r="342" spans="2:5">
      <c r="B342" s="68"/>
      <c r="D342" s="68"/>
      <c r="E342" s="68"/>
    </row>
    <row r="343" spans="2:5">
      <c r="B343" s="68"/>
      <c r="D343" s="68"/>
      <c r="E343" s="68"/>
    </row>
    <row r="344" spans="2:5">
      <c r="B344" s="68"/>
      <c r="D344" s="68"/>
      <c r="E344" s="68"/>
    </row>
    <row r="345" spans="2:5">
      <c r="B345" s="68"/>
      <c r="D345" s="68"/>
      <c r="E345" s="68"/>
    </row>
    <row r="346" spans="2:5">
      <c r="B346" s="68"/>
      <c r="D346" s="68"/>
      <c r="E346" s="68"/>
    </row>
    <row r="347" spans="2:5">
      <c r="B347" s="68"/>
      <c r="D347" s="68"/>
      <c r="E347" s="68"/>
    </row>
    <row r="348" spans="2:5">
      <c r="B348" s="68"/>
      <c r="D348" s="68"/>
      <c r="E348" s="68"/>
    </row>
    <row r="349" spans="2:5">
      <c r="B349" s="68"/>
      <c r="D349" s="68"/>
      <c r="E349" s="68"/>
    </row>
    <row r="350" spans="2:5">
      <c r="B350" s="68"/>
      <c r="D350" s="68"/>
      <c r="E350" s="68"/>
    </row>
    <row r="351" spans="2:5">
      <c r="B351" s="68"/>
      <c r="D351" s="68"/>
      <c r="E351" s="68"/>
    </row>
    <row r="352" spans="2:5">
      <c r="B352" s="68"/>
      <c r="D352" s="68"/>
      <c r="E352" s="68"/>
    </row>
    <row r="353" spans="2:5">
      <c r="B353" s="68"/>
      <c r="D353" s="68"/>
      <c r="E353" s="68"/>
    </row>
    <row r="354" spans="2:5">
      <c r="B354" s="68"/>
      <c r="D354" s="68"/>
      <c r="E354" s="68"/>
    </row>
    <row r="355" spans="2:5">
      <c r="B355" s="68"/>
      <c r="D355" s="68"/>
      <c r="E355" s="68"/>
    </row>
    <row r="356" spans="2:5">
      <c r="B356" s="68"/>
      <c r="D356" s="68"/>
      <c r="E356" s="68"/>
    </row>
    <row r="357" spans="2:5">
      <c r="B357" s="68"/>
      <c r="D357" s="68"/>
      <c r="E357" s="68"/>
    </row>
    <row r="358" spans="2:5">
      <c r="B358" s="68"/>
      <c r="D358" s="68"/>
      <c r="E358" s="68"/>
    </row>
    <row r="359" spans="2:5">
      <c r="B359" s="68"/>
      <c r="D359" s="68"/>
      <c r="E359" s="68"/>
    </row>
    <row r="360" spans="2:5">
      <c r="B360" s="68"/>
      <c r="D360" s="68"/>
      <c r="E360" s="68"/>
    </row>
    <row r="361" spans="2:5">
      <c r="B361" s="68"/>
      <c r="D361" s="68"/>
      <c r="E361" s="68"/>
    </row>
    <row r="362" spans="2:5">
      <c r="B362" s="68"/>
      <c r="D362" s="68"/>
      <c r="E362" s="68"/>
    </row>
    <row r="363" spans="2:5">
      <c r="B363" s="68"/>
      <c r="D363" s="68"/>
      <c r="E363" s="68"/>
    </row>
    <row r="364" spans="2:5">
      <c r="B364" s="68"/>
      <c r="D364" s="68"/>
      <c r="E364" s="68"/>
    </row>
    <row r="365" spans="2:5">
      <c r="B365" s="68"/>
      <c r="D365" s="68"/>
      <c r="E365" s="68"/>
    </row>
    <row r="366" spans="2:5">
      <c r="B366" s="68"/>
      <c r="D366" s="68"/>
      <c r="E366" s="68"/>
    </row>
    <row r="367" spans="2:5">
      <c r="B367" s="68"/>
      <c r="D367" s="68"/>
      <c r="E367" s="68"/>
    </row>
    <row r="368" spans="2:5">
      <c r="B368" s="68"/>
      <c r="D368" s="68"/>
      <c r="E368" s="68"/>
    </row>
    <row r="369" spans="2:5">
      <c r="B369" s="68"/>
      <c r="D369" s="68"/>
      <c r="E369" s="68"/>
    </row>
    <row r="370" spans="2:5">
      <c r="B370" s="68"/>
      <c r="D370" s="68"/>
      <c r="E370" s="68"/>
    </row>
    <row r="371" spans="2:5">
      <c r="B371" s="68"/>
      <c r="D371" s="68"/>
      <c r="E371" s="68"/>
    </row>
    <row r="372" spans="2:5">
      <c r="B372" s="68"/>
      <c r="D372" s="68"/>
      <c r="E372" s="68"/>
    </row>
    <row r="373" spans="2:5">
      <c r="B373" s="68"/>
      <c r="D373" s="68"/>
      <c r="E373" s="68"/>
    </row>
    <row r="374" spans="2:5">
      <c r="B374" s="68"/>
      <c r="D374" s="68"/>
      <c r="E374" s="68"/>
    </row>
    <row r="375" spans="2:5">
      <c r="B375" s="68"/>
      <c r="D375" s="68"/>
      <c r="E375" s="68"/>
    </row>
    <row r="376" spans="2:5">
      <c r="B376" s="68"/>
      <c r="D376" s="68"/>
      <c r="E376" s="68"/>
    </row>
    <row r="377" spans="2:5">
      <c r="B377" s="68"/>
      <c r="D377" s="68"/>
      <c r="E377" s="68"/>
    </row>
    <row r="378" spans="2:5">
      <c r="B378" s="68"/>
      <c r="D378" s="68"/>
      <c r="E378" s="68"/>
    </row>
    <row r="379" spans="2:5">
      <c r="B379" s="68"/>
      <c r="D379" s="68"/>
      <c r="E379" s="68"/>
    </row>
    <row r="380" spans="2:5">
      <c r="B380" s="68"/>
      <c r="D380" s="68"/>
      <c r="E380" s="68"/>
    </row>
    <row r="381" spans="2:5">
      <c r="B381" s="68"/>
      <c r="D381" s="68"/>
      <c r="E381" s="68"/>
    </row>
    <row r="382" spans="2:5">
      <c r="B382" s="68"/>
      <c r="D382" s="68"/>
      <c r="E382" s="68"/>
    </row>
    <row r="383" spans="2:5">
      <c r="B383" s="68"/>
      <c r="D383" s="68"/>
      <c r="E383" s="68"/>
    </row>
    <row r="384" spans="2:5">
      <c r="B384" s="68"/>
      <c r="D384" s="68"/>
      <c r="E384" s="68"/>
    </row>
    <row r="385" spans="2:5">
      <c r="B385" s="68"/>
      <c r="D385" s="68"/>
      <c r="E385" s="68"/>
    </row>
    <row r="386" spans="2:5">
      <c r="B386" s="68"/>
      <c r="D386" s="68"/>
      <c r="E386" s="68"/>
    </row>
    <row r="387" spans="2:5">
      <c r="B387" s="68"/>
      <c r="D387" s="68"/>
      <c r="E387" s="68"/>
    </row>
    <row r="388" spans="2:5">
      <c r="B388" s="68"/>
      <c r="D388" s="68"/>
      <c r="E388" s="68"/>
    </row>
    <row r="389" spans="2:5">
      <c r="B389" s="68"/>
      <c r="D389" s="68"/>
      <c r="E389" s="68"/>
    </row>
    <row r="390" spans="2:5">
      <c r="B390" s="68"/>
      <c r="D390" s="68"/>
      <c r="E390" s="68"/>
    </row>
    <row r="391" spans="2:5">
      <c r="B391" s="68"/>
      <c r="D391" s="68"/>
      <c r="E391" s="68"/>
    </row>
    <row r="392" spans="2:5">
      <c r="B392" s="2"/>
      <c r="D392" s="68"/>
    </row>
    <row r="393" spans="2:5">
      <c r="B393" s="2"/>
      <c r="D393" s="68"/>
    </row>
    <row r="394" spans="2:5">
      <c r="B394" s="2"/>
      <c r="D394" s="68"/>
    </row>
    <row r="395" spans="2:5">
      <c r="B395" s="2"/>
      <c r="D395" s="68"/>
    </row>
    <row r="396" spans="2:5">
      <c r="B396" s="2"/>
      <c r="D396" s="68"/>
    </row>
    <row r="397" spans="2:5">
      <c r="B397" s="2"/>
      <c r="D397" s="68"/>
    </row>
    <row r="398" spans="2:5">
      <c r="B398" s="2"/>
      <c r="D398" s="68"/>
    </row>
    <row r="399" spans="2:5">
      <c r="B399" s="2"/>
      <c r="D399" s="68"/>
    </row>
    <row r="400" spans="2:5">
      <c r="B400" s="2"/>
      <c r="D400" s="68"/>
    </row>
    <row r="401" spans="2:4">
      <c r="B401" s="2"/>
      <c r="D401" s="68"/>
    </row>
    <row r="402" spans="2:4">
      <c r="B402" s="2"/>
      <c r="D402" s="68"/>
    </row>
    <row r="403" spans="2:4">
      <c r="B403" s="2"/>
      <c r="D403" s="68"/>
    </row>
    <row r="404" spans="2:4">
      <c r="B404" s="2"/>
      <c r="D404" s="68"/>
    </row>
    <row r="405" spans="2:4">
      <c r="B405" s="2"/>
      <c r="D405" s="68"/>
    </row>
    <row r="406" spans="2:4">
      <c r="B406" s="2"/>
      <c r="D406" s="68"/>
    </row>
    <row r="407" spans="2:4">
      <c r="B407" s="2"/>
      <c r="D407" s="68"/>
    </row>
    <row r="408" spans="2:4">
      <c r="B408" s="2"/>
      <c r="D408" s="68"/>
    </row>
    <row r="409" spans="2:4">
      <c r="B409" s="2"/>
      <c r="D409" s="68"/>
    </row>
    <row r="410" spans="2:4">
      <c r="B410" s="2"/>
      <c r="D410" s="68"/>
    </row>
    <row r="411" spans="2:4">
      <c r="B411" s="2"/>
      <c r="D411" s="68"/>
    </row>
    <row r="412" spans="2:4">
      <c r="B412" s="2"/>
      <c r="D412" s="68"/>
    </row>
    <row r="413" spans="2:4">
      <c r="B413" s="2"/>
      <c r="D413" s="68"/>
    </row>
    <row r="414" spans="2:4">
      <c r="B414" s="2"/>
      <c r="D414" s="68"/>
    </row>
    <row r="415" spans="2:4">
      <c r="B415" s="2"/>
      <c r="D415" s="68"/>
    </row>
    <row r="416" spans="2:4">
      <c r="B416" s="2"/>
      <c r="D416" s="68"/>
    </row>
    <row r="417" spans="2:4">
      <c r="B417" s="2"/>
      <c r="D417" s="68"/>
    </row>
    <row r="418" spans="2:4">
      <c r="B418" s="2"/>
      <c r="D418" s="68"/>
    </row>
    <row r="419" spans="2:4">
      <c r="B419" s="2"/>
      <c r="D419" s="68"/>
    </row>
    <row r="420" spans="2:4">
      <c r="B420" s="2"/>
      <c r="D420" s="68"/>
    </row>
    <row r="421" spans="2:4">
      <c r="B421" s="2"/>
      <c r="D421" s="68"/>
    </row>
    <row r="422" spans="2:4">
      <c r="B422" s="2"/>
      <c r="D422" s="68"/>
    </row>
    <row r="423" spans="2:4">
      <c r="B423" s="2"/>
      <c r="D423" s="68"/>
    </row>
    <row r="424" spans="2:4">
      <c r="B424" s="2"/>
      <c r="D424" s="68"/>
    </row>
    <row r="425" spans="2:4">
      <c r="B425" s="2"/>
      <c r="D425" s="68"/>
    </row>
    <row r="426" spans="2:4">
      <c r="B426" s="2"/>
      <c r="D426" s="68"/>
    </row>
    <row r="427" spans="2:4">
      <c r="B427" s="2"/>
      <c r="D427" s="68"/>
    </row>
    <row r="428" spans="2:4">
      <c r="B428" s="2"/>
      <c r="D428" s="68"/>
    </row>
    <row r="429" spans="2:4">
      <c r="B429" s="2"/>
      <c r="D429" s="68"/>
    </row>
    <row r="430" spans="2:4">
      <c r="B430" s="2"/>
      <c r="D430" s="68"/>
    </row>
    <row r="431" spans="2:4">
      <c r="B431" s="2"/>
      <c r="D431" s="68"/>
    </row>
    <row r="432" spans="2:4">
      <c r="B432" s="2"/>
      <c r="D432" s="68"/>
    </row>
    <row r="433" spans="2:4">
      <c r="B433" s="2"/>
      <c r="D433" s="68"/>
    </row>
    <row r="434" spans="2:4">
      <c r="B434" s="2"/>
      <c r="D434" s="68"/>
    </row>
    <row r="435" spans="2:4">
      <c r="B435" s="2"/>
      <c r="D435" s="68"/>
    </row>
    <row r="436" spans="2:4">
      <c r="B436" s="2"/>
      <c r="D436" s="68"/>
    </row>
    <row r="437" spans="2:4">
      <c r="B437" s="2"/>
      <c r="D437" s="68"/>
    </row>
    <row r="438" spans="2:4">
      <c r="B438" s="2"/>
      <c r="D438" s="68"/>
    </row>
    <row r="439" spans="2:4">
      <c r="B439" s="2"/>
      <c r="D439" s="68"/>
    </row>
    <row r="440" spans="2:4">
      <c r="B440" s="2"/>
      <c r="D440" s="68"/>
    </row>
    <row r="441" spans="2:4">
      <c r="B441" s="2"/>
      <c r="D441" s="68"/>
    </row>
    <row r="442" spans="2:4">
      <c r="B442" s="2"/>
      <c r="D442" s="68"/>
    </row>
    <row r="443" spans="2:4">
      <c r="B443" s="2"/>
      <c r="D443" s="68"/>
    </row>
    <row r="444" spans="2:4">
      <c r="B444" s="2"/>
      <c r="D444" s="68"/>
    </row>
    <row r="445" spans="2:4">
      <c r="B445" s="2"/>
      <c r="D445" s="68"/>
    </row>
    <row r="446" spans="2:4">
      <c r="B446" s="2"/>
      <c r="D446" s="68"/>
    </row>
    <row r="447" spans="2:4">
      <c r="B447" s="2"/>
      <c r="D447" s="68"/>
    </row>
    <row r="448" spans="2:4">
      <c r="B448" s="2"/>
      <c r="D448" s="68"/>
    </row>
    <row r="449" spans="2:4">
      <c r="B449" s="2"/>
      <c r="D449" s="68"/>
    </row>
    <row r="450" spans="2:4">
      <c r="B450" s="2"/>
      <c r="D450" s="68"/>
    </row>
    <row r="451" spans="2:4">
      <c r="B451" s="2"/>
      <c r="D451" s="68"/>
    </row>
    <row r="452" spans="2:4">
      <c r="B452" s="2"/>
      <c r="D452" s="68"/>
    </row>
    <row r="453" spans="2:4">
      <c r="B453" s="2"/>
      <c r="D453" s="68"/>
    </row>
    <row r="454" spans="2:4">
      <c r="B454" s="2"/>
      <c r="D454" s="68"/>
    </row>
  </sheetData>
  <sheetProtection formatCells="0" formatColumns="0" formatRows="0" insertColumns="0" insertRows="0" insertHyperlinks="0" deleteColumns="0" deleteRows="0" selectLockedCells="1" sort="0" autoFilter="0" pivotTables="0"/>
  <mergeCells count="56">
    <mergeCell ref="Q7:U7"/>
    <mergeCell ref="W3:AA5"/>
    <mergeCell ref="Q6:U6"/>
    <mergeCell ref="W6:AA6"/>
    <mergeCell ref="A1:AA1"/>
    <mergeCell ref="A2:AA2"/>
    <mergeCell ref="Q30:S30"/>
    <mergeCell ref="Q35:U35"/>
    <mergeCell ref="W35:AA35"/>
    <mergeCell ref="Q24:U24"/>
    <mergeCell ref="Q25:Q26"/>
    <mergeCell ref="R25:R26"/>
    <mergeCell ref="S25:S26"/>
    <mergeCell ref="T25:T26"/>
    <mergeCell ref="Q36:R36"/>
    <mergeCell ref="S36:U36"/>
    <mergeCell ref="W36:X36"/>
    <mergeCell ref="Y36:AA36"/>
    <mergeCell ref="Q37:Q38"/>
    <mergeCell ref="W37:W38"/>
    <mergeCell ref="Q43:U43"/>
    <mergeCell ref="W43:AA43"/>
    <mergeCell ref="Q46:S46"/>
    <mergeCell ref="W46:Y46"/>
    <mergeCell ref="Q47:Q48"/>
    <mergeCell ref="S47:S48"/>
    <mergeCell ref="W47:W48"/>
    <mergeCell ref="Y47:Y48"/>
    <mergeCell ref="Q49:R49"/>
    <mergeCell ref="W49:X49"/>
    <mergeCell ref="Q54:S54"/>
    <mergeCell ref="W54:Y54"/>
    <mergeCell ref="Q55:Q56"/>
    <mergeCell ref="R55:R56"/>
    <mergeCell ref="S55:S56"/>
    <mergeCell ref="T55:T56"/>
    <mergeCell ref="W55:W56"/>
    <mergeCell ref="X55:X56"/>
    <mergeCell ref="Y55:Y56"/>
    <mergeCell ref="Z55:Z56"/>
    <mergeCell ref="Q60:S60"/>
    <mergeCell ref="W60:Y60"/>
    <mergeCell ref="Q61:Q62"/>
    <mergeCell ref="W61:W62"/>
    <mergeCell ref="Q9:U9"/>
    <mergeCell ref="Q8:U8"/>
    <mergeCell ref="W11:X11"/>
    <mergeCell ref="Y11:Z11"/>
    <mergeCell ref="W24:Z24"/>
    <mergeCell ref="Q14:U14"/>
    <mergeCell ref="Q17:U17"/>
    <mergeCell ref="Q18:Q19"/>
    <mergeCell ref="R18:R19"/>
    <mergeCell ref="S18:S19"/>
    <mergeCell ref="T18:T19"/>
    <mergeCell ref="U18:U19"/>
  </mergeCells>
  <conditionalFormatting sqref="A6:N60">
    <cfRule type="containsText" dxfId="674" priority="3" operator="containsText" text="(vide)">
      <formula>NOT(ISERROR(SEARCH("(vide)",A6)))</formula>
    </cfRule>
    <cfRule type="containsText" dxfId="673" priority="4" operator="containsText" text="&quot;(vide)&quot;">
      <formula>NOT(ISERROR(SEARCH("""(vide)""",A6)))</formula>
    </cfRule>
  </conditionalFormatting>
  <conditionalFormatting sqref="J7:K40">
    <cfRule type="containsText" dxfId="672" priority="2" operator="containsText" text="0">
      <formula>NOT(ISERROR(SEARCH("0",J7)))</formula>
    </cfRule>
  </conditionalFormatting>
  <conditionalFormatting sqref="I3:I1048576 L3:L1048576">
    <cfRule type="cellIs" dxfId="671" priority="1" operator="equal">
      <formula>0</formula>
    </cfRule>
  </conditionalFormatting>
  <dataValidations count="1">
    <dataValidation type="list" allowBlank="1" showInputMessage="1" showErrorMessage="1" sqref="W35 Q35" xr:uid="{BC4DF864-2497-4FBF-8B85-309D1300F030}">
      <formula1>Categorie</formula1>
    </dataValidation>
  </dataValidations>
  <printOptions horizontalCentered="1" verticalCentered="1"/>
  <pageMargins left="0.11811023622047245" right="0.11811023622047245" top="0.35433070866141736" bottom="0.35433070866141736" header="0" footer="0"/>
  <pageSetup paperSize="9" scale="45" orientation="landscape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4"/>
  <dimension ref="A1:AA108"/>
  <sheetViews>
    <sheetView workbookViewId="0"/>
  </sheetViews>
  <sheetFormatPr baseColWidth="10" defaultColWidth="11.42578125" defaultRowHeight="15"/>
  <cols>
    <col min="1" max="1" width="17.28515625" customWidth="1"/>
    <col min="7" max="7" width="16.7109375" customWidth="1"/>
    <col min="20" max="27" width="11.42578125" hidden="1" customWidth="1"/>
  </cols>
  <sheetData>
    <row r="1" spans="1:16" ht="18.75">
      <c r="A1" s="3" t="s">
        <v>9</v>
      </c>
      <c r="B1" s="3" t="s">
        <v>11</v>
      </c>
      <c r="C1" s="3" t="s">
        <v>4</v>
      </c>
      <c r="D1" s="3" t="s">
        <v>141</v>
      </c>
      <c r="E1" s="3" t="s">
        <v>142</v>
      </c>
      <c r="F1" s="3"/>
      <c r="G1" s="3" t="s">
        <v>149</v>
      </c>
      <c r="H1" s="3" t="s">
        <v>150</v>
      </c>
      <c r="I1" s="1"/>
      <c r="J1" s="2" t="s">
        <v>151</v>
      </c>
      <c r="K1" s="1"/>
      <c r="L1" s="2" t="s">
        <v>152</v>
      </c>
      <c r="M1" s="1"/>
      <c r="N1" s="2" t="s">
        <v>8</v>
      </c>
      <c r="P1" t="s">
        <v>227</v>
      </c>
    </row>
    <row r="2" spans="1:16">
      <c r="A2" s="1" t="s">
        <v>153</v>
      </c>
      <c r="B2" s="55">
        <v>0</v>
      </c>
      <c r="C2" s="1" t="s">
        <v>29</v>
      </c>
      <c r="D2" s="1" t="s">
        <v>154</v>
      </c>
      <c r="E2" s="1" t="s">
        <v>145</v>
      </c>
      <c r="F2" s="1" t="s">
        <v>155</v>
      </c>
      <c r="G2" s="1" t="s">
        <v>156</v>
      </c>
      <c r="H2" s="1" t="s">
        <v>60</v>
      </c>
      <c r="I2" s="1"/>
      <c r="J2" s="1" t="s">
        <v>97</v>
      </c>
      <c r="K2" s="1"/>
      <c r="L2" s="1" t="s">
        <v>120</v>
      </c>
      <c r="M2" s="1"/>
      <c r="N2" s="10" t="s">
        <v>157</v>
      </c>
      <c r="P2" t="s">
        <v>153</v>
      </c>
    </row>
    <row r="3" spans="1:16">
      <c r="A3" s="1" t="s">
        <v>158</v>
      </c>
      <c r="B3" s="1">
        <v>1</v>
      </c>
      <c r="C3" s="1" t="s">
        <v>16</v>
      </c>
      <c r="D3" s="1" t="s">
        <v>15</v>
      </c>
      <c r="E3" s="1" t="s">
        <v>143</v>
      </c>
      <c r="F3" s="1"/>
      <c r="G3" s="1" t="s">
        <v>159</v>
      </c>
      <c r="H3" s="1" t="s">
        <v>132</v>
      </c>
      <c r="I3" s="1"/>
      <c r="J3" s="1" t="s">
        <v>160</v>
      </c>
      <c r="K3" s="1"/>
      <c r="L3" s="1" t="s">
        <v>60</v>
      </c>
      <c r="M3" s="1"/>
      <c r="N3" s="10" t="s">
        <v>161</v>
      </c>
      <c r="P3" t="s">
        <v>228</v>
      </c>
    </row>
    <row r="4" spans="1:16">
      <c r="A4" s="1" t="s">
        <v>162</v>
      </c>
      <c r="B4" s="1">
        <v>2</v>
      </c>
      <c r="C4" s="1" t="s">
        <v>148</v>
      </c>
      <c r="D4" s="1" t="s">
        <v>56</v>
      </c>
      <c r="E4" s="1" t="s">
        <v>144</v>
      </c>
      <c r="F4" s="1"/>
      <c r="G4" s="1" t="s">
        <v>163</v>
      </c>
      <c r="H4" s="1" t="s">
        <v>106</v>
      </c>
      <c r="I4" s="1"/>
      <c r="J4" s="1" t="s">
        <v>68</v>
      </c>
      <c r="K4" s="1"/>
      <c r="L4" s="1" t="s">
        <v>87</v>
      </c>
      <c r="M4" s="1"/>
      <c r="N4" s="10" t="s">
        <v>23</v>
      </c>
      <c r="P4" t="s">
        <v>229</v>
      </c>
    </row>
    <row r="5" spans="1:16">
      <c r="A5" s="1" t="s">
        <v>19</v>
      </c>
      <c r="B5" s="1">
        <v>3</v>
      </c>
      <c r="C5" s="1" t="s">
        <v>147</v>
      </c>
      <c r="D5" s="1" t="s">
        <v>146</v>
      </c>
      <c r="E5" s="1"/>
      <c r="F5" s="1"/>
      <c r="G5" s="1" t="s">
        <v>164</v>
      </c>
      <c r="H5" s="1" t="s">
        <v>1</v>
      </c>
      <c r="I5" s="1"/>
      <c r="J5" s="1" t="s">
        <v>77</v>
      </c>
      <c r="K5" s="1"/>
      <c r="L5" s="1" t="s">
        <v>111</v>
      </c>
      <c r="M5" s="1"/>
      <c r="N5" s="10" t="s">
        <v>165</v>
      </c>
      <c r="P5" t="s">
        <v>188</v>
      </c>
    </row>
    <row r="6" spans="1:16">
      <c r="A6" s="1" t="s">
        <v>166</v>
      </c>
      <c r="B6" s="1">
        <v>4</v>
      </c>
      <c r="C6" s="1"/>
      <c r="D6" s="1" t="s">
        <v>57</v>
      </c>
      <c r="E6" s="1"/>
      <c r="F6" s="1"/>
      <c r="G6" s="1" t="s">
        <v>53</v>
      </c>
      <c r="H6" s="1" t="s">
        <v>123</v>
      </c>
      <c r="I6" s="1"/>
      <c r="J6" s="1" t="s">
        <v>167</v>
      </c>
      <c r="K6" s="1"/>
      <c r="L6" s="1" t="s">
        <v>132</v>
      </c>
      <c r="M6" s="1"/>
      <c r="N6" s="10" t="s">
        <v>28</v>
      </c>
      <c r="P6" t="s">
        <v>230</v>
      </c>
    </row>
    <row r="7" spans="1:16">
      <c r="A7" s="1" t="s">
        <v>168</v>
      </c>
      <c r="B7" s="1">
        <v>5</v>
      </c>
      <c r="C7" s="1"/>
      <c r="D7" s="1" t="s">
        <v>169</v>
      </c>
      <c r="E7" s="1"/>
      <c r="F7" s="1"/>
      <c r="G7" s="1" t="s">
        <v>170</v>
      </c>
      <c r="H7" s="1" t="s">
        <v>136</v>
      </c>
      <c r="I7" s="1"/>
      <c r="J7" s="1" t="s">
        <v>88</v>
      </c>
      <c r="K7" s="1"/>
      <c r="L7" s="1" t="s">
        <v>100</v>
      </c>
      <c r="M7" s="1"/>
      <c r="N7" s="10" t="s">
        <v>171</v>
      </c>
      <c r="P7" t="s">
        <v>231</v>
      </c>
    </row>
    <row r="8" spans="1:16">
      <c r="A8" s="1" t="s">
        <v>172</v>
      </c>
      <c r="B8" s="1">
        <v>6</v>
      </c>
      <c r="C8" s="1"/>
      <c r="D8" s="1" t="s">
        <v>173</v>
      </c>
      <c r="E8" s="1"/>
      <c r="F8" s="1"/>
      <c r="G8" s="1" t="s">
        <v>174</v>
      </c>
      <c r="H8" s="1" t="s">
        <v>114</v>
      </c>
      <c r="I8" s="1"/>
      <c r="J8" s="1"/>
      <c r="K8" s="1"/>
      <c r="L8" s="1" t="s">
        <v>97</v>
      </c>
      <c r="M8" s="1"/>
      <c r="N8" s="10" t="s">
        <v>18</v>
      </c>
    </row>
    <row r="9" spans="1:16">
      <c r="A9" s="1" t="s">
        <v>175</v>
      </c>
      <c r="B9" s="1">
        <v>7</v>
      </c>
      <c r="C9" s="1"/>
      <c r="D9" s="1" t="s">
        <v>176</v>
      </c>
      <c r="E9" s="1"/>
      <c r="F9" s="1"/>
      <c r="G9" s="1" t="s">
        <v>56</v>
      </c>
      <c r="H9" s="1" t="s">
        <v>63</v>
      </c>
      <c r="I9" s="1"/>
      <c r="J9" s="1"/>
      <c r="K9" s="1"/>
      <c r="L9" s="1" t="s">
        <v>85</v>
      </c>
      <c r="M9" s="1"/>
      <c r="N9" s="10" t="s">
        <v>177</v>
      </c>
    </row>
    <row r="10" spans="1:16">
      <c r="A10" s="1" t="s">
        <v>178</v>
      </c>
      <c r="B10" s="1">
        <v>8</v>
      </c>
      <c r="C10" s="1"/>
      <c r="D10" s="1" t="s">
        <v>179</v>
      </c>
      <c r="E10" s="1"/>
      <c r="F10" s="1"/>
      <c r="G10" s="1" t="s">
        <v>180</v>
      </c>
      <c r="H10" s="1" t="s">
        <v>70</v>
      </c>
      <c r="I10" s="1"/>
      <c r="J10" s="1"/>
      <c r="K10" s="1"/>
      <c r="L10" s="1" t="s">
        <v>68</v>
      </c>
      <c r="M10" s="1"/>
      <c r="N10" s="10" t="s">
        <v>181</v>
      </c>
    </row>
    <row r="11" spans="1:16">
      <c r="A11" s="1" t="s">
        <v>182</v>
      </c>
      <c r="B11" s="1">
        <v>9</v>
      </c>
      <c r="C11" s="1"/>
      <c r="D11" s="1"/>
      <c r="E11" s="1"/>
      <c r="F11" s="1"/>
      <c r="G11" s="1" t="s">
        <v>183</v>
      </c>
      <c r="H11" s="1" t="s">
        <v>78</v>
      </c>
      <c r="I11" s="1"/>
      <c r="J11" s="1"/>
      <c r="K11" s="1"/>
      <c r="L11" s="1" t="s">
        <v>81</v>
      </c>
      <c r="M11" s="1"/>
      <c r="N11" s="10" t="s">
        <v>184</v>
      </c>
    </row>
    <row r="12" spans="1:16">
      <c r="A12" s="1" t="s">
        <v>185</v>
      </c>
      <c r="B12" s="1">
        <v>10</v>
      </c>
      <c r="C12" s="1"/>
      <c r="D12" s="1"/>
      <c r="E12" s="1"/>
      <c r="F12" s="1"/>
      <c r="G12" s="1" t="s">
        <v>186</v>
      </c>
      <c r="H12" s="1" t="s">
        <v>129</v>
      </c>
      <c r="I12" s="1"/>
      <c r="J12" s="1"/>
      <c r="K12" s="1"/>
      <c r="L12" s="1" t="s">
        <v>1</v>
      </c>
      <c r="M12" s="1"/>
      <c r="N12" s="10"/>
    </row>
    <row r="13" spans="1:16">
      <c r="A13" s="1" t="s">
        <v>187</v>
      </c>
      <c r="B13" s="1"/>
      <c r="C13" s="1"/>
      <c r="D13" s="1"/>
      <c r="E13" s="1"/>
      <c r="F13" s="1"/>
      <c r="G13" s="1"/>
      <c r="H13" s="1" t="s">
        <v>113</v>
      </c>
      <c r="I13" s="1"/>
      <c r="J13" s="1"/>
      <c r="K13" s="1"/>
      <c r="L13" s="1" t="s">
        <v>122</v>
      </c>
      <c r="M13" s="1"/>
      <c r="N13" s="10"/>
    </row>
    <row r="14" spans="1:16">
      <c r="A14" s="1" t="s">
        <v>188</v>
      </c>
      <c r="B14" s="1"/>
      <c r="C14" s="1"/>
      <c r="D14" s="1"/>
      <c r="E14" s="1"/>
      <c r="F14" s="1"/>
      <c r="G14" s="1"/>
      <c r="H14" s="1" t="s">
        <v>59</v>
      </c>
      <c r="I14" s="1"/>
      <c r="J14" s="1"/>
      <c r="K14" s="1"/>
      <c r="L14" s="1" t="s">
        <v>123</v>
      </c>
      <c r="M14" s="1"/>
      <c r="N14" s="10"/>
    </row>
    <row r="15" spans="1:16">
      <c r="A15" s="1" t="s">
        <v>189</v>
      </c>
      <c r="B15" s="1"/>
      <c r="C15" s="1"/>
      <c r="D15" s="1"/>
      <c r="E15" s="1"/>
      <c r="F15" s="1"/>
      <c r="G15" s="1"/>
      <c r="H15" s="1" t="s">
        <v>126</v>
      </c>
      <c r="I15" s="1"/>
      <c r="J15" s="1"/>
      <c r="K15" s="1"/>
      <c r="L15" s="1" t="s">
        <v>134</v>
      </c>
      <c r="M15" s="1"/>
      <c r="N15" s="10"/>
    </row>
    <row r="16" spans="1:16">
      <c r="A16" s="1" t="s">
        <v>190</v>
      </c>
      <c r="B16" s="1"/>
      <c r="C16" s="1"/>
      <c r="D16" s="1"/>
      <c r="E16" s="1"/>
      <c r="F16" s="1"/>
      <c r="G16" s="1"/>
      <c r="H16" s="1" t="s">
        <v>139</v>
      </c>
      <c r="I16" s="1"/>
      <c r="J16" s="1"/>
      <c r="K16" s="1"/>
      <c r="L16" s="1" t="s">
        <v>136</v>
      </c>
      <c r="M16" s="1"/>
      <c r="N16" s="10"/>
    </row>
    <row r="17" spans="1:14">
      <c r="A17" s="1" t="s">
        <v>191</v>
      </c>
      <c r="B17" s="1"/>
      <c r="C17" s="1"/>
      <c r="D17" s="1"/>
      <c r="E17" s="1"/>
      <c r="F17" s="1"/>
      <c r="G17" s="1"/>
      <c r="H17" s="1" t="s">
        <v>76</v>
      </c>
      <c r="I17" s="1"/>
      <c r="J17" s="1"/>
      <c r="K17" s="1"/>
      <c r="L17" s="1" t="s">
        <v>84</v>
      </c>
      <c r="M17" s="1"/>
      <c r="N17" s="10"/>
    </row>
    <row r="18" spans="1:14">
      <c r="A18" s="1" t="s">
        <v>192</v>
      </c>
      <c r="B18" s="1"/>
      <c r="C18" s="1"/>
      <c r="D18" s="1"/>
      <c r="E18" s="1"/>
      <c r="F18" s="1"/>
      <c r="G18" s="1"/>
      <c r="H18" s="1" t="s">
        <v>79</v>
      </c>
      <c r="I18" s="1"/>
      <c r="J18" s="1"/>
      <c r="K18" s="1"/>
      <c r="L18" s="1" t="s">
        <v>109</v>
      </c>
      <c r="M18" s="1"/>
      <c r="N18" s="10"/>
    </row>
    <row r="19" spans="1:14">
      <c r="A19" s="1" t="s">
        <v>193</v>
      </c>
      <c r="B19" s="1"/>
      <c r="C19" s="1"/>
      <c r="D19" s="1"/>
      <c r="E19" s="1"/>
      <c r="F19" s="1"/>
      <c r="G19" s="1"/>
      <c r="H19" s="1" t="s">
        <v>80</v>
      </c>
      <c r="I19" s="1"/>
      <c r="J19" s="1"/>
      <c r="K19" s="1"/>
      <c r="L19" s="1" t="s">
        <v>112</v>
      </c>
      <c r="M19" s="1"/>
      <c r="N19" s="10"/>
    </row>
    <row r="20" spans="1:14">
      <c r="A20" s="1" t="s">
        <v>194</v>
      </c>
      <c r="B20" s="1"/>
      <c r="C20" s="1"/>
      <c r="D20" s="1"/>
      <c r="E20" s="1"/>
      <c r="F20" s="1"/>
      <c r="G20" s="1"/>
      <c r="H20" s="1" t="s">
        <v>62</v>
      </c>
      <c r="I20" s="1"/>
      <c r="J20" s="1"/>
      <c r="K20" s="1"/>
      <c r="L20" s="1" t="s">
        <v>82</v>
      </c>
      <c r="M20" s="1"/>
      <c r="N20" s="10"/>
    </row>
    <row r="21" spans="1:14">
      <c r="A21" s="1"/>
      <c r="B21" s="1"/>
      <c r="C21" s="1"/>
      <c r="D21" s="1"/>
      <c r="E21" s="1"/>
      <c r="F21" s="1"/>
      <c r="G21" s="1"/>
      <c r="H21" s="1" t="s">
        <v>127</v>
      </c>
      <c r="I21" s="1"/>
      <c r="J21" s="1"/>
      <c r="K21" s="1"/>
      <c r="L21" s="1" t="s">
        <v>92</v>
      </c>
      <c r="M21" s="1"/>
      <c r="N21" s="10"/>
    </row>
    <row r="22" spans="1:14">
      <c r="A22" s="1"/>
      <c r="B22" s="1"/>
      <c r="C22" s="1"/>
      <c r="D22" s="1"/>
      <c r="E22" s="1"/>
      <c r="F22" s="1"/>
      <c r="G22" s="1"/>
      <c r="H22" s="1" t="s">
        <v>73</v>
      </c>
      <c r="I22" s="1"/>
      <c r="J22" s="1"/>
      <c r="K22" s="1"/>
      <c r="L22" s="1" t="s">
        <v>137</v>
      </c>
      <c r="M22" s="1"/>
      <c r="N22" s="10"/>
    </row>
    <row r="23" spans="1:14">
      <c r="A23" s="1"/>
      <c r="B23" s="1"/>
      <c r="C23" s="1"/>
      <c r="D23" s="1"/>
      <c r="E23" s="1"/>
      <c r="F23" s="1"/>
      <c r="G23" s="1"/>
      <c r="H23" s="1" t="s">
        <v>64</v>
      </c>
      <c r="I23" s="1"/>
      <c r="J23" s="1"/>
      <c r="K23" s="1"/>
      <c r="L23" s="1" t="s">
        <v>101</v>
      </c>
      <c r="M23" s="1"/>
      <c r="N23" s="10"/>
    </row>
    <row r="24" spans="1:14">
      <c r="A24" s="1"/>
      <c r="B24" s="1"/>
      <c r="C24" s="1"/>
      <c r="D24" s="1"/>
      <c r="E24" s="1"/>
      <c r="F24" s="1"/>
      <c r="G24" s="1"/>
      <c r="H24" s="1" t="s">
        <v>61</v>
      </c>
      <c r="I24" s="1"/>
      <c r="J24" s="1"/>
      <c r="K24" s="1"/>
      <c r="L24" s="1" t="s">
        <v>74</v>
      </c>
      <c r="M24" s="1"/>
      <c r="N24" s="9"/>
    </row>
    <row r="25" spans="1:14">
      <c r="A25" s="1"/>
      <c r="B25" s="1"/>
      <c r="C25" s="1"/>
      <c r="D25" s="1"/>
      <c r="E25" s="1"/>
      <c r="F25" s="1"/>
      <c r="G25" s="1"/>
      <c r="H25" s="1" t="s">
        <v>72</v>
      </c>
      <c r="I25" s="1"/>
      <c r="J25" s="1"/>
      <c r="K25" s="1"/>
      <c r="L25" s="1" t="s">
        <v>130</v>
      </c>
      <c r="M25" s="1"/>
      <c r="N25" s="9"/>
    </row>
    <row r="26" spans="1:14">
      <c r="A26" s="1"/>
      <c r="B26" s="1"/>
      <c r="C26" s="1"/>
      <c r="D26" s="1"/>
      <c r="E26" s="1"/>
      <c r="F26" s="1"/>
      <c r="G26" s="1"/>
      <c r="H26" s="1" t="s">
        <v>107</v>
      </c>
      <c r="I26" s="1"/>
      <c r="J26" s="1"/>
      <c r="K26" s="1"/>
      <c r="L26" s="1" t="s">
        <v>114</v>
      </c>
      <c r="M26" s="1"/>
      <c r="N26" s="9"/>
    </row>
    <row r="27" spans="1:14">
      <c r="A27" s="1"/>
      <c r="B27" s="1"/>
      <c r="C27" s="1"/>
      <c r="D27" s="1"/>
      <c r="E27" s="1"/>
      <c r="F27" s="1"/>
      <c r="G27" s="1"/>
      <c r="H27" s="1" t="s">
        <v>67</v>
      </c>
      <c r="I27" s="1"/>
      <c r="J27" s="1"/>
      <c r="K27" s="1"/>
      <c r="L27" s="1" t="s">
        <v>63</v>
      </c>
      <c r="M27" s="1"/>
      <c r="N27" s="9"/>
    </row>
    <row r="28" spans="1:14">
      <c r="A28" s="1"/>
      <c r="B28" s="1"/>
      <c r="C28" s="1"/>
      <c r="D28" s="1"/>
      <c r="E28" s="1"/>
      <c r="F28" s="1"/>
      <c r="G28" s="1"/>
      <c r="H28" s="1" t="s">
        <v>124</v>
      </c>
      <c r="I28" s="1"/>
      <c r="J28" s="1"/>
      <c r="K28" s="1"/>
      <c r="L28" s="1" t="s">
        <v>125</v>
      </c>
      <c r="M28" s="1"/>
      <c r="N28" s="9"/>
    </row>
    <row r="29" spans="1:14">
      <c r="A29" s="1"/>
      <c r="B29" s="1"/>
      <c r="C29" s="1"/>
      <c r="D29" s="1"/>
      <c r="E29" s="1"/>
      <c r="F29" s="1"/>
      <c r="G29" s="1"/>
      <c r="H29" s="1" t="s">
        <v>77</v>
      </c>
      <c r="I29" s="1"/>
      <c r="J29" s="1"/>
      <c r="K29" s="1"/>
      <c r="L29" s="1" t="s">
        <v>195</v>
      </c>
      <c r="M29" s="1"/>
      <c r="N29" s="9"/>
    </row>
    <row r="30" spans="1:14">
      <c r="A30" s="1"/>
      <c r="B30" s="1"/>
      <c r="C30" s="1"/>
      <c r="D30" s="1"/>
      <c r="E30" s="1"/>
      <c r="F30" s="1"/>
      <c r="G30" s="1"/>
      <c r="H30" s="1" t="s">
        <v>167</v>
      </c>
      <c r="I30" s="1"/>
      <c r="J30" s="1"/>
      <c r="K30" s="1"/>
      <c r="L30" s="1" t="s">
        <v>70</v>
      </c>
      <c r="M30" s="1"/>
      <c r="N30" s="9"/>
    </row>
    <row r="31" spans="1:14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 t="s">
        <v>78</v>
      </c>
      <c r="M31" s="1"/>
      <c r="N31" s="9"/>
    </row>
    <row r="32" spans="1:14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  <c r="L32" s="1" t="s">
        <v>102</v>
      </c>
      <c r="M32" s="1"/>
      <c r="N32" s="1"/>
    </row>
    <row r="33" spans="1:12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  <c r="L33" s="1" t="s">
        <v>98</v>
      </c>
    </row>
    <row r="34" spans="1:12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  <c r="L34" s="1" t="s">
        <v>129</v>
      </c>
    </row>
    <row r="35" spans="1:12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  <c r="L35" s="1" t="s">
        <v>128</v>
      </c>
    </row>
    <row r="36" spans="1:12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 t="s">
        <v>110</v>
      </c>
    </row>
    <row r="37" spans="1:12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  <c r="L37" s="1" t="s">
        <v>65</v>
      </c>
    </row>
    <row r="38" spans="1:12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  <c r="L38" s="1" t="s">
        <v>115</v>
      </c>
    </row>
    <row r="39" spans="1:12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  <c r="L39" s="1" t="s">
        <v>69</v>
      </c>
    </row>
    <row r="40" spans="1:12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  <c r="L40" s="1" t="s">
        <v>104</v>
      </c>
    </row>
    <row r="41" spans="1:12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  <c r="L41" s="1" t="s">
        <v>113</v>
      </c>
    </row>
    <row r="42" spans="1:12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 t="s">
        <v>83</v>
      </c>
    </row>
    <row r="43" spans="1:12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  <c r="L43" s="1" t="s">
        <v>59</v>
      </c>
    </row>
    <row r="44" spans="1:12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  <c r="L44" s="1" t="s">
        <v>105</v>
      </c>
    </row>
    <row r="45" spans="1:12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  <c r="L45" s="1" t="s">
        <v>126</v>
      </c>
    </row>
    <row r="46" spans="1:12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  <c r="L46" s="1" t="s">
        <v>99</v>
      </c>
    </row>
    <row r="47" spans="1:12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  <c r="L47" s="1" t="s">
        <v>131</v>
      </c>
    </row>
    <row r="48" spans="1:12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 t="s">
        <v>138</v>
      </c>
    </row>
    <row r="49" spans="2:12">
      <c r="B49" s="1"/>
      <c r="C49" s="1"/>
      <c r="D49" s="1"/>
      <c r="E49" s="1"/>
      <c r="F49" s="1"/>
      <c r="G49" s="1"/>
      <c r="H49" s="1"/>
      <c r="I49" s="1"/>
      <c r="J49" s="1"/>
      <c r="K49" s="1"/>
      <c r="L49" s="1" t="s">
        <v>139</v>
      </c>
    </row>
    <row r="50" spans="2:12">
      <c r="B50" s="1"/>
      <c r="C50" s="1"/>
      <c r="D50" s="1"/>
      <c r="E50" s="1"/>
      <c r="F50" s="1"/>
      <c r="G50" s="1"/>
      <c r="H50" s="1"/>
      <c r="I50" s="1"/>
      <c r="J50" s="1"/>
      <c r="K50" s="1"/>
      <c r="L50" s="1" t="s">
        <v>76</v>
      </c>
    </row>
    <row r="51" spans="2:12">
      <c r="B51" s="1"/>
      <c r="C51" s="1"/>
      <c r="D51" s="1"/>
      <c r="E51" s="1"/>
      <c r="F51" s="1"/>
      <c r="G51" s="1"/>
      <c r="H51" s="1"/>
      <c r="I51" s="1"/>
      <c r="J51" s="1"/>
      <c r="K51" s="1"/>
      <c r="L51" s="1" t="s">
        <v>121</v>
      </c>
    </row>
    <row r="52" spans="2:12">
      <c r="B52" s="1"/>
      <c r="C52" s="1"/>
      <c r="D52" s="1"/>
      <c r="E52" s="1"/>
      <c r="F52" s="1"/>
      <c r="G52" s="1"/>
      <c r="H52" s="1"/>
      <c r="I52" s="1"/>
      <c r="J52" s="1"/>
      <c r="K52" s="1"/>
      <c r="L52" s="1" t="s">
        <v>71</v>
      </c>
    </row>
    <row r="53" spans="2:12">
      <c r="B53" s="1"/>
      <c r="C53" s="1"/>
      <c r="D53" s="1"/>
      <c r="E53" s="1"/>
      <c r="F53" s="1"/>
      <c r="G53" s="1"/>
      <c r="H53" s="1"/>
      <c r="I53" s="1"/>
      <c r="J53" s="1"/>
      <c r="K53" s="1"/>
      <c r="L53" s="1" t="s">
        <v>77</v>
      </c>
    </row>
    <row r="54" spans="2:12">
      <c r="B54" s="1"/>
      <c r="C54" s="1"/>
      <c r="D54" s="1"/>
      <c r="E54" s="1"/>
      <c r="F54" s="1"/>
      <c r="G54" s="1"/>
      <c r="H54" s="1"/>
      <c r="I54" s="1"/>
      <c r="J54" s="1"/>
      <c r="K54" s="1"/>
      <c r="L54" s="1" t="s">
        <v>79</v>
      </c>
    </row>
    <row r="55" spans="2:12">
      <c r="B55" s="1"/>
      <c r="C55" s="1"/>
      <c r="D55" s="1"/>
      <c r="E55" s="1"/>
      <c r="F55" s="1"/>
      <c r="G55" s="1"/>
      <c r="H55" s="1"/>
      <c r="I55" s="1"/>
      <c r="J55" s="1"/>
      <c r="K55" s="1"/>
      <c r="L55" s="1" t="s">
        <v>80</v>
      </c>
    </row>
    <row r="56" spans="2:12">
      <c r="B56" s="1"/>
      <c r="C56" s="1"/>
      <c r="D56" s="1"/>
      <c r="E56" s="1"/>
      <c r="F56" s="1"/>
      <c r="G56" s="1"/>
      <c r="H56" s="1"/>
      <c r="I56" s="1"/>
      <c r="J56" s="1"/>
      <c r="K56" s="1"/>
      <c r="L56" s="1" t="s">
        <v>93</v>
      </c>
    </row>
    <row r="57" spans="2:12">
      <c r="B57" s="1"/>
      <c r="C57" s="1"/>
      <c r="D57" s="1"/>
      <c r="E57" s="1"/>
      <c r="F57" s="1"/>
      <c r="G57" s="1"/>
      <c r="H57" s="1"/>
      <c r="I57" s="1"/>
      <c r="J57" s="1"/>
      <c r="K57" s="1"/>
      <c r="L57" s="1" t="s">
        <v>196</v>
      </c>
    </row>
    <row r="58" spans="2:12">
      <c r="B58" s="1"/>
      <c r="C58" s="1"/>
      <c r="D58" s="1"/>
      <c r="E58" s="1"/>
      <c r="F58" s="1"/>
      <c r="G58" s="1"/>
      <c r="H58" s="1"/>
      <c r="I58" s="1"/>
      <c r="J58" s="1"/>
      <c r="K58" s="1"/>
      <c r="L58" s="1" t="s">
        <v>140</v>
      </c>
    </row>
    <row r="59" spans="2:12">
      <c r="B59" s="1"/>
      <c r="C59" s="1"/>
      <c r="D59" s="1"/>
      <c r="E59" s="1"/>
      <c r="F59" s="1"/>
      <c r="G59" s="1"/>
      <c r="H59" s="1"/>
      <c r="I59" s="1"/>
      <c r="J59" s="1"/>
      <c r="K59" s="1"/>
      <c r="L59" s="1" t="s">
        <v>89</v>
      </c>
    </row>
    <row r="60" spans="2:12">
      <c r="B60" s="1"/>
      <c r="C60" s="1"/>
      <c r="D60" s="1"/>
      <c r="E60" s="1"/>
      <c r="F60" s="1"/>
      <c r="G60" s="1"/>
      <c r="H60" s="1"/>
      <c r="I60" s="1"/>
      <c r="J60" s="1"/>
      <c r="K60" s="1"/>
      <c r="L60" s="1" t="s">
        <v>95</v>
      </c>
    </row>
    <row r="61" spans="2:12">
      <c r="B61" s="1"/>
      <c r="C61" s="1"/>
      <c r="D61" s="1"/>
      <c r="E61" s="1"/>
      <c r="F61" s="1"/>
      <c r="G61" s="1"/>
      <c r="H61" s="1"/>
      <c r="I61" s="1"/>
      <c r="J61" s="1"/>
      <c r="K61" s="1"/>
      <c r="L61" s="1" t="s">
        <v>75</v>
      </c>
    </row>
    <row r="62" spans="2:12">
      <c r="B62" s="1"/>
      <c r="C62" s="1"/>
      <c r="D62" s="1"/>
      <c r="E62" s="1"/>
      <c r="F62" s="1"/>
      <c r="G62" s="1"/>
      <c r="H62" s="1"/>
      <c r="I62" s="1"/>
      <c r="J62" s="1"/>
      <c r="K62" s="1"/>
      <c r="L62" s="1" t="s">
        <v>62</v>
      </c>
    </row>
    <row r="63" spans="2:12">
      <c r="B63" s="1"/>
      <c r="C63" s="1"/>
      <c r="D63" s="1"/>
      <c r="E63" s="1"/>
      <c r="F63" s="1"/>
      <c r="G63" s="1"/>
      <c r="H63" s="1"/>
      <c r="I63" s="1"/>
      <c r="J63" s="1"/>
      <c r="K63" s="1"/>
      <c r="L63" s="1" t="s">
        <v>96</v>
      </c>
    </row>
    <row r="64" spans="2:12">
      <c r="B64" s="1"/>
      <c r="C64" s="1"/>
      <c r="D64" s="1"/>
      <c r="E64" s="1"/>
      <c r="F64" s="1"/>
      <c r="G64" s="1"/>
      <c r="H64" s="1"/>
      <c r="I64" s="1"/>
      <c r="J64" s="1"/>
      <c r="K64" s="1"/>
      <c r="L64" s="1" t="s">
        <v>116</v>
      </c>
    </row>
    <row r="65" spans="7:12">
      <c r="G65" s="1"/>
      <c r="H65" s="1"/>
      <c r="I65" s="1"/>
      <c r="J65" s="1"/>
      <c r="K65" s="1"/>
      <c r="L65" s="1" t="s">
        <v>90</v>
      </c>
    </row>
    <row r="66" spans="7:12">
      <c r="G66" s="1"/>
      <c r="H66" s="1"/>
      <c r="I66" s="1"/>
      <c r="J66" s="1"/>
      <c r="K66" s="1"/>
      <c r="L66" s="1" t="s">
        <v>118</v>
      </c>
    </row>
    <row r="67" spans="7:12">
      <c r="G67" s="1"/>
      <c r="H67" s="1"/>
      <c r="I67" s="1"/>
      <c r="J67" s="1"/>
      <c r="K67" s="1"/>
      <c r="L67" s="1" t="s">
        <v>127</v>
      </c>
    </row>
    <row r="68" spans="7:12">
      <c r="G68" s="1"/>
      <c r="H68" s="1"/>
      <c r="I68" s="1"/>
      <c r="J68" s="1"/>
      <c r="K68" s="1"/>
      <c r="L68" s="1" t="s">
        <v>73</v>
      </c>
    </row>
    <row r="69" spans="7:12">
      <c r="G69" s="1"/>
      <c r="H69" s="1"/>
      <c r="I69" s="1"/>
      <c r="J69" s="1"/>
      <c r="K69" s="1"/>
      <c r="L69" s="1" t="s">
        <v>119</v>
      </c>
    </row>
    <row r="70" spans="7:12">
      <c r="G70" s="1"/>
      <c r="H70" s="1"/>
      <c r="I70" s="1"/>
      <c r="J70" s="1"/>
      <c r="K70" s="1"/>
      <c r="L70" s="1" t="s">
        <v>64</v>
      </c>
    </row>
    <row r="71" spans="7:12">
      <c r="G71" s="1"/>
      <c r="H71" s="1"/>
      <c r="I71" s="1"/>
      <c r="J71" s="1"/>
      <c r="K71" s="1"/>
      <c r="L71" s="1" t="s">
        <v>61</v>
      </c>
    </row>
    <row r="72" spans="7:12">
      <c r="G72" s="1"/>
      <c r="H72" s="1"/>
      <c r="I72" s="1"/>
      <c r="J72" s="1"/>
      <c r="K72" s="1"/>
      <c r="L72" s="1" t="s">
        <v>86</v>
      </c>
    </row>
    <row r="73" spans="7:12">
      <c r="G73" s="1"/>
      <c r="H73" s="1"/>
      <c r="I73" s="1"/>
      <c r="J73" s="1"/>
      <c r="K73" s="1"/>
      <c r="L73" s="1" t="s">
        <v>72</v>
      </c>
    </row>
    <row r="74" spans="7:12">
      <c r="G74" s="1"/>
      <c r="H74" s="1"/>
      <c r="I74" s="1"/>
      <c r="J74" s="1"/>
      <c r="K74" s="1"/>
      <c r="L74" s="1" t="s">
        <v>91</v>
      </c>
    </row>
    <row r="75" spans="7:12">
      <c r="G75" s="1"/>
      <c r="H75" s="1"/>
      <c r="I75" s="1"/>
      <c r="J75" s="1"/>
      <c r="K75" s="1"/>
      <c r="L75" s="1" t="s">
        <v>133</v>
      </c>
    </row>
    <row r="76" spans="7:12">
      <c r="G76" s="1"/>
      <c r="H76" s="1"/>
      <c r="I76" s="1"/>
      <c r="J76" s="1"/>
      <c r="K76" s="1"/>
      <c r="L76" s="1" t="s">
        <v>108</v>
      </c>
    </row>
    <row r="77" spans="7:12">
      <c r="G77" s="1"/>
      <c r="H77" s="1"/>
      <c r="I77" s="1"/>
      <c r="J77" s="1"/>
      <c r="K77" s="1"/>
      <c r="L77" s="1" t="s">
        <v>88</v>
      </c>
    </row>
    <row r="78" spans="7:12">
      <c r="G78" s="1"/>
      <c r="H78" s="1"/>
      <c r="I78" s="1"/>
      <c r="J78" s="1"/>
      <c r="K78" s="1"/>
      <c r="L78" s="1" t="s">
        <v>135</v>
      </c>
    </row>
    <row r="79" spans="7:12">
      <c r="G79" s="1"/>
      <c r="H79" s="1"/>
      <c r="I79" s="1"/>
      <c r="J79" s="1"/>
      <c r="K79" s="1"/>
      <c r="L79" s="1" t="s">
        <v>66</v>
      </c>
    </row>
    <row r="80" spans="7:12">
      <c r="G80" s="1"/>
      <c r="H80" s="1"/>
      <c r="I80" s="1"/>
      <c r="J80" s="1"/>
      <c r="K80" s="1"/>
      <c r="L80" s="1" t="s">
        <v>117</v>
      </c>
    </row>
    <row r="81" spans="12:12">
      <c r="L81" s="1" t="s">
        <v>67</v>
      </c>
    </row>
    <row r="82" spans="12:12">
      <c r="L82" s="1" t="s">
        <v>124</v>
      </c>
    </row>
    <row r="83" spans="12:12">
      <c r="L83" s="1" t="s">
        <v>103</v>
      </c>
    </row>
    <row r="84" spans="12:12">
      <c r="L84" s="1" t="s">
        <v>106</v>
      </c>
    </row>
    <row r="85" spans="12:12">
      <c r="L85" s="1" t="s">
        <v>107</v>
      </c>
    </row>
    <row r="86" spans="12:12">
      <c r="L86" s="1"/>
    </row>
    <row r="87" spans="12:12">
      <c r="L87" s="1"/>
    </row>
    <row r="88" spans="12:12">
      <c r="L88" s="1"/>
    </row>
    <row r="89" spans="12:12">
      <c r="L89" s="1"/>
    </row>
    <row r="90" spans="12:12">
      <c r="L90" s="1"/>
    </row>
    <row r="91" spans="12:12">
      <c r="L91" s="1"/>
    </row>
    <row r="92" spans="12:12">
      <c r="L92" s="1"/>
    </row>
    <row r="93" spans="12:12">
      <c r="L93" s="1"/>
    </row>
    <row r="94" spans="12:12">
      <c r="L94" s="1"/>
    </row>
    <row r="95" spans="12:12">
      <c r="L95" s="1"/>
    </row>
    <row r="96" spans="12:12">
      <c r="L96" s="1"/>
    </row>
    <row r="97" spans="12:12">
      <c r="L97" s="1"/>
    </row>
    <row r="98" spans="12:12">
      <c r="L98" s="1"/>
    </row>
    <row r="99" spans="12:12">
      <c r="L99" s="1"/>
    </row>
    <row r="100" spans="12:12">
      <c r="L100" s="1"/>
    </row>
    <row r="101" spans="12:12">
      <c r="L101" s="1"/>
    </row>
    <row r="102" spans="12:12">
      <c r="L102" s="1"/>
    </row>
    <row r="103" spans="12:12">
      <c r="L103" s="1"/>
    </row>
    <row r="104" spans="12:12">
      <c r="L104" s="1"/>
    </row>
    <row r="105" spans="12:12">
      <c r="L105" s="1"/>
    </row>
    <row r="106" spans="12:12">
      <c r="L106" s="1"/>
    </row>
    <row r="107" spans="12:12">
      <c r="L107" s="1"/>
    </row>
    <row r="108" spans="12:12">
      <c r="L108" s="1"/>
    </row>
  </sheetData>
  <sortState xmlns:xlrd2="http://schemas.microsoft.com/office/spreadsheetml/2017/richdata2" ref="H39:H66">
    <sortCondition ref="H39:H66"/>
  </sortState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879224-7D3E-411C-9906-1D3DAA777BAC}">
  <sheetPr codeName="Feuil1"/>
  <dimension ref="A1:BC86"/>
  <sheetViews>
    <sheetView topLeftCell="I25" zoomScaleNormal="100" workbookViewId="0">
      <selection activeCell="R44" sqref="R44"/>
    </sheetView>
  </sheetViews>
  <sheetFormatPr baseColWidth="10" defaultRowHeight="15"/>
  <cols>
    <col min="1" max="1" width="17.5703125" customWidth="1"/>
    <col min="2" max="2" width="10.85546875" style="48" customWidth="1"/>
    <col min="3" max="3" width="7.85546875" style="146" customWidth="1"/>
    <col min="4" max="4" width="10" style="48" customWidth="1"/>
    <col min="5" max="5" width="7.85546875" style="48" customWidth="1"/>
    <col min="6" max="6" width="9.85546875" style="48" customWidth="1"/>
    <col min="7" max="7" width="9.42578125" style="48" customWidth="1"/>
    <col min="8" max="8" width="7" style="48" customWidth="1"/>
    <col min="9" max="9" width="6.5703125" style="48" customWidth="1"/>
    <col min="10" max="10" width="8.5703125" style="48" customWidth="1"/>
    <col min="11" max="11" width="11.42578125" style="48" customWidth="1"/>
    <col min="12" max="12" width="5.28515625" style="48" customWidth="1"/>
    <col min="13" max="13" width="17.5703125" customWidth="1"/>
    <col min="14" max="14" width="10.85546875" style="48" customWidth="1"/>
    <col min="15" max="15" width="7.85546875" style="146" customWidth="1"/>
    <col min="16" max="16" width="10" style="48" customWidth="1"/>
    <col min="17" max="17" width="7.85546875" style="48" customWidth="1"/>
    <col min="18" max="18" width="9.85546875" style="48" customWidth="1"/>
    <col min="19" max="19" width="9.42578125" style="48" customWidth="1"/>
    <col min="20" max="20" width="11.28515625" style="48" customWidth="1"/>
    <col min="21" max="21" width="12.140625" style="48" customWidth="1"/>
    <col min="22" max="22" width="11.42578125" style="48" customWidth="1"/>
    <col min="23" max="23" width="5.28515625" customWidth="1"/>
    <col min="24" max="24" width="17.5703125" customWidth="1"/>
    <col min="25" max="25" width="10.85546875" style="48" customWidth="1"/>
    <col min="26" max="26" width="7.85546875" style="146" customWidth="1"/>
    <col min="27" max="27" width="10" style="48" customWidth="1"/>
    <col min="28" max="28" width="7.85546875" style="48" customWidth="1"/>
    <col min="29" max="29" width="9.85546875" style="48" customWidth="1"/>
    <col min="30" max="30" width="9.42578125" style="48" customWidth="1"/>
    <col min="31" max="31" width="11.28515625" style="48" customWidth="1"/>
    <col min="32" max="32" width="12.140625" style="48" customWidth="1"/>
    <col min="33" max="33" width="11.42578125" style="48" customWidth="1"/>
    <col min="34" max="34" width="5.28515625" customWidth="1"/>
    <col min="35" max="35" width="17.5703125" customWidth="1"/>
    <col min="36" max="36" width="10.85546875" style="48" customWidth="1"/>
    <col min="37" max="37" width="7.85546875" style="146" customWidth="1"/>
    <col min="38" max="38" width="10" style="48" customWidth="1"/>
    <col min="39" max="39" width="7.85546875" style="48" customWidth="1"/>
    <col min="40" max="40" width="9.85546875" style="48" customWidth="1"/>
    <col min="41" max="41" width="9.42578125" style="48" customWidth="1"/>
    <col min="42" max="42" width="11.28515625" style="48" customWidth="1"/>
    <col min="43" max="43" width="12.140625" style="48" customWidth="1"/>
    <col min="44" max="44" width="11.42578125" style="48" customWidth="1"/>
    <col min="45" max="45" width="5.28515625" customWidth="1"/>
    <col min="46" max="46" width="17.5703125" customWidth="1"/>
    <col min="47" max="47" width="10.85546875" style="48" customWidth="1"/>
    <col min="48" max="48" width="7.85546875" style="146" customWidth="1"/>
    <col min="49" max="49" width="10" style="48" customWidth="1"/>
    <col min="50" max="50" width="7.85546875" style="48" customWidth="1"/>
    <col min="51" max="51" width="9.85546875" style="48" customWidth="1"/>
    <col min="52" max="52" width="9.42578125" style="48" customWidth="1"/>
    <col min="53" max="53" width="11.28515625" style="48" customWidth="1"/>
    <col min="54" max="54" width="12.140625" style="48" customWidth="1"/>
    <col min="55" max="55" width="11.42578125" style="48" customWidth="1"/>
  </cols>
  <sheetData>
    <row r="1" spans="1:55" s="68" customFormat="1">
      <c r="B1" s="48"/>
      <c r="C1" s="146"/>
      <c r="D1" s="48"/>
      <c r="E1" s="48"/>
      <c r="F1" s="48"/>
      <c r="G1" s="48"/>
      <c r="H1" s="48"/>
      <c r="I1" s="48"/>
      <c r="J1" s="48"/>
      <c r="K1" s="48"/>
      <c r="L1" s="48"/>
      <c r="N1" s="48"/>
      <c r="O1" s="146"/>
      <c r="P1" s="48"/>
      <c r="Q1" s="48"/>
      <c r="R1" s="48"/>
      <c r="S1" s="48"/>
      <c r="T1" s="48"/>
      <c r="U1" s="48"/>
      <c r="V1" s="48"/>
      <c r="Y1" s="48"/>
      <c r="Z1" s="146"/>
      <c r="AA1" s="48"/>
      <c r="AB1" s="48"/>
      <c r="AC1" s="48"/>
      <c r="AD1" s="48"/>
      <c r="AE1" s="48"/>
      <c r="AF1" s="48"/>
      <c r="AG1" s="48"/>
      <c r="AJ1" s="48"/>
      <c r="AK1" s="146"/>
      <c r="AL1" s="48"/>
      <c r="AM1" s="48"/>
      <c r="AN1" s="48"/>
      <c r="AO1" s="48"/>
      <c r="AP1" s="48"/>
      <c r="AQ1" s="48"/>
      <c r="AR1" s="48"/>
      <c r="AU1" s="48"/>
      <c r="AV1" s="146"/>
      <c r="AW1" s="48"/>
      <c r="AX1" s="48"/>
      <c r="AY1" s="48"/>
      <c r="AZ1" s="48"/>
      <c r="BA1" s="48"/>
      <c r="BB1" s="48"/>
      <c r="BC1" s="48"/>
    </row>
    <row r="2" spans="1:55" s="68" customFormat="1">
      <c r="A2" s="68" t="s">
        <v>0</v>
      </c>
      <c r="B2" s="48" t="s">
        <v>270</v>
      </c>
      <c r="C2" s="146" t="s">
        <v>271</v>
      </c>
      <c r="D2" s="48" t="s">
        <v>272</v>
      </c>
      <c r="E2" s="48" t="s">
        <v>163</v>
      </c>
      <c r="F2" s="48" t="s">
        <v>273</v>
      </c>
      <c r="G2" s="48" t="s">
        <v>53</v>
      </c>
      <c r="H2" s="48" t="s">
        <v>170</v>
      </c>
      <c r="I2" s="48" t="s">
        <v>56</v>
      </c>
      <c r="J2" s="48" t="s">
        <v>180</v>
      </c>
      <c r="K2" s="48" t="s">
        <v>174</v>
      </c>
      <c r="L2" s="48"/>
      <c r="M2" s="68" t="s">
        <v>0</v>
      </c>
      <c r="N2" s="48" t="s">
        <v>270</v>
      </c>
      <c r="O2" s="146" t="s">
        <v>271</v>
      </c>
      <c r="P2" s="48" t="s">
        <v>272</v>
      </c>
      <c r="Q2" s="48" t="s">
        <v>163</v>
      </c>
      <c r="R2" s="48" t="s">
        <v>273</v>
      </c>
      <c r="S2" s="48" t="s">
        <v>53</v>
      </c>
      <c r="T2" s="48" t="s">
        <v>54</v>
      </c>
      <c r="U2" s="48" t="s">
        <v>274</v>
      </c>
      <c r="V2" s="48" t="s">
        <v>174</v>
      </c>
      <c r="X2" s="68" t="s">
        <v>0</v>
      </c>
      <c r="Y2" s="48" t="s">
        <v>270</v>
      </c>
      <c r="Z2" s="146" t="s">
        <v>271</v>
      </c>
      <c r="AA2" s="48" t="s">
        <v>272</v>
      </c>
      <c r="AB2" s="48" t="s">
        <v>163</v>
      </c>
      <c r="AC2" s="48" t="s">
        <v>273</v>
      </c>
      <c r="AD2" s="48" t="s">
        <v>53</v>
      </c>
      <c r="AE2" s="48" t="s">
        <v>54</v>
      </c>
      <c r="AF2" s="48" t="s">
        <v>274</v>
      </c>
      <c r="AG2" s="48" t="s">
        <v>174</v>
      </c>
      <c r="AI2" s="68" t="s">
        <v>0</v>
      </c>
      <c r="AJ2" s="48" t="s">
        <v>270</v>
      </c>
      <c r="AK2" s="146" t="s">
        <v>271</v>
      </c>
      <c r="AL2" s="48" t="s">
        <v>272</v>
      </c>
      <c r="AM2" s="48" t="s">
        <v>163</v>
      </c>
      <c r="AN2" s="48" t="s">
        <v>273</v>
      </c>
      <c r="AO2" s="48" t="s">
        <v>53</v>
      </c>
      <c r="AP2" s="48" t="s">
        <v>54</v>
      </c>
      <c r="AQ2" s="48" t="s">
        <v>274</v>
      </c>
      <c r="AR2" s="48" t="s">
        <v>174</v>
      </c>
      <c r="AT2" s="68" t="s">
        <v>0</v>
      </c>
      <c r="AU2" s="68" t="s">
        <v>270</v>
      </c>
      <c r="AV2" s="68" t="s">
        <v>271</v>
      </c>
      <c r="AW2" s="68" t="s">
        <v>272</v>
      </c>
      <c r="AX2" s="68" t="s">
        <v>163</v>
      </c>
      <c r="AY2" s="68" t="s">
        <v>273</v>
      </c>
      <c r="AZ2" s="68" t="s">
        <v>53</v>
      </c>
      <c r="BA2" s="68" t="s">
        <v>54</v>
      </c>
      <c r="BB2" s="68" t="s">
        <v>274</v>
      </c>
      <c r="BC2" s="68" t="s">
        <v>174</v>
      </c>
    </row>
    <row r="3" spans="1:55">
      <c r="A3" s="68" t="s">
        <v>120</v>
      </c>
      <c r="B3" s="48">
        <v>0</v>
      </c>
      <c r="C3" s="146">
        <v>0</v>
      </c>
      <c r="D3" s="48">
        <v>0</v>
      </c>
      <c r="E3" s="48">
        <v>0</v>
      </c>
      <c r="F3" s="48">
        <v>0</v>
      </c>
      <c r="G3" s="48">
        <v>0</v>
      </c>
      <c r="H3" s="48">
        <v>0</v>
      </c>
      <c r="I3" s="48">
        <v>0</v>
      </c>
      <c r="J3" s="48">
        <v>0</v>
      </c>
      <c r="M3" t="s">
        <v>120</v>
      </c>
      <c r="N3" s="48">
        <v>0</v>
      </c>
      <c r="O3" s="146">
        <v>0</v>
      </c>
      <c r="P3" s="48">
        <v>0</v>
      </c>
      <c r="Q3" s="48">
        <v>0</v>
      </c>
      <c r="R3" s="48">
        <v>0</v>
      </c>
      <c r="S3" s="48">
        <v>0</v>
      </c>
      <c r="T3" s="48">
        <v>0</v>
      </c>
      <c r="U3" s="48">
        <v>0</v>
      </c>
      <c r="V3" s="48">
        <v>0</v>
      </c>
      <c r="X3" t="s">
        <v>120</v>
      </c>
      <c r="Y3" s="48">
        <v>0</v>
      </c>
      <c r="Z3" s="146">
        <v>0</v>
      </c>
      <c r="AA3" s="48">
        <v>0</v>
      </c>
      <c r="AB3" s="48">
        <v>0</v>
      </c>
      <c r="AC3" s="48">
        <v>0</v>
      </c>
      <c r="AD3" s="48">
        <v>0</v>
      </c>
      <c r="AE3" s="48">
        <v>0</v>
      </c>
      <c r="AF3" s="48">
        <v>0</v>
      </c>
      <c r="AG3" s="48">
        <v>0</v>
      </c>
      <c r="AI3" t="s">
        <v>120</v>
      </c>
      <c r="AJ3" s="48">
        <v>63</v>
      </c>
      <c r="AK3" s="146">
        <v>0.96923076923076923</v>
      </c>
      <c r="AL3" s="48">
        <v>0</v>
      </c>
      <c r="AM3" s="48">
        <v>0</v>
      </c>
      <c r="AN3" s="48">
        <v>0</v>
      </c>
      <c r="AO3" s="48">
        <v>0</v>
      </c>
      <c r="AP3" s="48">
        <v>0</v>
      </c>
      <c r="AQ3" s="48">
        <v>0</v>
      </c>
      <c r="AR3" s="48">
        <v>0</v>
      </c>
      <c r="AT3" s="68" t="s">
        <v>207</v>
      </c>
      <c r="AU3" s="68">
        <v>7</v>
      </c>
      <c r="AV3" s="68">
        <v>0.14285714285714285</v>
      </c>
      <c r="AW3" s="68">
        <v>0</v>
      </c>
      <c r="AX3" s="68">
        <v>0</v>
      </c>
      <c r="AY3" s="68">
        <v>0</v>
      </c>
      <c r="AZ3" s="68">
        <v>0</v>
      </c>
      <c r="BA3" s="68">
        <v>0</v>
      </c>
      <c r="BB3" s="68">
        <v>0</v>
      </c>
      <c r="BC3" s="68">
        <v>42</v>
      </c>
    </row>
    <row r="4" spans="1:55">
      <c r="A4" t="s">
        <v>60</v>
      </c>
      <c r="B4" s="48">
        <v>103</v>
      </c>
      <c r="C4" s="146">
        <v>0.90350877192982459</v>
      </c>
      <c r="D4" s="48">
        <v>0</v>
      </c>
      <c r="E4" s="48">
        <v>2</v>
      </c>
      <c r="F4" s="48">
        <v>0</v>
      </c>
      <c r="G4" s="48">
        <v>0</v>
      </c>
      <c r="H4" s="48">
        <v>4</v>
      </c>
      <c r="I4" s="48">
        <v>0</v>
      </c>
      <c r="J4" s="48">
        <v>3</v>
      </c>
      <c r="K4" s="48">
        <v>0</v>
      </c>
      <c r="M4" t="s">
        <v>60</v>
      </c>
      <c r="N4" s="48">
        <v>0</v>
      </c>
      <c r="O4" s="146">
        <v>0</v>
      </c>
      <c r="P4" s="48">
        <v>0</v>
      </c>
      <c r="Q4" s="48">
        <v>0</v>
      </c>
      <c r="R4" s="48">
        <v>0</v>
      </c>
      <c r="S4" s="48">
        <v>0</v>
      </c>
      <c r="T4" s="48">
        <v>0</v>
      </c>
      <c r="U4" s="48">
        <v>0</v>
      </c>
      <c r="V4" s="48">
        <v>0</v>
      </c>
      <c r="X4" t="s">
        <v>60</v>
      </c>
      <c r="Y4" s="48">
        <v>0</v>
      </c>
      <c r="Z4" s="146">
        <v>0</v>
      </c>
      <c r="AA4" s="48">
        <v>0</v>
      </c>
      <c r="AB4" s="48">
        <v>0</v>
      </c>
      <c r="AC4" s="48">
        <v>0</v>
      </c>
      <c r="AD4" s="48">
        <v>0</v>
      </c>
      <c r="AE4" s="48">
        <v>0</v>
      </c>
      <c r="AF4" s="48">
        <v>0</v>
      </c>
      <c r="AG4" s="48">
        <v>0</v>
      </c>
      <c r="AI4" t="s">
        <v>60</v>
      </c>
      <c r="AJ4" s="48">
        <v>0</v>
      </c>
      <c r="AK4" s="146">
        <v>0</v>
      </c>
      <c r="AL4" s="48">
        <v>0</v>
      </c>
      <c r="AM4" s="48">
        <v>0</v>
      </c>
      <c r="AN4" s="48">
        <v>0</v>
      </c>
      <c r="AO4" s="48">
        <v>0</v>
      </c>
      <c r="AP4" s="48">
        <v>0</v>
      </c>
      <c r="AQ4" s="48">
        <v>0</v>
      </c>
      <c r="AR4" s="48">
        <v>0</v>
      </c>
      <c r="AT4" s="68" t="s">
        <v>222</v>
      </c>
      <c r="AU4" s="68">
        <v>40</v>
      </c>
      <c r="AV4" s="68">
        <v>0.81632653061224492</v>
      </c>
      <c r="AW4" s="68">
        <v>0</v>
      </c>
      <c r="AX4" s="68">
        <v>6</v>
      </c>
      <c r="AY4" s="68">
        <v>0</v>
      </c>
      <c r="AZ4" s="68">
        <v>2</v>
      </c>
      <c r="BA4" s="68">
        <v>0</v>
      </c>
      <c r="BB4" s="68">
        <v>0</v>
      </c>
      <c r="BC4" s="68">
        <v>0</v>
      </c>
    </row>
    <row r="5" spans="1:55">
      <c r="A5" t="s">
        <v>87</v>
      </c>
      <c r="B5" s="48">
        <v>0</v>
      </c>
      <c r="C5" s="146">
        <v>0</v>
      </c>
      <c r="D5" s="48">
        <v>0</v>
      </c>
      <c r="E5" s="48">
        <v>0</v>
      </c>
      <c r="F5" s="48">
        <v>0</v>
      </c>
      <c r="G5" s="48">
        <v>0</v>
      </c>
      <c r="H5" s="48">
        <v>0</v>
      </c>
      <c r="I5" s="48">
        <v>0</v>
      </c>
      <c r="K5" s="48">
        <v>0</v>
      </c>
      <c r="M5" t="s">
        <v>87</v>
      </c>
      <c r="N5" s="48">
        <v>0</v>
      </c>
      <c r="O5" s="146">
        <v>0</v>
      </c>
      <c r="P5" s="48">
        <v>0</v>
      </c>
      <c r="Q5" s="48">
        <v>0</v>
      </c>
      <c r="R5" s="48">
        <v>0</v>
      </c>
      <c r="S5" s="48">
        <v>0</v>
      </c>
      <c r="T5" s="48">
        <v>0</v>
      </c>
      <c r="U5" s="48">
        <v>0</v>
      </c>
      <c r="V5" s="48">
        <v>0</v>
      </c>
      <c r="X5" t="s">
        <v>87</v>
      </c>
      <c r="Y5" s="48">
        <v>84</v>
      </c>
      <c r="Z5" s="146">
        <v>0.96551724137931039</v>
      </c>
      <c r="AA5" s="48">
        <v>0</v>
      </c>
      <c r="AB5" s="48">
        <v>0</v>
      </c>
      <c r="AC5" s="48">
        <v>0</v>
      </c>
      <c r="AD5" s="48">
        <v>1</v>
      </c>
      <c r="AE5" s="48">
        <v>2</v>
      </c>
      <c r="AF5" s="48">
        <v>0</v>
      </c>
      <c r="AG5" s="48">
        <v>0</v>
      </c>
      <c r="AI5" t="s">
        <v>87</v>
      </c>
      <c r="AJ5" s="48">
        <v>0</v>
      </c>
      <c r="AK5" s="146">
        <v>0</v>
      </c>
      <c r="AL5" s="48">
        <v>0</v>
      </c>
      <c r="AM5" s="48">
        <v>0</v>
      </c>
      <c r="AN5" s="48">
        <v>0</v>
      </c>
      <c r="AO5" s="48">
        <v>0</v>
      </c>
      <c r="AP5" s="48">
        <v>0</v>
      </c>
      <c r="AQ5" s="48">
        <v>0</v>
      </c>
      <c r="AR5" s="48">
        <v>0</v>
      </c>
      <c r="AT5" s="68" t="s">
        <v>209</v>
      </c>
      <c r="AU5" s="68">
        <v>47</v>
      </c>
      <c r="AV5" s="68">
        <v>0.95918367346938771</v>
      </c>
      <c r="AW5" s="68">
        <v>0</v>
      </c>
      <c r="AX5" s="68">
        <v>0</v>
      </c>
      <c r="AY5" s="68">
        <v>0</v>
      </c>
      <c r="AZ5" s="68">
        <v>0</v>
      </c>
      <c r="BA5" s="68">
        <v>0</v>
      </c>
      <c r="BB5" s="68">
        <v>0</v>
      </c>
      <c r="BC5" s="68">
        <v>0</v>
      </c>
    </row>
    <row r="6" spans="1:55">
      <c r="A6" t="s">
        <v>239</v>
      </c>
      <c r="B6" s="48">
        <v>0</v>
      </c>
      <c r="C6" s="146">
        <v>0</v>
      </c>
      <c r="D6" s="48">
        <v>0</v>
      </c>
      <c r="E6" s="48">
        <v>0</v>
      </c>
      <c r="F6" s="48">
        <v>0</v>
      </c>
      <c r="G6" s="48">
        <v>0</v>
      </c>
      <c r="H6" s="48">
        <v>0</v>
      </c>
      <c r="I6" s="48">
        <v>0</v>
      </c>
      <c r="K6" s="48">
        <v>0</v>
      </c>
      <c r="M6" t="s">
        <v>239</v>
      </c>
      <c r="N6" s="48">
        <v>0</v>
      </c>
      <c r="O6" s="146">
        <v>0</v>
      </c>
      <c r="P6" s="48">
        <v>0</v>
      </c>
      <c r="Q6" s="48">
        <v>0</v>
      </c>
      <c r="R6" s="48">
        <v>0</v>
      </c>
      <c r="S6" s="48">
        <v>0</v>
      </c>
      <c r="T6" s="48">
        <v>0</v>
      </c>
      <c r="U6" s="48">
        <v>0</v>
      </c>
      <c r="V6" s="48">
        <v>0</v>
      </c>
      <c r="X6" t="s">
        <v>239</v>
      </c>
      <c r="Y6" s="48">
        <v>79</v>
      </c>
      <c r="Z6" s="146">
        <v>0.90804597701149425</v>
      </c>
      <c r="AA6" s="48">
        <v>0</v>
      </c>
      <c r="AB6" s="48">
        <v>0</v>
      </c>
      <c r="AC6" s="48">
        <v>0</v>
      </c>
      <c r="AD6" s="48">
        <v>0</v>
      </c>
      <c r="AE6" s="48">
        <v>1</v>
      </c>
      <c r="AF6" s="48">
        <v>7</v>
      </c>
      <c r="AG6" s="48">
        <v>0</v>
      </c>
      <c r="AI6" t="s">
        <v>239</v>
      </c>
      <c r="AJ6" s="48">
        <v>0</v>
      </c>
      <c r="AK6" s="146">
        <v>0</v>
      </c>
      <c r="AL6" s="48">
        <v>0</v>
      </c>
      <c r="AM6" s="48">
        <v>0</v>
      </c>
      <c r="AN6" s="48">
        <v>0</v>
      </c>
      <c r="AO6" s="48">
        <v>0</v>
      </c>
      <c r="AP6" s="48">
        <v>0</v>
      </c>
      <c r="AQ6" s="48">
        <v>0</v>
      </c>
      <c r="AR6" s="48">
        <v>0</v>
      </c>
      <c r="AT6" s="68" t="s">
        <v>210</v>
      </c>
      <c r="AU6" s="68">
        <v>5</v>
      </c>
      <c r="AV6" s="68">
        <v>0.10204081632653061</v>
      </c>
      <c r="AW6" s="68">
        <v>0</v>
      </c>
      <c r="AX6" s="68">
        <v>1</v>
      </c>
      <c r="AY6" s="68">
        <v>0</v>
      </c>
      <c r="AZ6" s="68">
        <v>1</v>
      </c>
      <c r="BA6" s="68">
        <v>0</v>
      </c>
      <c r="BB6" s="68">
        <v>0</v>
      </c>
      <c r="BC6" s="68">
        <v>42</v>
      </c>
    </row>
    <row r="7" spans="1:55">
      <c r="A7" t="s">
        <v>132</v>
      </c>
      <c r="B7" s="48">
        <v>49</v>
      </c>
      <c r="C7" s="146">
        <v>0.42982456140350878</v>
      </c>
      <c r="D7" s="48">
        <v>26</v>
      </c>
      <c r="E7" s="48">
        <v>24</v>
      </c>
      <c r="F7" s="48">
        <v>3</v>
      </c>
      <c r="G7" s="48">
        <v>2</v>
      </c>
      <c r="H7" s="48">
        <v>0</v>
      </c>
      <c r="I7" s="48">
        <v>6</v>
      </c>
      <c r="J7" s="48">
        <v>3</v>
      </c>
      <c r="K7" s="48">
        <v>4</v>
      </c>
      <c r="M7" t="s">
        <v>132</v>
      </c>
      <c r="N7" s="48">
        <v>0</v>
      </c>
      <c r="O7" s="146">
        <v>0</v>
      </c>
      <c r="P7" s="48">
        <v>0</v>
      </c>
      <c r="Q7" s="48">
        <v>0</v>
      </c>
      <c r="R7" s="48">
        <v>0</v>
      </c>
      <c r="S7" s="48">
        <v>0</v>
      </c>
      <c r="T7" s="48">
        <v>0</v>
      </c>
      <c r="U7" s="48">
        <v>0</v>
      </c>
      <c r="V7" s="48">
        <v>0</v>
      </c>
      <c r="X7" t="s">
        <v>132</v>
      </c>
      <c r="Y7" s="48">
        <v>0</v>
      </c>
      <c r="Z7" s="146">
        <v>0</v>
      </c>
      <c r="AA7" s="48">
        <v>0</v>
      </c>
      <c r="AB7" s="48">
        <v>0</v>
      </c>
      <c r="AC7" s="48">
        <v>0</v>
      </c>
      <c r="AD7" s="48">
        <v>0</v>
      </c>
      <c r="AE7" s="48">
        <v>0</v>
      </c>
      <c r="AF7" s="48">
        <v>0</v>
      </c>
      <c r="AG7" s="48">
        <v>0</v>
      </c>
      <c r="AI7" t="s">
        <v>132</v>
      </c>
      <c r="AJ7" s="48">
        <v>0</v>
      </c>
      <c r="AK7" s="146">
        <v>0</v>
      </c>
      <c r="AL7" s="48">
        <v>0</v>
      </c>
      <c r="AM7" s="48">
        <v>0</v>
      </c>
      <c r="AN7" s="48">
        <v>0</v>
      </c>
      <c r="AO7" s="48">
        <v>0</v>
      </c>
      <c r="AP7" s="48">
        <v>0</v>
      </c>
      <c r="AQ7" s="48">
        <v>0</v>
      </c>
      <c r="AR7" s="48">
        <v>0</v>
      </c>
      <c r="AT7" s="68" t="s">
        <v>223</v>
      </c>
      <c r="AU7" s="68">
        <v>39</v>
      </c>
      <c r="AV7" s="68">
        <v>0.79591836734693877</v>
      </c>
      <c r="AW7" s="68">
        <v>1</v>
      </c>
      <c r="AX7" s="68">
        <v>3</v>
      </c>
      <c r="AY7" s="68">
        <v>0</v>
      </c>
      <c r="AZ7" s="68">
        <v>6</v>
      </c>
      <c r="BA7" s="68">
        <v>0</v>
      </c>
      <c r="BB7" s="68">
        <v>0</v>
      </c>
      <c r="BC7" s="68">
        <v>0</v>
      </c>
    </row>
    <row r="8" spans="1:55">
      <c r="A8" t="s">
        <v>100</v>
      </c>
      <c r="B8" s="48">
        <v>0</v>
      </c>
      <c r="C8" s="146">
        <v>0</v>
      </c>
      <c r="D8" s="48">
        <v>0</v>
      </c>
      <c r="E8" s="48">
        <v>0</v>
      </c>
      <c r="F8" s="48">
        <v>0</v>
      </c>
      <c r="G8" s="48">
        <v>0</v>
      </c>
      <c r="H8" s="48">
        <v>0</v>
      </c>
      <c r="I8" s="48">
        <v>0</v>
      </c>
      <c r="J8" s="48">
        <v>0</v>
      </c>
      <c r="K8" s="48">
        <v>0</v>
      </c>
      <c r="M8" t="s">
        <v>100</v>
      </c>
      <c r="N8" s="48">
        <v>81</v>
      </c>
      <c r="O8" s="146">
        <v>1</v>
      </c>
      <c r="P8" s="48">
        <v>0</v>
      </c>
      <c r="Q8" s="48">
        <v>0</v>
      </c>
      <c r="R8" s="48">
        <v>0</v>
      </c>
      <c r="S8" s="48">
        <v>0</v>
      </c>
      <c r="T8" s="48">
        <v>0</v>
      </c>
      <c r="U8" s="48">
        <v>0</v>
      </c>
      <c r="V8" s="48">
        <v>0</v>
      </c>
      <c r="X8" t="s">
        <v>100</v>
      </c>
      <c r="Y8" s="48">
        <v>0</v>
      </c>
      <c r="Z8" s="146">
        <v>0</v>
      </c>
      <c r="AA8" s="48">
        <v>0</v>
      </c>
      <c r="AB8" s="48">
        <v>0</v>
      </c>
      <c r="AC8" s="48">
        <v>0</v>
      </c>
      <c r="AD8" s="48">
        <v>0</v>
      </c>
      <c r="AE8" s="48">
        <v>0</v>
      </c>
      <c r="AF8" s="48">
        <v>0</v>
      </c>
      <c r="AG8" s="48">
        <v>0</v>
      </c>
      <c r="AI8" t="s">
        <v>100</v>
      </c>
      <c r="AJ8" s="48">
        <v>0</v>
      </c>
      <c r="AK8" s="146">
        <v>0</v>
      </c>
      <c r="AL8" s="48">
        <v>0</v>
      </c>
      <c r="AM8" s="48">
        <v>0</v>
      </c>
      <c r="AN8" s="48">
        <v>0</v>
      </c>
      <c r="AO8" s="48">
        <v>0</v>
      </c>
      <c r="AP8" s="48">
        <v>0</v>
      </c>
      <c r="AQ8" s="48">
        <v>0</v>
      </c>
      <c r="AR8" s="48">
        <v>0</v>
      </c>
      <c r="AT8" s="68" t="s">
        <v>218</v>
      </c>
      <c r="AU8" s="68">
        <v>26</v>
      </c>
      <c r="AV8" s="68">
        <v>0.53061224489795922</v>
      </c>
      <c r="AW8" s="68">
        <v>0</v>
      </c>
      <c r="AX8" s="68">
        <v>7</v>
      </c>
      <c r="AY8" s="68">
        <v>0</v>
      </c>
      <c r="AZ8" s="68">
        <v>16</v>
      </c>
      <c r="BA8" s="68">
        <v>0</v>
      </c>
      <c r="BB8" s="68">
        <v>0</v>
      </c>
      <c r="BC8" s="68">
        <v>0</v>
      </c>
    </row>
    <row r="9" spans="1:55">
      <c r="A9" t="s">
        <v>97</v>
      </c>
      <c r="B9" s="48">
        <v>21</v>
      </c>
      <c r="C9" s="146">
        <v>0.18421052631578946</v>
      </c>
      <c r="D9" s="48">
        <v>0</v>
      </c>
      <c r="E9" s="48">
        <v>0</v>
      </c>
      <c r="F9" s="48">
        <v>0</v>
      </c>
      <c r="G9" s="48">
        <v>0</v>
      </c>
      <c r="H9" s="48">
        <v>0</v>
      </c>
      <c r="I9" s="48">
        <v>66</v>
      </c>
      <c r="J9" s="48">
        <v>0</v>
      </c>
      <c r="K9" s="48">
        <v>0</v>
      </c>
      <c r="M9" t="s">
        <v>97</v>
      </c>
      <c r="N9" s="48">
        <v>78</v>
      </c>
      <c r="O9" s="146">
        <v>0.96296296296296291</v>
      </c>
      <c r="P9" s="48">
        <v>0</v>
      </c>
      <c r="Q9" s="48">
        <v>0</v>
      </c>
      <c r="R9" s="48">
        <v>0</v>
      </c>
      <c r="S9" s="48">
        <v>0</v>
      </c>
      <c r="T9" s="48">
        <v>3</v>
      </c>
      <c r="U9" s="48">
        <v>0</v>
      </c>
      <c r="V9" s="48">
        <v>0</v>
      </c>
      <c r="X9" t="s">
        <v>97</v>
      </c>
      <c r="Y9" s="48">
        <v>0</v>
      </c>
      <c r="Z9" s="146">
        <v>0</v>
      </c>
      <c r="AA9" s="48">
        <v>0</v>
      </c>
      <c r="AB9" s="48">
        <v>0</v>
      </c>
      <c r="AC9" s="48">
        <v>0</v>
      </c>
      <c r="AD9" s="48">
        <v>0</v>
      </c>
      <c r="AE9" s="48">
        <v>0</v>
      </c>
      <c r="AF9" s="48">
        <v>0</v>
      </c>
      <c r="AG9" s="48">
        <v>0</v>
      </c>
      <c r="AI9" t="s">
        <v>97</v>
      </c>
      <c r="AJ9" s="48">
        <v>0</v>
      </c>
      <c r="AK9" s="146">
        <v>0</v>
      </c>
      <c r="AL9" s="48">
        <v>0</v>
      </c>
      <c r="AM9" s="48">
        <v>0</v>
      </c>
      <c r="AN9" s="48">
        <v>0</v>
      </c>
      <c r="AO9" s="48">
        <v>0</v>
      </c>
      <c r="AP9" s="48">
        <v>0</v>
      </c>
      <c r="AQ9" s="48">
        <v>0</v>
      </c>
      <c r="AR9" s="48">
        <v>0</v>
      </c>
      <c r="AT9" s="68" t="s">
        <v>224</v>
      </c>
      <c r="AU9" s="68">
        <v>43</v>
      </c>
      <c r="AV9" s="68">
        <v>0.87755102040816324</v>
      </c>
      <c r="AW9" s="68">
        <v>1</v>
      </c>
      <c r="AX9" s="68">
        <v>2</v>
      </c>
      <c r="AY9" s="68">
        <v>0</v>
      </c>
      <c r="AZ9" s="68">
        <v>3</v>
      </c>
      <c r="BA9" s="68">
        <v>0</v>
      </c>
      <c r="BB9" s="68">
        <v>0</v>
      </c>
      <c r="BC9" s="68">
        <v>0</v>
      </c>
    </row>
    <row r="10" spans="1:55">
      <c r="A10" t="s">
        <v>85</v>
      </c>
      <c r="B10" s="48">
        <v>0</v>
      </c>
      <c r="C10" s="146">
        <v>0</v>
      </c>
      <c r="D10" s="48">
        <v>0</v>
      </c>
      <c r="E10" s="48">
        <v>0</v>
      </c>
      <c r="F10" s="48">
        <v>0</v>
      </c>
      <c r="G10" s="48">
        <v>0</v>
      </c>
      <c r="H10" s="48">
        <v>0</v>
      </c>
      <c r="I10" s="48">
        <v>0</v>
      </c>
      <c r="J10" s="48">
        <v>0</v>
      </c>
      <c r="K10" s="48">
        <v>0</v>
      </c>
      <c r="M10" t="s">
        <v>85</v>
      </c>
      <c r="N10" s="48">
        <v>41</v>
      </c>
      <c r="O10" s="146">
        <v>0.50617283950617287</v>
      </c>
      <c r="P10" s="48">
        <v>0</v>
      </c>
      <c r="Q10" s="48">
        <v>0</v>
      </c>
      <c r="R10" s="48">
        <v>0</v>
      </c>
      <c r="S10" s="48">
        <v>0</v>
      </c>
      <c r="T10" s="48">
        <v>0</v>
      </c>
      <c r="U10" s="48">
        <v>0</v>
      </c>
      <c r="V10" s="48">
        <v>0</v>
      </c>
      <c r="X10" t="s">
        <v>85</v>
      </c>
      <c r="Y10" s="48">
        <v>72</v>
      </c>
      <c r="Z10" s="146">
        <v>0.82758620689655171</v>
      </c>
      <c r="AA10" s="48">
        <v>0</v>
      </c>
      <c r="AB10" s="48">
        <v>0</v>
      </c>
      <c r="AC10" s="48">
        <v>0</v>
      </c>
      <c r="AD10" s="48">
        <v>1</v>
      </c>
      <c r="AE10" s="48">
        <v>13</v>
      </c>
      <c r="AF10" s="48">
        <v>1</v>
      </c>
      <c r="AG10" s="48">
        <v>0</v>
      </c>
      <c r="AI10" t="s">
        <v>85</v>
      </c>
      <c r="AJ10" s="48">
        <v>0</v>
      </c>
      <c r="AK10" s="146">
        <v>0</v>
      </c>
      <c r="AL10" s="48">
        <v>0</v>
      </c>
      <c r="AM10" s="48">
        <v>0</v>
      </c>
      <c r="AN10" s="48">
        <v>0</v>
      </c>
      <c r="AO10" s="48">
        <v>0</v>
      </c>
      <c r="AP10" s="48">
        <v>0</v>
      </c>
      <c r="AQ10" s="48">
        <v>0</v>
      </c>
      <c r="AR10" s="48">
        <v>0</v>
      </c>
      <c r="AT10" s="68" t="s">
        <v>208</v>
      </c>
      <c r="AU10" s="68">
        <v>45</v>
      </c>
      <c r="AV10" s="68">
        <v>0.91836734693877553</v>
      </c>
      <c r="AW10" s="68">
        <v>0</v>
      </c>
      <c r="AX10" s="68">
        <v>1</v>
      </c>
      <c r="AY10" s="68">
        <v>0</v>
      </c>
      <c r="AZ10" s="68">
        <v>0</v>
      </c>
      <c r="BA10" s="68">
        <v>0</v>
      </c>
      <c r="BB10" s="68">
        <v>0</v>
      </c>
      <c r="BC10" s="68">
        <v>0</v>
      </c>
    </row>
    <row r="11" spans="1:55">
      <c r="A11" t="s">
        <v>68</v>
      </c>
      <c r="B11" s="48">
        <v>20</v>
      </c>
      <c r="C11" s="146">
        <v>0.17543859649122806</v>
      </c>
      <c r="D11" s="48">
        <v>0</v>
      </c>
      <c r="E11" s="48">
        <v>0</v>
      </c>
      <c r="F11" s="48">
        <v>0</v>
      </c>
      <c r="G11" s="48">
        <v>0</v>
      </c>
      <c r="H11" s="48">
        <v>0</v>
      </c>
      <c r="I11" s="48">
        <v>72</v>
      </c>
      <c r="J11" s="48">
        <v>0</v>
      </c>
      <c r="K11" s="48">
        <v>0</v>
      </c>
      <c r="M11" t="s">
        <v>68</v>
      </c>
      <c r="N11" s="48">
        <v>79</v>
      </c>
      <c r="O11" s="146">
        <v>0.97530864197530864</v>
      </c>
      <c r="P11" s="48">
        <v>0</v>
      </c>
      <c r="Q11" s="48">
        <v>0</v>
      </c>
      <c r="R11" s="48">
        <v>0</v>
      </c>
      <c r="S11" s="48">
        <v>0</v>
      </c>
      <c r="T11" s="48">
        <v>2</v>
      </c>
      <c r="U11" s="48">
        <v>0</v>
      </c>
      <c r="V11" s="48">
        <v>0</v>
      </c>
      <c r="X11" t="s">
        <v>68</v>
      </c>
      <c r="Y11" s="48">
        <v>0</v>
      </c>
      <c r="Z11" s="146">
        <v>0</v>
      </c>
      <c r="AA11" s="48">
        <v>0</v>
      </c>
      <c r="AB11" s="48">
        <v>0</v>
      </c>
      <c r="AC11" s="48">
        <v>0</v>
      </c>
      <c r="AD11" s="48">
        <v>0</v>
      </c>
      <c r="AE11" s="48">
        <v>0</v>
      </c>
      <c r="AF11" s="48">
        <v>0</v>
      </c>
      <c r="AG11" s="48">
        <v>0</v>
      </c>
      <c r="AI11" t="s">
        <v>68</v>
      </c>
      <c r="AJ11" s="48">
        <v>0</v>
      </c>
      <c r="AK11" s="146">
        <v>0</v>
      </c>
      <c r="AL11" s="48">
        <v>0</v>
      </c>
      <c r="AM11" s="48">
        <v>0</v>
      </c>
      <c r="AN11" s="48">
        <v>0</v>
      </c>
      <c r="AO11" s="48">
        <v>0</v>
      </c>
      <c r="AP11" s="48">
        <v>0</v>
      </c>
      <c r="AQ11" s="48">
        <v>0</v>
      </c>
      <c r="AR11" s="48">
        <v>0</v>
      </c>
      <c r="AT11" s="68" t="s">
        <v>225</v>
      </c>
      <c r="AU11" s="68">
        <v>49</v>
      </c>
      <c r="AV11" s="68">
        <v>1</v>
      </c>
      <c r="AW11" s="68">
        <v>0</v>
      </c>
      <c r="AX11" s="68">
        <v>0</v>
      </c>
      <c r="AY11" s="68">
        <v>0</v>
      </c>
      <c r="AZ11" s="68">
        <v>0</v>
      </c>
      <c r="BA11" s="68">
        <v>0</v>
      </c>
      <c r="BB11" s="68">
        <v>0</v>
      </c>
      <c r="BC11" s="68">
        <v>0</v>
      </c>
    </row>
    <row r="12" spans="1:55">
      <c r="A12" t="s">
        <v>81</v>
      </c>
      <c r="B12" s="48">
        <v>0</v>
      </c>
      <c r="C12" s="146">
        <v>0</v>
      </c>
      <c r="D12" s="48">
        <v>0</v>
      </c>
      <c r="E12" s="48">
        <v>0</v>
      </c>
      <c r="F12" s="48">
        <v>0</v>
      </c>
      <c r="G12" s="48">
        <v>0</v>
      </c>
      <c r="H12" s="48">
        <v>0</v>
      </c>
      <c r="I12" s="48">
        <v>0</v>
      </c>
      <c r="J12" s="48">
        <v>0</v>
      </c>
      <c r="K12" s="48">
        <v>0</v>
      </c>
      <c r="M12" t="s">
        <v>81</v>
      </c>
      <c r="N12" s="48">
        <v>42</v>
      </c>
      <c r="O12" s="146">
        <v>0.51851851851851849</v>
      </c>
      <c r="P12" s="48">
        <v>0</v>
      </c>
      <c r="Q12" s="48">
        <v>0</v>
      </c>
      <c r="R12" s="48">
        <v>0</v>
      </c>
      <c r="S12" s="48">
        <v>0</v>
      </c>
      <c r="T12" s="48">
        <v>0</v>
      </c>
      <c r="U12" s="48">
        <v>0</v>
      </c>
      <c r="V12" s="48">
        <v>0</v>
      </c>
      <c r="X12" t="s">
        <v>81</v>
      </c>
      <c r="Y12" s="48">
        <v>76</v>
      </c>
      <c r="Z12" s="146">
        <v>0.87356321839080464</v>
      </c>
      <c r="AA12" s="48">
        <v>1</v>
      </c>
      <c r="AB12" s="48">
        <v>6</v>
      </c>
      <c r="AC12" s="48">
        <v>0</v>
      </c>
      <c r="AD12" s="48">
        <v>0</v>
      </c>
      <c r="AE12" s="48">
        <v>4</v>
      </c>
      <c r="AF12" s="48">
        <v>0</v>
      </c>
      <c r="AG12" s="48">
        <v>0</v>
      </c>
      <c r="AI12" t="s">
        <v>81</v>
      </c>
      <c r="AJ12" s="48">
        <v>0</v>
      </c>
      <c r="AK12" s="146">
        <v>0</v>
      </c>
      <c r="AL12" s="48">
        <v>0</v>
      </c>
      <c r="AM12" s="48">
        <v>0</v>
      </c>
      <c r="AN12" s="48">
        <v>0</v>
      </c>
      <c r="AO12" s="48">
        <v>0</v>
      </c>
      <c r="AP12" s="48">
        <v>0</v>
      </c>
      <c r="AQ12" s="48">
        <v>0</v>
      </c>
      <c r="AR12" s="48">
        <v>0</v>
      </c>
      <c r="AT12" s="68" t="s">
        <v>206</v>
      </c>
      <c r="AU12" s="68">
        <v>45</v>
      </c>
      <c r="AV12" s="68">
        <v>0.91836734693877553</v>
      </c>
      <c r="AW12" s="68">
        <v>0</v>
      </c>
      <c r="AX12" s="68">
        <v>2</v>
      </c>
      <c r="AY12" s="68">
        <v>0</v>
      </c>
      <c r="AZ12" s="68">
        <v>0</v>
      </c>
      <c r="BA12" s="68">
        <v>0</v>
      </c>
      <c r="BB12" s="68">
        <v>0</v>
      </c>
      <c r="BC12" s="68">
        <v>0</v>
      </c>
    </row>
    <row r="13" spans="1:55">
      <c r="A13" t="s">
        <v>1</v>
      </c>
      <c r="B13" s="48">
        <v>86</v>
      </c>
      <c r="C13" s="146">
        <v>0.75438596491228072</v>
      </c>
      <c r="D13" s="48">
        <v>0</v>
      </c>
      <c r="E13" s="48">
        <v>4</v>
      </c>
      <c r="F13" s="48">
        <v>0</v>
      </c>
      <c r="G13" s="48">
        <v>0</v>
      </c>
      <c r="H13" s="48">
        <v>17</v>
      </c>
      <c r="I13" s="48">
        <v>0</v>
      </c>
      <c r="J13" s="48">
        <v>2</v>
      </c>
      <c r="K13" s="48">
        <v>4</v>
      </c>
      <c r="M13" t="s">
        <v>1</v>
      </c>
      <c r="N13" s="48">
        <v>42</v>
      </c>
      <c r="O13" s="146">
        <v>0.51851851851851849</v>
      </c>
      <c r="P13" s="48">
        <v>0</v>
      </c>
      <c r="Q13" s="48">
        <v>0</v>
      </c>
      <c r="R13" s="48">
        <v>0</v>
      </c>
      <c r="S13" s="48">
        <v>0</v>
      </c>
      <c r="T13" s="48">
        <v>0</v>
      </c>
      <c r="U13" s="48">
        <v>0</v>
      </c>
      <c r="V13" s="48">
        <v>0</v>
      </c>
      <c r="X13" t="s">
        <v>1</v>
      </c>
      <c r="Y13" s="48">
        <v>0</v>
      </c>
      <c r="Z13" s="146">
        <v>0</v>
      </c>
      <c r="AA13" s="48">
        <v>0</v>
      </c>
      <c r="AB13" s="48">
        <v>0</v>
      </c>
      <c r="AC13" s="48">
        <v>0</v>
      </c>
      <c r="AD13" s="48">
        <v>0</v>
      </c>
      <c r="AE13" s="48">
        <v>0</v>
      </c>
      <c r="AF13" s="48">
        <v>0</v>
      </c>
      <c r="AG13" s="48">
        <v>0</v>
      </c>
      <c r="AI13" t="s">
        <v>1</v>
      </c>
      <c r="AJ13" s="48">
        <v>0</v>
      </c>
      <c r="AK13" s="146">
        <v>0</v>
      </c>
      <c r="AL13" s="48">
        <v>0</v>
      </c>
      <c r="AM13" s="48">
        <v>0</v>
      </c>
      <c r="AN13" s="48">
        <v>0</v>
      </c>
      <c r="AO13" s="48">
        <v>0</v>
      </c>
      <c r="AP13" s="48">
        <v>0</v>
      </c>
      <c r="AQ13" s="48">
        <v>0</v>
      </c>
      <c r="AR13" s="48">
        <v>0</v>
      </c>
      <c r="AT13" s="68" t="s">
        <v>213</v>
      </c>
      <c r="AU13" s="68">
        <v>7</v>
      </c>
      <c r="AV13" s="68">
        <v>0.14285714285714285</v>
      </c>
      <c r="AW13" s="68">
        <v>0</v>
      </c>
      <c r="AX13" s="68">
        <v>0</v>
      </c>
      <c r="AY13" s="68">
        <v>0</v>
      </c>
      <c r="AZ13" s="68">
        <v>0</v>
      </c>
      <c r="BA13" s="68">
        <v>0</v>
      </c>
      <c r="BB13" s="68">
        <v>0</v>
      </c>
      <c r="BC13" s="68">
        <v>42</v>
      </c>
    </row>
    <row r="14" spans="1:55">
      <c r="A14" t="s">
        <v>122</v>
      </c>
      <c r="B14" s="48">
        <v>0</v>
      </c>
      <c r="C14" s="146">
        <v>0</v>
      </c>
      <c r="D14" s="48">
        <v>0</v>
      </c>
      <c r="E14" s="48">
        <v>0</v>
      </c>
      <c r="F14" s="48">
        <v>0</v>
      </c>
      <c r="G14" s="48">
        <v>0</v>
      </c>
      <c r="H14" s="48">
        <v>0</v>
      </c>
      <c r="I14" s="48">
        <v>0</v>
      </c>
      <c r="J14" s="48">
        <v>0</v>
      </c>
      <c r="K14" s="48">
        <v>0</v>
      </c>
      <c r="M14" t="s">
        <v>122</v>
      </c>
      <c r="N14" s="48">
        <v>42</v>
      </c>
      <c r="O14" s="146">
        <v>0.51851851851851849</v>
      </c>
      <c r="P14" s="48">
        <v>0</v>
      </c>
      <c r="Q14" s="48">
        <v>0</v>
      </c>
      <c r="R14" s="48">
        <v>0</v>
      </c>
      <c r="S14" s="48">
        <v>0</v>
      </c>
      <c r="T14" s="48">
        <v>0</v>
      </c>
      <c r="U14" s="48">
        <v>0</v>
      </c>
      <c r="V14" s="48">
        <v>0</v>
      </c>
      <c r="X14" t="s">
        <v>122</v>
      </c>
      <c r="Y14" s="48">
        <v>0</v>
      </c>
      <c r="Z14" s="146">
        <v>0</v>
      </c>
      <c r="AA14" s="48">
        <v>0</v>
      </c>
      <c r="AB14" s="48">
        <v>0</v>
      </c>
      <c r="AC14" s="48">
        <v>0</v>
      </c>
      <c r="AD14" s="48">
        <v>0</v>
      </c>
      <c r="AE14" s="48">
        <v>0</v>
      </c>
      <c r="AF14" s="48">
        <v>0</v>
      </c>
      <c r="AG14" s="48">
        <v>0</v>
      </c>
      <c r="AI14" t="s">
        <v>122</v>
      </c>
      <c r="AJ14" s="48">
        <v>61</v>
      </c>
      <c r="AK14" s="146">
        <v>0.93846153846153846</v>
      </c>
      <c r="AL14" s="48">
        <v>0</v>
      </c>
      <c r="AM14" s="48">
        <v>1</v>
      </c>
      <c r="AN14" s="48">
        <v>0</v>
      </c>
      <c r="AO14" s="48">
        <v>0</v>
      </c>
      <c r="AP14" s="48">
        <v>0</v>
      </c>
      <c r="AQ14" s="48">
        <v>0</v>
      </c>
      <c r="AR14" s="48">
        <v>0</v>
      </c>
      <c r="AT14" s="68" t="s">
        <v>219</v>
      </c>
      <c r="AU14" s="68">
        <v>48</v>
      </c>
      <c r="AV14" s="68">
        <v>0.97959183673469385</v>
      </c>
      <c r="AW14" s="68">
        <v>0</v>
      </c>
      <c r="AX14" s="68">
        <v>0</v>
      </c>
      <c r="AY14" s="68">
        <v>0</v>
      </c>
      <c r="AZ14" s="68">
        <v>1</v>
      </c>
      <c r="BA14" s="68">
        <v>0</v>
      </c>
      <c r="BB14" s="68">
        <v>0</v>
      </c>
      <c r="BC14" s="68">
        <v>0</v>
      </c>
    </row>
    <row r="15" spans="1:55">
      <c r="A15" t="s">
        <v>123</v>
      </c>
      <c r="B15" s="48">
        <v>107</v>
      </c>
      <c r="C15" s="146">
        <v>0.93859649122807021</v>
      </c>
      <c r="D15" s="48">
        <v>0</v>
      </c>
      <c r="E15" s="48">
        <v>0</v>
      </c>
      <c r="F15" s="48">
        <v>0</v>
      </c>
      <c r="G15" s="48">
        <v>0</v>
      </c>
      <c r="H15" s="48">
        <v>6</v>
      </c>
      <c r="I15" s="48">
        <v>0</v>
      </c>
      <c r="J15" s="48">
        <v>1</v>
      </c>
      <c r="K15" s="48">
        <v>0</v>
      </c>
      <c r="M15" t="s">
        <v>123</v>
      </c>
      <c r="N15" s="48">
        <v>42</v>
      </c>
      <c r="O15" s="146">
        <v>0.51851851851851849</v>
      </c>
      <c r="P15" s="48">
        <v>0</v>
      </c>
      <c r="Q15" s="48">
        <v>0</v>
      </c>
      <c r="R15" s="48">
        <v>0</v>
      </c>
      <c r="S15" s="48">
        <v>0</v>
      </c>
      <c r="T15" s="48">
        <v>0</v>
      </c>
      <c r="U15" s="48">
        <v>0</v>
      </c>
      <c r="V15" s="48">
        <v>0</v>
      </c>
      <c r="X15" t="s">
        <v>123</v>
      </c>
      <c r="Y15" s="48">
        <v>0</v>
      </c>
      <c r="Z15" s="146">
        <v>0</v>
      </c>
      <c r="AA15" s="48">
        <v>0</v>
      </c>
      <c r="AB15" s="48">
        <v>0</v>
      </c>
      <c r="AC15" s="48">
        <v>0</v>
      </c>
      <c r="AD15" s="48">
        <v>0</v>
      </c>
      <c r="AE15" s="48">
        <v>0</v>
      </c>
      <c r="AF15" s="48">
        <v>0</v>
      </c>
      <c r="AG15" s="48">
        <v>0</v>
      </c>
      <c r="AI15" t="s">
        <v>123</v>
      </c>
      <c r="AJ15" s="48">
        <v>0</v>
      </c>
      <c r="AK15" s="146">
        <v>0</v>
      </c>
      <c r="AL15" s="48">
        <v>0</v>
      </c>
      <c r="AM15" s="48">
        <v>0</v>
      </c>
      <c r="AN15" s="48">
        <v>0</v>
      </c>
      <c r="AO15" s="48">
        <v>0</v>
      </c>
      <c r="AP15" s="48">
        <v>0</v>
      </c>
      <c r="AQ15" s="48">
        <v>0</v>
      </c>
      <c r="AR15" s="48">
        <v>0</v>
      </c>
      <c r="AT15" s="68" t="s">
        <v>269</v>
      </c>
      <c r="AU15" s="68">
        <v>46</v>
      </c>
      <c r="AV15" s="68">
        <v>0.93877551020408168</v>
      </c>
      <c r="AW15" s="68">
        <v>0</v>
      </c>
      <c r="AX15" s="68">
        <v>0</v>
      </c>
      <c r="AY15" s="68">
        <v>0</v>
      </c>
      <c r="AZ15" s="68">
        <v>0</v>
      </c>
      <c r="BA15" s="68">
        <v>0</v>
      </c>
      <c r="BB15" s="68">
        <v>0</v>
      </c>
      <c r="BC15" s="68">
        <v>0</v>
      </c>
    </row>
    <row r="16" spans="1:55">
      <c r="A16" t="s">
        <v>134</v>
      </c>
      <c r="B16" s="48">
        <v>0</v>
      </c>
      <c r="C16" s="146">
        <v>0</v>
      </c>
      <c r="D16" s="48">
        <v>0</v>
      </c>
      <c r="E16" s="48">
        <v>0</v>
      </c>
      <c r="F16" s="48">
        <v>0</v>
      </c>
      <c r="G16" s="48">
        <v>0</v>
      </c>
      <c r="H16" s="48">
        <v>0</v>
      </c>
      <c r="I16" s="48">
        <v>0</v>
      </c>
      <c r="J16" s="48">
        <v>0</v>
      </c>
      <c r="K16" s="48">
        <v>0</v>
      </c>
      <c r="M16" t="s">
        <v>134</v>
      </c>
      <c r="N16" s="48">
        <v>64</v>
      </c>
      <c r="O16" s="146">
        <v>0.79012345679012341</v>
      </c>
      <c r="P16" s="48">
        <v>0</v>
      </c>
      <c r="Q16" s="48">
        <v>1</v>
      </c>
      <c r="R16" s="48">
        <v>0</v>
      </c>
      <c r="S16" s="48">
        <v>16</v>
      </c>
      <c r="T16" s="48">
        <v>0</v>
      </c>
      <c r="U16" s="48">
        <v>0</v>
      </c>
      <c r="V16" s="48">
        <v>0</v>
      </c>
      <c r="X16" t="s">
        <v>134</v>
      </c>
      <c r="Y16" s="48">
        <v>0</v>
      </c>
      <c r="Z16" s="146">
        <v>0</v>
      </c>
      <c r="AA16" s="48">
        <v>0</v>
      </c>
      <c r="AB16" s="48">
        <v>0</v>
      </c>
      <c r="AC16" s="48">
        <v>0</v>
      </c>
      <c r="AD16" s="48">
        <v>0</v>
      </c>
      <c r="AE16" s="48">
        <v>0</v>
      </c>
      <c r="AF16" s="48">
        <v>0</v>
      </c>
      <c r="AG16" s="48">
        <v>0</v>
      </c>
      <c r="AI16" t="s">
        <v>134</v>
      </c>
      <c r="AJ16" s="48">
        <v>0</v>
      </c>
      <c r="AK16" s="146">
        <v>0</v>
      </c>
      <c r="AL16" s="48">
        <v>0</v>
      </c>
      <c r="AM16" s="48">
        <v>0</v>
      </c>
      <c r="AN16" s="48">
        <v>0</v>
      </c>
      <c r="AO16" s="48">
        <v>0</v>
      </c>
      <c r="AP16" s="48">
        <v>0</v>
      </c>
      <c r="AQ16" s="48">
        <v>0</v>
      </c>
      <c r="AR16" s="48">
        <v>0</v>
      </c>
      <c r="AT16" s="68" t="s">
        <v>215</v>
      </c>
      <c r="AU16" s="68">
        <v>45</v>
      </c>
      <c r="AV16" s="68">
        <v>0.91836734693877553</v>
      </c>
      <c r="AW16" s="68">
        <v>0</v>
      </c>
      <c r="AX16" s="68">
        <v>2</v>
      </c>
      <c r="AY16" s="68">
        <v>0</v>
      </c>
      <c r="AZ16" s="68">
        <v>1</v>
      </c>
      <c r="BA16" s="68">
        <v>0</v>
      </c>
      <c r="BB16" s="68">
        <v>0</v>
      </c>
      <c r="BC16" s="68">
        <v>0</v>
      </c>
    </row>
    <row r="17" spans="1:55">
      <c r="A17" t="s">
        <v>136</v>
      </c>
      <c r="B17" s="48">
        <v>6</v>
      </c>
      <c r="C17" s="146">
        <v>5.2631578947368418E-2</v>
      </c>
      <c r="D17" s="48">
        <v>18</v>
      </c>
      <c r="E17" s="48">
        <v>81</v>
      </c>
      <c r="F17" s="48">
        <v>0</v>
      </c>
      <c r="G17" s="48">
        <v>9</v>
      </c>
      <c r="H17" s="48">
        <v>0</v>
      </c>
      <c r="I17" s="48">
        <v>0</v>
      </c>
      <c r="J17" s="48">
        <v>0</v>
      </c>
      <c r="K17" s="48">
        <v>0</v>
      </c>
      <c r="M17" t="s">
        <v>136</v>
      </c>
      <c r="N17" s="48">
        <v>42</v>
      </c>
      <c r="O17" s="146">
        <v>0.51851851851851849</v>
      </c>
      <c r="P17" s="48">
        <v>0</v>
      </c>
      <c r="Q17" s="48">
        <v>0</v>
      </c>
      <c r="R17" s="48">
        <v>0</v>
      </c>
      <c r="S17" s="48">
        <v>0</v>
      </c>
      <c r="T17" s="48">
        <v>0</v>
      </c>
      <c r="U17" s="48">
        <v>0</v>
      </c>
      <c r="V17" s="48">
        <v>0</v>
      </c>
      <c r="X17" t="s">
        <v>136</v>
      </c>
      <c r="Y17" s="48">
        <v>0</v>
      </c>
      <c r="Z17" s="146">
        <v>0</v>
      </c>
      <c r="AA17" s="48">
        <v>0</v>
      </c>
      <c r="AB17" s="48">
        <v>0</v>
      </c>
      <c r="AC17" s="48">
        <v>0</v>
      </c>
      <c r="AD17" s="48">
        <v>0</v>
      </c>
      <c r="AE17" s="48">
        <v>0</v>
      </c>
      <c r="AF17" s="48">
        <v>0</v>
      </c>
      <c r="AG17" s="48">
        <v>0</v>
      </c>
      <c r="AI17" t="s">
        <v>136</v>
      </c>
      <c r="AJ17" s="48">
        <v>0</v>
      </c>
      <c r="AK17" s="146">
        <v>0</v>
      </c>
      <c r="AL17" s="48">
        <v>0</v>
      </c>
      <c r="AM17" s="48">
        <v>0</v>
      </c>
      <c r="AN17" s="48">
        <v>0</v>
      </c>
      <c r="AO17" s="48">
        <v>0</v>
      </c>
      <c r="AP17" s="48">
        <v>0</v>
      </c>
      <c r="AQ17" s="48">
        <v>0</v>
      </c>
      <c r="AR17" s="48">
        <v>0</v>
      </c>
      <c r="AT17" s="68" t="s">
        <v>217</v>
      </c>
      <c r="AU17" s="68">
        <v>49</v>
      </c>
      <c r="AV17" s="68">
        <v>1</v>
      </c>
      <c r="AW17" s="68">
        <v>0</v>
      </c>
      <c r="AX17" s="68">
        <v>0</v>
      </c>
      <c r="AY17" s="68">
        <v>0</v>
      </c>
      <c r="AZ17" s="68">
        <v>0</v>
      </c>
      <c r="BA17" s="68">
        <v>0</v>
      </c>
      <c r="BB17" s="68">
        <v>0</v>
      </c>
      <c r="BC17" s="68">
        <v>0</v>
      </c>
    </row>
    <row r="18" spans="1:55">
      <c r="A18" t="s">
        <v>84</v>
      </c>
      <c r="B18" s="48">
        <v>0</v>
      </c>
      <c r="C18" s="146">
        <v>0</v>
      </c>
      <c r="D18" s="48">
        <v>0</v>
      </c>
      <c r="E18" s="48">
        <v>0</v>
      </c>
      <c r="F18" s="48">
        <v>0</v>
      </c>
      <c r="G18" s="48">
        <v>0</v>
      </c>
      <c r="H18" s="48">
        <v>0</v>
      </c>
      <c r="I18" s="48">
        <v>0</v>
      </c>
      <c r="J18" s="48">
        <v>0</v>
      </c>
      <c r="K18" s="48">
        <v>0</v>
      </c>
      <c r="M18" t="s">
        <v>84</v>
      </c>
      <c r="N18" s="48">
        <v>42</v>
      </c>
      <c r="O18" s="146">
        <v>0.51851851851851849</v>
      </c>
      <c r="P18" s="48">
        <v>0</v>
      </c>
      <c r="Q18" s="48">
        <v>0</v>
      </c>
      <c r="R18" s="48">
        <v>0</v>
      </c>
      <c r="S18" s="48">
        <v>0</v>
      </c>
      <c r="T18" s="48">
        <v>0</v>
      </c>
      <c r="U18" s="48">
        <v>0</v>
      </c>
      <c r="V18" s="48">
        <v>0</v>
      </c>
      <c r="X18" t="s">
        <v>84</v>
      </c>
      <c r="Y18" s="48">
        <v>29</v>
      </c>
      <c r="Z18" s="146">
        <v>0.33333333333333331</v>
      </c>
      <c r="AA18" s="48">
        <v>4</v>
      </c>
      <c r="AB18" s="48">
        <v>53</v>
      </c>
      <c r="AC18" s="48">
        <v>0</v>
      </c>
      <c r="AD18" s="48">
        <v>0</v>
      </c>
      <c r="AE18" s="48">
        <v>1</v>
      </c>
      <c r="AF18" s="48">
        <v>0</v>
      </c>
      <c r="AG18" s="48">
        <v>0</v>
      </c>
      <c r="AI18" t="s">
        <v>84</v>
      </c>
      <c r="AJ18" s="48">
        <v>0</v>
      </c>
      <c r="AK18" s="146">
        <v>0</v>
      </c>
      <c r="AL18" s="48">
        <v>0</v>
      </c>
      <c r="AM18" s="48">
        <v>0</v>
      </c>
      <c r="AN18" s="48">
        <v>0</v>
      </c>
      <c r="AO18" s="48">
        <v>0</v>
      </c>
      <c r="AP18" s="48">
        <v>0</v>
      </c>
      <c r="AQ18" s="48">
        <v>0</v>
      </c>
      <c r="AR18" s="48">
        <v>0</v>
      </c>
      <c r="AT18" s="68" t="s">
        <v>220</v>
      </c>
      <c r="AU18" s="68">
        <v>48</v>
      </c>
      <c r="AV18" s="68">
        <v>0.97959183673469385</v>
      </c>
      <c r="AW18" s="68">
        <v>0</v>
      </c>
      <c r="AX18" s="68">
        <v>0</v>
      </c>
      <c r="AY18" s="68">
        <v>0</v>
      </c>
      <c r="AZ18" s="68">
        <v>0</v>
      </c>
      <c r="BA18" s="68">
        <v>0</v>
      </c>
      <c r="BB18" s="68">
        <v>0</v>
      </c>
      <c r="BC18" s="68">
        <v>0</v>
      </c>
    </row>
    <row r="19" spans="1:55">
      <c r="A19" t="s">
        <v>109</v>
      </c>
      <c r="B19" s="48">
        <v>0</v>
      </c>
      <c r="C19" s="146">
        <v>0</v>
      </c>
      <c r="D19" s="48">
        <v>0</v>
      </c>
      <c r="E19" s="48">
        <v>0</v>
      </c>
      <c r="F19" s="48">
        <v>0</v>
      </c>
      <c r="G19" s="48">
        <v>0</v>
      </c>
      <c r="H19" s="48">
        <v>0</v>
      </c>
      <c r="I19" s="48">
        <v>0</v>
      </c>
      <c r="J19" s="48">
        <v>0</v>
      </c>
      <c r="K19" s="48">
        <v>0</v>
      </c>
      <c r="M19" t="s">
        <v>109</v>
      </c>
      <c r="N19" s="48">
        <v>74</v>
      </c>
      <c r="O19" s="146">
        <v>0.9135802469135802</v>
      </c>
      <c r="P19" s="48">
        <v>0</v>
      </c>
      <c r="Q19" s="48">
        <v>1</v>
      </c>
      <c r="R19" s="48">
        <v>0</v>
      </c>
      <c r="S19" s="48">
        <v>6</v>
      </c>
      <c r="T19" s="48">
        <v>0</v>
      </c>
      <c r="U19" s="48">
        <v>0</v>
      </c>
      <c r="V19" s="48">
        <v>0</v>
      </c>
      <c r="X19" t="s">
        <v>109</v>
      </c>
      <c r="Y19" s="48">
        <v>0</v>
      </c>
      <c r="Z19" s="146">
        <v>0</v>
      </c>
      <c r="AA19" s="48">
        <v>0</v>
      </c>
      <c r="AB19" s="48">
        <v>0</v>
      </c>
      <c r="AC19" s="48">
        <v>0</v>
      </c>
      <c r="AD19" s="48">
        <v>0</v>
      </c>
      <c r="AE19" s="48">
        <v>0</v>
      </c>
      <c r="AF19" s="48">
        <v>0</v>
      </c>
      <c r="AG19" s="48">
        <v>0</v>
      </c>
      <c r="AI19" t="s">
        <v>109</v>
      </c>
      <c r="AJ19" s="48">
        <v>0</v>
      </c>
      <c r="AK19" s="146">
        <v>0</v>
      </c>
      <c r="AL19" s="48">
        <v>0</v>
      </c>
      <c r="AM19" s="48">
        <v>0</v>
      </c>
      <c r="AN19" s="48">
        <v>0</v>
      </c>
      <c r="AO19" s="48">
        <v>0</v>
      </c>
      <c r="AP19" s="48">
        <v>0</v>
      </c>
      <c r="AQ19" s="48">
        <v>0</v>
      </c>
      <c r="AR19" s="48">
        <v>0</v>
      </c>
      <c r="AT19" s="68"/>
      <c r="AU19" s="68">
        <v>39</v>
      </c>
      <c r="AV19" s="68">
        <v>0.79591836734693877</v>
      </c>
      <c r="AW19" s="68">
        <v>0</v>
      </c>
      <c r="AX19" s="68">
        <v>6</v>
      </c>
      <c r="AY19" s="68">
        <v>0</v>
      </c>
      <c r="AZ19" s="68">
        <v>3</v>
      </c>
      <c r="BA19" s="68">
        <v>0</v>
      </c>
      <c r="BB19" s="68">
        <v>0</v>
      </c>
      <c r="BC19" s="68">
        <v>0</v>
      </c>
    </row>
    <row r="20" spans="1:55">
      <c r="A20" t="s">
        <v>112</v>
      </c>
      <c r="B20" s="48">
        <v>0</v>
      </c>
      <c r="C20" s="146">
        <v>0</v>
      </c>
      <c r="D20" s="48">
        <v>0</v>
      </c>
      <c r="E20" s="48">
        <v>0</v>
      </c>
      <c r="F20" s="48">
        <v>0</v>
      </c>
      <c r="G20" s="48">
        <v>0</v>
      </c>
      <c r="H20" s="48">
        <v>0</v>
      </c>
      <c r="I20" s="48">
        <v>0</v>
      </c>
      <c r="J20" s="48">
        <v>0</v>
      </c>
      <c r="K20" s="48">
        <v>0</v>
      </c>
      <c r="M20" t="s">
        <v>112</v>
      </c>
      <c r="N20" s="48">
        <v>75</v>
      </c>
      <c r="O20" s="146">
        <v>0.92592592592592593</v>
      </c>
      <c r="P20" s="48">
        <v>0</v>
      </c>
      <c r="Q20" s="48">
        <v>3</v>
      </c>
      <c r="R20" s="48">
        <v>0</v>
      </c>
      <c r="S20" s="48">
        <v>3</v>
      </c>
      <c r="T20" s="48">
        <v>0</v>
      </c>
      <c r="U20" s="48">
        <v>0</v>
      </c>
      <c r="V20" s="48">
        <v>0</v>
      </c>
      <c r="X20" t="s">
        <v>112</v>
      </c>
      <c r="Y20" s="48">
        <v>0</v>
      </c>
      <c r="Z20" s="146">
        <v>0</v>
      </c>
      <c r="AA20" s="48">
        <v>0</v>
      </c>
      <c r="AB20" s="48">
        <v>0</v>
      </c>
      <c r="AC20" s="48">
        <v>0</v>
      </c>
      <c r="AD20" s="48">
        <v>0</v>
      </c>
      <c r="AE20" s="48">
        <v>0</v>
      </c>
      <c r="AF20" s="48">
        <v>0</v>
      </c>
      <c r="AG20" s="48">
        <v>0</v>
      </c>
      <c r="AI20" t="s">
        <v>112</v>
      </c>
      <c r="AJ20" s="48">
        <v>0</v>
      </c>
      <c r="AK20" s="146">
        <v>0</v>
      </c>
      <c r="AL20" s="48">
        <v>0</v>
      </c>
      <c r="AM20" s="48">
        <v>0</v>
      </c>
      <c r="AN20" s="48">
        <v>0</v>
      </c>
      <c r="AO20" s="48">
        <v>0</v>
      </c>
      <c r="AP20" s="48">
        <v>0</v>
      </c>
      <c r="AQ20" s="48">
        <v>0</v>
      </c>
      <c r="AR20" s="48">
        <v>0</v>
      </c>
      <c r="AT20" s="68" t="s">
        <v>216</v>
      </c>
      <c r="AU20" s="68">
        <v>42</v>
      </c>
      <c r="AV20" s="68">
        <v>0.8571428571428571</v>
      </c>
      <c r="AW20" s="68">
        <v>0</v>
      </c>
      <c r="AX20" s="68">
        <v>3</v>
      </c>
      <c r="AY20" s="68">
        <v>0</v>
      </c>
      <c r="AZ20" s="68">
        <v>2</v>
      </c>
      <c r="BA20" s="68">
        <v>0</v>
      </c>
      <c r="BB20" s="68">
        <v>0</v>
      </c>
      <c r="BC20" s="68">
        <v>0</v>
      </c>
    </row>
    <row r="21" spans="1:55">
      <c r="A21" t="s">
        <v>82</v>
      </c>
      <c r="B21" s="48">
        <v>0</v>
      </c>
      <c r="C21" s="146">
        <v>0</v>
      </c>
      <c r="D21" s="48">
        <v>0</v>
      </c>
      <c r="E21" s="48">
        <v>0</v>
      </c>
      <c r="F21" s="48">
        <v>0</v>
      </c>
      <c r="G21" s="48">
        <v>0</v>
      </c>
      <c r="H21" s="48">
        <v>0</v>
      </c>
      <c r="I21" s="48">
        <v>0</v>
      </c>
      <c r="J21" s="48">
        <v>0</v>
      </c>
      <c r="K21" s="48">
        <v>0</v>
      </c>
      <c r="M21" t="s">
        <v>82</v>
      </c>
      <c r="N21" s="48">
        <v>42</v>
      </c>
      <c r="O21" s="146">
        <v>0.51851851851851849</v>
      </c>
      <c r="P21" s="48">
        <v>0</v>
      </c>
      <c r="Q21" s="48">
        <v>0</v>
      </c>
      <c r="R21" s="48">
        <v>0</v>
      </c>
      <c r="S21" s="48">
        <v>0</v>
      </c>
      <c r="T21" s="48">
        <v>0</v>
      </c>
      <c r="U21" s="48">
        <v>0</v>
      </c>
      <c r="V21" s="48">
        <v>0</v>
      </c>
      <c r="X21" t="s">
        <v>82</v>
      </c>
      <c r="Y21" s="48">
        <v>65</v>
      </c>
      <c r="Z21" s="146">
        <v>0.74712643678160917</v>
      </c>
      <c r="AA21" s="48">
        <v>3</v>
      </c>
      <c r="AB21" s="48">
        <v>15</v>
      </c>
      <c r="AC21" s="48">
        <v>0</v>
      </c>
      <c r="AD21" s="48">
        <v>1</v>
      </c>
      <c r="AE21" s="48">
        <v>3</v>
      </c>
      <c r="AF21" s="48">
        <v>0</v>
      </c>
      <c r="AG21" s="48">
        <v>0</v>
      </c>
      <c r="AI21" t="s">
        <v>82</v>
      </c>
      <c r="AJ21" s="48">
        <v>0</v>
      </c>
      <c r="AK21" s="146">
        <v>0</v>
      </c>
      <c r="AL21" s="48">
        <v>0</v>
      </c>
      <c r="AM21" s="48">
        <v>0</v>
      </c>
      <c r="AN21" s="48">
        <v>0</v>
      </c>
      <c r="AO21" s="48">
        <v>0</v>
      </c>
      <c r="AP21" s="48">
        <v>0</v>
      </c>
      <c r="AQ21" s="48">
        <v>0</v>
      </c>
      <c r="AR21" s="48">
        <v>0</v>
      </c>
      <c r="AT21" s="68" t="s">
        <v>212</v>
      </c>
      <c r="AU21" s="68">
        <v>27</v>
      </c>
      <c r="AV21" s="68">
        <v>0.55102040816326525</v>
      </c>
      <c r="AW21" s="68">
        <v>0</v>
      </c>
      <c r="AX21" s="68">
        <v>22</v>
      </c>
      <c r="AY21" s="68">
        <v>0</v>
      </c>
      <c r="AZ21" s="68">
        <v>0</v>
      </c>
      <c r="BA21" s="68">
        <v>0</v>
      </c>
      <c r="BB21" s="68">
        <v>0</v>
      </c>
      <c r="BC21" s="68">
        <v>0</v>
      </c>
    </row>
    <row r="22" spans="1:55">
      <c r="A22" t="s">
        <v>92</v>
      </c>
      <c r="B22" s="48">
        <v>0</v>
      </c>
      <c r="C22" s="146">
        <v>0</v>
      </c>
      <c r="D22" s="48">
        <v>0</v>
      </c>
      <c r="E22" s="48">
        <v>0</v>
      </c>
      <c r="F22" s="48">
        <v>0</v>
      </c>
      <c r="G22" s="48">
        <v>0</v>
      </c>
      <c r="H22" s="48">
        <v>0</v>
      </c>
      <c r="I22" s="48">
        <v>0</v>
      </c>
      <c r="J22" s="48">
        <v>0</v>
      </c>
      <c r="K22" s="48">
        <v>0</v>
      </c>
      <c r="M22" t="s">
        <v>92</v>
      </c>
      <c r="N22" s="48">
        <v>42</v>
      </c>
      <c r="O22" s="146">
        <v>0.51851851851851849</v>
      </c>
      <c r="P22" s="48">
        <v>0</v>
      </c>
      <c r="Q22" s="48">
        <v>0</v>
      </c>
      <c r="R22" s="48">
        <v>0</v>
      </c>
      <c r="S22" s="48">
        <v>0</v>
      </c>
      <c r="T22" s="48">
        <v>0</v>
      </c>
      <c r="U22" s="48">
        <v>0</v>
      </c>
      <c r="V22" s="48">
        <v>0</v>
      </c>
      <c r="X22" t="s">
        <v>92</v>
      </c>
      <c r="Y22" s="48">
        <v>72</v>
      </c>
      <c r="Z22" s="146">
        <v>0.82758620689655171</v>
      </c>
      <c r="AA22" s="48">
        <v>2</v>
      </c>
      <c r="AB22" s="48">
        <v>7</v>
      </c>
      <c r="AC22" s="48">
        <v>0</v>
      </c>
      <c r="AD22" s="48">
        <v>1</v>
      </c>
      <c r="AE22" s="48">
        <v>4</v>
      </c>
      <c r="AF22" s="48">
        <v>1</v>
      </c>
      <c r="AG22" s="48">
        <v>0</v>
      </c>
      <c r="AI22" t="s">
        <v>92</v>
      </c>
      <c r="AJ22" s="48">
        <v>0</v>
      </c>
      <c r="AK22" s="146">
        <v>0</v>
      </c>
      <c r="AL22" s="48">
        <v>0</v>
      </c>
      <c r="AM22" s="48">
        <v>0</v>
      </c>
      <c r="AN22" s="48">
        <v>0</v>
      </c>
      <c r="AO22" s="48">
        <v>0</v>
      </c>
      <c r="AP22" s="48">
        <v>0</v>
      </c>
      <c r="AQ22" s="48">
        <v>0</v>
      </c>
      <c r="AR22" s="48">
        <v>0</v>
      </c>
      <c r="AT22" s="68" t="s">
        <v>211</v>
      </c>
      <c r="AU22" s="68">
        <v>7</v>
      </c>
      <c r="AV22" s="68">
        <v>0.14285714285714285</v>
      </c>
      <c r="AW22" s="68">
        <v>0</v>
      </c>
      <c r="AX22" s="68">
        <v>0</v>
      </c>
      <c r="AY22" s="68">
        <v>0</v>
      </c>
      <c r="AZ22" s="68">
        <v>0</v>
      </c>
      <c r="BA22" s="68">
        <v>0</v>
      </c>
      <c r="BB22" s="68">
        <v>0</v>
      </c>
      <c r="BC22" s="68">
        <v>42</v>
      </c>
    </row>
    <row r="23" spans="1:55">
      <c r="A23" t="s">
        <v>137</v>
      </c>
      <c r="B23" s="48">
        <v>0</v>
      </c>
      <c r="C23" s="146">
        <v>0</v>
      </c>
      <c r="D23" s="48">
        <v>0</v>
      </c>
      <c r="E23" s="48">
        <v>0</v>
      </c>
      <c r="F23" s="48">
        <v>0</v>
      </c>
      <c r="G23" s="48">
        <v>0</v>
      </c>
      <c r="H23" s="48">
        <v>0</v>
      </c>
      <c r="I23" s="48">
        <v>0</v>
      </c>
      <c r="J23" s="48">
        <v>0</v>
      </c>
      <c r="K23" s="48">
        <v>0</v>
      </c>
      <c r="M23" t="s">
        <v>137</v>
      </c>
      <c r="N23" s="48">
        <v>42</v>
      </c>
      <c r="O23" s="146">
        <v>0.51851851851851849</v>
      </c>
      <c r="P23" s="48">
        <v>0</v>
      </c>
      <c r="Q23" s="48">
        <v>0</v>
      </c>
      <c r="R23" s="48">
        <v>0</v>
      </c>
      <c r="S23" s="48">
        <v>0</v>
      </c>
      <c r="T23" s="48">
        <v>0</v>
      </c>
      <c r="U23" s="48">
        <v>0</v>
      </c>
      <c r="V23" s="48">
        <v>0</v>
      </c>
      <c r="X23" t="s">
        <v>137</v>
      </c>
      <c r="Y23" s="48">
        <v>0</v>
      </c>
      <c r="Z23" s="146">
        <v>0</v>
      </c>
      <c r="AA23" s="48">
        <v>0</v>
      </c>
      <c r="AB23" s="48">
        <v>0</v>
      </c>
      <c r="AC23" s="48">
        <v>0</v>
      </c>
      <c r="AD23" s="48">
        <v>0</v>
      </c>
      <c r="AE23" s="48">
        <v>0</v>
      </c>
      <c r="AF23" s="48">
        <v>0</v>
      </c>
      <c r="AG23" s="48">
        <v>0</v>
      </c>
      <c r="AI23" t="s">
        <v>137</v>
      </c>
      <c r="AJ23" s="48">
        <v>8</v>
      </c>
      <c r="AK23" s="146">
        <v>0.12307692307692308</v>
      </c>
      <c r="AL23" s="48">
        <v>0</v>
      </c>
      <c r="AM23" s="48">
        <v>57</v>
      </c>
      <c r="AN23" s="48">
        <v>0</v>
      </c>
      <c r="AO23" s="48">
        <v>0</v>
      </c>
      <c r="AP23" s="48">
        <v>0</v>
      </c>
      <c r="AQ23" s="48">
        <v>0</v>
      </c>
      <c r="AR23" s="48">
        <v>0</v>
      </c>
      <c r="AT23" s="68" t="s">
        <v>226</v>
      </c>
      <c r="AU23" s="68">
        <v>30</v>
      </c>
      <c r="AV23" s="68">
        <v>0.61224489795918369</v>
      </c>
      <c r="AW23" s="68">
        <v>0</v>
      </c>
      <c r="AX23" s="68">
        <v>11</v>
      </c>
      <c r="AY23" s="68">
        <v>0</v>
      </c>
      <c r="AZ23" s="68">
        <v>7</v>
      </c>
      <c r="BA23" s="68">
        <v>0</v>
      </c>
      <c r="BB23" s="68">
        <v>0</v>
      </c>
      <c r="BC23" s="68">
        <v>0</v>
      </c>
    </row>
    <row r="24" spans="1:55">
      <c r="A24" t="s">
        <v>101</v>
      </c>
      <c r="B24" s="48">
        <v>0</v>
      </c>
      <c r="C24" s="146">
        <v>0</v>
      </c>
      <c r="D24" s="48">
        <v>0</v>
      </c>
      <c r="E24" s="48">
        <v>0</v>
      </c>
      <c r="F24" s="48">
        <v>0</v>
      </c>
      <c r="G24" s="48">
        <v>0</v>
      </c>
      <c r="H24" s="48">
        <v>0</v>
      </c>
      <c r="I24" s="48">
        <v>0</v>
      </c>
      <c r="J24" s="48">
        <v>0</v>
      </c>
      <c r="K24" s="48">
        <v>0</v>
      </c>
      <c r="M24" t="s">
        <v>101</v>
      </c>
      <c r="N24" s="48">
        <v>42</v>
      </c>
      <c r="O24" s="146">
        <v>0.51851851851851849</v>
      </c>
      <c r="P24" s="48">
        <v>0</v>
      </c>
      <c r="Q24" s="48">
        <v>0</v>
      </c>
      <c r="R24" s="48">
        <v>0</v>
      </c>
      <c r="S24" s="48">
        <v>0</v>
      </c>
      <c r="T24" s="48">
        <v>0</v>
      </c>
      <c r="U24" s="48">
        <v>0</v>
      </c>
      <c r="V24" s="48">
        <v>0</v>
      </c>
      <c r="X24" t="s">
        <v>101</v>
      </c>
      <c r="Y24" s="48">
        <v>85</v>
      </c>
      <c r="Z24" s="146">
        <v>0.97701149425287359</v>
      </c>
      <c r="AA24" s="48">
        <v>0</v>
      </c>
      <c r="AB24" s="48">
        <v>1</v>
      </c>
      <c r="AC24" s="48">
        <v>0</v>
      </c>
      <c r="AD24" s="48">
        <v>0</v>
      </c>
      <c r="AE24" s="48">
        <v>1</v>
      </c>
      <c r="AF24" s="48">
        <v>0</v>
      </c>
      <c r="AG24" s="48">
        <v>0</v>
      </c>
      <c r="AI24" t="s">
        <v>101</v>
      </c>
      <c r="AJ24" s="48">
        <v>0</v>
      </c>
      <c r="AK24" s="146">
        <v>0</v>
      </c>
      <c r="AL24" s="48">
        <v>0</v>
      </c>
      <c r="AM24" s="48">
        <v>0</v>
      </c>
      <c r="AN24" s="48">
        <v>0</v>
      </c>
      <c r="AO24" s="48">
        <v>0</v>
      </c>
      <c r="AP24" s="48">
        <v>0</v>
      </c>
      <c r="AQ24" s="48">
        <v>0</v>
      </c>
      <c r="AR24" s="48">
        <v>0</v>
      </c>
      <c r="AT24" s="68" t="s">
        <v>214</v>
      </c>
      <c r="AU24" s="68">
        <v>44</v>
      </c>
      <c r="AV24" s="68">
        <v>0.89795918367346939</v>
      </c>
      <c r="AW24" s="68">
        <v>0</v>
      </c>
      <c r="AX24" s="68">
        <v>4</v>
      </c>
      <c r="AY24" s="68">
        <v>0</v>
      </c>
      <c r="AZ24" s="68">
        <v>0</v>
      </c>
      <c r="BA24" s="68">
        <v>0</v>
      </c>
      <c r="BB24" s="68">
        <v>0</v>
      </c>
      <c r="BC24" s="68">
        <v>0</v>
      </c>
    </row>
    <row r="25" spans="1:55">
      <c r="A25" t="s">
        <v>74</v>
      </c>
      <c r="B25" s="48">
        <v>0</v>
      </c>
      <c r="C25" s="146">
        <v>0</v>
      </c>
      <c r="D25" s="48">
        <v>0</v>
      </c>
      <c r="E25" s="48">
        <v>0</v>
      </c>
      <c r="F25" s="48">
        <v>0</v>
      </c>
      <c r="G25" s="48">
        <v>0</v>
      </c>
      <c r="H25" s="48">
        <v>0</v>
      </c>
      <c r="I25" s="48">
        <v>0</v>
      </c>
      <c r="J25" s="48">
        <v>0</v>
      </c>
      <c r="K25" s="48">
        <v>0</v>
      </c>
      <c r="M25" t="s">
        <v>74</v>
      </c>
      <c r="N25" s="48">
        <v>79</v>
      </c>
      <c r="O25" s="146">
        <v>0.97530864197530864</v>
      </c>
      <c r="P25" s="48">
        <v>0</v>
      </c>
      <c r="Q25" s="48">
        <v>2</v>
      </c>
      <c r="R25" s="48">
        <v>0</v>
      </c>
      <c r="S25" s="48">
        <v>0</v>
      </c>
      <c r="T25" s="48">
        <v>0</v>
      </c>
      <c r="U25" s="48">
        <v>0</v>
      </c>
      <c r="V25" s="48">
        <v>0</v>
      </c>
      <c r="X25" t="s">
        <v>74</v>
      </c>
      <c r="Y25" s="48">
        <v>0</v>
      </c>
      <c r="Z25" s="146">
        <v>0</v>
      </c>
      <c r="AA25" s="48">
        <v>0</v>
      </c>
      <c r="AB25" s="48">
        <v>0</v>
      </c>
      <c r="AC25" s="48">
        <v>0</v>
      </c>
      <c r="AD25" s="48">
        <v>0</v>
      </c>
      <c r="AE25" s="48">
        <v>0</v>
      </c>
      <c r="AF25" s="48">
        <v>0</v>
      </c>
      <c r="AG25" s="48">
        <v>0</v>
      </c>
      <c r="AI25" t="s">
        <v>74</v>
      </c>
      <c r="AJ25" s="48">
        <v>0</v>
      </c>
      <c r="AK25" s="146">
        <v>0</v>
      </c>
      <c r="AL25" s="48">
        <v>0</v>
      </c>
      <c r="AM25" s="48">
        <v>0</v>
      </c>
      <c r="AN25" s="48">
        <v>0</v>
      </c>
      <c r="AO25" s="48">
        <v>0</v>
      </c>
      <c r="AP25" s="48">
        <v>0</v>
      </c>
      <c r="AQ25" s="48">
        <v>0</v>
      </c>
      <c r="AR25" s="48">
        <v>0</v>
      </c>
      <c r="AT25" s="68" t="s">
        <v>221</v>
      </c>
      <c r="AU25" s="68">
        <v>44</v>
      </c>
      <c r="AV25" s="68">
        <v>0.89795918367346939</v>
      </c>
      <c r="AW25" s="68">
        <v>0</v>
      </c>
      <c r="AX25" s="68">
        <v>0</v>
      </c>
      <c r="AY25" s="68">
        <v>0</v>
      </c>
      <c r="AZ25" s="68">
        <v>3</v>
      </c>
      <c r="BA25" s="68">
        <v>0</v>
      </c>
      <c r="BB25" s="68">
        <v>0</v>
      </c>
      <c r="BC25" s="68">
        <v>0</v>
      </c>
    </row>
    <row r="26" spans="1:55">
      <c r="A26" t="s">
        <v>130</v>
      </c>
      <c r="B26" s="48">
        <v>0</v>
      </c>
      <c r="C26" s="146">
        <v>0</v>
      </c>
      <c r="D26" s="48">
        <v>0</v>
      </c>
      <c r="E26" s="48">
        <v>0</v>
      </c>
      <c r="F26" s="48">
        <v>0</v>
      </c>
      <c r="G26" s="48">
        <v>0</v>
      </c>
      <c r="H26" s="48">
        <v>0</v>
      </c>
      <c r="I26" s="48">
        <v>0</v>
      </c>
      <c r="J26" s="48">
        <v>0</v>
      </c>
      <c r="K26" s="48">
        <v>0</v>
      </c>
      <c r="M26" t="s">
        <v>130</v>
      </c>
      <c r="N26" s="48">
        <v>76</v>
      </c>
      <c r="O26" s="146">
        <v>0.93827160493827155</v>
      </c>
      <c r="P26" s="48">
        <v>0</v>
      </c>
      <c r="Q26" s="48">
        <v>5</v>
      </c>
      <c r="R26" s="48">
        <v>0</v>
      </c>
      <c r="S26" s="48">
        <v>0</v>
      </c>
      <c r="T26" s="48">
        <v>0</v>
      </c>
      <c r="U26" s="48">
        <v>0</v>
      </c>
      <c r="V26" s="48">
        <v>0</v>
      </c>
      <c r="X26" t="s">
        <v>130</v>
      </c>
      <c r="Y26" s="48">
        <v>0</v>
      </c>
      <c r="Z26" s="146">
        <v>0</v>
      </c>
      <c r="AA26" s="48">
        <v>0</v>
      </c>
      <c r="AB26" s="48">
        <v>0</v>
      </c>
      <c r="AC26" s="48">
        <v>0</v>
      </c>
      <c r="AD26" s="48">
        <v>0</v>
      </c>
      <c r="AE26" s="48">
        <v>0</v>
      </c>
      <c r="AF26" s="48">
        <v>0</v>
      </c>
      <c r="AG26" s="48">
        <v>0</v>
      </c>
      <c r="AI26" t="s">
        <v>130</v>
      </c>
      <c r="AJ26" s="48">
        <v>0</v>
      </c>
      <c r="AK26" s="146">
        <v>0</v>
      </c>
      <c r="AL26" s="48">
        <v>0</v>
      </c>
      <c r="AM26" s="48">
        <v>0</v>
      </c>
      <c r="AN26" s="48">
        <v>0</v>
      </c>
      <c r="AO26" s="48">
        <v>0</v>
      </c>
      <c r="AP26" s="48">
        <v>0</v>
      </c>
      <c r="AQ26" s="48">
        <v>0</v>
      </c>
      <c r="AR26" s="48">
        <v>0</v>
      </c>
    </row>
    <row r="27" spans="1:55">
      <c r="A27" t="s">
        <v>114</v>
      </c>
      <c r="B27" s="48">
        <v>97</v>
      </c>
      <c r="C27" s="146">
        <v>0.85087719298245612</v>
      </c>
      <c r="D27" s="48">
        <v>0</v>
      </c>
      <c r="E27" s="48">
        <v>2</v>
      </c>
      <c r="F27" s="48">
        <v>0</v>
      </c>
      <c r="G27" s="48">
        <v>12</v>
      </c>
      <c r="H27" s="48">
        <v>0</v>
      </c>
      <c r="I27" s="48">
        <v>0</v>
      </c>
      <c r="J27" s="48">
        <v>2</v>
      </c>
      <c r="K27" s="48">
        <v>0</v>
      </c>
      <c r="M27" t="s">
        <v>114</v>
      </c>
      <c r="N27" s="48">
        <v>42</v>
      </c>
      <c r="O27" s="146">
        <v>0.51851851851851849</v>
      </c>
      <c r="P27" s="48">
        <v>0</v>
      </c>
      <c r="Q27" s="48">
        <v>0</v>
      </c>
      <c r="R27" s="48">
        <v>0</v>
      </c>
      <c r="S27" s="48">
        <v>0</v>
      </c>
      <c r="T27" s="48">
        <v>0</v>
      </c>
      <c r="U27" s="48">
        <v>0</v>
      </c>
      <c r="V27" s="48">
        <v>0</v>
      </c>
      <c r="X27" t="s">
        <v>114</v>
      </c>
      <c r="Y27" s="48">
        <v>0</v>
      </c>
      <c r="Z27" s="146">
        <v>0</v>
      </c>
      <c r="AA27" s="48">
        <v>0</v>
      </c>
      <c r="AB27" s="48">
        <v>0</v>
      </c>
      <c r="AC27" s="48">
        <v>0</v>
      </c>
      <c r="AD27" s="48">
        <v>0</v>
      </c>
      <c r="AE27" s="48">
        <v>0</v>
      </c>
      <c r="AF27" s="48">
        <v>0</v>
      </c>
      <c r="AG27" s="48">
        <v>0</v>
      </c>
      <c r="AI27" t="s">
        <v>114</v>
      </c>
      <c r="AJ27" s="48">
        <v>0</v>
      </c>
      <c r="AK27" s="146">
        <v>0</v>
      </c>
      <c r="AL27" s="48">
        <v>0</v>
      </c>
      <c r="AM27" s="48">
        <v>0</v>
      </c>
      <c r="AN27" s="48">
        <v>0</v>
      </c>
      <c r="AO27" s="48">
        <v>0</v>
      </c>
      <c r="AP27" s="48">
        <v>0</v>
      </c>
      <c r="AQ27" s="48">
        <v>0</v>
      </c>
      <c r="AR27" s="48">
        <v>0</v>
      </c>
    </row>
    <row r="28" spans="1:55">
      <c r="A28" t="s">
        <v>63</v>
      </c>
      <c r="B28" s="48">
        <v>110</v>
      </c>
      <c r="C28" s="146">
        <v>0.96491228070175439</v>
      </c>
      <c r="D28" s="48">
        <v>0</v>
      </c>
      <c r="E28" s="48">
        <v>0</v>
      </c>
      <c r="F28" s="48">
        <v>0</v>
      </c>
      <c r="G28" s="48">
        <v>0</v>
      </c>
      <c r="H28" s="48">
        <v>2</v>
      </c>
      <c r="I28" s="48">
        <v>0</v>
      </c>
      <c r="J28" s="48">
        <v>1</v>
      </c>
      <c r="K28" s="48">
        <v>0</v>
      </c>
      <c r="M28" t="s">
        <v>63</v>
      </c>
      <c r="N28" s="48">
        <v>42</v>
      </c>
      <c r="O28" s="146">
        <v>0.51851851851851849</v>
      </c>
      <c r="P28" s="48">
        <v>0</v>
      </c>
      <c r="Q28" s="48">
        <v>0</v>
      </c>
      <c r="R28" s="48">
        <v>0</v>
      </c>
      <c r="S28" s="48">
        <v>0</v>
      </c>
      <c r="T28" s="48">
        <v>0</v>
      </c>
      <c r="U28" s="48">
        <v>0</v>
      </c>
      <c r="V28" s="48">
        <v>0</v>
      </c>
      <c r="X28" t="s">
        <v>63</v>
      </c>
      <c r="Y28" s="48">
        <v>0</v>
      </c>
      <c r="Z28" s="146">
        <v>0</v>
      </c>
      <c r="AA28" s="48">
        <v>0</v>
      </c>
      <c r="AB28" s="48">
        <v>0</v>
      </c>
      <c r="AC28" s="48">
        <v>0</v>
      </c>
      <c r="AD28" s="48">
        <v>0</v>
      </c>
      <c r="AE28" s="48">
        <v>0</v>
      </c>
      <c r="AF28" s="48">
        <v>0</v>
      </c>
      <c r="AG28" s="48">
        <v>0</v>
      </c>
      <c r="AI28" t="s">
        <v>63</v>
      </c>
      <c r="AJ28" s="48">
        <v>0</v>
      </c>
      <c r="AK28" s="146">
        <v>0</v>
      </c>
      <c r="AL28" s="48">
        <v>0</v>
      </c>
      <c r="AM28" s="48">
        <v>0</v>
      </c>
      <c r="AN28" s="48">
        <v>0</v>
      </c>
      <c r="AO28" s="48">
        <v>0</v>
      </c>
      <c r="AP28" s="48">
        <v>0</v>
      </c>
      <c r="AQ28" s="48">
        <v>0</v>
      </c>
      <c r="AR28" s="48">
        <v>0</v>
      </c>
    </row>
    <row r="29" spans="1:55">
      <c r="A29" t="s">
        <v>125</v>
      </c>
      <c r="B29" s="48">
        <v>0</v>
      </c>
      <c r="C29" s="146">
        <v>0</v>
      </c>
      <c r="D29" s="48">
        <v>0</v>
      </c>
      <c r="E29" s="48">
        <v>0</v>
      </c>
      <c r="F29" s="48">
        <v>0</v>
      </c>
      <c r="G29" s="48">
        <v>0</v>
      </c>
      <c r="H29" s="48">
        <v>0</v>
      </c>
      <c r="I29" s="48">
        <v>0</v>
      </c>
      <c r="J29" s="48">
        <v>0</v>
      </c>
      <c r="K29" s="48">
        <v>0</v>
      </c>
      <c r="M29" t="s">
        <v>125</v>
      </c>
      <c r="N29" s="48">
        <v>42</v>
      </c>
      <c r="O29" s="146">
        <v>0.51851851851851849</v>
      </c>
      <c r="P29" s="48">
        <v>0</v>
      </c>
      <c r="Q29" s="48">
        <v>0</v>
      </c>
      <c r="R29" s="48">
        <v>0</v>
      </c>
      <c r="S29" s="48">
        <v>0</v>
      </c>
      <c r="T29" s="48">
        <v>0</v>
      </c>
      <c r="U29" s="48">
        <v>0</v>
      </c>
      <c r="V29" s="48">
        <v>0</v>
      </c>
      <c r="X29" t="s">
        <v>125</v>
      </c>
      <c r="Y29" s="48">
        <v>0</v>
      </c>
      <c r="Z29" s="146">
        <v>0</v>
      </c>
      <c r="AA29" s="48">
        <v>0</v>
      </c>
      <c r="AB29" s="48">
        <v>0</v>
      </c>
      <c r="AC29" s="48">
        <v>0</v>
      </c>
      <c r="AD29" s="48">
        <v>0</v>
      </c>
      <c r="AE29" s="48">
        <v>0</v>
      </c>
      <c r="AF29" s="48">
        <v>0</v>
      </c>
      <c r="AG29" s="48">
        <v>0</v>
      </c>
      <c r="AI29" t="s">
        <v>125</v>
      </c>
      <c r="AJ29" s="48">
        <v>46</v>
      </c>
      <c r="AK29" s="146">
        <v>0.70769230769230773</v>
      </c>
      <c r="AL29" s="48">
        <v>0</v>
      </c>
      <c r="AM29" s="48">
        <v>4</v>
      </c>
      <c r="AN29" s="48">
        <v>0</v>
      </c>
      <c r="AO29" s="48">
        <v>1</v>
      </c>
      <c r="AP29" s="48">
        <v>9</v>
      </c>
      <c r="AQ29" s="48">
        <v>0</v>
      </c>
      <c r="AR29" s="48">
        <v>5</v>
      </c>
    </row>
    <row r="30" spans="1:55">
      <c r="A30" t="s">
        <v>195</v>
      </c>
      <c r="B30" s="48">
        <v>0</v>
      </c>
      <c r="C30" s="146">
        <v>0</v>
      </c>
      <c r="D30" s="48">
        <v>0</v>
      </c>
      <c r="E30" s="48">
        <v>0</v>
      </c>
      <c r="F30" s="48">
        <v>0</v>
      </c>
      <c r="G30" s="48">
        <v>0</v>
      </c>
      <c r="H30" s="48">
        <v>0</v>
      </c>
      <c r="I30" s="48">
        <v>0</v>
      </c>
      <c r="J30" s="48">
        <v>0</v>
      </c>
      <c r="K30" s="48">
        <v>0</v>
      </c>
      <c r="M30" t="s">
        <v>195</v>
      </c>
      <c r="N30" s="48">
        <v>42</v>
      </c>
      <c r="O30" s="146">
        <v>0.51851851851851849</v>
      </c>
      <c r="P30" s="48">
        <v>0</v>
      </c>
      <c r="Q30" s="48">
        <v>0</v>
      </c>
      <c r="R30" s="48">
        <v>0</v>
      </c>
      <c r="S30" s="48">
        <v>0</v>
      </c>
      <c r="T30" s="48">
        <v>0</v>
      </c>
      <c r="U30" s="48">
        <v>0</v>
      </c>
      <c r="V30" s="48">
        <v>0</v>
      </c>
      <c r="X30" t="s">
        <v>195</v>
      </c>
      <c r="Y30" s="48">
        <v>0</v>
      </c>
      <c r="Z30" s="146">
        <v>0</v>
      </c>
      <c r="AA30" s="48">
        <v>0</v>
      </c>
      <c r="AB30" s="48">
        <v>0</v>
      </c>
      <c r="AC30" s="48">
        <v>0</v>
      </c>
      <c r="AD30" s="48">
        <v>0</v>
      </c>
      <c r="AE30" s="48">
        <v>0</v>
      </c>
      <c r="AF30" s="48">
        <v>0</v>
      </c>
      <c r="AG30" s="48">
        <v>0</v>
      </c>
      <c r="AI30" t="s">
        <v>195</v>
      </c>
      <c r="AJ30" s="48">
        <v>50</v>
      </c>
      <c r="AK30" s="146">
        <v>0.76923076923076927</v>
      </c>
      <c r="AL30" s="48">
        <v>0</v>
      </c>
      <c r="AM30" s="48">
        <v>3</v>
      </c>
      <c r="AN30" s="48">
        <v>0</v>
      </c>
      <c r="AO30" s="48">
        <v>0</v>
      </c>
      <c r="AP30" s="48">
        <v>5</v>
      </c>
      <c r="AQ30" s="48">
        <v>0</v>
      </c>
      <c r="AR30" s="48">
        <v>5</v>
      </c>
    </row>
    <row r="31" spans="1:55">
      <c r="A31" t="s">
        <v>70</v>
      </c>
      <c r="B31" s="48">
        <v>101</v>
      </c>
      <c r="C31" s="146">
        <v>0.88596491228070173</v>
      </c>
      <c r="D31" s="48">
        <v>0</v>
      </c>
      <c r="E31" s="48">
        <v>1</v>
      </c>
      <c r="F31" s="48">
        <v>0</v>
      </c>
      <c r="G31" s="48">
        <v>1</v>
      </c>
      <c r="H31" s="48">
        <v>0</v>
      </c>
      <c r="I31" s="48">
        <v>7</v>
      </c>
      <c r="J31" s="48">
        <v>3</v>
      </c>
      <c r="K31" s="48">
        <v>0</v>
      </c>
      <c r="M31" t="s">
        <v>70</v>
      </c>
      <c r="N31" s="48">
        <v>42</v>
      </c>
      <c r="O31" s="146">
        <v>0.51851851851851849</v>
      </c>
      <c r="P31" s="48">
        <v>0</v>
      </c>
      <c r="Q31" s="48">
        <v>0</v>
      </c>
      <c r="R31" s="48">
        <v>0</v>
      </c>
      <c r="S31" s="48">
        <v>0</v>
      </c>
      <c r="T31" s="48">
        <v>0</v>
      </c>
      <c r="U31" s="48">
        <v>0</v>
      </c>
      <c r="V31" s="48">
        <v>0</v>
      </c>
      <c r="X31" t="s">
        <v>70</v>
      </c>
      <c r="Y31" s="48">
        <v>0</v>
      </c>
      <c r="Z31" s="146">
        <v>0</v>
      </c>
      <c r="AA31" s="48">
        <v>0</v>
      </c>
      <c r="AB31" s="48">
        <v>0</v>
      </c>
      <c r="AC31" s="48">
        <v>0</v>
      </c>
      <c r="AD31" s="48">
        <v>0</v>
      </c>
      <c r="AE31" s="48">
        <v>0</v>
      </c>
      <c r="AF31" s="48">
        <v>0</v>
      </c>
      <c r="AG31" s="48">
        <v>0</v>
      </c>
      <c r="AI31" t="s">
        <v>70</v>
      </c>
      <c r="AJ31" s="48">
        <v>0</v>
      </c>
      <c r="AK31" s="146">
        <v>0</v>
      </c>
      <c r="AL31" s="48">
        <v>0</v>
      </c>
      <c r="AM31" s="48">
        <v>0</v>
      </c>
      <c r="AN31" s="48">
        <v>0</v>
      </c>
      <c r="AO31" s="48">
        <v>0</v>
      </c>
      <c r="AP31" s="48">
        <v>0</v>
      </c>
      <c r="AQ31" s="48">
        <v>0</v>
      </c>
      <c r="AR31" s="48">
        <v>0</v>
      </c>
    </row>
    <row r="32" spans="1:55">
      <c r="A32" t="s">
        <v>78</v>
      </c>
      <c r="B32" s="48">
        <v>83</v>
      </c>
      <c r="C32" s="146">
        <v>0.72807017543859653</v>
      </c>
      <c r="D32" s="48">
        <v>0</v>
      </c>
      <c r="E32" s="48">
        <v>9</v>
      </c>
      <c r="F32" s="48">
        <v>0</v>
      </c>
      <c r="G32" s="48">
        <v>0</v>
      </c>
      <c r="H32" s="48">
        <v>0</v>
      </c>
      <c r="I32" s="48">
        <v>6</v>
      </c>
      <c r="J32" s="48">
        <v>3</v>
      </c>
      <c r="K32" s="48">
        <v>12</v>
      </c>
      <c r="M32" t="s">
        <v>78</v>
      </c>
      <c r="N32" s="48">
        <v>42</v>
      </c>
      <c r="O32" s="146">
        <v>0.51851851851851849</v>
      </c>
      <c r="P32" s="48">
        <v>0</v>
      </c>
      <c r="Q32" s="48">
        <v>0</v>
      </c>
      <c r="R32" s="48">
        <v>0</v>
      </c>
      <c r="S32" s="48">
        <v>0</v>
      </c>
      <c r="T32" s="48">
        <v>0</v>
      </c>
      <c r="U32" s="48">
        <v>0</v>
      </c>
      <c r="V32" s="48">
        <v>0</v>
      </c>
      <c r="X32" t="s">
        <v>78</v>
      </c>
      <c r="Y32" s="48">
        <v>0</v>
      </c>
      <c r="Z32" s="146">
        <v>0</v>
      </c>
      <c r="AA32" s="48">
        <v>0</v>
      </c>
      <c r="AB32" s="48">
        <v>0</v>
      </c>
      <c r="AC32" s="48">
        <v>0</v>
      </c>
      <c r="AD32" s="48">
        <v>0</v>
      </c>
      <c r="AE32" s="48">
        <v>0</v>
      </c>
      <c r="AF32" s="48">
        <v>0</v>
      </c>
      <c r="AG32" s="48">
        <v>0</v>
      </c>
      <c r="AI32" t="s">
        <v>78</v>
      </c>
      <c r="AJ32" s="48">
        <v>0</v>
      </c>
      <c r="AK32" s="146">
        <v>0</v>
      </c>
      <c r="AL32" s="48">
        <v>0</v>
      </c>
      <c r="AM32" s="48">
        <v>0</v>
      </c>
      <c r="AN32" s="48">
        <v>0</v>
      </c>
      <c r="AO32" s="48">
        <v>0</v>
      </c>
      <c r="AP32" s="48">
        <v>0</v>
      </c>
      <c r="AQ32" s="48">
        <v>0</v>
      </c>
      <c r="AR32" s="48">
        <v>0</v>
      </c>
    </row>
    <row r="33" spans="1:44">
      <c r="A33" t="s">
        <v>102</v>
      </c>
      <c r="B33" s="48">
        <v>0</v>
      </c>
      <c r="C33" s="146">
        <v>0</v>
      </c>
      <c r="D33" s="48">
        <v>0</v>
      </c>
      <c r="E33" s="48">
        <v>0</v>
      </c>
      <c r="F33" s="48">
        <v>0</v>
      </c>
      <c r="G33" s="48">
        <v>0</v>
      </c>
      <c r="H33" s="48">
        <v>0</v>
      </c>
      <c r="I33" s="48">
        <v>0</v>
      </c>
      <c r="J33" s="48">
        <v>0</v>
      </c>
      <c r="K33" s="48">
        <v>0</v>
      </c>
      <c r="M33" t="s">
        <v>102</v>
      </c>
      <c r="N33" s="48">
        <v>81</v>
      </c>
      <c r="O33" s="146">
        <v>1</v>
      </c>
      <c r="P33" s="48">
        <v>0</v>
      </c>
      <c r="Q33" s="48">
        <v>0</v>
      </c>
      <c r="R33" s="48">
        <v>0</v>
      </c>
      <c r="S33" s="48">
        <v>0</v>
      </c>
      <c r="T33" s="48">
        <v>0</v>
      </c>
      <c r="U33" s="48">
        <v>0</v>
      </c>
      <c r="V33" s="48">
        <v>0</v>
      </c>
      <c r="X33" t="s">
        <v>102</v>
      </c>
      <c r="Y33" s="48">
        <v>0</v>
      </c>
      <c r="Z33" s="146">
        <v>0</v>
      </c>
      <c r="AA33" s="48">
        <v>0</v>
      </c>
      <c r="AB33" s="48">
        <v>0</v>
      </c>
      <c r="AC33" s="48">
        <v>0</v>
      </c>
      <c r="AD33" s="48">
        <v>0</v>
      </c>
      <c r="AE33" s="48">
        <v>0</v>
      </c>
      <c r="AF33" s="48">
        <v>0</v>
      </c>
      <c r="AG33" s="48">
        <v>0</v>
      </c>
      <c r="AI33" t="s">
        <v>102</v>
      </c>
      <c r="AJ33" s="48">
        <v>0</v>
      </c>
      <c r="AK33" s="146">
        <v>0</v>
      </c>
      <c r="AL33" s="48">
        <v>0</v>
      </c>
      <c r="AM33" s="48">
        <v>0</v>
      </c>
      <c r="AN33" s="48">
        <v>0</v>
      </c>
      <c r="AO33" s="48">
        <v>0</v>
      </c>
      <c r="AP33" s="48">
        <v>0</v>
      </c>
      <c r="AQ33" s="48">
        <v>0</v>
      </c>
      <c r="AR33" s="48">
        <v>0</v>
      </c>
    </row>
    <row r="34" spans="1:44">
      <c r="A34" t="s">
        <v>98</v>
      </c>
      <c r="B34" s="48">
        <v>1</v>
      </c>
      <c r="C34" s="146">
        <v>8.771929824561403E-3</v>
      </c>
      <c r="D34" s="48">
        <v>0</v>
      </c>
      <c r="E34" s="48">
        <v>0</v>
      </c>
      <c r="F34" s="48">
        <v>0</v>
      </c>
      <c r="G34" s="48">
        <v>0</v>
      </c>
      <c r="H34" s="48">
        <v>0</v>
      </c>
      <c r="I34" s="48">
        <v>0</v>
      </c>
      <c r="J34" s="48">
        <v>0</v>
      </c>
      <c r="K34" s="48">
        <v>0</v>
      </c>
      <c r="M34" t="s">
        <v>98</v>
      </c>
      <c r="N34" s="48">
        <v>42</v>
      </c>
      <c r="O34" s="146">
        <v>0.51851851851851849</v>
      </c>
      <c r="P34" s="48">
        <v>0</v>
      </c>
      <c r="Q34" s="48">
        <v>0</v>
      </c>
      <c r="R34" s="48">
        <v>0</v>
      </c>
      <c r="S34" s="48">
        <v>0</v>
      </c>
      <c r="T34" s="48">
        <v>0</v>
      </c>
      <c r="U34" s="48">
        <v>0</v>
      </c>
      <c r="V34" s="48">
        <v>0</v>
      </c>
      <c r="X34" t="s">
        <v>98</v>
      </c>
      <c r="Y34" s="48">
        <v>0</v>
      </c>
      <c r="Z34" s="146">
        <v>0</v>
      </c>
      <c r="AA34" s="48">
        <v>0</v>
      </c>
      <c r="AB34" s="48">
        <v>0</v>
      </c>
      <c r="AC34" s="48">
        <v>0</v>
      </c>
      <c r="AD34" s="48">
        <v>0</v>
      </c>
      <c r="AE34" s="48">
        <v>0</v>
      </c>
      <c r="AF34" s="48">
        <v>0</v>
      </c>
      <c r="AG34" s="48">
        <v>0</v>
      </c>
      <c r="AI34" t="s">
        <v>98</v>
      </c>
      <c r="AJ34" s="48">
        <v>63</v>
      </c>
      <c r="AK34" s="146">
        <v>0.96923076923076923</v>
      </c>
      <c r="AL34" s="48">
        <v>0</v>
      </c>
      <c r="AM34" s="48">
        <v>0</v>
      </c>
      <c r="AN34" s="48">
        <v>0</v>
      </c>
      <c r="AO34" s="48">
        <v>0</v>
      </c>
      <c r="AP34" s="48">
        <v>2</v>
      </c>
      <c r="AQ34" s="48">
        <v>0</v>
      </c>
      <c r="AR34" s="48">
        <v>0</v>
      </c>
    </row>
    <row r="35" spans="1:44">
      <c r="A35" t="s">
        <v>129</v>
      </c>
      <c r="B35" s="48">
        <v>83</v>
      </c>
      <c r="C35" s="146">
        <v>0.72807017543859653</v>
      </c>
      <c r="D35" s="48">
        <v>2</v>
      </c>
      <c r="E35" s="48">
        <v>0</v>
      </c>
      <c r="F35" s="48">
        <v>1</v>
      </c>
      <c r="G35" s="48">
        <v>27</v>
      </c>
      <c r="H35" s="48">
        <v>0</v>
      </c>
      <c r="I35" s="48">
        <v>1</v>
      </c>
      <c r="J35" s="48">
        <v>1</v>
      </c>
      <c r="K35" s="48">
        <v>0</v>
      </c>
      <c r="M35" t="s">
        <v>129</v>
      </c>
      <c r="N35" s="48">
        <v>42</v>
      </c>
      <c r="O35" s="146">
        <v>0.51851851851851849</v>
      </c>
      <c r="P35" s="48">
        <v>0</v>
      </c>
      <c r="Q35" s="48">
        <v>0</v>
      </c>
      <c r="R35" s="48">
        <v>0</v>
      </c>
      <c r="S35" s="48">
        <v>0</v>
      </c>
      <c r="T35" s="48">
        <v>0</v>
      </c>
      <c r="U35" s="48">
        <v>0</v>
      </c>
      <c r="V35" s="48">
        <v>0</v>
      </c>
      <c r="X35" t="s">
        <v>129</v>
      </c>
      <c r="Y35" s="48">
        <v>0</v>
      </c>
      <c r="Z35" s="146">
        <v>0</v>
      </c>
      <c r="AA35" s="48">
        <v>0</v>
      </c>
      <c r="AB35" s="48">
        <v>0</v>
      </c>
      <c r="AC35" s="48">
        <v>0</v>
      </c>
      <c r="AD35" s="48">
        <v>0</v>
      </c>
      <c r="AE35" s="48">
        <v>0</v>
      </c>
      <c r="AF35" s="48">
        <v>0</v>
      </c>
      <c r="AG35" s="48">
        <v>0</v>
      </c>
      <c r="AI35" t="s">
        <v>129</v>
      </c>
      <c r="AJ35" s="48">
        <v>0</v>
      </c>
      <c r="AK35" s="146">
        <v>0</v>
      </c>
      <c r="AL35" s="48">
        <v>0</v>
      </c>
      <c r="AM35" s="48">
        <v>0</v>
      </c>
      <c r="AN35" s="48">
        <v>0</v>
      </c>
      <c r="AO35" s="48">
        <v>0</v>
      </c>
      <c r="AP35" s="48">
        <v>0</v>
      </c>
      <c r="AQ35" s="48">
        <v>0</v>
      </c>
      <c r="AR35" s="48">
        <v>0</v>
      </c>
    </row>
    <row r="36" spans="1:44">
      <c r="A36" t="s">
        <v>128</v>
      </c>
      <c r="B36" s="48">
        <v>0</v>
      </c>
      <c r="C36" s="146">
        <v>0</v>
      </c>
      <c r="D36" s="48">
        <v>0</v>
      </c>
      <c r="E36" s="48">
        <v>0</v>
      </c>
      <c r="F36" s="48">
        <v>0</v>
      </c>
      <c r="G36" s="48">
        <v>0</v>
      </c>
      <c r="H36" s="48">
        <v>0</v>
      </c>
      <c r="I36" s="48">
        <v>1</v>
      </c>
      <c r="J36" s="48">
        <v>0</v>
      </c>
      <c r="K36" s="48">
        <v>0</v>
      </c>
      <c r="M36" t="s">
        <v>128</v>
      </c>
      <c r="N36" s="48">
        <v>42</v>
      </c>
      <c r="O36" s="146">
        <v>0.51851851851851849</v>
      </c>
      <c r="P36" s="48">
        <v>0</v>
      </c>
      <c r="Q36" s="48">
        <v>0</v>
      </c>
      <c r="R36" s="48">
        <v>0</v>
      </c>
      <c r="S36" s="48">
        <v>0</v>
      </c>
      <c r="T36" s="48">
        <v>0</v>
      </c>
      <c r="U36" s="48">
        <v>0</v>
      </c>
      <c r="V36" s="48">
        <v>0</v>
      </c>
      <c r="X36" t="s">
        <v>128</v>
      </c>
      <c r="Y36" s="48">
        <v>0</v>
      </c>
      <c r="Z36" s="146">
        <v>0</v>
      </c>
      <c r="AA36" s="48">
        <v>0</v>
      </c>
      <c r="AB36" s="48">
        <v>0</v>
      </c>
      <c r="AC36" s="48">
        <v>0</v>
      </c>
      <c r="AD36" s="48">
        <v>0</v>
      </c>
      <c r="AE36" s="48">
        <v>0</v>
      </c>
      <c r="AF36" s="48">
        <v>0</v>
      </c>
      <c r="AG36" s="48">
        <v>0</v>
      </c>
      <c r="AI36" t="s">
        <v>128</v>
      </c>
      <c r="AJ36" s="48">
        <v>51</v>
      </c>
      <c r="AK36" s="146">
        <v>0.7846153846153846</v>
      </c>
      <c r="AL36" s="48">
        <v>0</v>
      </c>
      <c r="AM36" s="48">
        <v>0</v>
      </c>
      <c r="AN36" s="48">
        <v>0</v>
      </c>
      <c r="AO36" s="48">
        <v>0</v>
      </c>
      <c r="AP36" s="48">
        <v>10</v>
      </c>
      <c r="AQ36" s="48">
        <v>0</v>
      </c>
      <c r="AR36" s="48">
        <v>0</v>
      </c>
    </row>
    <row r="37" spans="1:44">
      <c r="A37" t="s">
        <v>110</v>
      </c>
      <c r="B37" s="48">
        <v>1</v>
      </c>
      <c r="C37" s="146">
        <v>8.771929824561403E-3</v>
      </c>
      <c r="D37" s="48">
        <v>0</v>
      </c>
      <c r="E37" s="48">
        <v>0</v>
      </c>
      <c r="F37" s="48">
        <v>0</v>
      </c>
      <c r="G37" s="48">
        <v>0</v>
      </c>
      <c r="H37" s="48">
        <v>0</v>
      </c>
      <c r="I37" s="48">
        <v>0</v>
      </c>
      <c r="J37" s="48">
        <v>0</v>
      </c>
      <c r="K37" s="48">
        <v>0</v>
      </c>
      <c r="M37" t="s">
        <v>110</v>
      </c>
      <c r="N37" s="48">
        <v>77</v>
      </c>
      <c r="O37" s="146">
        <v>0.95061728395061729</v>
      </c>
      <c r="Q37" s="48">
        <v>1</v>
      </c>
      <c r="R37" s="48">
        <v>0</v>
      </c>
      <c r="S37" s="48">
        <v>3</v>
      </c>
      <c r="T37" s="48">
        <v>0</v>
      </c>
      <c r="U37" s="48">
        <v>0</v>
      </c>
      <c r="V37" s="48">
        <v>0</v>
      </c>
      <c r="X37" t="s">
        <v>110</v>
      </c>
      <c r="Y37" s="48">
        <v>0</v>
      </c>
      <c r="Z37" s="146">
        <v>0</v>
      </c>
      <c r="AA37" s="48">
        <v>0</v>
      </c>
      <c r="AB37" s="48">
        <v>0</v>
      </c>
      <c r="AC37" s="48">
        <v>0</v>
      </c>
      <c r="AD37" s="48">
        <v>0</v>
      </c>
      <c r="AE37" s="48">
        <v>0</v>
      </c>
      <c r="AF37" s="48">
        <v>0</v>
      </c>
      <c r="AG37" s="48">
        <v>0</v>
      </c>
      <c r="AI37" t="s">
        <v>110</v>
      </c>
      <c r="AJ37" s="48">
        <v>0</v>
      </c>
      <c r="AK37" s="146">
        <v>0</v>
      </c>
      <c r="AL37" s="48">
        <v>0</v>
      </c>
      <c r="AM37" s="48">
        <v>0</v>
      </c>
      <c r="AN37" s="48">
        <v>0</v>
      </c>
      <c r="AO37" s="48">
        <v>0</v>
      </c>
      <c r="AP37" s="48">
        <v>0</v>
      </c>
      <c r="AQ37" s="48">
        <v>0</v>
      </c>
      <c r="AR37" s="48">
        <v>0</v>
      </c>
    </row>
    <row r="38" spans="1:44">
      <c r="A38" t="s">
        <v>65</v>
      </c>
      <c r="B38" s="48">
        <v>1</v>
      </c>
      <c r="C38" s="146">
        <v>8.771929824561403E-3</v>
      </c>
      <c r="D38" s="48">
        <v>0</v>
      </c>
      <c r="E38" s="48">
        <v>0</v>
      </c>
      <c r="F38" s="48">
        <v>0</v>
      </c>
      <c r="G38" s="48">
        <v>0</v>
      </c>
      <c r="H38" s="48">
        <v>0</v>
      </c>
      <c r="I38" s="48">
        <v>0</v>
      </c>
      <c r="J38" s="48">
        <v>0</v>
      </c>
      <c r="K38" s="48">
        <v>0</v>
      </c>
      <c r="M38" t="s">
        <v>65</v>
      </c>
      <c r="N38" s="48">
        <v>42</v>
      </c>
      <c r="O38" s="146">
        <v>0.51851851851851849</v>
      </c>
      <c r="P38" s="48">
        <v>0</v>
      </c>
      <c r="Q38" s="48">
        <v>0</v>
      </c>
      <c r="R38" s="48">
        <v>0</v>
      </c>
      <c r="S38" s="48">
        <v>0</v>
      </c>
      <c r="T38" s="48">
        <v>0</v>
      </c>
      <c r="U38" s="48">
        <v>0</v>
      </c>
      <c r="V38" s="48">
        <v>0</v>
      </c>
      <c r="X38" t="s">
        <v>65</v>
      </c>
      <c r="Y38" s="48">
        <v>30</v>
      </c>
      <c r="Z38" s="146">
        <v>0.34482758620689657</v>
      </c>
      <c r="AA38" s="48">
        <v>7</v>
      </c>
      <c r="AB38" s="48">
        <v>48</v>
      </c>
      <c r="AC38" s="48">
        <v>0</v>
      </c>
      <c r="AD38" s="48">
        <v>0</v>
      </c>
      <c r="AE38" s="48">
        <v>2</v>
      </c>
      <c r="AF38" s="48">
        <v>0</v>
      </c>
      <c r="AG38" s="48">
        <v>0</v>
      </c>
      <c r="AI38" t="s">
        <v>65</v>
      </c>
      <c r="AJ38" s="48">
        <v>0</v>
      </c>
      <c r="AK38" s="146">
        <v>0</v>
      </c>
      <c r="AL38" s="48">
        <v>0</v>
      </c>
      <c r="AM38" s="48">
        <v>0</v>
      </c>
      <c r="AN38" s="48">
        <v>0</v>
      </c>
      <c r="AO38" s="48">
        <v>0</v>
      </c>
      <c r="AP38" s="48">
        <v>0</v>
      </c>
      <c r="AQ38" s="48">
        <v>0</v>
      </c>
      <c r="AR38" s="48">
        <v>0</v>
      </c>
    </row>
    <row r="39" spans="1:44">
      <c r="A39" t="s">
        <v>115</v>
      </c>
      <c r="B39" s="48">
        <v>1</v>
      </c>
      <c r="C39" s="146">
        <v>8.771929824561403E-3</v>
      </c>
      <c r="D39" s="48">
        <v>0</v>
      </c>
      <c r="E39" s="48">
        <v>0</v>
      </c>
      <c r="F39" s="48">
        <v>0</v>
      </c>
      <c r="G39" s="48">
        <v>0</v>
      </c>
      <c r="H39" s="48">
        <v>0</v>
      </c>
      <c r="I39" s="48">
        <v>0</v>
      </c>
      <c r="J39" s="48">
        <v>0</v>
      </c>
      <c r="K39" s="48">
        <v>0</v>
      </c>
      <c r="M39" t="s">
        <v>115</v>
      </c>
      <c r="N39" s="48">
        <v>42</v>
      </c>
      <c r="O39" s="146">
        <v>0.51851851851851849</v>
      </c>
      <c r="P39" s="48">
        <v>0</v>
      </c>
      <c r="Q39" s="48">
        <v>0</v>
      </c>
      <c r="R39" s="48">
        <v>0</v>
      </c>
      <c r="S39" s="48">
        <v>0</v>
      </c>
      <c r="T39" s="48">
        <v>0</v>
      </c>
      <c r="U39" s="48">
        <v>0</v>
      </c>
      <c r="V39" s="48">
        <v>0</v>
      </c>
      <c r="X39" t="s">
        <v>115</v>
      </c>
      <c r="Z39" s="146">
        <v>0</v>
      </c>
      <c r="AA39" s="48">
        <v>0</v>
      </c>
      <c r="AB39" s="48">
        <v>0</v>
      </c>
      <c r="AC39" s="48">
        <v>0</v>
      </c>
      <c r="AD39" s="48">
        <v>0</v>
      </c>
      <c r="AE39" s="48">
        <v>0</v>
      </c>
      <c r="AF39" s="48">
        <v>0</v>
      </c>
      <c r="AG39" s="48">
        <v>0</v>
      </c>
      <c r="AI39" t="s">
        <v>115</v>
      </c>
      <c r="AJ39" s="48">
        <v>55</v>
      </c>
      <c r="AK39" s="146">
        <v>0.84615384615384615</v>
      </c>
      <c r="AL39" s="48">
        <v>0</v>
      </c>
      <c r="AM39" s="48">
        <v>2</v>
      </c>
      <c r="AN39" s="48">
        <v>0</v>
      </c>
      <c r="AO39" s="48">
        <v>0</v>
      </c>
      <c r="AP39" s="48">
        <v>8</v>
      </c>
      <c r="AQ39" s="48">
        <v>0</v>
      </c>
      <c r="AR39" s="48">
        <v>0</v>
      </c>
    </row>
    <row r="40" spans="1:44">
      <c r="A40" t="s">
        <v>69</v>
      </c>
      <c r="B40" s="48">
        <v>0</v>
      </c>
      <c r="C40" s="146">
        <v>0</v>
      </c>
      <c r="D40" s="48">
        <v>0</v>
      </c>
      <c r="E40" s="48">
        <v>1</v>
      </c>
      <c r="F40" s="48">
        <v>0</v>
      </c>
      <c r="G40" s="48">
        <v>0</v>
      </c>
      <c r="H40" s="48">
        <v>0</v>
      </c>
      <c r="I40" s="48">
        <v>0</v>
      </c>
      <c r="J40" s="48">
        <v>0</v>
      </c>
      <c r="K40" s="48">
        <v>0</v>
      </c>
      <c r="M40" t="s">
        <v>69</v>
      </c>
      <c r="N40" s="48">
        <v>42</v>
      </c>
      <c r="O40" s="146">
        <v>0.51851851851851849</v>
      </c>
      <c r="P40" s="48">
        <v>0</v>
      </c>
      <c r="Q40" s="48">
        <v>0</v>
      </c>
      <c r="R40" s="48">
        <v>0</v>
      </c>
      <c r="S40" s="48">
        <v>0</v>
      </c>
      <c r="T40" s="48">
        <v>0</v>
      </c>
      <c r="U40" s="48">
        <v>0</v>
      </c>
      <c r="V40" s="48">
        <v>0</v>
      </c>
      <c r="X40" t="s">
        <v>69</v>
      </c>
      <c r="Y40" s="48">
        <v>57</v>
      </c>
      <c r="Z40" s="146">
        <v>0.65517241379310343</v>
      </c>
      <c r="AA40" s="48">
        <v>0</v>
      </c>
      <c r="AB40" s="48">
        <v>1</v>
      </c>
      <c r="AC40" s="48">
        <v>0</v>
      </c>
      <c r="AD40" s="48">
        <v>2</v>
      </c>
      <c r="AE40" s="48">
        <v>27</v>
      </c>
      <c r="AF40" s="48">
        <v>0</v>
      </c>
      <c r="AG40" s="48">
        <v>0</v>
      </c>
      <c r="AI40" t="s">
        <v>69</v>
      </c>
      <c r="AJ40" s="48">
        <v>0</v>
      </c>
      <c r="AK40" s="146">
        <v>0</v>
      </c>
      <c r="AL40" s="48">
        <v>0</v>
      </c>
      <c r="AM40" s="48">
        <v>0</v>
      </c>
      <c r="AN40" s="48">
        <v>0</v>
      </c>
      <c r="AO40" s="48">
        <v>0</v>
      </c>
      <c r="AP40" s="48">
        <v>0</v>
      </c>
      <c r="AQ40" s="48">
        <v>0</v>
      </c>
      <c r="AR40" s="48">
        <v>0</v>
      </c>
    </row>
    <row r="41" spans="1:44">
      <c r="A41" t="s">
        <v>104</v>
      </c>
      <c r="B41" s="48">
        <v>1</v>
      </c>
      <c r="C41" s="146">
        <v>8.771929824561403E-3</v>
      </c>
      <c r="D41" s="48">
        <v>0</v>
      </c>
      <c r="E41" s="48">
        <v>0</v>
      </c>
      <c r="F41" s="48">
        <v>0</v>
      </c>
      <c r="G41" s="48">
        <v>0</v>
      </c>
      <c r="H41" s="48">
        <v>0</v>
      </c>
      <c r="I41" s="48">
        <v>0</v>
      </c>
      <c r="J41" s="48">
        <v>0</v>
      </c>
      <c r="K41" s="48">
        <v>0</v>
      </c>
      <c r="M41" t="s">
        <v>104</v>
      </c>
      <c r="N41" s="48">
        <v>42</v>
      </c>
      <c r="O41" s="146">
        <v>0.51851851851851849</v>
      </c>
      <c r="P41" s="48">
        <v>0</v>
      </c>
      <c r="Q41" s="48">
        <v>0</v>
      </c>
      <c r="R41" s="48">
        <v>0</v>
      </c>
      <c r="S41" s="48">
        <v>0</v>
      </c>
      <c r="T41" s="48">
        <v>0</v>
      </c>
      <c r="U41" s="48">
        <v>0</v>
      </c>
      <c r="V41" s="48">
        <v>0</v>
      </c>
      <c r="X41" t="s">
        <v>104</v>
      </c>
      <c r="Y41" s="48">
        <v>84</v>
      </c>
      <c r="Z41" s="146">
        <v>0.96551724137931039</v>
      </c>
      <c r="AA41" s="48">
        <v>0</v>
      </c>
      <c r="AB41" s="48">
        <v>1</v>
      </c>
      <c r="AC41" s="48">
        <v>0</v>
      </c>
      <c r="AD41" s="48">
        <v>1</v>
      </c>
      <c r="AE41" s="48">
        <v>0</v>
      </c>
      <c r="AF41" s="48">
        <v>1</v>
      </c>
      <c r="AG41" s="48">
        <v>0</v>
      </c>
      <c r="AI41" t="s">
        <v>104</v>
      </c>
      <c r="AJ41" s="48">
        <v>0</v>
      </c>
      <c r="AK41" s="146">
        <v>0</v>
      </c>
      <c r="AL41" s="48">
        <v>0</v>
      </c>
      <c r="AM41" s="48">
        <v>0</v>
      </c>
      <c r="AN41" s="48">
        <v>0</v>
      </c>
      <c r="AO41" s="48">
        <v>0</v>
      </c>
      <c r="AP41" s="48">
        <v>0</v>
      </c>
      <c r="AQ41" s="48">
        <v>0</v>
      </c>
      <c r="AR41" s="48">
        <v>0</v>
      </c>
    </row>
    <row r="42" spans="1:44">
      <c r="A42" t="s">
        <v>113</v>
      </c>
      <c r="B42" s="48">
        <v>83</v>
      </c>
      <c r="C42" s="146">
        <v>0.72807017543859653</v>
      </c>
      <c r="D42" s="48">
        <v>7</v>
      </c>
      <c r="E42" s="48">
        <v>21</v>
      </c>
      <c r="F42" s="48">
        <v>0</v>
      </c>
      <c r="G42" s="48">
        <v>1</v>
      </c>
      <c r="H42" s="48">
        <v>0</v>
      </c>
      <c r="I42" s="48">
        <v>0</v>
      </c>
      <c r="J42" s="48">
        <v>1</v>
      </c>
      <c r="K42" s="48">
        <v>0</v>
      </c>
      <c r="M42" t="s">
        <v>113</v>
      </c>
      <c r="N42" s="48">
        <v>42</v>
      </c>
      <c r="O42" s="146">
        <v>0.51851851851851849</v>
      </c>
      <c r="P42" s="48">
        <v>0</v>
      </c>
      <c r="Q42" s="48">
        <v>0</v>
      </c>
      <c r="R42" s="48">
        <v>0</v>
      </c>
      <c r="S42" s="48">
        <v>0</v>
      </c>
      <c r="T42" s="48">
        <v>0</v>
      </c>
      <c r="U42" s="48">
        <v>0</v>
      </c>
      <c r="V42" s="48">
        <v>0</v>
      </c>
      <c r="X42" t="s">
        <v>113</v>
      </c>
      <c r="Y42" s="48">
        <v>0</v>
      </c>
      <c r="Z42" s="146">
        <v>0</v>
      </c>
      <c r="AA42" s="48">
        <v>0</v>
      </c>
      <c r="AB42" s="48">
        <v>0</v>
      </c>
      <c r="AC42" s="48">
        <v>0</v>
      </c>
      <c r="AD42" s="48">
        <v>0</v>
      </c>
      <c r="AE42" s="48">
        <v>0</v>
      </c>
      <c r="AF42" s="48">
        <v>0</v>
      </c>
      <c r="AG42" s="48">
        <v>0</v>
      </c>
      <c r="AI42" t="s">
        <v>113</v>
      </c>
      <c r="AJ42" s="48">
        <v>0</v>
      </c>
      <c r="AK42" s="146">
        <v>0</v>
      </c>
      <c r="AL42" s="48">
        <v>0</v>
      </c>
      <c r="AM42" s="48">
        <v>0</v>
      </c>
      <c r="AN42" s="48">
        <v>0</v>
      </c>
      <c r="AO42" s="48">
        <v>0</v>
      </c>
      <c r="AP42" s="48">
        <v>0</v>
      </c>
      <c r="AQ42" s="48">
        <v>0</v>
      </c>
      <c r="AR42" s="48">
        <v>0</v>
      </c>
    </row>
    <row r="43" spans="1:44">
      <c r="A43" t="s">
        <v>83</v>
      </c>
      <c r="B43" s="48">
        <v>1</v>
      </c>
      <c r="C43" s="146">
        <v>8.771929824561403E-3</v>
      </c>
      <c r="D43" s="48">
        <v>0</v>
      </c>
      <c r="E43" s="48">
        <v>0</v>
      </c>
      <c r="F43" s="48">
        <v>0</v>
      </c>
      <c r="G43" s="48">
        <v>0</v>
      </c>
      <c r="H43" s="48">
        <v>0</v>
      </c>
      <c r="I43" s="48">
        <v>0</v>
      </c>
      <c r="J43" s="48">
        <v>0</v>
      </c>
      <c r="K43" s="48">
        <v>0</v>
      </c>
      <c r="M43" t="s">
        <v>83</v>
      </c>
      <c r="N43" s="48">
        <v>42</v>
      </c>
      <c r="O43" s="146">
        <v>0.51851851851851849</v>
      </c>
      <c r="P43" s="48">
        <v>0</v>
      </c>
      <c r="Q43" s="48">
        <v>0</v>
      </c>
      <c r="R43" s="48">
        <v>0</v>
      </c>
      <c r="S43" s="48">
        <v>0</v>
      </c>
      <c r="T43" s="48">
        <v>0</v>
      </c>
      <c r="U43" s="48">
        <v>0</v>
      </c>
      <c r="V43" s="48">
        <v>0</v>
      </c>
      <c r="X43" t="s">
        <v>203</v>
      </c>
      <c r="Y43" s="48">
        <v>61</v>
      </c>
      <c r="Z43" s="146">
        <v>0.70114942528735635</v>
      </c>
      <c r="AA43" s="48">
        <v>1</v>
      </c>
      <c r="AB43" s="48">
        <v>7</v>
      </c>
      <c r="AC43" s="48">
        <v>0</v>
      </c>
      <c r="AD43" s="48">
        <v>7</v>
      </c>
      <c r="AE43" s="48">
        <v>6</v>
      </c>
      <c r="AF43" s="48">
        <v>5</v>
      </c>
      <c r="AG43" s="48">
        <v>0</v>
      </c>
      <c r="AI43" t="s">
        <v>83</v>
      </c>
      <c r="AJ43" s="48">
        <v>0</v>
      </c>
      <c r="AK43" s="146">
        <v>0</v>
      </c>
      <c r="AL43" s="48">
        <v>0</v>
      </c>
      <c r="AM43" s="48">
        <v>0</v>
      </c>
      <c r="AN43" s="48">
        <v>0</v>
      </c>
      <c r="AO43" s="48">
        <v>0</v>
      </c>
      <c r="AP43" s="48">
        <v>0</v>
      </c>
      <c r="AQ43" s="48">
        <v>0</v>
      </c>
      <c r="AR43" s="48">
        <v>0</v>
      </c>
    </row>
    <row r="44" spans="1:44">
      <c r="A44" t="s">
        <v>59</v>
      </c>
      <c r="B44" s="48">
        <v>82</v>
      </c>
      <c r="C44" s="146">
        <v>0.7192982456140351</v>
      </c>
      <c r="D44" s="48">
        <v>0</v>
      </c>
      <c r="E44" s="48">
        <v>3</v>
      </c>
      <c r="F44" s="48">
        <v>0</v>
      </c>
      <c r="G44" s="48">
        <v>3</v>
      </c>
      <c r="H44" s="48">
        <v>6</v>
      </c>
      <c r="I44" s="48">
        <v>0</v>
      </c>
      <c r="J44" s="48">
        <v>3</v>
      </c>
      <c r="K44" s="48">
        <v>17</v>
      </c>
      <c r="M44" t="s">
        <v>59</v>
      </c>
      <c r="N44" s="48">
        <v>42</v>
      </c>
      <c r="O44" s="146">
        <v>0.51851851851851849</v>
      </c>
      <c r="P44" s="48">
        <v>0</v>
      </c>
      <c r="Q44" s="48">
        <v>0</v>
      </c>
      <c r="R44" s="48">
        <v>0</v>
      </c>
      <c r="S44" s="48">
        <v>0</v>
      </c>
      <c r="T44" s="48">
        <v>0</v>
      </c>
      <c r="U44" s="48">
        <v>0</v>
      </c>
      <c r="V44" s="48">
        <v>0</v>
      </c>
      <c r="X44" t="s">
        <v>59</v>
      </c>
      <c r="Y44" s="48">
        <v>0</v>
      </c>
      <c r="Z44" s="146">
        <v>0</v>
      </c>
      <c r="AA44" s="48">
        <v>0</v>
      </c>
      <c r="AB44" s="48">
        <v>0</v>
      </c>
      <c r="AC44" s="48">
        <v>0</v>
      </c>
      <c r="AD44" s="48">
        <v>0</v>
      </c>
      <c r="AE44" s="48">
        <v>0</v>
      </c>
      <c r="AF44" s="48">
        <v>0</v>
      </c>
      <c r="AG44" s="48">
        <v>0</v>
      </c>
      <c r="AI44" t="s">
        <v>59</v>
      </c>
      <c r="AJ44" s="48">
        <v>0</v>
      </c>
      <c r="AK44" s="146">
        <v>0</v>
      </c>
      <c r="AL44" s="48">
        <v>0</v>
      </c>
      <c r="AM44" s="48">
        <v>0</v>
      </c>
      <c r="AN44" s="48">
        <v>0</v>
      </c>
      <c r="AO44" s="48">
        <v>0</v>
      </c>
      <c r="AP44" s="48">
        <v>0</v>
      </c>
      <c r="AQ44" s="48">
        <v>0</v>
      </c>
      <c r="AR44" s="48">
        <v>0</v>
      </c>
    </row>
    <row r="45" spans="1:44">
      <c r="A45" t="s">
        <v>105</v>
      </c>
      <c r="B45" s="48">
        <v>1</v>
      </c>
      <c r="C45" s="146">
        <v>8.771929824561403E-3</v>
      </c>
      <c r="D45" s="48">
        <v>0</v>
      </c>
      <c r="E45" s="48">
        <v>0</v>
      </c>
      <c r="F45" s="48">
        <v>0</v>
      </c>
      <c r="G45" s="48">
        <v>0</v>
      </c>
      <c r="H45" s="48">
        <v>0</v>
      </c>
      <c r="I45" s="48">
        <v>0</v>
      </c>
      <c r="J45" s="48">
        <v>0</v>
      </c>
      <c r="K45" s="48">
        <v>0</v>
      </c>
      <c r="M45" t="s">
        <v>105</v>
      </c>
      <c r="N45" s="48">
        <v>81</v>
      </c>
      <c r="O45" s="146">
        <v>1</v>
      </c>
      <c r="P45" s="48">
        <v>0</v>
      </c>
      <c r="Q45" s="48">
        <v>0</v>
      </c>
      <c r="R45" s="48">
        <v>0</v>
      </c>
      <c r="S45" s="48">
        <v>0</v>
      </c>
      <c r="T45" s="48">
        <v>0</v>
      </c>
      <c r="U45" s="48">
        <v>0</v>
      </c>
      <c r="V45" s="48">
        <v>0</v>
      </c>
      <c r="X45" t="s">
        <v>105</v>
      </c>
      <c r="Y45" s="48">
        <v>0</v>
      </c>
      <c r="Z45" s="146">
        <v>0</v>
      </c>
      <c r="AA45" s="48">
        <v>0</v>
      </c>
      <c r="AB45" s="48">
        <v>0</v>
      </c>
      <c r="AC45" s="48">
        <v>0</v>
      </c>
      <c r="AD45" s="48">
        <v>0</v>
      </c>
      <c r="AE45" s="48">
        <v>0</v>
      </c>
      <c r="AF45" s="48">
        <v>0</v>
      </c>
      <c r="AG45" s="48">
        <v>0</v>
      </c>
      <c r="AI45" t="s">
        <v>105</v>
      </c>
      <c r="AJ45" s="48">
        <v>0</v>
      </c>
      <c r="AK45" s="146">
        <v>0</v>
      </c>
      <c r="AL45" s="48">
        <v>0</v>
      </c>
      <c r="AM45" s="48">
        <v>0</v>
      </c>
      <c r="AN45" s="48">
        <v>0</v>
      </c>
      <c r="AO45" s="48">
        <v>0</v>
      </c>
      <c r="AP45" s="48">
        <v>0</v>
      </c>
      <c r="AQ45" s="48">
        <v>0</v>
      </c>
      <c r="AR45" s="48">
        <v>0</v>
      </c>
    </row>
    <row r="46" spans="1:44">
      <c r="A46" t="s">
        <v>126</v>
      </c>
      <c r="B46" s="48">
        <v>111</v>
      </c>
      <c r="C46" s="146">
        <v>0.97368421052631582</v>
      </c>
      <c r="D46" s="48">
        <v>0</v>
      </c>
      <c r="E46" s="48">
        <v>0</v>
      </c>
      <c r="F46" s="48">
        <v>0</v>
      </c>
      <c r="G46" s="48">
        <v>0</v>
      </c>
      <c r="H46" s="48">
        <v>0</v>
      </c>
      <c r="I46" s="48">
        <v>0</v>
      </c>
      <c r="J46" s="48">
        <v>2</v>
      </c>
      <c r="K46" s="48">
        <v>0</v>
      </c>
      <c r="M46" t="s">
        <v>126</v>
      </c>
      <c r="N46" s="48">
        <v>42</v>
      </c>
      <c r="O46" s="146">
        <v>0.51851851851851849</v>
      </c>
      <c r="P46" s="48">
        <v>0</v>
      </c>
      <c r="Q46" s="48">
        <v>0</v>
      </c>
      <c r="R46" s="48">
        <v>0</v>
      </c>
      <c r="S46" s="48">
        <v>0</v>
      </c>
      <c r="T46" s="48">
        <v>0</v>
      </c>
      <c r="U46" s="48">
        <v>0</v>
      </c>
      <c r="V46" s="48">
        <v>0</v>
      </c>
      <c r="X46" t="s">
        <v>126</v>
      </c>
      <c r="Y46" s="48">
        <v>0</v>
      </c>
      <c r="Z46" s="146">
        <v>0</v>
      </c>
      <c r="AA46" s="48">
        <v>0</v>
      </c>
      <c r="AB46" s="48">
        <v>0</v>
      </c>
      <c r="AC46" s="48">
        <v>0</v>
      </c>
      <c r="AD46" s="48">
        <v>0</v>
      </c>
      <c r="AE46" s="48">
        <v>0</v>
      </c>
      <c r="AF46" s="48">
        <v>0</v>
      </c>
      <c r="AG46" s="48">
        <v>0</v>
      </c>
      <c r="AI46" t="s">
        <v>126</v>
      </c>
      <c r="AJ46" s="48">
        <v>0</v>
      </c>
      <c r="AK46" s="146">
        <v>0</v>
      </c>
      <c r="AL46" s="48">
        <v>0</v>
      </c>
      <c r="AM46" s="48">
        <v>0</v>
      </c>
      <c r="AN46" s="48">
        <v>0</v>
      </c>
      <c r="AO46" s="48">
        <v>0</v>
      </c>
      <c r="AP46" s="48">
        <v>0</v>
      </c>
      <c r="AQ46" s="48">
        <v>0</v>
      </c>
      <c r="AR46" s="48">
        <v>0</v>
      </c>
    </row>
    <row r="47" spans="1:44">
      <c r="A47" t="s">
        <v>99</v>
      </c>
      <c r="B47" s="48">
        <v>1</v>
      </c>
      <c r="C47" s="146">
        <v>8.771929824561403E-3</v>
      </c>
      <c r="D47" s="48">
        <v>0</v>
      </c>
      <c r="E47" s="48">
        <v>0</v>
      </c>
      <c r="F47" s="48">
        <v>0</v>
      </c>
      <c r="G47" s="48">
        <v>0</v>
      </c>
      <c r="H47" s="48">
        <v>0</v>
      </c>
      <c r="I47" s="48">
        <v>0</v>
      </c>
      <c r="J47" s="48">
        <v>0</v>
      </c>
      <c r="K47" s="48">
        <v>0</v>
      </c>
      <c r="M47" t="s">
        <v>99</v>
      </c>
      <c r="N47" s="48">
        <v>42</v>
      </c>
      <c r="O47" s="146">
        <v>0.51851851851851849</v>
      </c>
      <c r="P47" s="48">
        <v>0</v>
      </c>
      <c r="Q47" s="48">
        <v>0</v>
      </c>
      <c r="R47" s="48">
        <v>0</v>
      </c>
      <c r="S47" s="48">
        <v>0</v>
      </c>
      <c r="T47" s="48">
        <v>0</v>
      </c>
      <c r="U47" s="48">
        <v>0</v>
      </c>
      <c r="V47" s="48">
        <v>0</v>
      </c>
      <c r="X47" t="s">
        <v>99</v>
      </c>
      <c r="Y47" s="48">
        <v>0</v>
      </c>
      <c r="Z47" s="146">
        <v>0</v>
      </c>
      <c r="AA47" s="48">
        <v>0</v>
      </c>
      <c r="AB47" s="48">
        <v>0</v>
      </c>
      <c r="AC47" s="48">
        <v>0</v>
      </c>
      <c r="AD47" s="48">
        <v>0</v>
      </c>
      <c r="AE47" s="48">
        <v>0</v>
      </c>
      <c r="AF47" s="48">
        <v>0</v>
      </c>
      <c r="AG47" s="48">
        <v>0</v>
      </c>
      <c r="AI47" t="s">
        <v>99</v>
      </c>
      <c r="AJ47" s="48">
        <v>36</v>
      </c>
      <c r="AK47" s="146">
        <v>0.55384615384615388</v>
      </c>
      <c r="AL47" s="48">
        <v>0</v>
      </c>
      <c r="AM47" s="48">
        <v>8</v>
      </c>
      <c r="AN47" s="48">
        <v>0</v>
      </c>
      <c r="AO47" s="48">
        <v>0</v>
      </c>
      <c r="AP47" s="48">
        <v>8</v>
      </c>
      <c r="AQ47" s="48">
        <v>0</v>
      </c>
      <c r="AR47" s="48">
        <v>10</v>
      </c>
    </row>
    <row r="48" spans="1:44">
      <c r="A48" t="s">
        <v>131</v>
      </c>
      <c r="B48" s="48">
        <v>1</v>
      </c>
      <c r="C48" s="146">
        <v>8.771929824561403E-3</v>
      </c>
      <c r="D48" s="48">
        <v>0</v>
      </c>
      <c r="E48" s="48">
        <v>0</v>
      </c>
      <c r="F48" s="48">
        <v>0</v>
      </c>
      <c r="G48" s="48">
        <v>0</v>
      </c>
      <c r="H48" s="48">
        <v>0</v>
      </c>
      <c r="I48" s="48">
        <v>0</v>
      </c>
      <c r="J48" s="48">
        <v>0</v>
      </c>
      <c r="K48" s="48">
        <v>0</v>
      </c>
      <c r="M48" t="s">
        <v>131</v>
      </c>
      <c r="N48" s="48">
        <v>72</v>
      </c>
      <c r="O48" s="146">
        <v>0.88888888888888884</v>
      </c>
      <c r="P48" s="48">
        <v>0</v>
      </c>
      <c r="Q48" s="48">
        <v>0</v>
      </c>
      <c r="R48" s="48">
        <v>0</v>
      </c>
      <c r="S48" s="48">
        <v>9</v>
      </c>
      <c r="T48" s="48">
        <v>0</v>
      </c>
      <c r="U48" s="48">
        <v>0</v>
      </c>
      <c r="V48" s="48">
        <v>0</v>
      </c>
      <c r="X48" t="s">
        <v>131</v>
      </c>
      <c r="Y48" s="48">
        <v>0</v>
      </c>
      <c r="Z48" s="146">
        <v>0</v>
      </c>
      <c r="AA48" s="48">
        <v>0</v>
      </c>
      <c r="AB48" s="48">
        <v>0</v>
      </c>
      <c r="AC48" s="48">
        <v>0</v>
      </c>
      <c r="AD48" s="48">
        <v>0</v>
      </c>
      <c r="AE48" s="48">
        <v>0</v>
      </c>
      <c r="AF48" s="48">
        <v>0</v>
      </c>
      <c r="AG48" s="48">
        <v>0</v>
      </c>
      <c r="AI48" t="s">
        <v>131</v>
      </c>
      <c r="AJ48" s="48">
        <v>0</v>
      </c>
      <c r="AK48" s="146">
        <v>0</v>
      </c>
      <c r="AL48" s="48">
        <v>0</v>
      </c>
      <c r="AM48" s="48">
        <v>0</v>
      </c>
      <c r="AN48" s="48">
        <v>0</v>
      </c>
      <c r="AO48" s="48">
        <v>0</v>
      </c>
      <c r="AP48" s="48">
        <v>0</v>
      </c>
      <c r="AQ48" s="48">
        <v>0</v>
      </c>
      <c r="AR48" s="48">
        <v>0</v>
      </c>
    </row>
    <row r="49" spans="1:44">
      <c r="A49" t="s">
        <v>138</v>
      </c>
      <c r="B49" s="48">
        <v>15</v>
      </c>
      <c r="C49" s="146">
        <v>0.13157894736842105</v>
      </c>
      <c r="D49" s="48">
        <v>1</v>
      </c>
      <c r="E49" s="48">
        <v>0</v>
      </c>
      <c r="F49" s="48">
        <v>0</v>
      </c>
      <c r="G49" s="48">
        <v>11</v>
      </c>
      <c r="H49" s="48">
        <v>0</v>
      </c>
      <c r="I49" s="48">
        <v>0</v>
      </c>
      <c r="J49" s="48">
        <v>0</v>
      </c>
      <c r="K49" s="48">
        <v>0</v>
      </c>
      <c r="M49" t="s">
        <v>138</v>
      </c>
      <c r="N49" s="48">
        <v>42</v>
      </c>
      <c r="O49" s="146">
        <v>0.51851851851851849</v>
      </c>
      <c r="P49" s="48">
        <v>0</v>
      </c>
      <c r="Q49" s="48">
        <v>0</v>
      </c>
      <c r="R49" s="48">
        <v>0</v>
      </c>
      <c r="S49" s="48">
        <v>0</v>
      </c>
      <c r="T49" s="48">
        <v>0</v>
      </c>
      <c r="U49" s="48">
        <v>0</v>
      </c>
      <c r="V49" s="48">
        <v>0</v>
      </c>
      <c r="X49" t="s">
        <v>138</v>
      </c>
      <c r="Y49" s="48">
        <v>0</v>
      </c>
      <c r="Z49" s="146">
        <v>0</v>
      </c>
      <c r="AA49" s="48">
        <v>0</v>
      </c>
      <c r="AB49" s="48">
        <v>0</v>
      </c>
      <c r="AC49" s="48">
        <v>0</v>
      </c>
      <c r="AD49" s="48">
        <v>0</v>
      </c>
      <c r="AE49" s="48">
        <v>0</v>
      </c>
      <c r="AF49" s="48">
        <v>0</v>
      </c>
      <c r="AG49" s="48">
        <v>0</v>
      </c>
      <c r="AI49" t="s">
        <v>138</v>
      </c>
      <c r="AJ49" s="48">
        <v>0</v>
      </c>
      <c r="AK49" s="146">
        <v>0</v>
      </c>
      <c r="AL49" s="48">
        <v>0</v>
      </c>
      <c r="AM49" s="48">
        <v>0</v>
      </c>
      <c r="AN49" s="48">
        <v>0</v>
      </c>
      <c r="AO49" s="48">
        <v>0</v>
      </c>
      <c r="AP49" s="48">
        <v>0</v>
      </c>
      <c r="AQ49" s="48">
        <v>0</v>
      </c>
      <c r="AR49" s="48">
        <v>0</v>
      </c>
    </row>
    <row r="50" spans="1:44">
      <c r="A50" t="s">
        <v>139</v>
      </c>
      <c r="B50" s="48">
        <v>63</v>
      </c>
      <c r="C50" s="146">
        <v>0.55263157894736847</v>
      </c>
      <c r="D50" s="48">
        <v>44</v>
      </c>
      <c r="E50" s="48">
        <v>0</v>
      </c>
      <c r="F50" s="48">
        <v>2</v>
      </c>
      <c r="G50" s="48">
        <v>1</v>
      </c>
      <c r="H50" s="48">
        <v>1</v>
      </c>
      <c r="I50" s="48">
        <v>2</v>
      </c>
      <c r="J50" s="48">
        <v>3</v>
      </c>
      <c r="K50" s="48">
        <v>0</v>
      </c>
      <c r="M50" t="s">
        <v>139</v>
      </c>
      <c r="N50" s="48">
        <v>42</v>
      </c>
      <c r="O50" s="146">
        <v>0.51851851851851849</v>
      </c>
      <c r="P50" s="48">
        <v>0</v>
      </c>
      <c r="Q50" s="48">
        <v>0</v>
      </c>
      <c r="R50" s="48">
        <v>0</v>
      </c>
      <c r="S50" s="48">
        <v>0</v>
      </c>
      <c r="T50" s="48">
        <v>0</v>
      </c>
      <c r="U50" s="48">
        <v>0</v>
      </c>
      <c r="V50" s="48">
        <v>0</v>
      </c>
      <c r="X50" t="s">
        <v>139</v>
      </c>
      <c r="Y50" s="48">
        <v>0</v>
      </c>
      <c r="Z50" s="146">
        <v>0</v>
      </c>
      <c r="AA50" s="48">
        <v>0</v>
      </c>
      <c r="AB50" s="48">
        <v>0</v>
      </c>
      <c r="AC50" s="48">
        <v>0</v>
      </c>
      <c r="AD50" s="48">
        <v>0</v>
      </c>
      <c r="AE50" s="48">
        <v>0</v>
      </c>
      <c r="AF50" s="48">
        <v>0</v>
      </c>
      <c r="AG50" s="48">
        <v>0</v>
      </c>
      <c r="AI50" t="s">
        <v>139</v>
      </c>
      <c r="AJ50" s="48">
        <v>0</v>
      </c>
      <c r="AK50" s="146">
        <v>0</v>
      </c>
      <c r="AL50" s="48">
        <v>0</v>
      </c>
      <c r="AM50" s="48">
        <v>0</v>
      </c>
      <c r="AN50" s="48">
        <v>0</v>
      </c>
      <c r="AO50" s="48">
        <v>0</v>
      </c>
      <c r="AP50" s="48">
        <v>0</v>
      </c>
      <c r="AQ50" s="48">
        <v>0</v>
      </c>
      <c r="AR50" s="48">
        <v>0</v>
      </c>
    </row>
    <row r="51" spans="1:44">
      <c r="A51" t="s">
        <v>76</v>
      </c>
      <c r="B51" s="48">
        <v>81</v>
      </c>
      <c r="C51" s="146">
        <v>0.71052631578947367</v>
      </c>
      <c r="D51" s="48">
        <v>1</v>
      </c>
      <c r="E51" s="48">
        <v>3</v>
      </c>
      <c r="F51" s="48">
        <v>0</v>
      </c>
      <c r="G51" s="48">
        <v>1</v>
      </c>
      <c r="H51" s="48">
        <v>0</v>
      </c>
      <c r="I51" s="48">
        <v>6</v>
      </c>
      <c r="J51" s="48">
        <v>4</v>
      </c>
      <c r="K51" s="48">
        <v>17</v>
      </c>
      <c r="M51" t="s">
        <v>76</v>
      </c>
      <c r="N51" s="48">
        <v>42</v>
      </c>
      <c r="O51" s="146">
        <v>0.51851851851851849</v>
      </c>
      <c r="P51" s="48">
        <v>0</v>
      </c>
      <c r="Q51" s="48">
        <v>0</v>
      </c>
      <c r="R51" s="48">
        <v>0</v>
      </c>
      <c r="S51" s="48">
        <v>0</v>
      </c>
      <c r="T51" s="48">
        <v>0</v>
      </c>
      <c r="U51" s="48">
        <v>0</v>
      </c>
      <c r="V51" s="48">
        <v>0</v>
      </c>
      <c r="X51" t="s">
        <v>76</v>
      </c>
      <c r="Y51" s="48">
        <v>0</v>
      </c>
      <c r="Z51" s="146">
        <v>0</v>
      </c>
      <c r="AA51" s="48">
        <v>0</v>
      </c>
      <c r="AB51" s="48">
        <v>0</v>
      </c>
      <c r="AC51" s="48">
        <v>0</v>
      </c>
      <c r="AD51" s="48">
        <v>0</v>
      </c>
      <c r="AE51" s="48">
        <v>0</v>
      </c>
      <c r="AF51" s="48">
        <v>0</v>
      </c>
      <c r="AG51" s="48">
        <v>0</v>
      </c>
      <c r="AI51" t="s">
        <v>76</v>
      </c>
      <c r="AJ51" s="48">
        <v>0</v>
      </c>
      <c r="AK51" s="146">
        <v>0</v>
      </c>
      <c r="AL51" s="48">
        <v>0</v>
      </c>
      <c r="AM51" s="48">
        <v>0</v>
      </c>
      <c r="AN51" s="48">
        <v>0</v>
      </c>
      <c r="AO51" s="48">
        <v>0</v>
      </c>
      <c r="AP51" s="48">
        <v>0</v>
      </c>
      <c r="AQ51" s="48">
        <v>0</v>
      </c>
      <c r="AR51" s="48">
        <v>0</v>
      </c>
    </row>
    <row r="52" spans="1:44">
      <c r="A52" t="s">
        <v>121</v>
      </c>
      <c r="B52" s="48">
        <v>1</v>
      </c>
      <c r="C52" s="146">
        <v>8.771929824561403E-3</v>
      </c>
      <c r="D52" s="48">
        <v>0</v>
      </c>
      <c r="E52" s="48">
        <v>0</v>
      </c>
      <c r="F52" s="48">
        <v>0</v>
      </c>
      <c r="G52" s="48">
        <v>0</v>
      </c>
      <c r="H52" s="48">
        <v>0</v>
      </c>
      <c r="I52" s="48">
        <v>0</v>
      </c>
      <c r="J52" s="48">
        <v>0</v>
      </c>
      <c r="K52" s="48">
        <v>0</v>
      </c>
      <c r="M52" t="s">
        <v>121</v>
      </c>
      <c r="N52" s="48">
        <v>42</v>
      </c>
      <c r="O52" s="146">
        <v>0.51851851851851849</v>
      </c>
      <c r="P52" s="48">
        <v>0</v>
      </c>
      <c r="Q52" s="48">
        <v>0</v>
      </c>
      <c r="R52" s="48">
        <v>0</v>
      </c>
      <c r="S52" s="48">
        <v>0</v>
      </c>
      <c r="T52" s="48">
        <v>0</v>
      </c>
      <c r="U52" s="48">
        <v>0</v>
      </c>
      <c r="V52" s="48">
        <v>0</v>
      </c>
      <c r="X52" t="s">
        <v>121</v>
      </c>
      <c r="Y52" s="48">
        <v>0</v>
      </c>
      <c r="Z52" s="146">
        <v>0</v>
      </c>
      <c r="AA52" s="48">
        <v>0</v>
      </c>
      <c r="AB52" s="48">
        <v>0</v>
      </c>
      <c r="AC52" s="48">
        <v>0</v>
      </c>
      <c r="AD52" s="48">
        <v>0</v>
      </c>
      <c r="AE52" s="48">
        <v>0</v>
      </c>
      <c r="AF52" s="48">
        <v>0</v>
      </c>
      <c r="AG52" s="48">
        <v>0</v>
      </c>
      <c r="AI52" t="s">
        <v>121</v>
      </c>
      <c r="AJ52" s="48">
        <v>58</v>
      </c>
      <c r="AK52" s="146">
        <v>0.89230769230769236</v>
      </c>
      <c r="AL52" s="48">
        <v>0</v>
      </c>
      <c r="AM52" s="48">
        <v>5</v>
      </c>
      <c r="AN52" s="48">
        <v>0</v>
      </c>
      <c r="AO52" s="48">
        <v>0</v>
      </c>
      <c r="AP52" s="48">
        <v>0</v>
      </c>
      <c r="AQ52" s="48">
        <v>0</v>
      </c>
      <c r="AR52" s="48">
        <v>0</v>
      </c>
    </row>
    <row r="53" spans="1:44">
      <c r="A53" t="s">
        <v>71</v>
      </c>
      <c r="B53" s="48">
        <v>1</v>
      </c>
      <c r="C53" s="146">
        <v>8.771929824561403E-3</v>
      </c>
      <c r="D53" s="48">
        <v>0</v>
      </c>
      <c r="E53" s="48">
        <v>0</v>
      </c>
      <c r="F53" s="48">
        <v>0</v>
      </c>
      <c r="G53" s="48">
        <v>0</v>
      </c>
      <c r="H53" s="48">
        <v>0</v>
      </c>
      <c r="I53" s="48">
        <v>0</v>
      </c>
      <c r="J53" s="48">
        <v>0</v>
      </c>
      <c r="K53" s="48">
        <v>0</v>
      </c>
      <c r="M53" t="s">
        <v>71</v>
      </c>
      <c r="N53" s="48">
        <v>81</v>
      </c>
      <c r="O53" s="146">
        <v>1</v>
      </c>
      <c r="P53" s="48">
        <v>0</v>
      </c>
      <c r="Q53" s="48">
        <v>0</v>
      </c>
      <c r="R53" s="48">
        <v>0</v>
      </c>
      <c r="S53" s="48">
        <v>0</v>
      </c>
      <c r="T53" s="48">
        <v>0</v>
      </c>
      <c r="U53" s="48">
        <v>0</v>
      </c>
      <c r="V53" s="48">
        <v>0</v>
      </c>
      <c r="X53" t="s">
        <v>71</v>
      </c>
      <c r="Y53" s="48">
        <v>0</v>
      </c>
      <c r="Z53" s="146">
        <v>0</v>
      </c>
      <c r="AA53" s="48">
        <v>0</v>
      </c>
      <c r="AB53" s="48">
        <v>0</v>
      </c>
      <c r="AC53" s="48">
        <v>0</v>
      </c>
      <c r="AD53" s="48">
        <v>0</v>
      </c>
      <c r="AE53" s="48">
        <v>0</v>
      </c>
      <c r="AF53" s="48">
        <v>0</v>
      </c>
      <c r="AG53" s="48">
        <v>0</v>
      </c>
      <c r="AI53" t="s">
        <v>71</v>
      </c>
      <c r="AJ53" s="48">
        <v>4</v>
      </c>
      <c r="AK53" s="146">
        <v>6.1538461538461542E-2</v>
      </c>
      <c r="AL53" s="48">
        <v>0</v>
      </c>
      <c r="AM53" s="48">
        <v>0</v>
      </c>
      <c r="AN53" s="48">
        <v>0</v>
      </c>
      <c r="AO53" s="48">
        <v>0</v>
      </c>
      <c r="AP53" s="48">
        <v>0</v>
      </c>
      <c r="AQ53" s="48">
        <v>0</v>
      </c>
      <c r="AR53" s="48">
        <v>0</v>
      </c>
    </row>
    <row r="54" spans="1:44">
      <c r="A54" t="s">
        <v>77</v>
      </c>
      <c r="B54" s="48">
        <v>1</v>
      </c>
      <c r="C54" s="146">
        <v>8.771929824561403E-3</v>
      </c>
      <c r="D54" s="48">
        <v>0</v>
      </c>
      <c r="E54" s="48">
        <v>0</v>
      </c>
      <c r="F54" s="48">
        <v>0</v>
      </c>
      <c r="G54" s="48">
        <v>0</v>
      </c>
      <c r="H54" s="48">
        <v>0</v>
      </c>
      <c r="I54" s="48">
        <v>0</v>
      </c>
      <c r="J54" s="48">
        <v>0</v>
      </c>
      <c r="K54" s="48">
        <v>0</v>
      </c>
      <c r="M54" t="s">
        <v>77</v>
      </c>
      <c r="N54" s="48">
        <v>42</v>
      </c>
      <c r="O54" s="146">
        <v>0.51851851851851849</v>
      </c>
      <c r="P54" s="48">
        <v>0</v>
      </c>
      <c r="Q54" s="48">
        <v>0</v>
      </c>
      <c r="R54" s="48">
        <v>0</v>
      </c>
      <c r="S54" s="48">
        <v>0</v>
      </c>
      <c r="T54" s="48">
        <v>0</v>
      </c>
      <c r="U54" s="48">
        <v>0</v>
      </c>
      <c r="V54" s="48">
        <v>0</v>
      </c>
      <c r="X54" t="s">
        <v>77</v>
      </c>
      <c r="Y54" s="48">
        <v>0</v>
      </c>
      <c r="Z54" s="146">
        <v>0</v>
      </c>
      <c r="AA54" s="48">
        <v>0</v>
      </c>
      <c r="AB54" s="48">
        <v>0</v>
      </c>
      <c r="AC54" s="48">
        <v>0</v>
      </c>
      <c r="AD54" s="48">
        <v>0</v>
      </c>
      <c r="AE54" s="48">
        <v>0</v>
      </c>
      <c r="AF54" s="48">
        <v>0</v>
      </c>
      <c r="AG54" s="48">
        <v>0</v>
      </c>
      <c r="AI54" t="s">
        <v>77</v>
      </c>
      <c r="AJ54" s="48">
        <v>0</v>
      </c>
      <c r="AK54" s="146">
        <v>0</v>
      </c>
      <c r="AL54" s="48">
        <v>0</v>
      </c>
      <c r="AM54" s="48">
        <v>0</v>
      </c>
      <c r="AN54" s="48">
        <v>0</v>
      </c>
      <c r="AO54" s="48">
        <v>0</v>
      </c>
      <c r="AP54" s="48">
        <v>0</v>
      </c>
      <c r="AQ54" s="48">
        <v>0</v>
      </c>
      <c r="AR54" s="48">
        <v>0</v>
      </c>
    </row>
    <row r="55" spans="1:44">
      <c r="A55" t="s">
        <v>79</v>
      </c>
      <c r="B55" s="48">
        <v>40</v>
      </c>
      <c r="C55" s="146">
        <v>0.35087719298245612</v>
      </c>
      <c r="D55" s="48">
        <v>26</v>
      </c>
      <c r="E55" s="48">
        <v>42</v>
      </c>
      <c r="F55" s="48">
        <v>1</v>
      </c>
      <c r="G55" s="48">
        <v>3</v>
      </c>
      <c r="H55" s="48">
        <v>0</v>
      </c>
      <c r="I55" s="48">
        <v>3</v>
      </c>
      <c r="J55" s="48">
        <v>0</v>
      </c>
      <c r="K55" s="48">
        <v>0</v>
      </c>
      <c r="M55" t="s">
        <v>79</v>
      </c>
      <c r="N55" s="48">
        <v>42</v>
      </c>
      <c r="O55" s="146">
        <v>0.51851851851851849</v>
      </c>
      <c r="P55" s="48">
        <v>0</v>
      </c>
      <c r="Q55" s="48">
        <v>0</v>
      </c>
      <c r="R55" s="48">
        <v>0</v>
      </c>
      <c r="S55" s="48">
        <v>0</v>
      </c>
      <c r="T55" s="48">
        <v>0</v>
      </c>
      <c r="U55" s="48">
        <v>0</v>
      </c>
      <c r="V55" s="48">
        <v>0</v>
      </c>
      <c r="X55" t="s">
        <v>79</v>
      </c>
      <c r="Y55" s="48">
        <v>0</v>
      </c>
      <c r="Z55" s="146">
        <v>0</v>
      </c>
      <c r="AA55" s="48">
        <v>0</v>
      </c>
      <c r="AB55" s="48">
        <v>0</v>
      </c>
      <c r="AC55" s="48">
        <v>0</v>
      </c>
      <c r="AD55" s="48">
        <v>0</v>
      </c>
      <c r="AE55" s="48">
        <v>0</v>
      </c>
      <c r="AF55" s="48">
        <v>0</v>
      </c>
      <c r="AG55" s="48">
        <v>0</v>
      </c>
      <c r="AI55" t="s">
        <v>79</v>
      </c>
      <c r="AJ55" s="48">
        <v>0</v>
      </c>
      <c r="AK55" s="146">
        <v>0</v>
      </c>
      <c r="AL55" s="48">
        <v>0</v>
      </c>
      <c r="AM55" s="48">
        <v>0</v>
      </c>
      <c r="AN55" s="48">
        <v>0</v>
      </c>
      <c r="AO55" s="48">
        <v>0</v>
      </c>
      <c r="AP55" s="48">
        <v>0</v>
      </c>
      <c r="AQ55" s="48">
        <v>0</v>
      </c>
      <c r="AR55" s="48">
        <v>0</v>
      </c>
    </row>
    <row r="56" spans="1:44">
      <c r="A56" t="s">
        <v>80</v>
      </c>
      <c r="B56" s="48">
        <v>0</v>
      </c>
      <c r="C56" s="146">
        <v>0</v>
      </c>
      <c r="D56" s="48">
        <v>0</v>
      </c>
      <c r="E56" s="48">
        <v>0</v>
      </c>
      <c r="F56" s="48">
        <v>0</v>
      </c>
      <c r="G56" s="48">
        <v>0</v>
      </c>
      <c r="H56" s="48">
        <v>0</v>
      </c>
      <c r="I56" s="48">
        <v>0</v>
      </c>
      <c r="J56" s="48">
        <v>1</v>
      </c>
      <c r="K56" s="48">
        <v>0</v>
      </c>
      <c r="M56" t="s">
        <v>80</v>
      </c>
      <c r="N56" s="48">
        <v>81</v>
      </c>
      <c r="O56" s="146">
        <v>1</v>
      </c>
      <c r="P56" s="48">
        <v>0</v>
      </c>
      <c r="Q56" s="48">
        <v>0</v>
      </c>
      <c r="R56" s="48">
        <v>0</v>
      </c>
      <c r="S56" s="48">
        <v>0</v>
      </c>
      <c r="T56" s="48">
        <v>0</v>
      </c>
      <c r="U56" s="48">
        <v>0</v>
      </c>
      <c r="V56" s="48">
        <v>0</v>
      </c>
      <c r="X56" t="s">
        <v>80</v>
      </c>
      <c r="Y56" s="48">
        <v>0</v>
      </c>
      <c r="Z56" s="146">
        <v>0</v>
      </c>
      <c r="AA56" s="48">
        <v>0</v>
      </c>
      <c r="AB56" s="48">
        <v>0</v>
      </c>
      <c r="AC56" s="48">
        <v>0</v>
      </c>
      <c r="AD56" s="48">
        <v>0</v>
      </c>
      <c r="AE56" s="48">
        <v>0</v>
      </c>
      <c r="AF56" s="48">
        <v>0</v>
      </c>
      <c r="AG56" s="48">
        <v>0</v>
      </c>
      <c r="AI56" t="s">
        <v>80</v>
      </c>
      <c r="AJ56" s="48">
        <v>0</v>
      </c>
      <c r="AK56" s="146">
        <v>0</v>
      </c>
      <c r="AL56" s="48">
        <v>0</v>
      </c>
      <c r="AM56" s="48">
        <v>0</v>
      </c>
      <c r="AN56" s="48">
        <v>0</v>
      </c>
      <c r="AO56" s="48">
        <v>0</v>
      </c>
      <c r="AP56" s="48">
        <v>0</v>
      </c>
      <c r="AQ56" s="48">
        <v>0</v>
      </c>
      <c r="AR56" s="48">
        <v>0</v>
      </c>
    </row>
    <row r="57" spans="1:44">
      <c r="A57" t="s">
        <v>93</v>
      </c>
      <c r="B57" s="48">
        <v>1</v>
      </c>
      <c r="C57" s="146">
        <v>8.771929824561403E-3</v>
      </c>
      <c r="D57" s="48">
        <v>0</v>
      </c>
      <c r="E57" s="48">
        <v>0</v>
      </c>
      <c r="F57" s="48">
        <v>0</v>
      </c>
      <c r="G57" s="48">
        <v>0</v>
      </c>
      <c r="H57" s="48">
        <v>0</v>
      </c>
      <c r="I57" s="48">
        <v>0</v>
      </c>
      <c r="J57" s="48">
        <v>0</v>
      </c>
      <c r="K57" s="48">
        <v>0</v>
      </c>
      <c r="M57" t="s">
        <v>93</v>
      </c>
      <c r="N57" s="48">
        <v>42</v>
      </c>
      <c r="O57" s="146">
        <v>0.51851851851851849</v>
      </c>
      <c r="P57" s="48">
        <v>0</v>
      </c>
      <c r="Q57" s="48">
        <v>0</v>
      </c>
      <c r="R57" s="48">
        <v>0</v>
      </c>
      <c r="S57" s="48">
        <v>0</v>
      </c>
      <c r="T57" s="48">
        <v>0</v>
      </c>
      <c r="U57" s="48">
        <v>0</v>
      </c>
      <c r="V57" s="48">
        <v>0</v>
      </c>
      <c r="X57" t="s">
        <v>93</v>
      </c>
      <c r="Y57" s="48">
        <v>72</v>
      </c>
      <c r="Z57" s="146">
        <v>0.82758620689655171</v>
      </c>
      <c r="AA57" s="48">
        <v>0</v>
      </c>
      <c r="AB57" s="48">
        <v>9</v>
      </c>
      <c r="AC57" s="48">
        <v>0</v>
      </c>
      <c r="AD57" s="48">
        <v>1</v>
      </c>
      <c r="AE57" s="48">
        <v>1</v>
      </c>
      <c r="AF57" s="48">
        <v>4</v>
      </c>
      <c r="AG57" s="48">
        <v>0</v>
      </c>
      <c r="AI57" t="s">
        <v>93</v>
      </c>
      <c r="AJ57" s="48">
        <v>4</v>
      </c>
      <c r="AK57" s="146">
        <v>6.1538461538461542E-2</v>
      </c>
      <c r="AL57" s="48">
        <v>0</v>
      </c>
      <c r="AM57" s="48">
        <v>0</v>
      </c>
      <c r="AN57" s="48">
        <v>0</v>
      </c>
      <c r="AO57" s="48">
        <v>0</v>
      </c>
      <c r="AP57" s="48">
        <v>0</v>
      </c>
      <c r="AQ57" s="48">
        <v>0</v>
      </c>
      <c r="AR57" s="48">
        <v>0</v>
      </c>
    </row>
    <row r="58" spans="1:44">
      <c r="A58" t="s">
        <v>94</v>
      </c>
      <c r="B58" s="48">
        <v>1</v>
      </c>
      <c r="C58" s="146">
        <v>8.771929824561403E-3</v>
      </c>
      <c r="D58" s="48">
        <v>0</v>
      </c>
      <c r="E58" s="48">
        <v>0</v>
      </c>
      <c r="F58" s="48">
        <v>0</v>
      </c>
      <c r="G58" s="48">
        <v>0</v>
      </c>
      <c r="H58" s="48">
        <v>0</v>
      </c>
      <c r="I58" s="48">
        <v>0</v>
      </c>
      <c r="J58" s="48">
        <v>0</v>
      </c>
      <c r="K58" s="48">
        <v>0</v>
      </c>
      <c r="M58" t="s">
        <v>94</v>
      </c>
      <c r="N58" s="48">
        <v>42</v>
      </c>
      <c r="O58" s="146">
        <v>0.51851851851851849</v>
      </c>
      <c r="P58" s="48">
        <v>0</v>
      </c>
      <c r="Q58" s="48">
        <v>0</v>
      </c>
      <c r="R58" s="48">
        <v>0</v>
      </c>
      <c r="S58" s="48">
        <v>0</v>
      </c>
      <c r="T58" s="48">
        <v>0</v>
      </c>
      <c r="U58" s="48">
        <v>0</v>
      </c>
      <c r="V58" s="48">
        <v>0</v>
      </c>
      <c r="X58" t="s">
        <v>94</v>
      </c>
      <c r="Y58" s="48">
        <v>59</v>
      </c>
      <c r="Z58" s="146">
        <v>0.67816091954022983</v>
      </c>
      <c r="AA58" s="48">
        <v>6</v>
      </c>
      <c r="AB58" s="48">
        <v>21</v>
      </c>
      <c r="AC58" s="48">
        <v>0</v>
      </c>
      <c r="AD58" s="48">
        <v>1</v>
      </c>
      <c r="AE58" s="48">
        <v>0</v>
      </c>
      <c r="AF58" s="48">
        <v>0</v>
      </c>
      <c r="AG58" s="48">
        <v>0</v>
      </c>
      <c r="AI58" t="s">
        <v>94</v>
      </c>
      <c r="AJ58" s="48">
        <v>0</v>
      </c>
      <c r="AK58" s="146">
        <v>0</v>
      </c>
      <c r="AL58" s="48">
        <v>0</v>
      </c>
      <c r="AM58" s="48">
        <v>0</v>
      </c>
      <c r="AN58" s="48">
        <v>0</v>
      </c>
      <c r="AO58" s="48">
        <v>0</v>
      </c>
      <c r="AP58" s="48">
        <v>0</v>
      </c>
      <c r="AQ58" s="48">
        <v>0</v>
      </c>
      <c r="AR58" s="48">
        <v>0</v>
      </c>
    </row>
    <row r="59" spans="1:44">
      <c r="A59" t="s">
        <v>140</v>
      </c>
      <c r="B59" s="48">
        <v>1</v>
      </c>
      <c r="C59" s="146">
        <v>8.771929824561403E-3</v>
      </c>
      <c r="D59" s="48">
        <v>0</v>
      </c>
      <c r="E59" s="48">
        <v>0</v>
      </c>
      <c r="F59" s="48">
        <v>0</v>
      </c>
      <c r="G59" s="48">
        <v>0</v>
      </c>
      <c r="H59" s="48">
        <v>0</v>
      </c>
      <c r="I59" s="48">
        <v>0</v>
      </c>
      <c r="J59" s="48">
        <v>0</v>
      </c>
      <c r="K59" s="48">
        <v>0</v>
      </c>
      <c r="M59" t="s">
        <v>140</v>
      </c>
      <c r="N59" s="48">
        <v>42</v>
      </c>
      <c r="O59" s="146">
        <v>0.51851851851851849</v>
      </c>
      <c r="P59" s="48">
        <v>0</v>
      </c>
      <c r="Q59" s="48">
        <v>0</v>
      </c>
      <c r="R59" s="48">
        <v>0</v>
      </c>
      <c r="S59" s="48">
        <v>0</v>
      </c>
      <c r="T59" s="48">
        <v>0</v>
      </c>
      <c r="U59" s="48">
        <v>0</v>
      </c>
      <c r="V59" s="48">
        <v>0</v>
      </c>
      <c r="X59" t="s">
        <v>140</v>
      </c>
      <c r="Y59" s="48">
        <v>0</v>
      </c>
      <c r="Z59" s="146">
        <v>0</v>
      </c>
      <c r="AA59" s="48">
        <v>0</v>
      </c>
      <c r="AB59" s="48">
        <v>0</v>
      </c>
      <c r="AC59" s="48">
        <v>0</v>
      </c>
      <c r="AD59" s="48">
        <v>0</v>
      </c>
      <c r="AE59" s="48">
        <v>0</v>
      </c>
      <c r="AF59" s="48">
        <v>0</v>
      </c>
      <c r="AG59" s="48">
        <v>0</v>
      </c>
      <c r="AI59" t="s">
        <v>140</v>
      </c>
      <c r="AJ59" s="48">
        <v>28</v>
      </c>
      <c r="AK59" s="146">
        <v>0.43076923076923079</v>
      </c>
      <c r="AL59" s="48">
        <v>0</v>
      </c>
      <c r="AM59" s="48">
        <v>36</v>
      </c>
      <c r="AN59" s="48">
        <v>0</v>
      </c>
      <c r="AO59" s="48">
        <v>0</v>
      </c>
      <c r="AP59" s="48">
        <v>0</v>
      </c>
      <c r="AQ59" s="48">
        <v>0</v>
      </c>
      <c r="AR59" s="48">
        <v>0</v>
      </c>
    </row>
    <row r="60" spans="1:44">
      <c r="A60" t="s">
        <v>89</v>
      </c>
      <c r="B60" s="48">
        <v>1</v>
      </c>
      <c r="C60" s="146">
        <v>8.771929824561403E-3</v>
      </c>
      <c r="D60" s="48">
        <v>0</v>
      </c>
      <c r="E60" s="48">
        <v>0</v>
      </c>
      <c r="F60" s="48">
        <v>0</v>
      </c>
      <c r="G60" s="48">
        <v>0</v>
      </c>
      <c r="H60" s="48">
        <v>0</v>
      </c>
      <c r="I60" s="48">
        <v>0</v>
      </c>
      <c r="J60" s="48">
        <v>0</v>
      </c>
      <c r="K60" s="48">
        <v>0</v>
      </c>
      <c r="M60" t="s">
        <v>89</v>
      </c>
      <c r="N60" s="48">
        <v>42</v>
      </c>
      <c r="O60" s="146">
        <v>0.51851851851851849</v>
      </c>
      <c r="P60" s="48">
        <v>0</v>
      </c>
      <c r="Q60" s="48">
        <v>0</v>
      </c>
      <c r="R60" s="48">
        <v>0</v>
      </c>
      <c r="S60" s="48">
        <v>0</v>
      </c>
      <c r="T60" s="48">
        <v>0</v>
      </c>
      <c r="U60" s="48">
        <v>0</v>
      </c>
      <c r="V60" s="48">
        <v>0</v>
      </c>
      <c r="X60" t="s">
        <v>89</v>
      </c>
      <c r="Y60" s="48">
        <v>0</v>
      </c>
      <c r="Z60" s="146">
        <v>0</v>
      </c>
      <c r="AA60" s="48">
        <v>0</v>
      </c>
      <c r="AB60" s="48">
        <v>0</v>
      </c>
      <c r="AC60" s="48">
        <v>0</v>
      </c>
      <c r="AD60" s="48">
        <v>0</v>
      </c>
      <c r="AE60" s="48">
        <v>0</v>
      </c>
      <c r="AF60" s="48">
        <v>0</v>
      </c>
      <c r="AG60" s="48">
        <v>0</v>
      </c>
      <c r="AI60" t="s">
        <v>89</v>
      </c>
      <c r="AJ60" s="48">
        <v>58</v>
      </c>
      <c r="AK60" s="146">
        <v>0.89230769230769236</v>
      </c>
      <c r="AL60" s="48">
        <v>0</v>
      </c>
      <c r="AM60" s="48">
        <v>0</v>
      </c>
      <c r="AN60" s="48">
        <v>0</v>
      </c>
      <c r="AO60" s="48">
        <v>0</v>
      </c>
      <c r="AP60" s="48">
        <v>6</v>
      </c>
      <c r="AQ60" s="48">
        <v>0</v>
      </c>
      <c r="AR60" s="48">
        <v>0</v>
      </c>
    </row>
    <row r="61" spans="1:44">
      <c r="A61" t="s">
        <v>95</v>
      </c>
      <c r="B61" s="48">
        <v>0</v>
      </c>
      <c r="C61" s="146">
        <v>0</v>
      </c>
      <c r="D61" s="48">
        <v>0</v>
      </c>
      <c r="E61" s="48">
        <v>0</v>
      </c>
      <c r="F61" s="48">
        <v>0</v>
      </c>
      <c r="G61" s="48">
        <v>0</v>
      </c>
      <c r="H61" s="48">
        <v>0</v>
      </c>
      <c r="I61" s="48">
        <v>0</v>
      </c>
      <c r="J61" s="48">
        <v>0</v>
      </c>
      <c r="K61" s="48">
        <v>0</v>
      </c>
      <c r="M61" t="s">
        <v>95</v>
      </c>
      <c r="N61" s="48">
        <v>42</v>
      </c>
      <c r="O61" s="146">
        <v>0.51851851851851849</v>
      </c>
      <c r="P61" s="48">
        <v>0</v>
      </c>
      <c r="Q61" s="48">
        <v>0</v>
      </c>
      <c r="R61" s="48">
        <v>0</v>
      </c>
      <c r="S61" s="48">
        <v>0</v>
      </c>
      <c r="T61" s="48">
        <v>0</v>
      </c>
      <c r="U61" s="48">
        <v>0</v>
      </c>
      <c r="V61" s="48">
        <v>0</v>
      </c>
      <c r="X61" t="s">
        <v>95</v>
      </c>
      <c r="Y61" s="48">
        <v>0</v>
      </c>
      <c r="Z61" s="146">
        <v>0</v>
      </c>
      <c r="AA61" s="48">
        <v>0</v>
      </c>
      <c r="AB61" s="48">
        <v>0</v>
      </c>
      <c r="AC61" s="48">
        <v>0</v>
      </c>
      <c r="AD61" s="48">
        <v>0</v>
      </c>
      <c r="AE61" s="48">
        <v>0</v>
      </c>
      <c r="AF61" s="48">
        <v>0</v>
      </c>
      <c r="AG61" s="48">
        <v>0</v>
      </c>
      <c r="AI61" t="s">
        <v>95</v>
      </c>
      <c r="AJ61" s="48">
        <v>46</v>
      </c>
      <c r="AK61" s="146">
        <v>0.70769230769230773</v>
      </c>
      <c r="AL61" s="48">
        <v>0</v>
      </c>
      <c r="AM61" s="48">
        <v>13</v>
      </c>
      <c r="AN61" s="48">
        <v>0</v>
      </c>
      <c r="AO61" s="48">
        <v>0</v>
      </c>
      <c r="AP61" s="48">
        <v>6</v>
      </c>
      <c r="AQ61" s="48">
        <v>0</v>
      </c>
      <c r="AR61" s="48">
        <v>0</v>
      </c>
    </row>
    <row r="62" spans="1:44">
      <c r="A62" t="s">
        <v>75</v>
      </c>
      <c r="B62" s="48">
        <v>0</v>
      </c>
      <c r="C62" s="146">
        <v>0</v>
      </c>
      <c r="D62" s="48">
        <v>0</v>
      </c>
      <c r="E62" s="48">
        <v>0</v>
      </c>
      <c r="F62" s="48">
        <v>0</v>
      </c>
      <c r="G62" s="48">
        <v>0</v>
      </c>
      <c r="H62" s="48">
        <v>0</v>
      </c>
      <c r="I62" s="48">
        <v>0</v>
      </c>
      <c r="J62" s="48">
        <v>0</v>
      </c>
      <c r="K62" s="48">
        <v>0</v>
      </c>
      <c r="M62" t="s">
        <v>75</v>
      </c>
      <c r="N62" s="48">
        <v>80</v>
      </c>
      <c r="O62" s="146">
        <v>0.98765432098765427</v>
      </c>
      <c r="P62" s="48">
        <v>0</v>
      </c>
      <c r="Q62" s="48">
        <v>0</v>
      </c>
      <c r="R62" s="48">
        <v>0</v>
      </c>
      <c r="S62" s="48">
        <v>1</v>
      </c>
      <c r="T62" s="48">
        <v>0</v>
      </c>
      <c r="U62" s="48">
        <v>0</v>
      </c>
      <c r="V62" s="48">
        <v>0</v>
      </c>
      <c r="X62" t="s">
        <v>75</v>
      </c>
      <c r="Y62" s="48">
        <v>0</v>
      </c>
      <c r="Z62" s="146">
        <v>0</v>
      </c>
      <c r="AA62" s="48">
        <v>0</v>
      </c>
      <c r="AB62" s="48">
        <v>0</v>
      </c>
      <c r="AC62" s="48">
        <v>0</v>
      </c>
      <c r="AD62" s="48">
        <v>0</v>
      </c>
      <c r="AE62" s="48">
        <v>0</v>
      </c>
      <c r="AF62" s="48">
        <v>0</v>
      </c>
      <c r="AG62" s="48">
        <v>0</v>
      </c>
      <c r="AI62" t="s">
        <v>75</v>
      </c>
      <c r="AJ62" s="48">
        <v>0</v>
      </c>
      <c r="AK62" s="146">
        <v>0</v>
      </c>
      <c r="AL62" s="48">
        <v>0</v>
      </c>
      <c r="AM62" s="48">
        <v>0</v>
      </c>
      <c r="AN62" s="48">
        <v>0</v>
      </c>
      <c r="AO62" s="48">
        <v>0</v>
      </c>
      <c r="AP62" s="48">
        <v>0</v>
      </c>
      <c r="AQ62" s="48">
        <v>0</v>
      </c>
      <c r="AR62" s="48">
        <v>0</v>
      </c>
    </row>
    <row r="63" spans="1:44">
      <c r="A63" t="s">
        <v>62</v>
      </c>
      <c r="B63" s="48">
        <v>106</v>
      </c>
      <c r="C63" s="146">
        <v>0.92982456140350878</v>
      </c>
      <c r="D63" s="48">
        <v>0</v>
      </c>
      <c r="E63" s="48">
        <v>0</v>
      </c>
      <c r="F63" s="48">
        <v>0</v>
      </c>
      <c r="G63" s="48">
        <v>0</v>
      </c>
      <c r="H63" s="48">
        <v>0</v>
      </c>
      <c r="I63" s="48">
        <v>4</v>
      </c>
      <c r="J63" s="48">
        <v>3</v>
      </c>
      <c r="K63" s="48">
        <v>0</v>
      </c>
      <c r="M63" t="s">
        <v>62</v>
      </c>
      <c r="N63" s="48">
        <v>42</v>
      </c>
      <c r="O63" s="146">
        <v>0.51851851851851849</v>
      </c>
      <c r="P63" s="48">
        <v>0</v>
      </c>
      <c r="Q63" s="48">
        <v>0</v>
      </c>
      <c r="R63" s="48">
        <v>0</v>
      </c>
      <c r="S63" s="48">
        <v>0</v>
      </c>
      <c r="T63" s="48">
        <v>0</v>
      </c>
      <c r="U63" s="48">
        <v>0</v>
      </c>
      <c r="V63" s="48">
        <v>0</v>
      </c>
      <c r="X63" t="s">
        <v>62</v>
      </c>
      <c r="Y63" s="48">
        <v>0</v>
      </c>
      <c r="Z63" s="146">
        <v>0</v>
      </c>
      <c r="AA63" s="48">
        <v>0</v>
      </c>
      <c r="AB63" s="48">
        <v>0</v>
      </c>
      <c r="AC63" s="48">
        <v>0</v>
      </c>
      <c r="AD63" s="48">
        <v>0</v>
      </c>
      <c r="AE63" s="48">
        <v>0</v>
      </c>
      <c r="AF63" s="48">
        <v>0</v>
      </c>
      <c r="AG63" s="48">
        <v>0</v>
      </c>
      <c r="AI63" t="s">
        <v>62</v>
      </c>
      <c r="AJ63" s="48">
        <v>0</v>
      </c>
      <c r="AK63" s="146">
        <v>0</v>
      </c>
      <c r="AL63" s="48">
        <v>0</v>
      </c>
      <c r="AM63" s="48">
        <v>0</v>
      </c>
      <c r="AN63" s="48">
        <v>0</v>
      </c>
      <c r="AO63" s="48">
        <v>0</v>
      </c>
      <c r="AP63" s="48">
        <v>0</v>
      </c>
      <c r="AQ63" s="48">
        <v>0</v>
      </c>
      <c r="AR63" s="48">
        <v>0</v>
      </c>
    </row>
    <row r="64" spans="1:44">
      <c r="A64" t="s">
        <v>96</v>
      </c>
      <c r="B64" s="48">
        <v>0</v>
      </c>
      <c r="C64" s="146">
        <v>0</v>
      </c>
      <c r="D64" s="48">
        <v>0</v>
      </c>
      <c r="E64" s="48">
        <v>0</v>
      </c>
      <c r="F64" s="48">
        <v>0</v>
      </c>
      <c r="G64" s="48">
        <v>0</v>
      </c>
      <c r="H64" s="48">
        <v>0</v>
      </c>
      <c r="I64" s="48">
        <v>0</v>
      </c>
      <c r="J64" s="48">
        <v>0</v>
      </c>
      <c r="K64" s="48">
        <v>0</v>
      </c>
      <c r="M64" t="s">
        <v>96</v>
      </c>
      <c r="N64" s="48">
        <v>78</v>
      </c>
      <c r="O64" s="146">
        <v>0.96296296296296291</v>
      </c>
      <c r="P64" s="48">
        <v>0</v>
      </c>
      <c r="Q64" s="48">
        <v>3</v>
      </c>
      <c r="R64" s="48">
        <v>0</v>
      </c>
      <c r="S64" s="48">
        <v>0</v>
      </c>
      <c r="T64" s="48">
        <v>0</v>
      </c>
      <c r="U64" s="48">
        <v>0</v>
      </c>
      <c r="V64" s="48">
        <v>0</v>
      </c>
      <c r="X64" t="s">
        <v>96</v>
      </c>
      <c r="Y64" s="48">
        <v>0</v>
      </c>
      <c r="Z64" s="146">
        <v>0</v>
      </c>
      <c r="AA64" s="48">
        <v>0</v>
      </c>
      <c r="AB64" s="48">
        <v>0</v>
      </c>
      <c r="AC64" s="48">
        <v>0</v>
      </c>
      <c r="AD64" s="48">
        <v>0</v>
      </c>
      <c r="AE64" s="48">
        <v>0</v>
      </c>
      <c r="AF64" s="48">
        <v>0</v>
      </c>
      <c r="AG64" s="48">
        <v>0</v>
      </c>
      <c r="AI64" t="s">
        <v>96</v>
      </c>
      <c r="AJ64" s="48">
        <v>0</v>
      </c>
      <c r="AK64" s="146">
        <v>0</v>
      </c>
      <c r="AL64" s="48">
        <v>0</v>
      </c>
      <c r="AM64" s="48">
        <v>0</v>
      </c>
      <c r="AN64" s="48">
        <v>0</v>
      </c>
      <c r="AO64" s="48">
        <v>0</v>
      </c>
      <c r="AP64" s="48">
        <v>0</v>
      </c>
      <c r="AQ64" s="48">
        <v>0</v>
      </c>
      <c r="AR64" s="48">
        <v>0</v>
      </c>
    </row>
    <row r="65" spans="1:44">
      <c r="A65" t="s">
        <v>116</v>
      </c>
      <c r="B65" s="48">
        <v>0</v>
      </c>
      <c r="C65" s="146">
        <v>0</v>
      </c>
      <c r="D65" s="48">
        <v>0</v>
      </c>
      <c r="E65" s="48">
        <v>0</v>
      </c>
      <c r="F65" s="48">
        <v>0</v>
      </c>
      <c r="G65" s="48">
        <v>0</v>
      </c>
      <c r="H65" s="48">
        <v>0</v>
      </c>
      <c r="I65" s="48">
        <v>0</v>
      </c>
      <c r="J65" s="48">
        <v>0</v>
      </c>
      <c r="K65" s="48">
        <v>0</v>
      </c>
      <c r="M65" t="s">
        <v>116</v>
      </c>
      <c r="N65" s="48">
        <v>42</v>
      </c>
      <c r="O65" s="146">
        <v>0.51851851851851849</v>
      </c>
      <c r="P65" s="48">
        <v>0</v>
      </c>
      <c r="Q65" s="48">
        <v>0</v>
      </c>
      <c r="R65" s="48">
        <v>0</v>
      </c>
      <c r="S65" s="48">
        <v>0</v>
      </c>
      <c r="T65" s="48">
        <v>0</v>
      </c>
      <c r="U65" s="48">
        <v>0</v>
      </c>
      <c r="V65" s="48">
        <v>0</v>
      </c>
      <c r="X65" t="s">
        <v>116</v>
      </c>
      <c r="Y65" s="48">
        <v>0</v>
      </c>
      <c r="Z65" s="146">
        <v>0</v>
      </c>
      <c r="AA65" s="48">
        <v>0</v>
      </c>
      <c r="AB65" s="48">
        <v>0</v>
      </c>
      <c r="AC65" s="48">
        <v>0</v>
      </c>
      <c r="AD65" s="48">
        <v>0</v>
      </c>
      <c r="AE65" s="48">
        <v>0</v>
      </c>
      <c r="AF65" s="48">
        <v>0</v>
      </c>
      <c r="AG65" s="48">
        <v>0</v>
      </c>
      <c r="AI65" t="s">
        <v>116</v>
      </c>
      <c r="AJ65" s="48">
        <v>64</v>
      </c>
      <c r="AK65" s="146">
        <v>0.98461538461538467</v>
      </c>
      <c r="AL65" s="48">
        <v>0</v>
      </c>
      <c r="AM65" s="48">
        <v>0</v>
      </c>
      <c r="AN65" s="48">
        <v>0</v>
      </c>
      <c r="AO65" s="48">
        <v>0</v>
      </c>
      <c r="AP65" s="48">
        <v>1</v>
      </c>
      <c r="AQ65" s="48">
        <v>0</v>
      </c>
      <c r="AR65" s="48">
        <v>0</v>
      </c>
    </row>
    <row r="66" spans="1:44">
      <c r="A66" t="s">
        <v>90</v>
      </c>
      <c r="B66" s="48">
        <v>0</v>
      </c>
      <c r="C66" s="146">
        <v>0</v>
      </c>
      <c r="D66" s="48">
        <v>0</v>
      </c>
      <c r="E66" s="48">
        <v>0</v>
      </c>
      <c r="F66" s="48">
        <v>0</v>
      </c>
      <c r="G66" s="48">
        <v>0</v>
      </c>
      <c r="H66" s="48">
        <v>0</v>
      </c>
      <c r="I66" s="48">
        <v>0</v>
      </c>
      <c r="J66" s="48">
        <v>0</v>
      </c>
      <c r="K66" s="48">
        <v>0</v>
      </c>
      <c r="M66" t="s">
        <v>90</v>
      </c>
      <c r="N66" s="48">
        <v>80</v>
      </c>
      <c r="O66" s="146">
        <v>0.98765432098765427</v>
      </c>
      <c r="P66" s="48">
        <v>0</v>
      </c>
      <c r="Q66" s="48">
        <v>1</v>
      </c>
      <c r="R66" s="48">
        <v>0</v>
      </c>
      <c r="S66" s="48">
        <v>0</v>
      </c>
      <c r="T66" s="48">
        <v>0</v>
      </c>
      <c r="U66" s="48">
        <v>0</v>
      </c>
      <c r="V66" s="48">
        <v>0</v>
      </c>
      <c r="X66" t="s">
        <v>90</v>
      </c>
      <c r="Y66" s="48">
        <v>0</v>
      </c>
      <c r="Z66" s="146">
        <v>0</v>
      </c>
      <c r="AA66" s="48">
        <v>0</v>
      </c>
      <c r="AB66" s="48">
        <v>0</v>
      </c>
      <c r="AC66" s="48">
        <v>0</v>
      </c>
      <c r="AD66" s="48">
        <v>0</v>
      </c>
      <c r="AE66" s="48">
        <v>0</v>
      </c>
      <c r="AF66" s="48">
        <v>0</v>
      </c>
      <c r="AG66" s="48">
        <v>0</v>
      </c>
      <c r="AI66" t="s">
        <v>90</v>
      </c>
      <c r="AJ66" s="48">
        <v>0</v>
      </c>
      <c r="AK66" s="146">
        <v>0</v>
      </c>
      <c r="AL66" s="48">
        <v>0</v>
      </c>
      <c r="AM66" s="48">
        <v>0</v>
      </c>
      <c r="AN66" s="48">
        <v>0</v>
      </c>
      <c r="AO66" s="48">
        <v>0</v>
      </c>
      <c r="AP66" s="48">
        <v>0</v>
      </c>
      <c r="AQ66" s="48">
        <v>0</v>
      </c>
      <c r="AR66" s="48">
        <v>0</v>
      </c>
    </row>
    <row r="67" spans="1:44">
      <c r="A67" t="s">
        <v>118</v>
      </c>
      <c r="B67" s="48">
        <v>0</v>
      </c>
      <c r="C67" s="146">
        <v>0</v>
      </c>
      <c r="D67" s="48">
        <v>0</v>
      </c>
      <c r="E67" s="48">
        <v>0</v>
      </c>
      <c r="F67" s="48">
        <v>0</v>
      </c>
      <c r="G67" s="48">
        <v>0</v>
      </c>
      <c r="H67" s="48">
        <v>0</v>
      </c>
      <c r="I67" s="48">
        <v>0</v>
      </c>
      <c r="J67" s="48">
        <v>0</v>
      </c>
      <c r="K67" s="48">
        <v>0</v>
      </c>
      <c r="M67" t="s">
        <v>118</v>
      </c>
      <c r="N67" s="48">
        <v>42</v>
      </c>
      <c r="O67" s="146">
        <v>0.51851851851851849</v>
      </c>
      <c r="P67" s="48">
        <v>0</v>
      </c>
      <c r="Q67" s="48">
        <v>0</v>
      </c>
      <c r="R67" s="48">
        <v>0</v>
      </c>
      <c r="S67" s="48">
        <v>0</v>
      </c>
      <c r="T67" s="48">
        <v>0</v>
      </c>
      <c r="U67" s="48">
        <v>0</v>
      </c>
      <c r="V67" s="48">
        <v>0</v>
      </c>
      <c r="X67" t="s">
        <v>118</v>
      </c>
      <c r="Y67" s="48">
        <v>0</v>
      </c>
      <c r="Z67" s="146">
        <v>0</v>
      </c>
      <c r="AA67" s="48">
        <v>0</v>
      </c>
      <c r="AB67" s="48">
        <v>0</v>
      </c>
      <c r="AC67" s="48">
        <v>0</v>
      </c>
      <c r="AD67" s="48">
        <v>0</v>
      </c>
      <c r="AE67" s="48">
        <v>0</v>
      </c>
      <c r="AF67" s="48">
        <v>0</v>
      </c>
      <c r="AG67" s="48">
        <v>0</v>
      </c>
      <c r="AI67" t="s">
        <v>118</v>
      </c>
      <c r="AJ67" s="48">
        <v>53</v>
      </c>
      <c r="AK67" s="146">
        <v>0.81538461538461537</v>
      </c>
      <c r="AL67" s="48">
        <v>0</v>
      </c>
      <c r="AM67" s="48">
        <v>0</v>
      </c>
      <c r="AN67" s="48">
        <v>0</v>
      </c>
      <c r="AO67" s="48">
        <v>3</v>
      </c>
      <c r="AP67" s="48">
        <v>7</v>
      </c>
      <c r="AQ67" s="48">
        <v>0</v>
      </c>
      <c r="AR67" s="48">
        <v>0</v>
      </c>
    </row>
    <row r="68" spans="1:44">
      <c r="A68" t="s">
        <v>127</v>
      </c>
      <c r="B68" s="48">
        <v>99</v>
      </c>
      <c r="C68" s="146">
        <v>0.86842105263157898</v>
      </c>
      <c r="D68" s="48">
        <v>0</v>
      </c>
      <c r="E68" s="48">
        <v>0</v>
      </c>
      <c r="F68" s="48">
        <v>0</v>
      </c>
      <c r="G68" s="48">
        <v>12</v>
      </c>
      <c r="H68" s="48">
        <v>0</v>
      </c>
      <c r="I68" s="48">
        <v>0</v>
      </c>
      <c r="J68" s="48">
        <v>2</v>
      </c>
      <c r="K68" s="48">
        <v>0</v>
      </c>
      <c r="M68" t="s">
        <v>127</v>
      </c>
      <c r="N68" s="48">
        <v>42</v>
      </c>
      <c r="O68" s="146">
        <v>0.51851851851851849</v>
      </c>
      <c r="P68" s="48">
        <v>0</v>
      </c>
      <c r="Q68" s="48">
        <v>0</v>
      </c>
      <c r="R68" s="48">
        <v>0</v>
      </c>
      <c r="S68" s="48">
        <v>0</v>
      </c>
      <c r="T68" s="48">
        <v>0</v>
      </c>
      <c r="U68" s="48">
        <v>0</v>
      </c>
      <c r="V68" s="48">
        <v>0</v>
      </c>
      <c r="X68" t="s">
        <v>127</v>
      </c>
      <c r="Y68" s="48">
        <v>0</v>
      </c>
      <c r="Z68" s="146">
        <v>0</v>
      </c>
      <c r="AA68" s="48">
        <v>0</v>
      </c>
      <c r="AB68" s="48">
        <v>0</v>
      </c>
      <c r="AC68" s="48">
        <v>0</v>
      </c>
      <c r="AD68" s="48">
        <v>0</v>
      </c>
      <c r="AE68" s="48">
        <v>0</v>
      </c>
      <c r="AF68" s="48">
        <v>0</v>
      </c>
      <c r="AG68" s="48">
        <v>0</v>
      </c>
      <c r="AI68" t="s">
        <v>127</v>
      </c>
      <c r="AJ68" s="48">
        <v>0</v>
      </c>
      <c r="AK68" s="146">
        <v>0</v>
      </c>
      <c r="AL68" s="48">
        <v>0</v>
      </c>
      <c r="AM68" s="48">
        <v>0</v>
      </c>
      <c r="AN68" s="48">
        <v>0</v>
      </c>
      <c r="AO68" s="48">
        <v>0</v>
      </c>
      <c r="AP68" s="48">
        <v>0</v>
      </c>
      <c r="AQ68" s="48">
        <v>0</v>
      </c>
      <c r="AR68" s="48">
        <v>0</v>
      </c>
    </row>
    <row r="69" spans="1:44">
      <c r="A69" t="s">
        <v>73</v>
      </c>
      <c r="B69" s="48">
        <v>89</v>
      </c>
      <c r="C69" s="146">
        <v>0.7807017543859649</v>
      </c>
      <c r="D69" s="48">
        <v>3</v>
      </c>
      <c r="E69" s="48">
        <v>12</v>
      </c>
      <c r="F69" s="48">
        <v>0</v>
      </c>
      <c r="G69" s="48">
        <v>1</v>
      </c>
      <c r="H69" s="48">
        <v>6</v>
      </c>
      <c r="I69" s="48">
        <v>0</v>
      </c>
      <c r="J69" s="48">
        <v>2</v>
      </c>
      <c r="K69" s="48">
        <v>0</v>
      </c>
      <c r="M69" t="s">
        <v>73</v>
      </c>
      <c r="N69" s="48">
        <v>42</v>
      </c>
      <c r="O69" s="146">
        <v>0.51851851851851849</v>
      </c>
      <c r="P69" s="48">
        <v>0</v>
      </c>
      <c r="Q69" s="48">
        <v>0</v>
      </c>
      <c r="R69" s="48">
        <v>0</v>
      </c>
      <c r="S69" s="48">
        <v>0</v>
      </c>
      <c r="T69" s="48">
        <v>0</v>
      </c>
      <c r="U69" s="48">
        <v>0</v>
      </c>
      <c r="V69" s="48">
        <v>0</v>
      </c>
      <c r="X69" t="s">
        <v>73</v>
      </c>
      <c r="Y69" s="48">
        <v>0</v>
      </c>
      <c r="Z69" s="146">
        <v>0</v>
      </c>
      <c r="AA69" s="48">
        <v>0</v>
      </c>
      <c r="AB69" s="48">
        <v>0</v>
      </c>
      <c r="AC69" s="48">
        <v>0</v>
      </c>
      <c r="AD69" s="48">
        <v>0</v>
      </c>
      <c r="AE69" s="48">
        <v>0</v>
      </c>
      <c r="AF69" s="48">
        <v>0</v>
      </c>
      <c r="AG69" s="48">
        <v>0</v>
      </c>
      <c r="AI69" t="s">
        <v>73</v>
      </c>
      <c r="AJ69" s="48">
        <v>0</v>
      </c>
      <c r="AK69" s="146">
        <v>0</v>
      </c>
      <c r="AL69" s="48">
        <v>0</v>
      </c>
      <c r="AM69" s="48">
        <v>0</v>
      </c>
      <c r="AN69" s="48">
        <v>0</v>
      </c>
      <c r="AO69" s="48">
        <v>0</v>
      </c>
      <c r="AP69" s="48">
        <v>0</v>
      </c>
      <c r="AQ69" s="48">
        <v>0</v>
      </c>
      <c r="AR69" s="48">
        <v>0</v>
      </c>
    </row>
    <row r="70" spans="1:44">
      <c r="A70" t="s">
        <v>119</v>
      </c>
      <c r="B70" s="48">
        <v>0</v>
      </c>
      <c r="C70" s="146">
        <v>0</v>
      </c>
      <c r="D70" s="48">
        <v>0</v>
      </c>
      <c r="E70" s="48">
        <v>0</v>
      </c>
      <c r="F70" s="48">
        <v>0</v>
      </c>
      <c r="G70" s="48">
        <v>0</v>
      </c>
      <c r="H70" s="48">
        <v>0</v>
      </c>
      <c r="I70" s="48">
        <v>0</v>
      </c>
      <c r="J70" s="48">
        <v>0</v>
      </c>
      <c r="K70" s="48">
        <v>0</v>
      </c>
      <c r="M70" t="s">
        <v>119</v>
      </c>
      <c r="N70" s="48">
        <v>42</v>
      </c>
      <c r="O70" s="146">
        <v>0.51851851851851849</v>
      </c>
      <c r="P70" s="48">
        <v>0</v>
      </c>
      <c r="Q70" s="48">
        <v>0</v>
      </c>
      <c r="R70" s="48">
        <v>0</v>
      </c>
      <c r="S70" s="48">
        <v>0</v>
      </c>
      <c r="T70" s="48">
        <v>0</v>
      </c>
      <c r="U70" s="48">
        <v>0</v>
      </c>
      <c r="V70" s="48">
        <v>0</v>
      </c>
      <c r="X70" t="s">
        <v>119</v>
      </c>
      <c r="Y70" s="48">
        <v>0</v>
      </c>
      <c r="Z70" s="146">
        <v>0</v>
      </c>
      <c r="AA70" s="48">
        <v>0</v>
      </c>
      <c r="AB70" s="48">
        <v>0</v>
      </c>
      <c r="AC70" s="48">
        <v>0</v>
      </c>
      <c r="AD70" s="48">
        <v>0</v>
      </c>
      <c r="AE70" s="48">
        <v>0</v>
      </c>
      <c r="AF70" s="48">
        <v>0</v>
      </c>
      <c r="AG70" s="48">
        <v>0</v>
      </c>
      <c r="AI70" t="s">
        <v>119</v>
      </c>
      <c r="AJ70" s="48">
        <v>65</v>
      </c>
      <c r="AK70" s="146">
        <v>1</v>
      </c>
      <c r="AL70" s="48">
        <v>0</v>
      </c>
      <c r="AM70" s="48">
        <v>0</v>
      </c>
      <c r="AN70" s="48">
        <v>0</v>
      </c>
      <c r="AO70" s="48">
        <v>0</v>
      </c>
      <c r="AP70" s="48">
        <v>0</v>
      </c>
      <c r="AQ70" s="48">
        <v>0</v>
      </c>
      <c r="AR70" s="48">
        <v>0</v>
      </c>
    </row>
    <row r="71" spans="1:44">
      <c r="A71" t="s">
        <v>64</v>
      </c>
      <c r="B71" s="48">
        <v>105</v>
      </c>
      <c r="C71" s="146">
        <v>0.92105263157894735</v>
      </c>
      <c r="D71" s="48">
        <v>0</v>
      </c>
      <c r="E71" s="48">
        <v>2</v>
      </c>
      <c r="F71" s="48">
        <v>0</v>
      </c>
      <c r="G71" s="48">
        <v>0</v>
      </c>
      <c r="H71" s="48">
        <v>5</v>
      </c>
      <c r="I71" s="48">
        <v>0</v>
      </c>
      <c r="J71" s="48">
        <v>1</v>
      </c>
      <c r="K71" s="48">
        <v>0</v>
      </c>
      <c r="M71" t="s">
        <v>64</v>
      </c>
      <c r="N71" s="48">
        <v>42</v>
      </c>
      <c r="O71" s="146">
        <v>0.51851851851851849</v>
      </c>
      <c r="P71" s="48">
        <v>0</v>
      </c>
      <c r="Q71" s="48">
        <v>0</v>
      </c>
      <c r="R71" s="48">
        <v>0</v>
      </c>
      <c r="S71" s="48">
        <v>0</v>
      </c>
      <c r="T71" s="48">
        <v>0</v>
      </c>
      <c r="U71" s="48">
        <v>0</v>
      </c>
      <c r="V71" s="48">
        <v>0</v>
      </c>
      <c r="X71" t="s">
        <v>64</v>
      </c>
      <c r="Y71" s="48">
        <v>0</v>
      </c>
      <c r="Z71" s="146">
        <v>0</v>
      </c>
      <c r="AA71" s="48">
        <v>0</v>
      </c>
      <c r="AB71" s="48">
        <v>0</v>
      </c>
      <c r="AC71" s="48">
        <v>0</v>
      </c>
      <c r="AD71" s="48">
        <v>0</v>
      </c>
      <c r="AE71" s="48">
        <v>0</v>
      </c>
      <c r="AF71" s="48">
        <v>0</v>
      </c>
      <c r="AG71" s="48">
        <v>0</v>
      </c>
      <c r="AI71" t="s">
        <v>64</v>
      </c>
      <c r="AJ71" s="48">
        <v>0</v>
      </c>
      <c r="AK71" s="146">
        <v>0</v>
      </c>
      <c r="AL71" s="48">
        <v>0</v>
      </c>
      <c r="AM71" s="48">
        <v>0</v>
      </c>
      <c r="AN71" s="48">
        <v>0</v>
      </c>
      <c r="AO71" s="48">
        <v>0</v>
      </c>
      <c r="AP71" s="48">
        <v>0</v>
      </c>
      <c r="AQ71" s="48">
        <v>0</v>
      </c>
      <c r="AR71" s="48">
        <v>0</v>
      </c>
    </row>
    <row r="72" spans="1:44">
      <c r="A72" t="s">
        <v>61</v>
      </c>
      <c r="B72" s="48">
        <v>68</v>
      </c>
      <c r="C72" s="146">
        <v>0.59649122807017541</v>
      </c>
      <c r="D72" s="48">
        <v>6</v>
      </c>
      <c r="E72" s="48">
        <v>11</v>
      </c>
      <c r="F72" s="48">
        <v>0</v>
      </c>
      <c r="G72" s="48">
        <v>0</v>
      </c>
      <c r="H72" s="48">
        <v>2</v>
      </c>
      <c r="I72" s="48">
        <v>3</v>
      </c>
      <c r="J72" s="48">
        <v>5</v>
      </c>
      <c r="K72" s="48">
        <v>18</v>
      </c>
      <c r="M72" t="s">
        <v>61</v>
      </c>
      <c r="N72" s="48">
        <v>42</v>
      </c>
      <c r="O72" s="146">
        <v>0.51851851851851849</v>
      </c>
      <c r="P72" s="48">
        <v>0</v>
      </c>
      <c r="Q72" s="48">
        <v>0</v>
      </c>
      <c r="R72" s="48">
        <v>0</v>
      </c>
      <c r="S72" s="48">
        <v>0</v>
      </c>
      <c r="T72" s="48">
        <v>0</v>
      </c>
      <c r="U72" s="48">
        <v>0</v>
      </c>
      <c r="V72" s="48">
        <v>0</v>
      </c>
      <c r="X72" t="s">
        <v>61</v>
      </c>
      <c r="Y72" s="48">
        <v>0</v>
      </c>
      <c r="Z72" s="146">
        <v>0</v>
      </c>
      <c r="AA72" s="48">
        <v>0</v>
      </c>
      <c r="AB72" s="48">
        <v>0</v>
      </c>
      <c r="AC72" s="48">
        <v>0</v>
      </c>
      <c r="AD72" s="48">
        <v>0</v>
      </c>
      <c r="AE72" s="48">
        <v>0</v>
      </c>
      <c r="AF72" s="48">
        <v>0</v>
      </c>
      <c r="AG72" s="48">
        <v>0</v>
      </c>
      <c r="AI72" t="s">
        <v>61</v>
      </c>
      <c r="AJ72" s="48">
        <v>0</v>
      </c>
      <c r="AK72" s="146">
        <v>0</v>
      </c>
      <c r="AL72" s="48">
        <v>0</v>
      </c>
      <c r="AM72" s="48">
        <v>0</v>
      </c>
      <c r="AN72" s="48">
        <v>0</v>
      </c>
      <c r="AO72" s="48">
        <v>0</v>
      </c>
      <c r="AP72" s="48">
        <v>0</v>
      </c>
      <c r="AQ72" s="48">
        <v>0</v>
      </c>
      <c r="AR72" s="48">
        <v>0</v>
      </c>
    </row>
    <row r="73" spans="1:44">
      <c r="A73" t="s">
        <v>86</v>
      </c>
      <c r="B73" s="48">
        <v>0</v>
      </c>
      <c r="C73" s="146">
        <v>0</v>
      </c>
      <c r="D73" s="48">
        <v>0</v>
      </c>
      <c r="E73" s="48">
        <v>0</v>
      </c>
      <c r="F73" s="48">
        <v>0</v>
      </c>
      <c r="G73" s="48">
        <v>0</v>
      </c>
      <c r="H73" s="48">
        <v>0</v>
      </c>
      <c r="I73" s="48">
        <v>0</v>
      </c>
      <c r="J73" s="48">
        <v>0</v>
      </c>
      <c r="K73" s="48">
        <v>0</v>
      </c>
      <c r="M73" t="s">
        <v>86</v>
      </c>
      <c r="N73" s="48">
        <v>3</v>
      </c>
      <c r="O73" s="146">
        <v>3.7037037037037035E-2</v>
      </c>
      <c r="P73" s="48">
        <v>0</v>
      </c>
      <c r="Q73" s="48">
        <v>0</v>
      </c>
      <c r="R73" s="48">
        <v>0</v>
      </c>
      <c r="S73" s="48">
        <v>0</v>
      </c>
      <c r="T73" s="48">
        <v>0</v>
      </c>
      <c r="U73" s="48">
        <v>0</v>
      </c>
      <c r="V73" s="48">
        <v>0</v>
      </c>
      <c r="X73" t="s">
        <v>86</v>
      </c>
      <c r="Y73" s="48">
        <v>78</v>
      </c>
      <c r="Z73" s="146">
        <v>0.89655172413793105</v>
      </c>
      <c r="AA73" s="48">
        <v>0</v>
      </c>
      <c r="AB73" s="48">
        <v>3</v>
      </c>
      <c r="AC73" s="48">
        <v>0</v>
      </c>
      <c r="AD73" s="48">
        <v>0</v>
      </c>
      <c r="AE73" s="48">
        <v>6</v>
      </c>
      <c r="AF73" s="48">
        <v>0</v>
      </c>
      <c r="AG73" s="48">
        <v>0</v>
      </c>
      <c r="AI73" t="s">
        <v>86</v>
      </c>
      <c r="AJ73" s="48">
        <v>0</v>
      </c>
      <c r="AK73" s="146">
        <v>0</v>
      </c>
      <c r="AL73" s="48">
        <v>0</v>
      </c>
      <c r="AM73" s="48">
        <v>0</v>
      </c>
      <c r="AN73" s="48">
        <v>0</v>
      </c>
      <c r="AO73" s="48">
        <v>0</v>
      </c>
      <c r="AP73" s="48">
        <v>0</v>
      </c>
      <c r="AQ73" s="48">
        <v>0</v>
      </c>
      <c r="AR73" s="48">
        <v>0</v>
      </c>
    </row>
    <row r="74" spans="1:44">
      <c r="A74" t="s">
        <v>72</v>
      </c>
      <c r="B74" s="48">
        <v>108</v>
      </c>
      <c r="C74" s="146">
        <v>0.94736842105263153</v>
      </c>
      <c r="D74" s="48">
        <v>0</v>
      </c>
      <c r="E74" s="48">
        <v>0</v>
      </c>
      <c r="F74" s="48">
        <v>0</v>
      </c>
      <c r="G74" s="48">
        <v>0</v>
      </c>
      <c r="H74" s="48">
        <v>0</v>
      </c>
      <c r="I74" s="48">
        <v>3</v>
      </c>
      <c r="J74" s="48">
        <v>3</v>
      </c>
      <c r="K74" s="48">
        <v>0</v>
      </c>
      <c r="M74" t="s">
        <v>72</v>
      </c>
      <c r="N74" s="48">
        <v>42</v>
      </c>
      <c r="O74" s="146">
        <v>0.51851851851851849</v>
      </c>
      <c r="P74" s="48">
        <v>0</v>
      </c>
      <c r="Q74" s="48">
        <v>0</v>
      </c>
      <c r="R74" s="48">
        <v>0</v>
      </c>
      <c r="S74" s="48">
        <v>0</v>
      </c>
      <c r="T74" s="48">
        <v>0</v>
      </c>
      <c r="U74" s="48">
        <v>0</v>
      </c>
      <c r="V74" s="48">
        <v>0</v>
      </c>
      <c r="X74" t="s">
        <v>72</v>
      </c>
      <c r="Y74" s="48">
        <v>0</v>
      </c>
      <c r="Z74" s="146">
        <v>0</v>
      </c>
      <c r="AA74" s="48">
        <v>0</v>
      </c>
      <c r="AB74" s="48">
        <v>0</v>
      </c>
      <c r="AC74" s="48">
        <v>0</v>
      </c>
      <c r="AD74" s="48">
        <v>0</v>
      </c>
      <c r="AE74" s="48">
        <v>0</v>
      </c>
      <c r="AF74" s="48">
        <v>0</v>
      </c>
      <c r="AG74" s="48">
        <v>0</v>
      </c>
      <c r="AI74" t="s">
        <v>72</v>
      </c>
      <c r="AJ74" s="48">
        <v>0</v>
      </c>
      <c r="AK74" s="146">
        <v>0</v>
      </c>
      <c r="AL74" s="48">
        <v>0</v>
      </c>
      <c r="AM74" s="48">
        <v>0</v>
      </c>
      <c r="AN74" s="48">
        <v>0</v>
      </c>
      <c r="AO74" s="48">
        <v>0</v>
      </c>
      <c r="AP74" s="48">
        <v>0</v>
      </c>
      <c r="AQ74" s="48">
        <v>0</v>
      </c>
      <c r="AR74" s="48">
        <v>0</v>
      </c>
    </row>
    <row r="75" spans="1:44">
      <c r="A75" t="s">
        <v>91</v>
      </c>
      <c r="B75" s="48">
        <v>0</v>
      </c>
      <c r="C75" s="146">
        <v>0</v>
      </c>
      <c r="D75" s="48">
        <v>0</v>
      </c>
      <c r="E75" s="48">
        <v>0</v>
      </c>
      <c r="F75" s="48">
        <v>0</v>
      </c>
      <c r="G75" s="48">
        <v>0</v>
      </c>
      <c r="H75" s="48">
        <v>0</v>
      </c>
      <c r="I75" s="48">
        <v>0</v>
      </c>
      <c r="J75" s="48">
        <v>0</v>
      </c>
      <c r="K75" s="48">
        <v>0</v>
      </c>
      <c r="M75" t="s">
        <v>91</v>
      </c>
      <c r="N75" s="48">
        <v>42</v>
      </c>
      <c r="O75" s="146">
        <v>0.51851851851851849</v>
      </c>
      <c r="P75" s="48">
        <v>0</v>
      </c>
      <c r="Q75" s="48">
        <v>0</v>
      </c>
      <c r="R75" s="48">
        <v>0</v>
      </c>
      <c r="S75" s="48">
        <v>0</v>
      </c>
      <c r="T75" s="48">
        <v>0</v>
      </c>
      <c r="U75" s="48">
        <v>0</v>
      </c>
      <c r="V75" s="48">
        <v>0</v>
      </c>
      <c r="X75" t="s">
        <v>91</v>
      </c>
      <c r="Y75" s="48">
        <v>74</v>
      </c>
      <c r="Z75" s="146">
        <v>0.85057471264367812</v>
      </c>
      <c r="AA75" s="48">
        <v>0</v>
      </c>
      <c r="AB75" s="48">
        <v>7</v>
      </c>
      <c r="AC75" s="48">
        <v>0</v>
      </c>
      <c r="AD75" s="48">
        <v>6</v>
      </c>
      <c r="AE75" s="48">
        <v>0</v>
      </c>
      <c r="AF75" s="48">
        <v>0</v>
      </c>
      <c r="AG75" s="48">
        <v>0</v>
      </c>
      <c r="AI75" t="s">
        <v>91</v>
      </c>
      <c r="AJ75" s="48">
        <v>0</v>
      </c>
      <c r="AK75" s="146">
        <v>0</v>
      </c>
      <c r="AL75" s="48">
        <v>0</v>
      </c>
      <c r="AM75" s="48">
        <v>0</v>
      </c>
      <c r="AN75" s="48">
        <v>0</v>
      </c>
      <c r="AO75" s="48">
        <v>0</v>
      </c>
      <c r="AP75" s="48">
        <v>0</v>
      </c>
      <c r="AQ75" s="48">
        <v>0</v>
      </c>
      <c r="AR75" s="48">
        <v>0</v>
      </c>
    </row>
    <row r="76" spans="1:44">
      <c r="A76" t="s">
        <v>133</v>
      </c>
      <c r="B76" s="48">
        <v>43</v>
      </c>
      <c r="C76" s="146">
        <v>0.37719298245614036</v>
      </c>
      <c r="D76" s="48">
        <v>0</v>
      </c>
      <c r="E76" s="48">
        <v>0</v>
      </c>
      <c r="F76" s="48">
        <v>1</v>
      </c>
      <c r="G76" s="48">
        <v>0</v>
      </c>
      <c r="H76" s="48">
        <v>0</v>
      </c>
      <c r="I76" s="48">
        <v>0</v>
      </c>
      <c r="J76" s="48">
        <v>0</v>
      </c>
      <c r="K76" s="48">
        <v>0</v>
      </c>
      <c r="M76" t="s">
        <v>133</v>
      </c>
      <c r="N76" s="48">
        <v>42</v>
      </c>
      <c r="O76" s="146">
        <v>0.51851851851851849</v>
      </c>
      <c r="P76" s="48">
        <v>0</v>
      </c>
      <c r="Q76" s="48">
        <v>0</v>
      </c>
      <c r="R76" s="48">
        <v>0</v>
      </c>
      <c r="S76" s="48">
        <v>0</v>
      </c>
      <c r="T76" s="48">
        <v>0</v>
      </c>
      <c r="U76" s="48">
        <v>0</v>
      </c>
      <c r="V76" s="48">
        <v>0</v>
      </c>
      <c r="X76" t="s">
        <v>133</v>
      </c>
      <c r="Y76" s="48">
        <v>0</v>
      </c>
      <c r="Z76" s="146">
        <v>0</v>
      </c>
      <c r="AA76" s="48">
        <v>0</v>
      </c>
      <c r="AB76" s="48">
        <v>0</v>
      </c>
      <c r="AC76" s="48">
        <v>0</v>
      </c>
      <c r="AD76" s="48">
        <v>0</v>
      </c>
      <c r="AE76" s="48">
        <v>0</v>
      </c>
      <c r="AF76" s="48">
        <v>0</v>
      </c>
      <c r="AG76" s="48">
        <v>0</v>
      </c>
      <c r="AI76" t="s">
        <v>133</v>
      </c>
      <c r="AJ76" s="48">
        <v>0</v>
      </c>
      <c r="AK76" s="146">
        <v>0</v>
      </c>
      <c r="AL76" s="48">
        <v>0</v>
      </c>
      <c r="AM76" s="48">
        <v>0</v>
      </c>
      <c r="AN76" s="48">
        <v>0</v>
      </c>
      <c r="AO76" s="48">
        <v>0</v>
      </c>
      <c r="AP76" s="48">
        <v>0</v>
      </c>
      <c r="AQ76" s="48">
        <v>0</v>
      </c>
      <c r="AR76" s="48">
        <v>0</v>
      </c>
    </row>
    <row r="77" spans="1:44">
      <c r="A77" t="s">
        <v>108</v>
      </c>
      <c r="B77" s="48">
        <v>0</v>
      </c>
      <c r="C77" s="146">
        <v>0</v>
      </c>
      <c r="D77" s="48">
        <v>0</v>
      </c>
      <c r="E77" s="48">
        <v>0</v>
      </c>
      <c r="F77" s="48">
        <v>0</v>
      </c>
      <c r="G77" s="48">
        <v>0</v>
      </c>
      <c r="H77" s="48">
        <v>0</v>
      </c>
      <c r="I77" s="48">
        <v>0</v>
      </c>
      <c r="J77" s="48">
        <v>0</v>
      </c>
      <c r="K77" s="48">
        <v>0</v>
      </c>
      <c r="M77" t="s">
        <v>108</v>
      </c>
      <c r="N77" s="48">
        <v>79</v>
      </c>
      <c r="O77" s="146">
        <v>0.97530864197530864</v>
      </c>
      <c r="P77" s="48">
        <v>0</v>
      </c>
      <c r="Q77" s="48">
        <v>1</v>
      </c>
      <c r="R77" s="48">
        <v>0</v>
      </c>
      <c r="S77" s="48">
        <v>0</v>
      </c>
      <c r="T77" s="48">
        <v>0</v>
      </c>
      <c r="U77" s="48">
        <v>0</v>
      </c>
      <c r="V77" s="48">
        <v>0</v>
      </c>
      <c r="X77" t="s">
        <v>108</v>
      </c>
      <c r="Y77" s="48">
        <v>0</v>
      </c>
      <c r="Z77" s="146">
        <v>0</v>
      </c>
      <c r="AA77" s="48">
        <v>0</v>
      </c>
      <c r="AB77" s="48">
        <v>0</v>
      </c>
      <c r="AC77" s="48">
        <v>0</v>
      </c>
      <c r="AD77" s="48">
        <v>0</v>
      </c>
      <c r="AE77" s="48">
        <v>0</v>
      </c>
      <c r="AF77" s="48">
        <v>0</v>
      </c>
      <c r="AG77" s="48">
        <v>0</v>
      </c>
      <c r="AI77" t="s">
        <v>108</v>
      </c>
      <c r="AJ77" s="48">
        <v>0</v>
      </c>
      <c r="AK77" s="146">
        <v>0</v>
      </c>
      <c r="AL77" s="48">
        <v>0</v>
      </c>
      <c r="AM77" s="48">
        <v>0</v>
      </c>
      <c r="AN77" s="48">
        <v>0</v>
      </c>
      <c r="AO77" s="48">
        <v>0</v>
      </c>
      <c r="AP77" s="48">
        <v>0</v>
      </c>
      <c r="AQ77" s="48">
        <v>0</v>
      </c>
      <c r="AR77" s="48">
        <v>0</v>
      </c>
    </row>
    <row r="78" spans="1:44">
      <c r="A78" t="s">
        <v>88</v>
      </c>
      <c r="B78" s="48">
        <v>0</v>
      </c>
      <c r="C78" s="146">
        <v>0</v>
      </c>
      <c r="D78" s="48">
        <v>0</v>
      </c>
      <c r="E78" s="48">
        <v>0</v>
      </c>
      <c r="F78" s="48">
        <v>0</v>
      </c>
      <c r="G78" s="48">
        <v>0</v>
      </c>
      <c r="H78" s="48">
        <v>0</v>
      </c>
      <c r="I78" s="48">
        <v>0</v>
      </c>
      <c r="J78" s="48">
        <v>0</v>
      </c>
      <c r="K78" s="48">
        <v>0</v>
      </c>
      <c r="M78" t="s">
        <v>88</v>
      </c>
      <c r="N78" s="48">
        <v>3</v>
      </c>
      <c r="O78" s="146">
        <v>3.7037037037037035E-2</v>
      </c>
      <c r="P78" s="48">
        <v>0</v>
      </c>
      <c r="Q78" s="48">
        <v>0</v>
      </c>
      <c r="R78" s="48">
        <v>0</v>
      </c>
      <c r="S78" s="48">
        <v>0</v>
      </c>
      <c r="T78" s="48">
        <v>0</v>
      </c>
      <c r="U78" s="48">
        <v>0</v>
      </c>
      <c r="V78" s="48">
        <v>0</v>
      </c>
      <c r="X78" t="s">
        <v>88</v>
      </c>
      <c r="Y78" s="48">
        <v>75</v>
      </c>
      <c r="Z78" s="146">
        <v>0.86206896551724133</v>
      </c>
      <c r="AA78" s="48">
        <v>0</v>
      </c>
      <c r="AB78" s="48">
        <v>1</v>
      </c>
      <c r="AC78" s="48">
        <v>0</v>
      </c>
      <c r="AD78" s="48">
        <v>0</v>
      </c>
      <c r="AE78" s="48">
        <v>10</v>
      </c>
      <c r="AF78" s="48">
        <v>1</v>
      </c>
      <c r="AG78" s="48">
        <v>0</v>
      </c>
      <c r="AI78" t="s">
        <v>88</v>
      </c>
      <c r="AJ78" s="48">
        <v>0</v>
      </c>
      <c r="AK78" s="146">
        <v>0</v>
      </c>
      <c r="AL78" s="48">
        <v>0</v>
      </c>
      <c r="AM78" s="48">
        <v>0</v>
      </c>
      <c r="AN78" s="48">
        <v>0</v>
      </c>
      <c r="AO78" s="48">
        <v>0</v>
      </c>
      <c r="AP78" s="48">
        <v>0</v>
      </c>
      <c r="AQ78" s="48">
        <v>0</v>
      </c>
      <c r="AR78" s="48">
        <v>0</v>
      </c>
    </row>
    <row r="79" spans="1:44">
      <c r="A79" t="s">
        <v>135</v>
      </c>
      <c r="B79" s="48">
        <v>0</v>
      </c>
      <c r="C79" s="146">
        <v>0</v>
      </c>
      <c r="D79" s="48">
        <v>0</v>
      </c>
      <c r="E79" s="48">
        <v>0</v>
      </c>
      <c r="F79" s="48">
        <v>0</v>
      </c>
      <c r="G79" s="48">
        <v>0</v>
      </c>
      <c r="H79" s="48">
        <v>0</v>
      </c>
      <c r="I79" s="48">
        <v>0</v>
      </c>
      <c r="J79" s="48">
        <v>0</v>
      </c>
      <c r="K79" s="48">
        <v>0</v>
      </c>
      <c r="M79" t="s">
        <v>135</v>
      </c>
      <c r="N79" s="48">
        <v>72</v>
      </c>
      <c r="O79" s="146">
        <v>0.88888888888888884</v>
      </c>
      <c r="P79" s="48">
        <v>0</v>
      </c>
      <c r="Q79" s="48">
        <v>2</v>
      </c>
      <c r="R79" s="48">
        <v>0</v>
      </c>
      <c r="S79" s="48">
        <v>7</v>
      </c>
      <c r="T79" s="48">
        <v>0</v>
      </c>
      <c r="U79" s="48">
        <v>0</v>
      </c>
      <c r="V79" s="48">
        <v>0</v>
      </c>
      <c r="X79" t="s">
        <v>135</v>
      </c>
      <c r="Y79" s="48">
        <v>0</v>
      </c>
      <c r="Z79" s="146">
        <v>0</v>
      </c>
      <c r="AA79" s="48">
        <v>0</v>
      </c>
      <c r="AB79" s="48">
        <v>0</v>
      </c>
      <c r="AC79" s="48">
        <v>0</v>
      </c>
      <c r="AD79" s="48">
        <v>0</v>
      </c>
      <c r="AE79" s="48">
        <v>0</v>
      </c>
      <c r="AF79" s="48">
        <v>0</v>
      </c>
      <c r="AG79" s="48">
        <v>0</v>
      </c>
      <c r="AI79" t="s">
        <v>135</v>
      </c>
      <c r="AJ79" s="48">
        <v>0</v>
      </c>
      <c r="AK79" s="146">
        <v>0</v>
      </c>
      <c r="AL79" s="48">
        <v>0</v>
      </c>
      <c r="AM79" s="48">
        <v>0</v>
      </c>
      <c r="AN79" s="48">
        <v>0</v>
      </c>
      <c r="AO79" s="48">
        <v>0</v>
      </c>
      <c r="AP79" s="48">
        <v>0</v>
      </c>
      <c r="AQ79" s="48">
        <v>0</v>
      </c>
      <c r="AR79" s="48">
        <v>0</v>
      </c>
    </row>
    <row r="80" spans="1:44">
      <c r="A80" t="s">
        <v>66</v>
      </c>
      <c r="B80" s="48">
        <v>0</v>
      </c>
      <c r="C80" s="146">
        <v>0</v>
      </c>
      <c r="D80" s="48">
        <v>0</v>
      </c>
      <c r="E80" s="48">
        <v>0</v>
      </c>
      <c r="F80" s="48">
        <v>0</v>
      </c>
      <c r="G80" s="48">
        <v>0</v>
      </c>
      <c r="H80" s="48">
        <v>0</v>
      </c>
      <c r="I80" s="48">
        <v>0</v>
      </c>
      <c r="J80" s="48">
        <v>0</v>
      </c>
      <c r="K80" s="48">
        <v>0</v>
      </c>
      <c r="M80" t="s">
        <v>66</v>
      </c>
      <c r="N80" s="48">
        <v>6</v>
      </c>
      <c r="O80" s="146">
        <v>7.407407407407407E-2</v>
      </c>
      <c r="P80" s="48">
        <v>0</v>
      </c>
      <c r="Q80" s="48">
        <v>0</v>
      </c>
      <c r="R80" s="48">
        <v>0</v>
      </c>
      <c r="S80" s="48">
        <v>0</v>
      </c>
      <c r="T80" s="48">
        <v>0</v>
      </c>
      <c r="U80" s="48">
        <v>0</v>
      </c>
      <c r="V80" s="48">
        <v>0</v>
      </c>
      <c r="X80" t="s">
        <v>66</v>
      </c>
      <c r="Y80" s="48">
        <v>42</v>
      </c>
      <c r="Z80" s="146">
        <v>0.48275862068965519</v>
      </c>
      <c r="AA80" s="48">
        <v>0</v>
      </c>
      <c r="AB80" s="48">
        <v>0</v>
      </c>
      <c r="AC80" s="48">
        <v>0</v>
      </c>
      <c r="AD80" s="48">
        <v>0</v>
      </c>
      <c r="AE80" s="48">
        <v>45</v>
      </c>
      <c r="AF80" s="48">
        <v>0</v>
      </c>
      <c r="AG80" s="48">
        <v>0</v>
      </c>
      <c r="AI80" t="s">
        <v>66</v>
      </c>
      <c r="AJ80" s="48">
        <v>0</v>
      </c>
      <c r="AK80" s="146">
        <v>0</v>
      </c>
      <c r="AL80" s="48">
        <v>0</v>
      </c>
      <c r="AM80" s="48">
        <v>0</v>
      </c>
      <c r="AN80" s="48">
        <v>0</v>
      </c>
      <c r="AO80" s="48">
        <v>0</v>
      </c>
      <c r="AP80" s="48">
        <v>0</v>
      </c>
      <c r="AQ80" s="48">
        <v>0</v>
      </c>
      <c r="AR80" s="48">
        <v>0</v>
      </c>
    </row>
    <row r="81" spans="1:44">
      <c r="A81" t="s">
        <v>117</v>
      </c>
      <c r="B81" s="48">
        <v>0</v>
      </c>
      <c r="C81" s="146">
        <v>0</v>
      </c>
      <c r="D81" s="48">
        <v>0</v>
      </c>
      <c r="E81" s="48">
        <v>0</v>
      </c>
      <c r="F81" s="48">
        <v>0</v>
      </c>
      <c r="G81" s="48">
        <v>0</v>
      </c>
      <c r="H81" s="48">
        <v>0</v>
      </c>
      <c r="I81" s="48">
        <v>0</v>
      </c>
      <c r="J81" s="48">
        <v>0</v>
      </c>
      <c r="K81" s="48">
        <v>0</v>
      </c>
      <c r="M81" s="68" t="s">
        <v>117</v>
      </c>
      <c r="N81" s="48">
        <v>42</v>
      </c>
      <c r="O81" s="146">
        <v>0.51851851851851849</v>
      </c>
      <c r="P81" s="48">
        <v>0</v>
      </c>
      <c r="Q81" s="48">
        <v>0</v>
      </c>
      <c r="R81" s="48">
        <v>0</v>
      </c>
      <c r="S81" s="48">
        <v>0</v>
      </c>
      <c r="T81" s="48">
        <v>0</v>
      </c>
      <c r="U81" s="48">
        <v>0</v>
      </c>
      <c r="V81" s="48">
        <v>0</v>
      </c>
      <c r="X81" s="68" t="s">
        <v>117</v>
      </c>
      <c r="AI81" t="s">
        <v>117</v>
      </c>
      <c r="AJ81" s="48">
        <v>60</v>
      </c>
      <c r="AK81" s="146">
        <v>0.92307692307692313</v>
      </c>
      <c r="AL81" s="48">
        <v>0</v>
      </c>
      <c r="AM81" s="48">
        <v>0</v>
      </c>
      <c r="AN81" s="48">
        <v>0</v>
      </c>
      <c r="AO81" s="48">
        <v>1</v>
      </c>
      <c r="AP81" s="48">
        <v>0</v>
      </c>
      <c r="AQ81" s="48">
        <v>0</v>
      </c>
      <c r="AR81" s="48">
        <v>0</v>
      </c>
    </row>
    <row r="82" spans="1:44">
      <c r="A82" t="s">
        <v>67</v>
      </c>
      <c r="B82" s="48">
        <v>81</v>
      </c>
      <c r="C82" s="146">
        <v>0.71052631578947367</v>
      </c>
      <c r="D82" s="48">
        <v>0</v>
      </c>
      <c r="E82" s="48">
        <v>3</v>
      </c>
      <c r="F82" s="48">
        <v>0</v>
      </c>
      <c r="G82" s="48">
        <v>13</v>
      </c>
      <c r="H82" s="48">
        <v>0</v>
      </c>
      <c r="I82" s="48">
        <v>12</v>
      </c>
      <c r="J82" s="48">
        <v>4</v>
      </c>
      <c r="K82" s="48">
        <v>0</v>
      </c>
      <c r="M82" s="68" t="s">
        <v>67</v>
      </c>
      <c r="N82" s="48">
        <v>42</v>
      </c>
      <c r="O82" s="146">
        <v>0.51851851851851849</v>
      </c>
      <c r="P82" s="48">
        <v>0</v>
      </c>
      <c r="Q82" s="48">
        <v>0</v>
      </c>
      <c r="R82" s="48">
        <v>0</v>
      </c>
      <c r="S82" s="48">
        <v>0</v>
      </c>
      <c r="T82" s="48">
        <v>0</v>
      </c>
      <c r="U82" s="48">
        <v>0</v>
      </c>
      <c r="V82" s="48">
        <v>0</v>
      </c>
      <c r="X82" s="68" t="s">
        <v>67</v>
      </c>
      <c r="AI82" t="s">
        <v>67</v>
      </c>
      <c r="AJ82" s="48">
        <v>0</v>
      </c>
      <c r="AK82" s="146">
        <v>0</v>
      </c>
      <c r="AL82" s="48">
        <v>0</v>
      </c>
      <c r="AM82" s="48">
        <v>0</v>
      </c>
      <c r="AN82" s="48">
        <v>0</v>
      </c>
      <c r="AO82" s="48">
        <v>0</v>
      </c>
      <c r="AP82" s="48">
        <v>0</v>
      </c>
      <c r="AQ82" s="48">
        <v>0</v>
      </c>
      <c r="AR82" s="48">
        <v>0</v>
      </c>
    </row>
    <row r="83" spans="1:44">
      <c r="A83" t="s">
        <v>124</v>
      </c>
      <c r="B83" s="48">
        <v>96</v>
      </c>
      <c r="C83" s="146">
        <v>0.84210526315789469</v>
      </c>
      <c r="D83" s="48">
        <v>7</v>
      </c>
      <c r="E83" s="48">
        <v>6</v>
      </c>
      <c r="F83" s="48">
        <v>0</v>
      </c>
      <c r="G83" s="48">
        <v>2</v>
      </c>
      <c r="H83" s="48">
        <v>0</v>
      </c>
      <c r="I83" s="48">
        <v>0</v>
      </c>
      <c r="J83" s="48">
        <v>2</v>
      </c>
      <c r="K83" s="48">
        <v>0</v>
      </c>
      <c r="M83" s="68" t="s">
        <v>124</v>
      </c>
      <c r="N83" s="48">
        <v>42</v>
      </c>
      <c r="O83" s="146">
        <v>0.51851851851851849</v>
      </c>
      <c r="P83" s="48">
        <v>0</v>
      </c>
      <c r="Q83" s="48">
        <v>0</v>
      </c>
      <c r="R83" s="48">
        <v>0</v>
      </c>
      <c r="S83" s="48">
        <v>0</v>
      </c>
      <c r="T83" s="48">
        <v>0</v>
      </c>
      <c r="U83" s="48">
        <v>0</v>
      </c>
      <c r="V83" s="48">
        <v>0</v>
      </c>
      <c r="X83" s="68" t="s">
        <v>124</v>
      </c>
      <c r="AI83" t="s">
        <v>124</v>
      </c>
      <c r="AJ83" s="48">
        <v>0</v>
      </c>
      <c r="AK83" s="146">
        <v>0</v>
      </c>
      <c r="AL83" s="48">
        <v>0</v>
      </c>
      <c r="AM83" s="48">
        <v>0</v>
      </c>
      <c r="AN83" s="48">
        <v>0</v>
      </c>
      <c r="AO83" s="48">
        <v>0</v>
      </c>
      <c r="AP83" s="48">
        <v>0</v>
      </c>
      <c r="AQ83" s="48">
        <v>0</v>
      </c>
      <c r="AR83" s="48">
        <v>0</v>
      </c>
    </row>
    <row r="84" spans="1:44">
      <c r="A84" t="s">
        <v>103</v>
      </c>
      <c r="B84" s="48">
        <v>0</v>
      </c>
      <c r="C84" s="146">
        <v>0</v>
      </c>
      <c r="D84" s="48">
        <v>0</v>
      </c>
      <c r="E84" s="48">
        <v>0</v>
      </c>
      <c r="F84" s="48">
        <v>0</v>
      </c>
      <c r="G84" s="48">
        <v>0</v>
      </c>
      <c r="H84" s="48">
        <v>0</v>
      </c>
      <c r="I84" s="48">
        <v>0</v>
      </c>
      <c r="J84" s="48">
        <v>0</v>
      </c>
      <c r="K84" s="48">
        <v>0</v>
      </c>
      <c r="M84" s="68" t="s">
        <v>103</v>
      </c>
      <c r="N84" s="48">
        <v>81</v>
      </c>
      <c r="O84" s="146">
        <v>1</v>
      </c>
      <c r="P84" s="48">
        <v>0</v>
      </c>
      <c r="Q84" s="48">
        <v>0</v>
      </c>
      <c r="R84" s="48">
        <v>0</v>
      </c>
      <c r="S84" s="48">
        <v>0</v>
      </c>
      <c r="T84" s="48">
        <v>0</v>
      </c>
      <c r="U84" s="48">
        <v>0</v>
      </c>
      <c r="V84" s="48">
        <v>0</v>
      </c>
      <c r="X84" s="68" t="s">
        <v>103</v>
      </c>
      <c r="AI84" t="s">
        <v>103</v>
      </c>
      <c r="AJ84" s="48">
        <v>0</v>
      </c>
      <c r="AK84" s="146">
        <v>0</v>
      </c>
      <c r="AL84" s="48">
        <v>0</v>
      </c>
      <c r="AM84" s="48">
        <v>0</v>
      </c>
      <c r="AN84" s="48">
        <v>0</v>
      </c>
      <c r="AO84" s="48">
        <v>0</v>
      </c>
      <c r="AP84" s="48">
        <v>0</v>
      </c>
      <c r="AQ84" s="48">
        <v>0</v>
      </c>
      <c r="AR84" s="48">
        <v>0</v>
      </c>
    </row>
    <row r="85" spans="1:44">
      <c r="A85" t="s">
        <v>167</v>
      </c>
      <c r="B85" s="48">
        <v>27</v>
      </c>
      <c r="C85" s="146">
        <v>0.23684210526315788</v>
      </c>
      <c r="D85" s="48">
        <v>12</v>
      </c>
      <c r="E85" s="48">
        <v>14</v>
      </c>
      <c r="F85" s="48">
        <v>0</v>
      </c>
      <c r="G85" s="48">
        <v>2</v>
      </c>
      <c r="H85" s="48">
        <v>0</v>
      </c>
      <c r="I85" s="48">
        <v>3</v>
      </c>
      <c r="J85" s="48">
        <v>1</v>
      </c>
      <c r="K85" s="48">
        <v>0</v>
      </c>
      <c r="M85" s="68" t="s">
        <v>198</v>
      </c>
      <c r="X85" s="68" t="s">
        <v>198</v>
      </c>
      <c r="AI85" t="s">
        <v>198</v>
      </c>
      <c r="AJ85" s="48">
        <v>39</v>
      </c>
      <c r="AK85" s="146">
        <v>0.6</v>
      </c>
      <c r="AL85" s="48">
        <v>0</v>
      </c>
      <c r="AM85" s="48">
        <v>0</v>
      </c>
      <c r="AN85" s="48">
        <v>0</v>
      </c>
      <c r="AO85" s="48">
        <v>26</v>
      </c>
      <c r="AP85" s="48">
        <v>0</v>
      </c>
      <c r="AQ85" s="48">
        <v>0</v>
      </c>
      <c r="AR85" s="48">
        <v>0</v>
      </c>
    </row>
    <row r="86" spans="1:44">
      <c r="M86" s="68" t="s">
        <v>199</v>
      </c>
      <c r="X86" s="68" t="s">
        <v>199</v>
      </c>
      <c r="AI86" t="s">
        <v>199</v>
      </c>
      <c r="AJ86" s="48">
        <v>37</v>
      </c>
      <c r="AK86" s="146">
        <v>0.56923076923076921</v>
      </c>
      <c r="AL86" s="48">
        <v>0</v>
      </c>
      <c r="AM86" s="48">
        <v>2</v>
      </c>
      <c r="AN86" s="48">
        <v>0</v>
      </c>
      <c r="AO86" s="48">
        <v>26</v>
      </c>
      <c r="AP86" s="48">
        <v>0</v>
      </c>
      <c r="AQ86" s="48">
        <v>0</v>
      </c>
      <c r="AR86" s="48">
        <v>0</v>
      </c>
    </row>
  </sheetData>
  <pageMargins left="0.7" right="0.7" top="0.75" bottom="0.75" header="0.3" footer="0.3"/>
  <tableParts count="5">
    <tablePart r:id="rId1"/>
    <tablePart r:id="rId2"/>
    <tablePart r:id="rId3"/>
    <tablePart r:id="rId4"/>
    <tablePart r:id="rId5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9AF20A-A9D0-4BA8-84BF-51CA49FC5552}">
  <dimension ref="A1:B110"/>
  <sheetViews>
    <sheetView showGridLines="0" tabSelected="1" workbookViewId="0">
      <selection activeCell="E22" sqref="E22"/>
    </sheetView>
  </sheetViews>
  <sheetFormatPr baseColWidth="10" defaultRowHeight="15"/>
  <cols>
    <col min="1" max="1" width="16.85546875" bestFit="1" customWidth="1"/>
    <col min="2" max="2" width="15.42578125" bestFit="1" customWidth="1"/>
  </cols>
  <sheetData>
    <row r="1" spans="1:2">
      <c r="A1" t="s">
        <v>0</v>
      </c>
      <c r="B1" t="s">
        <v>275</v>
      </c>
    </row>
    <row r="2" spans="1:2">
      <c r="A2" s="68" t="s">
        <v>120</v>
      </c>
      <c r="B2" s="68">
        <v>63</v>
      </c>
    </row>
    <row r="3" spans="1:2">
      <c r="A3" s="68" t="s">
        <v>60</v>
      </c>
      <c r="B3" s="68">
        <v>103</v>
      </c>
    </row>
    <row r="4" spans="1:2">
      <c r="A4" s="68" t="s">
        <v>87</v>
      </c>
      <c r="B4" s="68">
        <v>84</v>
      </c>
    </row>
    <row r="5" spans="1:2">
      <c r="A5" s="68" t="s">
        <v>239</v>
      </c>
      <c r="B5" s="68">
        <v>79</v>
      </c>
    </row>
    <row r="6" spans="1:2">
      <c r="A6" s="68" t="s">
        <v>132</v>
      </c>
      <c r="B6" s="68">
        <v>49</v>
      </c>
    </row>
    <row r="7" spans="1:2">
      <c r="A7" s="68" t="s">
        <v>100</v>
      </c>
      <c r="B7" s="68">
        <v>81</v>
      </c>
    </row>
    <row r="8" spans="1:2">
      <c r="A8" s="68" t="s">
        <v>97</v>
      </c>
      <c r="B8" s="68">
        <v>99</v>
      </c>
    </row>
    <row r="9" spans="1:2">
      <c r="A9" s="68" t="s">
        <v>85</v>
      </c>
      <c r="B9" s="68">
        <v>113</v>
      </c>
    </row>
    <row r="10" spans="1:2">
      <c r="A10" s="68" t="s">
        <v>68</v>
      </c>
      <c r="B10" s="68">
        <v>99</v>
      </c>
    </row>
    <row r="11" spans="1:2">
      <c r="A11" s="68" t="s">
        <v>81</v>
      </c>
      <c r="B11" s="68">
        <v>118</v>
      </c>
    </row>
    <row r="12" spans="1:2">
      <c r="A12" s="68" t="s">
        <v>1</v>
      </c>
      <c r="B12" s="68">
        <v>128</v>
      </c>
    </row>
    <row r="13" spans="1:2">
      <c r="A13" s="68" t="s">
        <v>122</v>
      </c>
      <c r="B13" s="68">
        <v>103</v>
      </c>
    </row>
    <row r="14" spans="1:2">
      <c r="A14" s="68" t="s">
        <v>123</v>
      </c>
      <c r="B14" s="68">
        <v>149</v>
      </c>
    </row>
    <row r="15" spans="1:2">
      <c r="A15" s="68" t="s">
        <v>134</v>
      </c>
      <c r="B15" s="68">
        <v>64</v>
      </c>
    </row>
    <row r="16" spans="1:2">
      <c r="A16" s="68" t="s">
        <v>136</v>
      </c>
      <c r="B16" s="68">
        <v>48</v>
      </c>
    </row>
    <row r="17" spans="1:2">
      <c r="A17" s="68" t="s">
        <v>84</v>
      </c>
      <c r="B17" s="68">
        <v>71</v>
      </c>
    </row>
    <row r="18" spans="1:2">
      <c r="A18" s="68" t="s">
        <v>109</v>
      </c>
      <c r="B18" s="68">
        <v>74</v>
      </c>
    </row>
    <row r="19" spans="1:2">
      <c r="A19" s="68" t="s">
        <v>112</v>
      </c>
      <c r="B19" s="68">
        <v>75</v>
      </c>
    </row>
    <row r="20" spans="1:2">
      <c r="A20" s="68" t="s">
        <v>82</v>
      </c>
      <c r="B20" s="68">
        <v>107</v>
      </c>
    </row>
    <row r="21" spans="1:2">
      <c r="A21" s="68" t="s">
        <v>92</v>
      </c>
      <c r="B21" s="68">
        <v>114</v>
      </c>
    </row>
    <row r="22" spans="1:2">
      <c r="A22" s="68" t="s">
        <v>137</v>
      </c>
      <c r="B22" s="68">
        <v>50</v>
      </c>
    </row>
    <row r="23" spans="1:2">
      <c r="A23" s="68" t="s">
        <v>101</v>
      </c>
      <c r="B23" s="68">
        <v>127</v>
      </c>
    </row>
    <row r="24" spans="1:2">
      <c r="A24" s="68" t="s">
        <v>74</v>
      </c>
      <c r="B24" s="68">
        <v>79</v>
      </c>
    </row>
    <row r="25" spans="1:2">
      <c r="A25" s="68" t="s">
        <v>130</v>
      </c>
      <c r="B25" s="68">
        <v>76</v>
      </c>
    </row>
    <row r="26" spans="1:2">
      <c r="A26" s="68" t="s">
        <v>114</v>
      </c>
      <c r="B26" s="68">
        <v>139</v>
      </c>
    </row>
    <row r="27" spans="1:2">
      <c r="A27" s="68" t="s">
        <v>63</v>
      </c>
      <c r="B27" s="68">
        <v>152</v>
      </c>
    </row>
    <row r="28" spans="1:2">
      <c r="A28" s="68" t="s">
        <v>125</v>
      </c>
      <c r="B28" s="68">
        <v>88</v>
      </c>
    </row>
    <row r="29" spans="1:2">
      <c r="A29" s="68" t="s">
        <v>195</v>
      </c>
      <c r="B29" s="68">
        <v>92</v>
      </c>
    </row>
    <row r="30" spans="1:2">
      <c r="A30" s="68" t="s">
        <v>70</v>
      </c>
      <c r="B30" s="68">
        <v>143</v>
      </c>
    </row>
    <row r="31" spans="1:2">
      <c r="A31" s="68" t="s">
        <v>78</v>
      </c>
      <c r="B31" s="68">
        <v>125</v>
      </c>
    </row>
    <row r="32" spans="1:2">
      <c r="A32" s="68" t="s">
        <v>102</v>
      </c>
      <c r="B32" s="68">
        <v>81</v>
      </c>
    </row>
    <row r="33" spans="1:2">
      <c r="A33" s="68" t="s">
        <v>98</v>
      </c>
      <c r="B33" s="68">
        <v>106</v>
      </c>
    </row>
    <row r="34" spans="1:2">
      <c r="A34" s="68" t="s">
        <v>129</v>
      </c>
      <c r="B34" s="68">
        <v>125</v>
      </c>
    </row>
    <row r="35" spans="1:2">
      <c r="A35" s="68" t="s">
        <v>128</v>
      </c>
      <c r="B35" s="68">
        <v>93</v>
      </c>
    </row>
    <row r="36" spans="1:2">
      <c r="A36" s="68" t="s">
        <v>110</v>
      </c>
      <c r="B36" s="68">
        <v>78</v>
      </c>
    </row>
    <row r="37" spans="1:2">
      <c r="A37" s="68" t="s">
        <v>65</v>
      </c>
      <c r="B37" s="68">
        <v>73</v>
      </c>
    </row>
    <row r="38" spans="1:2">
      <c r="A38" s="68" t="s">
        <v>115</v>
      </c>
      <c r="B38" s="68">
        <v>98</v>
      </c>
    </row>
    <row r="39" spans="1:2">
      <c r="A39" s="68" t="s">
        <v>69</v>
      </c>
      <c r="B39" s="68">
        <v>99</v>
      </c>
    </row>
    <row r="40" spans="1:2">
      <c r="A40" s="68" t="s">
        <v>104</v>
      </c>
      <c r="B40" s="68">
        <v>127</v>
      </c>
    </row>
    <row r="41" spans="1:2">
      <c r="A41" s="68" t="s">
        <v>113</v>
      </c>
      <c r="B41" s="68">
        <v>125</v>
      </c>
    </row>
    <row r="42" spans="1:2">
      <c r="A42" s="68" t="s">
        <v>83</v>
      </c>
      <c r="B42" s="68">
        <v>43</v>
      </c>
    </row>
    <row r="43" spans="1:2">
      <c r="A43" s="68" t="s">
        <v>59</v>
      </c>
      <c r="B43" s="68">
        <v>124</v>
      </c>
    </row>
    <row r="44" spans="1:2">
      <c r="A44" s="68" t="s">
        <v>105</v>
      </c>
      <c r="B44" s="68">
        <v>82</v>
      </c>
    </row>
    <row r="45" spans="1:2">
      <c r="A45" s="68" t="s">
        <v>126</v>
      </c>
      <c r="B45" s="68">
        <v>153</v>
      </c>
    </row>
    <row r="46" spans="1:2">
      <c r="A46" s="68" t="s">
        <v>99</v>
      </c>
      <c r="B46" s="68">
        <v>79</v>
      </c>
    </row>
    <row r="47" spans="1:2">
      <c r="A47" s="68" t="s">
        <v>131</v>
      </c>
      <c r="B47" s="68">
        <v>73</v>
      </c>
    </row>
    <row r="48" spans="1:2">
      <c r="A48" s="68" t="s">
        <v>138</v>
      </c>
      <c r="B48" s="68">
        <v>57</v>
      </c>
    </row>
    <row r="49" spans="1:2">
      <c r="A49" s="68" t="s">
        <v>139</v>
      </c>
      <c r="B49" s="68">
        <v>105</v>
      </c>
    </row>
    <row r="50" spans="1:2">
      <c r="A50" s="68" t="s">
        <v>76</v>
      </c>
      <c r="B50" s="68">
        <v>123</v>
      </c>
    </row>
    <row r="51" spans="1:2">
      <c r="A51" s="68" t="s">
        <v>121</v>
      </c>
      <c r="B51" s="68">
        <v>101</v>
      </c>
    </row>
    <row r="52" spans="1:2">
      <c r="A52" s="68" t="s">
        <v>71</v>
      </c>
      <c r="B52" s="68">
        <v>86</v>
      </c>
    </row>
    <row r="53" spans="1:2">
      <c r="A53" s="68" t="s">
        <v>77</v>
      </c>
      <c r="B53" s="68">
        <v>43</v>
      </c>
    </row>
    <row r="54" spans="1:2">
      <c r="A54" s="68" t="s">
        <v>79</v>
      </c>
      <c r="B54" s="68">
        <v>82</v>
      </c>
    </row>
    <row r="55" spans="1:2">
      <c r="A55" s="68" t="s">
        <v>80</v>
      </c>
      <c r="B55" s="68">
        <v>81</v>
      </c>
    </row>
    <row r="56" spans="1:2">
      <c r="A56" s="68" t="s">
        <v>93</v>
      </c>
      <c r="B56" s="68">
        <v>119</v>
      </c>
    </row>
    <row r="57" spans="1:2">
      <c r="A57" s="68" t="s">
        <v>94</v>
      </c>
      <c r="B57" s="68">
        <v>102</v>
      </c>
    </row>
    <row r="58" spans="1:2">
      <c r="A58" s="68" t="s">
        <v>140</v>
      </c>
      <c r="B58" s="68">
        <v>71</v>
      </c>
    </row>
    <row r="59" spans="1:2">
      <c r="A59" s="68" t="s">
        <v>89</v>
      </c>
      <c r="B59" s="68">
        <v>101</v>
      </c>
    </row>
    <row r="60" spans="1:2">
      <c r="A60" s="68" t="s">
        <v>95</v>
      </c>
      <c r="B60" s="68">
        <v>88</v>
      </c>
    </row>
    <row r="61" spans="1:2">
      <c r="A61" s="68" t="s">
        <v>75</v>
      </c>
      <c r="B61" s="68">
        <v>80</v>
      </c>
    </row>
    <row r="62" spans="1:2">
      <c r="A62" s="68" t="s">
        <v>62</v>
      </c>
      <c r="B62" s="68">
        <v>148</v>
      </c>
    </row>
    <row r="63" spans="1:2">
      <c r="A63" s="68" t="s">
        <v>96</v>
      </c>
      <c r="B63" s="68">
        <v>78</v>
      </c>
    </row>
    <row r="64" spans="1:2">
      <c r="A64" s="68" t="s">
        <v>116</v>
      </c>
      <c r="B64" s="68">
        <v>106</v>
      </c>
    </row>
    <row r="65" spans="1:2">
      <c r="A65" s="68" t="s">
        <v>90</v>
      </c>
      <c r="B65" s="68">
        <v>80</v>
      </c>
    </row>
    <row r="66" spans="1:2">
      <c r="A66" s="68" t="s">
        <v>118</v>
      </c>
      <c r="B66" s="68">
        <v>95</v>
      </c>
    </row>
    <row r="67" spans="1:2">
      <c r="A67" s="68" t="s">
        <v>127</v>
      </c>
      <c r="B67" s="68">
        <v>141</v>
      </c>
    </row>
    <row r="68" spans="1:2">
      <c r="A68" s="68" t="s">
        <v>73</v>
      </c>
      <c r="B68" s="68">
        <v>131</v>
      </c>
    </row>
    <row r="69" spans="1:2">
      <c r="A69" s="68" t="s">
        <v>119</v>
      </c>
      <c r="B69" s="68">
        <v>107</v>
      </c>
    </row>
    <row r="70" spans="1:2">
      <c r="A70" s="68" t="s">
        <v>64</v>
      </c>
      <c r="B70" s="68">
        <v>147</v>
      </c>
    </row>
    <row r="71" spans="1:2">
      <c r="A71" s="68" t="s">
        <v>61</v>
      </c>
      <c r="B71" s="68">
        <v>110</v>
      </c>
    </row>
    <row r="72" spans="1:2">
      <c r="A72" s="68" t="s">
        <v>86</v>
      </c>
      <c r="B72" s="68">
        <v>81</v>
      </c>
    </row>
    <row r="73" spans="1:2">
      <c r="A73" s="68" t="s">
        <v>72</v>
      </c>
      <c r="B73" s="68">
        <v>150</v>
      </c>
    </row>
    <row r="74" spans="1:2">
      <c r="A74" s="68" t="s">
        <v>91</v>
      </c>
      <c r="B74" s="68">
        <v>116</v>
      </c>
    </row>
    <row r="75" spans="1:2">
      <c r="A75" s="68" t="s">
        <v>133</v>
      </c>
      <c r="B75" s="68">
        <v>85</v>
      </c>
    </row>
    <row r="76" spans="1:2">
      <c r="A76" s="68" t="s">
        <v>108</v>
      </c>
      <c r="B76" s="68">
        <v>79</v>
      </c>
    </row>
    <row r="77" spans="1:2">
      <c r="A77" s="68" t="s">
        <v>88</v>
      </c>
      <c r="B77" s="68">
        <v>78</v>
      </c>
    </row>
    <row r="78" spans="1:2">
      <c r="A78" s="68" t="s">
        <v>135</v>
      </c>
      <c r="B78" s="68">
        <v>72</v>
      </c>
    </row>
    <row r="79" spans="1:2">
      <c r="A79" s="68" t="s">
        <v>66</v>
      </c>
      <c r="B79" s="68">
        <v>48</v>
      </c>
    </row>
    <row r="80" spans="1:2">
      <c r="A80" s="68" t="s">
        <v>117</v>
      </c>
      <c r="B80" s="68">
        <v>102</v>
      </c>
    </row>
    <row r="81" spans="1:2">
      <c r="A81" s="68" t="s">
        <v>67</v>
      </c>
      <c r="B81" s="68">
        <v>123</v>
      </c>
    </row>
    <row r="82" spans="1:2">
      <c r="A82" s="68" t="s">
        <v>124</v>
      </c>
      <c r="B82" s="68">
        <v>138</v>
      </c>
    </row>
    <row r="83" spans="1:2">
      <c r="A83" s="68" t="s">
        <v>103</v>
      </c>
      <c r="B83" s="68">
        <v>81</v>
      </c>
    </row>
    <row r="84" spans="1:2">
      <c r="A84" s="68" t="s">
        <v>167</v>
      </c>
      <c r="B84" s="68">
        <v>27</v>
      </c>
    </row>
    <row r="85" spans="1:2">
      <c r="A85" s="68" t="s">
        <v>198</v>
      </c>
      <c r="B85" s="68">
        <v>39</v>
      </c>
    </row>
    <row r="86" spans="1:2">
      <c r="A86" s="68" t="s">
        <v>199</v>
      </c>
      <c r="B86" s="68">
        <v>37</v>
      </c>
    </row>
    <row r="87" spans="1:2">
      <c r="A87" s="68" t="s">
        <v>203</v>
      </c>
      <c r="B87" s="68">
        <v>61</v>
      </c>
    </row>
    <row r="88" spans="1:2">
      <c r="A88" s="68" t="s">
        <v>207</v>
      </c>
      <c r="B88" s="68">
        <v>7</v>
      </c>
    </row>
    <row r="89" spans="1:2">
      <c r="A89" s="68" t="s">
        <v>222</v>
      </c>
      <c r="B89" s="68">
        <v>40</v>
      </c>
    </row>
    <row r="90" spans="1:2">
      <c r="A90" s="68" t="s">
        <v>209</v>
      </c>
      <c r="B90" s="68">
        <v>47</v>
      </c>
    </row>
    <row r="91" spans="1:2">
      <c r="A91" s="68" t="s">
        <v>210</v>
      </c>
      <c r="B91" s="68">
        <v>5</v>
      </c>
    </row>
    <row r="92" spans="1:2">
      <c r="A92" s="68" t="s">
        <v>223</v>
      </c>
      <c r="B92" s="68">
        <v>39</v>
      </c>
    </row>
    <row r="93" spans="1:2">
      <c r="A93" s="68" t="s">
        <v>218</v>
      </c>
      <c r="B93" s="68">
        <v>26</v>
      </c>
    </row>
    <row r="94" spans="1:2">
      <c r="A94" s="68" t="s">
        <v>224</v>
      </c>
      <c r="B94" s="68">
        <v>43</v>
      </c>
    </row>
    <row r="95" spans="1:2">
      <c r="A95" s="68" t="s">
        <v>208</v>
      </c>
      <c r="B95" s="68">
        <v>45</v>
      </c>
    </row>
    <row r="96" spans="1:2">
      <c r="A96" s="68" t="s">
        <v>225</v>
      </c>
      <c r="B96" s="68">
        <v>49</v>
      </c>
    </row>
    <row r="97" spans="1:2">
      <c r="A97" s="68" t="s">
        <v>206</v>
      </c>
      <c r="B97" s="68">
        <v>45</v>
      </c>
    </row>
    <row r="98" spans="1:2">
      <c r="A98" s="68" t="s">
        <v>213</v>
      </c>
      <c r="B98" s="68">
        <v>7</v>
      </c>
    </row>
    <row r="99" spans="1:2">
      <c r="A99" s="68" t="s">
        <v>219</v>
      </c>
      <c r="B99" s="68">
        <v>48</v>
      </c>
    </row>
    <row r="100" spans="1:2">
      <c r="A100" s="68" t="s">
        <v>269</v>
      </c>
      <c r="B100" s="68">
        <v>46</v>
      </c>
    </row>
    <row r="101" spans="1:2">
      <c r="A101" s="68" t="s">
        <v>215</v>
      </c>
      <c r="B101" s="68">
        <v>45</v>
      </c>
    </row>
    <row r="102" spans="1:2">
      <c r="A102" s="68" t="s">
        <v>217</v>
      </c>
      <c r="B102" s="68">
        <v>49</v>
      </c>
    </row>
    <row r="103" spans="1:2">
      <c r="A103" s="68" t="s">
        <v>220</v>
      </c>
      <c r="B103" s="68">
        <v>48</v>
      </c>
    </row>
    <row r="104" spans="1:2">
      <c r="A104" s="68"/>
      <c r="B104" s="68">
        <v>39</v>
      </c>
    </row>
    <row r="105" spans="1:2">
      <c r="A105" s="68" t="s">
        <v>216</v>
      </c>
      <c r="B105" s="68">
        <v>42</v>
      </c>
    </row>
    <row r="106" spans="1:2">
      <c r="A106" s="68" t="s">
        <v>212</v>
      </c>
      <c r="B106" s="68">
        <v>27</v>
      </c>
    </row>
    <row r="107" spans="1:2">
      <c r="A107" s="68" t="s">
        <v>211</v>
      </c>
      <c r="B107" s="68">
        <v>7</v>
      </c>
    </row>
    <row r="108" spans="1:2">
      <c r="A108" s="68" t="s">
        <v>226</v>
      </c>
      <c r="B108" s="68">
        <v>30</v>
      </c>
    </row>
    <row r="109" spans="1:2">
      <c r="A109" s="68" t="s">
        <v>214</v>
      </c>
      <c r="B109" s="68">
        <v>44</v>
      </c>
    </row>
    <row r="110" spans="1:2">
      <c r="A110" s="68" t="s">
        <v>221</v>
      </c>
      <c r="B110" s="68">
        <v>44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D833111-14FA-4230-B059-E4CBB6A0473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12</vt:i4>
      </vt:variant>
    </vt:vector>
  </HeadingPairs>
  <TitlesOfParts>
    <vt:vector size="16" baseType="lpstr">
      <vt:lpstr>JOUEUR (2)</vt:lpstr>
      <vt:lpstr>Formules</vt:lpstr>
      <vt:lpstr>Entrainement</vt:lpstr>
      <vt:lpstr>Nb. entrainements</vt:lpstr>
      <vt:lpstr>Categorie</vt:lpstr>
      <vt:lpstr>effectif</vt:lpstr>
      <vt:lpstr>Effectif_Club</vt:lpstr>
      <vt:lpstr>Entrainement</vt:lpstr>
      <vt:lpstr>gardiens</vt:lpstr>
      <vt:lpstr>note</vt:lpstr>
      <vt:lpstr>poste</vt:lpstr>
      <vt:lpstr>postesimplifie</vt:lpstr>
      <vt:lpstr>Tab_entrainement_prefo</vt:lpstr>
      <vt:lpstr>tactique</vt:lpstr>
      <vt:lpstr>terrain</vt:lpstr>
      <vt:lpstr>type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Sined</dc:creator>
  <cp:keywords/>
  <dc:description/>
  <cp:lastModifiedBy>Jean-Eric</cp:lastModifiedBy>
  <cp:revision/>
  <cp:lastPrinted>2021-11-13T11:54:40Z</cp:lastPrinted>
  <dcterms:created xsi:type="dcterms:W3CDTF">2020-09-24T06:38:56Z</dcterms:created>
  <dcterms:modified xsi:type="dcterms:W3CDTF">2021-11-14T07:33:47Z</dcterms:modified>
  <cp:category/>
  <cp:contentStatus/>
</cp:coreProperties>
</file>