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623"/>
  <workbookPr date1904="1" filterPrivacy="1" codeName="ThisWorkbook"/>
  <xr:revisionPtr revIDLastSave="0" documentId="13_ncr:1_{391E1C1D-87D5-4675-BBB0-BB1C46A09642}" xr6:coauthVersionLast="47" xr6:coauthVersionMax="47" xr10:uidLastSave="{00000000-0000-0000-0000-000000000000}"/>
  <bookViews>
    <workbookView xWindow="-120" yWindow="-120" windowWidth="24240" windowHeight="13740" tabRatio="773" activeTab="1" xr2:uid="{00000000-000D-0000-FFFF-FFFF00000000}"/>
  </bookViews>
  <sheets>
    <sheet name="Calendrier" sheetId="4" r:id="rId1"/>
    <sheet name="AnxJan" sheetId="51" r:id="rId2"/>
    <sheet name="Sources" sheetId="21" r:id="rId3"/>
  </sheets>
  <definedNames>
    <definedName name="Feries">OFFSET(#REF!,1,,COUNTA(#REF!)-1)</definedName>
    <definedName name="Fériés">#REF!</definedName>
    <definedName name="_xlnm.Print_Area" localSheetId="0">Calendrier!$B$1:$BJ$38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Y8" i="51" l="1"/>
  <c r="Y9" i="51"/>
  <c r="Y10" i="51"/>
  <c r="Y11" i="51"/>
  <c r="Y12" i="51"/>
  <c r="Y13" i="51"/>
  <c r="Y14" i="51"/>
  <c r="Y15" i="51"/>
  <c r="Y16" i="51"/>
  <c r="Y17" i="51"/>
  <c r="Y18" i="51"/>
  <c r="Y19" i="51"/>
  <c r="Y20" i="51"/>
  <c r="Y21" i="51"/>
  <c r="Y22" i="51"/>
  <c r="Y23" i="51"/>
  <c r="Y24" i="51"/>
  <c r="Y7" i="51"/>
  <c r="Z26" i="51"/>
  <c r="Z8" i="51"/>
  <c r="Z9" i="51"/>
  <c r="Z10" i="51"/>
  <c r="Z11" i="51"/>
  <c r="Z12" i="51"/>
  <c r="Z13" i="51"/>
  <c r="Z14" i="51"/>
  <c r="Z15" i="51"/>
  <c r="Z16" i="51"/>
  <c r="Z17" i="51"/>
  <c r="Z18" i="51"/>
  <c r="Z19" i="51"/>
  <c r="Z20" i="51"/>
  <c r="Z21" i="51"/>
  <c r="Z22" i="51"/>
  <c r="Z23" i="51"/>
  <c r="Z24" i="51"/>
  <c r="Z7" i="51"/>
  <c r="X8" i="51"/>
  <c r="X9" i="51"/>
  <c r="X10" i="51"/>
  <c r="X11" i="51"/>
  <c r="X12" i="51"/>
  <c r="X13" i="51"/>
  <c r="X14" i="51"/>
  <c r="X15" i="51"/>
  <c r="X16" i="51"/>
  <c r="X17" i="51"/>
  <c r="X18" i="51"/>
  <c r="X19" i="51"/>
  <c r="X20" i="51"/>
  <c r="X21" i="51"/>
  <c r="X22" i="51"/>
  <c r="X23" i="51"/>
  <c r="X24" i="51"/>
  <c r="X7" i="51"/>
  <c r="W8" i="51"/>
  <c r="W9" i="51"/>
  <c r="W10" i="51"/>
  <c r="W11" i="51"/>
  <c r="W12" i="51"/>
  <c r="W13" i="51"/>
  <c r="W14" i="51"/>
  <c r="W15" i="51"/>
  <c r="W16" i="51"/>
  <c r="W17" i="51"/>
  <c r="W18" i="51"/>
  <c r="W19" i="51"/>
  <c r="W20" i="51"/>
  <c r="W21" i="51"/>
  <c r="W22" i="51"/>
  <c r="W23" i="51"/>
  <c r="W24" i="51"/>
  <c r="W7" i="51"/>
  <c r="V8" i="51"/>
  <c r="V9" i="51"/>
  <c r="V10" i="51"/>
  <c r="V11" i="51"/>
  <c r="V12" i="51"/>
  <c r="V13" i="51"/>
  <c r="V14" i="51"/>
  <c r="V15" i="51"/>
  <c r="V16" i="51"/>
  <c r="V17" i="51"/>
  <c r="V18" i="51"/>
  <c r="V19" i="51"/>
  <c r="V20" i="51"/>
  <c r="V21" i="51"/>
  <c r="V22" i="51"/>
  <c r="V23" i="51"/>
  <c r="V24" i="51"/>
  <c r="V25" i="51"/>
  <c r="V7" i="51"/>
  <c r="D7" i="51"/>
  <c r="H23" i="51" l="1"/>
  <c r="H22" i="51"/>
  <c r="H21" i="51"/>
  <c r="H20" i="51"/>
  <c r="H19" i="51"/>
  <c r="H18" i="51"/>
  <c r="H17" i="51"/>
  <c r="H16" i="51"/>
  <c r="H15" i="51"/>
  <c r="H14" i="51"/>
  <c r="H13" i="51"/>
  <c r="H12" i="51"/>
  <c r="H11" i="51"/>
  <c r="H10" i="51"/>
  <c r="H9" i="51"/>
  <c r="H8" i="51"/>
  <c r="G23" i="51"/>
  <c r="G22" i="51"/>
  <c r="G21" i="51"/>
  <c r="G20" i="51"/>
  <c r="G19" i="51"/>
  <c r="G18" i="51"/>
  <c r="G17" i="51"/>
  <c r="G16" i="51"/>
  <c r="G15" i="51"/>
  <c r="G14" i="51"/>
  <c r="G13" i="51"/>
  <c r="G12" i="51"/>
  <c r="G11" i="51"/>
  <c r="G10" i="51"/>
  <c r="G9" i="51"/>
  <c r="G8" i="51"/>
  <c r="Q4" i="21"/>
  <c r="R3" i="21"/>
  <c r="I16" i="51" l="1"/>
  <c r="Y26" i="51"/>
  <c r="I8" i="51"/>
  <c r="I10" i="51"/>
  <c r="I18" i="51"/>
  <c r="I11" i="51"/>
  <c r="I9" i="51"/>
  <c r="I12" i="51"/>
  <c r="I22" i="51"/>
  <c r="I21" i="51"/>
  <c r="I13" i="51"/>
  <c r="I19" i="51"/>
  <c r="I23" i="51"/>
  <c r="I14" i="51"/>
  <c r="I17" i="51"/>
  <c r="I20" i="51"/>
  <c r="I15" i="51"/>
  <c r="F24" i="51"/>
  <c r="J7" i="51"/>
  <c r="C6" i="51"/>
  <c r="H24" i="51" l="1"/>
  <c r="G24" i="51"/>
  <c r="D11" i="51"/>
  <c r="D13" i="51"/>
  <c r="D15" i="51"/>
  <c r="D12" i="51"/>
  <c r="D14" i="51"/>
  <c r="D16" i="51"/>
  <c r="J16" i="51" s="1"/>
  <c r="H7" i="51"/>
  <c r="G7" i="51"/>
  <c r="E7" i="51"/>
  <c r="D24" i="51"/>
  <c r="J24" i="51" s="1"/>
  <c r="D19" i="51"/>
  <c r="J19" i="51" s="1"/>
  <c r="D18" i="51"/>
  <c r="J18" i="51" s="1"/>
  <c r="D17" i="51"/>
  <c r="J17" i="51" s="1"/>
  <c r="D23" i="51"/>
  <c r="J23" i="51" s="1"/>
  <c r="D22" i="51"/>
  <c r="J22" i="51" s="1"/>
  <c r="D21" i="51"/>
  <c r="J21" i="51" s="1"/>
  <c r="D20" i="51"/>
  <c r="J20" i="51" s="1"/>
  <c r="D8" i="51"/>
  <c r="J8" i="51" s="1"/>
  <c r="D9" i="51"/>
  <c r="J9" i="51" s="1"/>
  <c r="D10" i="51"/>
  <c r="J10" i="51" s="1"/>
  <c r="E13" i="51" l="1"/>
  <c r="J13" i="51"/>
  <c r="E14" i="51"/>
  <c r="J14" i="51"/>
  <c r="E11" i="51"/>
  <c r="J11" i="51"/>
  <c r="E12" i="51"/>
  <c r="J12" i="51"/>
  <c r="E15" i="51"/>
  <c r="J15" i="51"/>
  <c r="I24" i="51"/>
  <c r="E16" i="51"/>
  <c r="E10" i="51"/>
  <c r="E9" i="51"/>
  <c r="E22" i="51"/>
  <c r="E17" i="51"/>
  <c r="E23" i="51"/>
  <c r="E18" i="51"/>
  <c r="E21" i="51"/>
  <c r="E20" i="51"/>
  <c r="E19" i="51"/>
  <c r="E24" i="51"/>
  <c r="E8" i="51"/>
  <c r="J26" i="51" l="1"/>
  <c r="BF6" i="4"/>
  <c r="BG7" i="4"/>
  <c r="BG24" i="4" s="1"/>
  <c r="BH24" i="4" s="1"/>
  <c r="BG8" i="4" l="1"/>
  <c r="BG29" i="4"/>
  <c r="BG33" i="4"/>
  <c r="BG17" i="4"/>
  <c r="BG25" i="4"/>
  <c r="BG37" i="4"/>
  <c r="BG21" i="4"/>
  <c r="BG32" i="4"/>
  <c r="BG20" i="4"/>
  <c r="BG35" i="4"/>
  <c r="BG27" i="4"/>
  <c r="BG19" i="4"/>
  <c r="BG15" i="4"/>
  <c r="BG10" i="4"/>
  <c r="BG13" i="4"/>
  <c r="BG36" i="4"/>
  <c r="BG28" i="4"/>
  <c r="BG16" i="4"/>
  <c r="BG11" i="4"/>
  <c r="BG31" i="4"/>
  <c r="BG23" i="4"/>
  <c r="BG34" i="4"/>
  <c r="BG30" i="4"/>
  <c r="BG26" i="4"/>
  <c r="BG22" i="4"/>
  <c r="BG18" i="4"/>
  <c r="BG14" i="4"/>
  <c r="BG9" i="4"/>
  <c r="BG12" i="4"/>
  <c r="BC37" i="4" l="1"/>
  <c r="AS37" i="4"/>
  <c r="AD37" i="4"/>
  <c r="J37" i="4"/>
  <c r="I7" i="4" l="1"/>
  <c r="N7" i="4"/>
  <c r="S7" i="4"/>
  <c r="X7" i="4"/>
  <c r="X11" i="4" s="1"/>
  <c r="Y11" i="4" s="1"/>
  <c r="AC7" i="4"/>
  <c r="AC30" i="4" s="1"/>
  <c r="AD30" i="4" s="1"/>
  <c r="AH7" i="4"/>
  <c r="AM7" i="4"/>
  <c r="AM11" i="4" l="1"/>
  <c r="AN11" i="4" s="1"/>
  <c r="AH11" i="4"/>
  <c r="AI11" i="4" s="1"/>
  <c r="AC11" i="4"/>
  <c r="AD11" i="4" s="1"/>
  <c r="X30" i="4"/>
  <c r="T7" i="4"/>
  <c r="Y7" i="4"/>
  <c r="O7" i="4"/>
  <c r="AN7" i="4"/>
  <c r="AI7" i="4"/>
  <c r="AD7" i="4"/>
  <c r="J7" i="4"/>
  <c r="I9" i="4"/>
  <c r="J9" i="4" s="1"/>
  <c r="I12" i="4"/>
  <c r="J12" i="4" s="1"/>
  <c r="I13" i="4"/>
  <c r="J13" i="4" s="1"/>
  <c r="I10" i="4"/>
  <c r="J10" i="4" s="1"/>
  <c r="I11" i="4"/>
  <c r="J11" i="4" s="1"/>
  <c r="I8" i="4"/>
  <c r="J8" i="4" s="1"/>
  <c r="C6" i="4" l="1"/>
  <c r="D7" i="4" l="1"/>
  <c r="E7" i="4" l="1"/>
  <c r="D8" i="4"/>
  <c r="E8" i="4" s="1"/>
  <c r="D36" i="4"/>
  <c r="E36" i="4" s="1"/>
  <c r="D27" i="4"/>
  <c r="E27" i="4" s="1"/>
  <c r="D35" i="4"/>
  <c r="E35" i="4" s="1"/>
  <c r="D22" i="4"/>
  <c r="E22" i="4" s="1"/>
  <c r="D33" i="4"/>
  <c r="E33" i="4" s="1"/>
  <c r="D37" i="4"/>
  <c r="E37" i="4" s="1"/>
  <c r="D31" i="4"/>
  <c r="E31" i="4" s="1"/>
  <c r="D34" i="4"/>
  <c r="E34" i="4" s="1"/>
  <c r="D28" i="4"/>
  <c r="E28" i="4" s="1"/>
  <c r="D10" i="4"/>
  <c r="E10" i="4" s="1"/>
  <c r="D32" i="4"/>
  <c r="E32" i="4" s="1"/>
  <c r="D24" i="4"/>
  <c r="E24" i="4" s="1"/>
  <c r="D30" i="4"/>
  <c r="E30" i="4" s="1"/>
  <c r="D26" i="4"/>
  <c r="E26" i="4" s="1"/>
  <c r="D21" i="4"/>
  <c r="E21" i="4" s="1"/>
  <c r="D29" i="4"/>
  <c r="E29" i="4" s="1"/>
  <c r="D25" i="4"/>
  <c r="E25" i="4" s="1"/>
  <c r="D20" i="4"/>
  <c r="E20" i="4" s="1"/>
  <c r="D23" i="4"/>
  <c r="E23" i="4" s="1"/>
  <c r="D18" i="4"/>
  <c r="E18" i="4" s="1"/>
  <c r="D17" i="4"/>
  <c r="E17" i="4" s="1"/>
  <c r="D16" i="4"/>
  <c r="E16" i="4" s="1"/>
  <c r="D19" i="4"/>
  <c r="E19" i="4" s="1"/>
  <c r="D14" i="4"/>
  <c r="E14" i="4" s="1"/>
  <c r="D12" i="4"/>
  <c r="E12" i="4" s="1"/>
  <c r="D13" i="4"/>
  <c r="E13" i="4" s="1"/>
  <c r="D9" i="4"/>
  <c r="E9" i="4" s="1"/>
  <c r="D15" i="4"/>
  <c r="E15" i="4" s="1"/>
  <c r="D11" i="4"/>
  <c r="E11" i="4" s="1"/>
  <c r="AV6" i="4"/>
  <c r="AW7" i="4"/>
  <c r="AX7" i="4" l="1"/>
  <c r="BH8" i="4"/>
  <c r="BH7" i="4"/>
  <c r="BH31" i="4"/>
  <c r="AW23" i="4"/>
  <c r="AX23" i="4" s="1"/>
  <c r="BH23" i="4"/>
  <c r="BH35" i="4"/>
  <c r="BH27" i="4"/>
  <c r="AW35" i="4"/>
  <c r="AX35" i="4" s="1"/>
  <c r="AW19" i="4"/>
  <c r="AX19" i="4" s="1"/>
  <c r="AW31" i="4"/>
  <c r="AX31" i="4" s="1"/>
  <c r="AW15" i="4"/>
  <c r="AX15" i="4" s="1"/>
  <c r="BH19" i="4"/>
  <c r="AW27" i="4"/>
  <c r="AX27" i="4" s="1"/>
  <c r="AW11" i="4"/>
  <c r="AX11" i="4" s="1"/>
  <c r="BH15" i="4"/>
  <c r="AW26" i="4"/>
  <c r="AX26" i="4" s="1"/>
  <c r="AW34" i="4"/>
  <c r="AX34" i="4" s="1"/>
  <c r="AW30" i="4"/>
  <c r="AX30" i="4" s="1"/>
  <c r="AW22" i="4"/>
  <c r="AX22" i="4" s="1"/>
  <c r="AW18" i="4"/>
  <c r="AX18" i="4" s="1"/>
  <c r="AW14" i="4"/>
  <c r="AX14" i="4" s="1"/>
  <c r="AW10" i="4"/>
  <c r="AX10" i="4" s="1"/>
  <c r="BH34" i="4"/>
  <c r="BH26" i="4"/>
  <c r="BH18" i="4"/>
  <c r="BH10" i="4"/>
  <c r="AW29" i="4"/>
  <c r="AX29" i="4" s="1"/>
  <c r="AW17" i="4"/>
  <c r="AX17" i="4" s="1"/>
  <c r="AW9" i="4"/>
  <c r="AX9" i="4" s="1"/>
  <c r="BH37" i="4"/>
  <c r="BH33" i="4"/>
  <c r="BH29" i="4"/>
  <c r="BH25" i="4"/>
  <c r="BH21" i="4"/>
  <c r="BH17" i="4"/>
  <c r="BH13" i="4"/>
  <c r="BH9" i="4"/>
  <c r="BH11" i="4"/>
  <c r="BH30" i="4"/>
  <c r="BH22" i="4"/>
  <c r="BH14" i="4"/>
  <c r="AW37" i="4"/>
  <c r="AX37" i="4" s="1"/>
  <c r="AW33" i="4"/>
  <c r="AX33" i="4" s="1"/>
  <c r="AW25" i="4"/>
  <c r="AX25" i="4" s="1"/>
  <c r="AW21" i="4"/>
  <c r="AX21" i="4" s="1"/>
  <c r="AW13" i="4"/>
  <c r="AX13" i="4" s="1"/>
  <c r="AW36" i="4"/>
  <c r="AX36" i="4" s="1"/>
  <c r="AW32" i="4"/>
  <c r="AX32" i="4" s="1"/>
  <c r="AW28" i="4"/>
  <c r="AX28" i="4" s="1"/>
  <c r="AW24" i="4"/>
  <c r="AX24" i="4" s="1"/>
  <c r="AW20" i="4"/>
  <c r="AX20" i="4" s="1"/>
  <c r="AW16" i="4"/>
  <c r="AX16" i="4" s="1"/>
  <c r="AW12" i="4"/>
  <c r="AX12" i="4" s="1"/>
  <c r="AW8" i="4"/>
  <c r="AX8" i="4" s="1"/>
  <c r="BH36" i="4"/>
  <c r="BH32" i="4"/>
  <c r="BH28" i="4"/>
  <c r="BH20" i="4"/>
  <c r="BH16" i="4"/>
  <c r="BH12" i="4"/>
  <c r="AR7" i="4"/>
  <c r="BB7" i="4"/>
  <c r="BB24" i="4" s="1"/>
  <c r="BC24" i="4" s="1"/>
  <c r="H6" i="4"/>
  <c r="M6" i="4"/>
  <c r="R6" i="4"/>
  <c r="W6" i="4"/>
  <c r="AB6" i="4"/>
  <c r="AG6" i="4"/>
  <c r="AL6" i="4"/>
  <c r="AQ6" i="4"/>
  <c r="BA6" i="4"/>
  <c r="N2" i="4"/>
  <c r="AR11" i="4" l="1"/>
  <c r="AS11" i="4" s="1"/>
  <c r="BC7" i="4"/>
  <c r="AS7" i="4"/>
  <c r="AH36" i="4"/>
  <c r="AI36" i="4" s="1"/>
  <c r="N35" i="4"/>
  <c r="O35" i="4" s="1"/>
  <c r="AM8" i="4"/>
  <c r="AN8" i="4" s="1"/>
  <c r="BB8" i="4"/>
  <c r="BC8" i="4" s="1"/>
  <c r="X10" i="4"/>
  <c r="Y10" i="4" s="1"/>
  <c r="X8" i="4"/>
  <c r="Y8" i="4" s="1"/>
  <c r="BB35" i="4"/>
  <c r="BC35" i="4" s="1"/>
  <c r="X23" i="4"/>
  <c r="Y23" i="4" s="1"/>
  <c r="X31" i="4"/>
  <c r="Y31" i="4" s="1"/>
  <c r="AR8" i="4"/>
  <c r="AR12" i="4"/>
  <c r="N37" i="4"/>
  <c r="O37" i="4" s="1"/>
  <c r="J36" i="4" s="1"/>
  <c r="AR28" i="4"/>
  <c r="AH8" i="4"/>
  <c r="AI8" i="4" s="1"/>
  <c r="AR32" i="4"/>
  <c r="X27" i="4"/>
  <c r="Y27" i="4" s="1"/>
  <c r="AR16" i="4"/>
  <c r="AR20" i="4"/>
  <c r="X15" i="4"/>
  <c r="Y15" i="4" s="1"/>
  <c r="N8" i="4"/>
  <c r="O8" i="4" s="1"/>
  <c r="AR24" i="4"/>
  <c r="X19" i="4"/>
  <c r="Y19" i="4" s="1"/>
  <c r="S9" i="4"/>
  <c r="T9" i="4" s="1"/>
  <c r="S10" i="4"/>
  <c r="T10" i="4" s="1"/>
  <c r="S11" i="4"/>
  <c r="T11" i="4" s="1"/>
  <c r="S12" i="4"/>
  <c r="T12" i="4" s="1"/>
  <c r="S13" i="4"/>
  <c r="T13" i="4" s="1"/>
  <c r="S14" i="4"/>
  <c r="T14" i="4" s="1"/>
  <c r="S15" i="4"/>
  <c r="T15" i="4" s="1"/>
  <c r="S16" i="4"/>
  <c r="T16" i="4" s="1"/>
  <c r="S17" i="4"/>
  <c r="T17" i="4" s="1"/>
  <c r="S18" i="4"/>
  <c r="T18" i="4" s="1"/>
  <c r="S19" i="4"/>
  <c r="T19" i="4" s="1"/>
  <c r="S20" i="4"/>
  <c r="T20" i="4" s="1"/>
  <c r="S21" i="4"/>
  <c r="T21" i="4" s="1"/>
  <c r="S22" i="4"/>
  <c r="T22" i="4" s="1"/>
  <c r="S23" i="4"/>
  <c r="T23" i="4" s="1"/>
  <c r="S24" i="4"/>
  <c r="T24" i="4" s="1"/>
  <c r="S25" i="4"/>
  <c r="T25" i="4" s="1"/>
  <c r="S26" i="4"/>
  <c r="T26" i="4" s="1"/>
  <c r="S27" i="4"/>
  <c r="T27" i="4" s="1"/>
  <c r="S28" i="4"/>
  <c r="T28" i="4" s="1"/>
  <c r="S29" i="4"/>
  <c r="T29" i="4" s="1"/>
  <c r="S30" i="4"/>
  <c r="T30" i="4" s="1"/>
  <c r="S31" i="4"/>
  <c r="T31" i="4" s="1"/>
  <c r="S32" i="4"/>
  <c r="T32" i="4" s="1"/>
  <c r="S33" i="4"/>
  <c r="T33" i="4" s="1"/>
  <c r="S34" i="4"/>
  <c r="T34" i="4" s="1"/>
  <c r="S35" i="4"/>
  <c r="T35" i="4" s="1"/>
  <c r="S36" i="4"/>
  <c r="T36" i="4" s="1"/>
  <c r="BB9" i="4"/>
  <c r="BC9" i="4" s="1"/>
  <c r="BB10" i="4"/>
  <c r="BC10" i="4" s="1"/>
  <c r="BB11" i="4"/>
  <c r="BC11" i="4" s="1"/>
  <c r="BB12" i="4"/>
  <c r="BC12" i="4" s="1"/>
  <c r="BB13" i="4"/>
  <c r="BC13" i="4" s="1"/>
  <c r="BB14" i="4"/>
  <c r="BC14" i="4" s="1"/>
  <c r="BB15" i="4"/>
  <c r="BC15" i="4" s="1"/>
  <c r="BB16" i="4"/>
  <c r="BC16" i="4" s="1"/>
  <c r="BB17" i="4"/>
  <c r="BC17" i="4" s="1"/>
  <c r="BB18" i="4"/>
  <c r="BC18" i="4" s="1"/>
  <c r="BB19" i="4"/>
  <c r="BC19" i="4" s="1"/>
  <c r="BB20" i="4"/>
  <c r="BC20" i="4" s="1"/>
  <c r="BB21" i="4"/>
  <c r="BC21" i="4" s="1"/>
  <c r="BB22" i="4"/>
  <c r="BC22" i="4" s="1"/>
  <c r="BB23" i="4"/>
  <c r="BC23" i="4" s="1"/>
  <c r="BB25" i="4"/>
  <c r="BC25" i="4" s="1"/>
  <c r="BB26" i="4"/>
  <c r="BC26" i="4" s="1"/>
  <c r="BB27" i="4"/>
  <c r="BC27" i="4" s="1"/>
  <c r="BB28" i="4"/>
  <c r="BC28" i="4" s="1"/>
  <c r="BB29" i="4"/>
  <c r="BC29" i="4" s="1"/>
  <c r="BB30" i="4"/>
  <c r="BC30" i="4" s="1"/>
  <c r="BB31" i="4"/>
  <c r="BC31" i="4" s="1"/>
  <c r="BB32" i="4"/>
  <c r="BC32" i="4" s="1"/>
  <c r="BB33" i="4"/>
  <c r="BC33" i="4" s="1"/>
  <c r="BB34" i="4"/>
  <c r="BC34" i="4" s="1"/>
  <c r="AH9" i="4"/>
  <c r="AI9" i="4" s="1"/>
  <c r="AH10" i="4"/>
  <c r="AI10" i="4" s="1"/>
  <c r="AH12" i="4"/>
  <c r="AI12" i="4" s="1"/>
  <c r="AH13" i="4"/>
  <c r="AI13" i="4" s="1"/>
  <c r="AH14" i="4"/>
  <c r="AI14" i="4" s="1"/>
  <c r="AH15" i="4"/>
  <c r="AI15" i="4" s="1"/>
  <c r="AH16" i="4"/>
  <c r="AI16" i="4" s="1"/>
  <c r="AH17" i="4"/>
  <c r="AI17" i="4" s="1"/>
  <c r="AH18" i="4"/>
  <c r="AI18" i="4" s="1"/>
  <c r="AH19" i="4"/>
  <c r="AI19" i="4" s="1"/>
  <c r="AH20" i="4"/>
  <c r="AI20" i="4" s="1"/>
  <c r="AH21" i="4"/>
  <c r="AI21" i="4" s="1"/>
  <c r="AH22" i="4"/>
  <c r="AI22" i="4" s="1"/>
  <c r="AH23" i="4"/>
  <c r="AI23" i="4" s="1"/>
  <c r="AH24" i="4"/>
  <c r="AI24" i="4" s="1"/>
  <c r="AH25" i="4"/>
  <c r="AI25" i="4" s="1"/>
  <c r="AH26" i="4"/>
  <c r="AI26" i="4" s="1"/>
  <c r="AH27" i="4"/>
  <c r="AI27" i="4" s="1"/>
  <c r="AH28" i="4"/>
  <c r="AI28" i="4" s="1"/>
  <c r="AH29" i="4"/>
  <c r="AI29" i="4" s="1"/>
  <c r="AH30" i="4"/>
  <c r="AI30" i="4" s="1"/>
  <c r="AH31" i="4"/>
  <c r="AI31" i="4" s="1"/>
  <c r="AH32" i="4"/>
  <c r="AI32" i="4" s="1"/>
  <c r="AH33" i="4"/>
  <c r="AI33" i="4" s="1"/>
  <c r="AH34" i="4"/>
  <c r="AI34" i="4" s="1"/>
  <c r="N9" i="4"/>
  <c r="O9" i="4" s="1"/>
  <c r="N10" i="4"/>
  <c r="O10" i="4" s="1"/>
  <c r="N11" i="4"/>
  <c r="O11" i="4" s="1"/>
  <c r="N12" i="4"/>
  <c r="O12" i="4" s="1"/>
  <c r="N13" i="4"/>
  <c r="O13" i="4" s="1"/>
  <c r="N14" i="4"/>
  <c r="O14" i="4" s="1"/>
  <c r="N15" i="4"/>
  <c r="O15" i="4" s="1"/>
  <c r="N16" i="4"/>
  <c r="O16" i="4" s="1"/>
  <c r="N17" i="4"/>
  <c r="O17" i="4" s="1"/>
  <c r="N18" i="4"/>
  <c r="O18" i="4" s="1"/>
  <c r="N19" i="4"/>
  <c r="O19" i="4" s="1"/>
  <c r="N20" i="4"/>
  <c r="O20" i="4" s="1"/>
  <c r="N21" i="4"/>
  <c r="O21" i="4" s="1"/>
  <c r="N22" i="4"/>
  <c r="O22" i="4" s="1"/>
  <c r="N23" i="4"/>
  <c r="O23" i="4" s="1"/>
  <c r="N24" i="4"/>
  <c r="O24" i="4" s="1"/>
  <c r="N25" i="4"/>
  <c r="O25" i="4" s="1"/>
  <c r="N26" i="4"/>
  <c r="O26" i="4" s="1"/>
  <c r="N27" i="4"/>
  <c r="O27" i="4" s="1"/>
  <c r="N28" i="4"/>
  <c r="O28" i="4" s="1"/>
  <c r="N29" i="4"/>
  <c r="O29" i="4" s="1"/>
  <c r="N30" i="4"/>
  <c r="O30" i="4" s="1"/>
  <c r="N31" i="4"/>
  <c r="O31" i="4" s="1"/>
  <c r="N32" i="4"/>
  <c r="O32" i="4" s="1"/>
  <c r="N33" i="4"/>
  <c r="O33" i="4" s="1"/>
  <c r="N34" i="4"/>
  <c r="O34" i="4" s="1"/>
  <c r="S8" i="4"/>
  <c r="T8" i="4" s="1"/>
  <c r="BB37" i="4"/>
  <c r="AH37" i="4"/>
  <c r="AI37" i="4" s="1"/>
  <c r="X36" i="4"/>
  <c r="Y36" i="4" s="1"/>
  <c r="AR35" i="4"/>
  <c r="AR33" i="4"/>
  <c r="X32" i="4"/>
  <c r="Y32" i="4" s="1"/>
  <c r="AR29" i="4"/>
  <c r="X28" i="4"/>
  <c r="Y28" i="4" s="1"/>
  <c r="AR25" i="4"/>
  <c r="X24" i="4"/>
  <c r="Y24" i="4" s="1"/>
  <c r="AR21" i="4"/>
  <c r="X20" i="4"/>
  <c r="Y20" i="4" s="1"/>
  <c r="AR17" i="4"/>
  <c r="X16" i="4"/>
  <c r="Y16" i="4" s="1"/>
  <c r="AR13" i="4"/>
  <c r="X12" i="4"/>
  <c r="Y12" i="4" s="1"/>
  <c r="AR9" i="4"/>
  <c r="AM9" i="4"/>
  <c r="AN9" i="4" s="1"/>
  <c r="AM10" i="4"/>
  <c r="AN10" i="4" s="1"/>
  <c r="AM12" i="4"/>
  <c r="AN12" i="4" s="1"/>
  <c r="AM13" i="4"/>
  <c r="AN13" i="4" s="1"/>
  <c r="AM14" i="4"/>
  <c r="AN14" i="4" s="1"/>
  <c r="AM15" i="4"/>
  <c r="AN15" i="4" s="1"/>
  <c r="AM16" i="4"/>
  <c r="AN16" i="4" s="1"/>
  <c r="AM17" i="4"/>
  <c r="AN17" i="4" s="1"/>
  <c r="AM18" i="4"/>
  <c r="AN18" i="4" s="1"/>
  <c r="AM19" i="4"/>
  <c r="AN19" i="4" s="1"/>
  <c r="AM20" i="4"/>
  <c r="AN20" i="4" s="1"/>
  <c r="AM21" i="4"/>
  <c r="AN21" i="4" s="1"/>
  <c r="AM22" i="4"/>
  <c r="AN22" i="4" s="1"/>
  <c r="AM23" i="4"/>
  <c r="AN23" i="4" s="1"/>
  <c r="AM24" i="4"/>
  <c r="AN24" i="4" s="1"/>
  <c r="AM25" i="4"/>
  <c r="AN25" i="4" s="1"/>
  <c r="AM26" i="4"/>
  <c r="AN26" i="4" s="1"/>
  <c r="AM27" i="4"/>
  <c r="AN27" i="4" s="1"/>
  <c r="AM28" i="4"/>
  <c r="AN28" i="4" s="1"/>
  <c r="AM29" i="4"/>
  <c r="AN29" i="4" s="1"/>
  <c r="AM30" i="4"/>
  <c r="AN30" i="4" s="1"/>
  <c r="AM31" i="4"/>
  <c r="AN31" i="4" s="1"/>
  <c r="AM32" i="4"/>
  <c r="AN32" i="4" s="1"/>
  <c r="AM33" i="4"/>
  <c r="AN33" i="4" s="1"/>
  <c r="AM34" i="4"/>
  <c r="AN34" i="4" s="1"/>
  <c r="AM35" i="4"/>
  <c r="AN35" i="4" s="1"/>
  <c r="AM36" i="4"/>
  <c r="AN36" i="4" s="1"/>
  <c r="AM37" i="4"/>
  <c r="AN37" i="4" s="1"/>
  <c r="AC9" i="4"/>
  <c r="AD9" i="4" s="1"/>
  <c r="AC10" i="4"/>
  <c r="AD10" i="4" s="1"/>
  <c r="AC12" i="4"/>
  <c r="AD12" i="4" s="1"/>
  <c r="AC13" i="4"/>
  <c r="AD13" i="4" s="1"/>
  <c r="AC14" i="4"/>
  <c r="AD14" i="4" s="1"/>
  <c r="AC15" i="4"/>
  <c r="AD15" i="4" s="1"/>
  <c r="AC16" i="4"/>
  <c r="AD16" i="4" s="1"/>
  <c r="AC17" i="4"/>
  <c r="AD17" i="4" s="1"/>
  <c r="AC18" i="4"/>
  <c r="AD18" i="4" s="1"/>
  <c r="AC19" i="4"/>
  <c r="AD19" i="4" s="1"/>
  <c r="AC20" i="4"/>
  <c r="AD20" i="4" s="1"/>
  <c r="AC21" i="4"/>
  <c r="AD21" i="4" s="1"/>
  <c r="AC22" i="4"/>
  <c r="AD22" i="4" s="1"/>
  <c r="AC23" i="4"/>
  <c r="AD23" i="4" s="1"/>
  <c r="AC24" i="4"/>
  <c r="AD24" i="4" s="1"/>
  <c r="AC25" i="4"/>
  <c r="AD25" i="4" s="1"/>
  <c r="AC26" i="4"/>
  <c r="AD26" i="4" s="1"/>
  <c r="AC27" i="4"/>
  <c r="AD27" i="4" s="1"/>
  <c r="AC28" i="4"/>
  <c r="AD28" i="4" s="1"/>
  <c r="AC29" i="4"/>
  <c r="AD29" i="4" s="1"/>
  <c r="AC31" i="4"/>
  <c r="AD31" i="4" s="1"/>
  <c r="AC32" i="4"/>
  <c r="AD32" i="4" s="1"/>
  <c r="AC33" i="4"/>
  <c r="AD33" i="4" s="1"/>
  <c r="AC34" i="4"/>
  <c r="AD34" i="4" s="1"/>
  <c r="AC35" i="4"/>
  <c r="AD35" i="4" s="1"/>
  <c r="AC36" i="4"/>
  <c r="AD36" i="4" s="1"/>
  <c r="I14" i="4"/>
  <c r="J14" i="4" s="1"/>
  <c r="I15" i="4"/>
  <c r="J15" i="4" s="1"/>
  <c r="I16" i="4"/>
  <c r="J16" i="4" s="1"/>
  <c r="I17" i="4"/>
  <c r="J17" i="4" s="1"/>
  <c r="I18" i="4"/>
  <c r="J18" i="4" s="1"/>
  <c r="I19" i="4"/>
  <c r="J19" i="4" s="1"/>
  <c r="I20" i="4"/>
  <c r="J20" i="4" s="1"/>
  <c r="I21" i="4"/>
  <c r="J21" i="4" s="1"/>
  <c r="I22" i="4"/>
  <c r="J22" i="4" s="1"/>
  <c r="I23" i="4"/>
  <c r="J23" i="4" s="1"/>
  <c r="I24" i="4"/>
  <c r="J24" i="4" s="1"/>
  <c r="I25" i="4"/>
  <c r="J25" i="4" s="1"/>
  <c r="I26" i="4"/>
  <c r="J26" i="4" s="1"/>
  <c r="I27" i="4"/>
  <c r="J27" i="4" s="1"/>
  <c r="I28" i="4"/>
  <c r="J28" i="4" s="1"/>
  <c r="I29" i="4"/>
  <c r="J29" i="4" s="1"/>
  <c r="I30" i="4"/>
  <c r="J30" i="4" s="1"/>
  <c r="I31" i="4"/>
  <c r="J31" i="4" s="1"/>
  <c r="I32" i="4"/>
  <c r="J32" i="4" s="1"/>
  <c r="I33" i="4"/>
  <c r="J33" i="4" s="1"/>
  <c r="I34" i="4"/>
  <c r="J34" i="4" s="1"/>
  <c r="I35" i="4"/>
  <c r="I36" i="4"/>
  <c r="I37" i="4"/>
  <c r="AC37" i="4"/>
  <c r="BB36" i="4"/>
  <c r="BC36" i="4" s="1"/>
  <c r="N36" i="4"/>
  <c r="O36" i="4" s="1"/>
  <c r="J35" i="4" s="1"/>
  <c r="AH35" i="4"/>
  <c r="AI35" i="4" s="1"/>
  <c r="AR34" i="4"/>
  <c r="X33" i="4"/>
  <c r="Y33" i="4" s="1"/>
  <c r="AR30" i="4"/>
  <c r="X29" i="4"/>
  <c r="Y29" i="4" s="1"/>
  <c r="AR26" i="4"/>
  <c r="X25" i="4"/>
  <c r="Y25" i="4" s="1"/>
  <c r="AR22" i="4"/>
  <c r="X21" i="4"/>
  <c r="Y21" i="4" s="1"/>
  <c r="AR18" i="4"/>
  <c r="X17" i="4"/>
  <c r="Y17" i="4" s="1"/>
  <c r="AR14" i="4"/>
  <c r="X13" i="4"/>
  <c r="Y13" i="4" s="1"/>
  <c r="AR10" i="4"/>
  <c r="X9" i="4"/>
  <c r="Y9" i="4" s="1"/>
  <c r="AC8" i="4"/>
  <c r="AD8" i="4" s="1"/>
  <c r="AR37" i="4"/>
  <c r="X37" i="4"/>
  <c r="Y37" i="4" s="1"/>
  <c r="AR36" i="4"/>
  <c r="X35" i="4"/>
  <c r="Y35" i="4" s="1"/>
  <c r="X34" i="4"/>
  <c r="Y34" i="4" s="1"/>
  <c r="AR31" i="4"/>
  <c r="Y30" i="4"/>
  <c r="AR27" i="4"/>
  <c r="X26" i="4"/>
  <c r="Y26" i="4" s="1"/>
  <c r="AR23" i="4"/>
  <c r="X22" i="4"/>
  <c r="Y22" i="4" s="1"/>
  <c r="AR19" i="4"/>
  <c r="X18" i="4"/>
  <c r="Y18" i="4" s="1"/>
  <c r="AR15" i="4"/>
  <c r="X14" i="4"/>
  <c r="Y14" i="4" s="1"/>
  <c r="AS19" i="4" l="1"/>
  <c r="AS30" i="4"/>
  <c r="AS17" i="4"/>
  <c r="AS33" i="4"/>
  <c r="AS32" i="4"/>
  <c r="AS12" i="4"/>
  <c r="AS36" i="4"/>
  <c r="AS8" i="4"/>
  <c r="AS26" i="4"/>
  <c r="AS13" i="4"/>
  <c r="AS21" i="4"/>
  <c r="AS29" i="4"/>
  <c r="AS16" i="4"/>
  <c r="AS28" i="4"/>
  <c r="AS27" i="4"/>
  <c r="AS14" i="4"/>
  <c r="AS22" i="4"/>
  <c r="AS9" i="4"/>
  <c r="AS25" i="4"/>
  <c r="AS20" i="4"/>
  <c r="AS35" i="4"/>
  <c r="AS24" i="4"/>
  <c r="AS15" i="4"/>
  <c r="AS23" i="4"/>
  <c r="AS31" i="4"/>
  <c r="AS10" i="4"/>
  <c r="AS18" i="4"/>
  <c r="AS34" i="4"/>
  <c r="I7" i="5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J15" authorId="0" shapeId="0" xr:uid="{EF6958DD-5CC1-45FA-8DA2-0C9B5955A939}">
      <text>
        <r>
          <rPr>
            <b/>
            <sz val="9"/>
            <color indexed="81"/>
            <rFont val="Tahoma"/>
            <family val="2"/>
          </rPr>
          <t xml:space="preserve">Ici il devrait m'afficher 4:30, mais comme la formule demande "M" le resultat n'est pas bon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6" authorId="0" shapeId="0" xr:uid="{620BFEC2-BC79-4B9C-B007-4C2CE0EE8006}">
      <text>
        <r>
          <rPr>
            <b/>
            <sz val="9"/>
            <color indexed="81"/>
            <rFont val="Tahoma"/>
            <family val="2"/>
          </rPr>
          <t>Pourquoi il ne me fait pas la somme des heures,
Ici il devrait m'afficher 9:00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<sst xmlns="http://schemas.openxmlformats.org/spreadsheetml/2006/main" count="187" uniqueCount="60">
  <si>
    <t>Choix de
l'année :</t>
  </si>
  <si>
    <t>M0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</si>
  <si>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</si>
  <si>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</si>
  <si>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</si>
  <si>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</si>
  <si>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</si>
  <si>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</si>
  <si>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</si>
  <si>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</si>
  <si>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</si>
  <si>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</si>
  <si>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DM</t>
  </si>
  <si>
    <t>RfM</t>
  </si>
  <si>
    <t>A0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</si>
  <si>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</si>
  <si>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</si>
  <si>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</si>
  <si>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</si>
  <si>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</si>
  <si>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</si>
  <si>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</si>
  <si>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</si>
  <si>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</si>
  <si>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</si>
  <si>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DA</t>
  </si>
  <si>
    <t>FS</t>
  </si>
  <si>
    <t>RfA</t>
  </si>
  <si>
    <t>D</t>
  </si>
  <si>
    <t>FC</t>
  </si>
  <si>
    <t>STA</t>
  </si>
  <si>
    <t>Heures</t>
  </si>
  <si>
    <t>CA</t>
  </si>
  <si>
    <t>RF</t>
  </si>
  <si>
    <t>Début</t>
  </si>
  <si>
    <t>Fin</t>
  </si>
  <si>
    <t>M</t>
  </si>
  <si>
    <t>RLT</t>
  </si>
  <si>
    <t>R</t>
  </si>
  <si>
    <t>RH</t>
  </si>
  <si>
    <t>Convertisseur</t>
  </si>
  <si>
    <t>Centiemes</t>
  </si>
  <si>
    <t>Pause</t>
  </si>
  <si>
    <t>RLT*</t>
  </si>
  <si>
    <t>Travail Effectif</t>
  </si>
  <si>
    <t>Date</t>
  </si>
  <si>
    <t>Temps</t>
  </si>
  <si>
    <t>Travail</t>
  </si>
  <si>
    <t>J</t>
  </si>
  <si>
    <t>1/2J</t>
  </si>
  <si>
    <t>Dimanche</t>
  </si>
  <si>
    <t xml:space="preserve"> Recup</t>
  </si>
  <si>
    <t xml:space="preserve"> =SI(ET(JOURSEM(D8;2)=7;GAUCHE(F8;1)="M")*OU(JOURSEM(D8;2)=7;GAUCHE(F8;1)="A");"4:30";0)</t>
  </si>
  <si>
    <t>J'essaye cette formule</t>
  </si>
  <si>
    <t>elle fonctione en J8 car F8 est un matin</t>
  </si>
  <si>
    <t>Equipes</t>
  </si>
  <si>
    <t>Mais si par exemple F8=A2 comme dans la cellule F15 ou F22</t>
  </si>
  <si>
    <t xml:space="preserve">cela ne fonctionne plus </t>
  </si>
  <si>
    <t>Qu'ai-je oublié dans cette formule pour qu'elle ne me prenne pas en compte le matin ou l'apres midi</t>
  </si>
  <si>
    <t>Nouvelles 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</si>
</sst>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d\ dd"/>
    <numFmt numFmtId="165" formatCode="00"/>
    <numFmt numFmtId="166" formatCode="[h]:mm;@"/>
    <numFmt numFmtId="167" formatCode="h:mm;@"/>
    <numFmt numFmtId="170" formatCode="[hh]:mm;@"/>
    <numFmt numFmtId="172" formatCode="hh:mm;;"/>
  </numFmts>
  <fonts count="19" x14ac:knownFonts="1">
    <font>
      <sz val="11"/>
      <color theme="1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7030A0"/>
      <name val="Arial"/>
      <family val="2"/>
    </font>
    <font>
      <b/>
      <sz val="12"/>
      <color rgb="FF7030A0"/>
      <name val="Verdana"/>
      <family val="2"/>
    </font>
    <font>
      <b/>
      <sz val="20"/>
      <color rgb="FF7030A0"/>
      <name val="Verdana"/>
      <family val="2"/>
    </font>
    <font>
      <b/>
      <sz val="11"/>
      <color rgb="FF7030A0"/>
      <name val="Calibri"/>
      <family val="2"/>
      <scheme val="minor"/>
    </font>
    <font>
      <b/>
      <sz val="9"/>
      <color rgb="FF7030A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medium">
        <color rgb="FF7030A0"/>
      </left>
      <right/>
      <top style="medium">
        <color rgb="FF7030A0"/>
      </top>
      <bottom style="medium">
        <color rgb="FF7030A0"/>
      </bottom>
      <diagonal/>
    </border>
    <border>
      <left/>
      <right/>
      <top style="medium">
        <color rgb="FF7030A0"/>
      </top>
      <bottom style="medium">
        <color rgb="FF7030A0"/>
      </bottom>
      <diagonal/>
    </border>
    <border>
      <left/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/>
      <right/>
      <top style="medium">
        <color rgb="FF7030A0"/>
      </top>
      <bottom/>
      <diagonal/>
    </border>
    <border>
      <left/>
      <right style="medium">
        <color rgb="FF7030A0"/>
      </right>
      <top style="medium">
        <color rgb="FF7030A0"/>
      </top>
      <bottom/>
      <diagonal/>
    </border>
    <border>
      <left style="medium">
        <color rgb="FF7030A0"/>
      </left>
      <right/>
      <top/>
      <bottom style="medium">
        <color rgb="FF7030A0"/>
      </bottom>
      <diagonal/>
    </border>
    <border>
      <left/>
      <right/>
      <top/>
      <bottom style="medium">
        <color rgb="FF7030A0"/>
      </bottom>
      <diagonal/>
    </border>
    <border>
      <left/>
      <right style="medium">
        <color rgb="FF7030A0"/>
      </right>
      <top/>
      <bottom style="medium">
        <color rgb="FF7030A0"/>
      </bottom>
      <diagonal/>
    </border>
    <border>
      <left style="medium">
        <color rgb="FF7030A0"/>
      </left>
      <right style="thin">
        <color rgb="FF7030A0"/>
      </right>
      <top style="medium">
        <color rgb="FF7030A0"/>
      </top>
      <bottom/>
      <diagonal/>
    </border>
    <border>
      <left style="medium">
        <color rgb="FF7030A0"/>
      </left>
      <right style="thin">
        <color rgb="FF7030A0"/>
      </right>
      <top/>
      <bottom/>
      <diagonal/>
    </border>
    <border>
      <left/>
      <right style="medium">
        <color rgb="FF7030A0"/>
      </right>
      <top/>
      <bottom/>
      <diagonal/>
    </border>
    <border>
      <left style="medium">
        <color rgb="FF7030A0"/>
      </left>
      <right style="thin">
        <color rgb="FF7030A0"/>
      </right>
      <top/>
      <bottom style="medium">
        <color rgb="FF7030A0"/>
      </bottom>
      <diagonal/>
    </border>
    <border>
      <left/>
      <right style="thin">
        <color rgb="FF7030A0"/>
      </right>
      <top style="medium">
        <color rgb="FF7030A0"/>
      </top>
      <bottom/>
      <diagonal/>
    </border>
    <border>
      <left/>
      <right style="thin">
        <color rgb="FF7030A0"/>
      </right>
      <top/>
      <bottom/>
      <diagonal/>
    </border>
    <border>
      <left/>
      <right style="thin">
        <color rgb="FF7030A0"/>
      </right>
      <top/>
      <bottom style="medium">
        <color rgb="FF7030A0"/>
      </bottom>
      <diagonal/>
    </border>
    <border>
      <left style="thin">
        <color rgb="FF7030A0"/>
      </left>
      <right style="medium">
        <color rgb="FF7030A0"/>
      </right>
      <top/>
      <bottom style="medium">
        <color rgb="FF7030A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5" fillId="0" borderId="0"/>
  </cellStyleXfs>
  <cellXfs count="112">
    <xf numFmtId="0" fontId="0" fillId="0" borderId="0" xfId="0"/>
    <xf numFmtId="0" fontId="0" fillId="3" borderId="0" xfId="0" applyFill="1"/>
    <xf numFmtId="0" fontId="4" fillId="3" borderId="0" xfId="0" applyFont="1" applyFill="1"/>
    <xf numFmtId="0" fontId="0" fillId="4" borderId="0" xfId="0" applyFill="1"/>
    <xf numFmtId="0" fontId="0" fillId="3" borderId="0" xfId="0" applyFill="1" applyAlignment="1"/>
    <xf numFmtId="0" fontId="0" fillId="4" borderId="10" xfId="0" applyFill="1" applyBorder="1"/>
    <xf numFmtId="164" fontId="0" fillId="3" borderId="5" xfId="0" applyNumberFormat="1" applyFill="1" applyBorder="1" applyAlignment="1">
      <alignment horizontal="left" vertical="center" indent="1"/>
    </xf>
    <xf numFmtId="0" fontId="0" fillId="4" borderId="11" xfId="0" applyFill="1" applyBorder="1"/>
    <xf numFmtId="164" fontId="0" fillId="3" borderId="0" xfId="0" applyNumberFormat="1" applyFill="1" applyBorder="1" applyAlignment="1">
      <alignment horizontal="left" vertical="center" indent="1"/>
    </xf>
    <xf numFmtId="0" fontId="0" fillId="4" borderId="13" xfId="0" applyFill="1" applyBorder="1"/>
    <xf numFmtId="164" fontId="0" fillId="3" borderId="8" xfId="0" applyNumberFormat="1" applyFill="1" applyBorder="1" applyAlignment="1">
      <alignment horizontal="left" vertical="center" indent="1"/>
    </xf>
    <xf numFmtId="0" fontId="0" fillId="5" borderId="0" xfId="0" applyFill="1"/>
    <xf numFmtId="0" fontId="4" fillId="5" borderId="0" xfId="0" applyFont="1" applyFill="1"/>
    <xf numFmtId="164" fontId="0" fillId="5" borderId="0" xfId="0" applyNumberFormat="1" applyFill="1" applyAlignment="1">
      <alignment horizontal="left" vertical="center" indent="1"/>
    </xf>
    <xf numFmtId="165" fontId="4" fillId="5" borderId="0" xfId="0" applyNumberFormat="1" applyFont="1" applyFill="1"/>
    <xf numFmtId="0" fontId="2" fillId="2" borderId="0" xfId="0" applyFont="1" applyFill="1" applyBorder="1" applyAlignment="1">
      <alignment horizontal="center" vertical="center"/>
    </xf>
    <xf numFmtId="165" fontId="4" fillId="4" borderId="14" xfId="0" applyNumberFormat="1" applyFont="1" applyFill="1" applyBorder="1"/>
    <xf numFmtId="165" fontId="4" fillId="4" borderId="15" xfId="0" applyNumberFormat="1" applyFont="1" applyFill="1" applyBorder="1"/>
    <xf numFmtId="165" fontId="4" fillId="0" borderId="15" xfId="0" applyNumberFormat="1" applyFont="1" applyFill="1" applyBorder="1"/>
    <xf numFmtId="165" fontId="4" fillId="4" borderId="16" xfId="0" applyNumberFormat="1" applyFont="1" applyFill="1" applyBorder="1"/>
    <xf numFmtId="0" fontId="0" fillId="5" borderId="0" xfId="0" applyFill="1" applyBorder="1"/>
    <xf numFmtId="164" fontId="1" fillId="2" borderId="12" xfId="0" applyNumberFormat="1" applyFont="1" applyFill="1" applyBorder="1" applyAlignment="1">
      <alignment horizontal="center" vertical="center"/>
    </xf>
    <xf numFmtId="164" fontId="1" fillId="2" borderId="17" xfId="0" applyNumberFormat="1" applyFont="1" applyFill="1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/>
    </xf>
    <xf numFmtId="0" fontId="10" fillId="4" borderId="20" xfId="0" applyFont="1" applyFill="1" applyBorder="1" applyAlignment="1">
      <alignment horizontal="center"/>
    </xf>
    <xf numFmtId="166" fontId="10" fillId="4" borderId="19" xfId="0" applyNumberFormat="1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3" fillId="4" borderId="20" xfId="0" applyFont="1" applyFill="1" applyBorder="1" applyAlignment="1">
      <alignment horizontal="center"/>
    </xf>
    <xf numFmtId="0" fontId="3" fillId="4" borderId="30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3" fillId="4" borderId="26" xfId="0" applyFont="1" applyFill="1" applyBorder="1" applyAlignment="1">
      <alignment horizontal="center"/>
    </xf>
    <xf numFmtId="0" fontId="0" fillId="4" borderId="27" xfId="0" applyFill="1" applyBorder="1"/>
    <xf numFmtId="164" fontId="0" fillId="3" borderId="27" xfId="0" applyNumberFormat="1" applyFill="1" applyBorder="1" applyAlignment="1">
      <alignment horizontal="left" vertical="center" indent="1"/>
    </xf>
    <xf numFmtId="0" fontId="0" fillId="3" borderId="31" xfId="0" applyFill="1" applyBorder="1"/>
    <xf numFmtId="0" fontId="0" fillId="3" borderId="0" xfId="0" applyFill="1" applyBorder="1"/>
    <xf numFmtId="0" fontId="3" fillId="4" borderId="0" xfId="0" applyFont="1" applyFill="1" applyBorder="1" applyAlignment="1"/>
    <xf numFmtId="0" fontId="0" fillId="3" borderId="19" xfId="0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0" fillId="2" borderId="0" xfId="0" applyFill="1"/>
    <xf numFmtId="16" fontId="0" fillId="2" borderId="0" xfId="0" applyNumberFormat="1" applyFill="1"/>
    <xf numFmtId="0" fontId="4" fillId="2" borderId="0" xfId="0" applyFont="1" applyFill="1"/>
    <xf numFmtId="164" fontId="1" fillId="7" borderId="12" xfId="0" applyNumberFormat="1" applyFont="1" applyFill="1" applyBorder="1" applyAlignment="1">
      <alignment horizontal="center" vertical="center"/>
    </xf>
    <xf numFmtId="164" fontId="1" fillId="7" borderId="9" xfId="0" applyNumberFormat="1" applyFont="1" applyFill="1" applyBorder="1" applyAlignment="1">
      <alignment horizontal="center" vertical="center"/>
    </xf>
    <xf numFmtId="164" fontId="1" fillId="7" borderId="17" xfId="0" applyNumberFormat="1" applyFont="1" applyFill="1" applyBorder="1" applyAlignment="1">
      <alignment horizontal="center" vertical="center"/>
    </xf>
    <xf numFmtId="20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7" fillId="6" borderId="18" xfId="2" applyFont="1" applyFill="1" applyBorder="1" applyAlignment="1">
      <alignment horizontal="center"/>
    </xf>
    <xf numFmtId="0" fontId="0" fillId="4" borderId="0" xfId="0" applyFill="1" applyAlignment="1">
      <alignment horizontal="center" vertical="center"/>
    </xf>
    <xf numFmtId="20" fontId="0" fillId="4" borderId="0" xfId="0" applyNumberFormat="1" applyFill="1" applyAlignment="1">
      <alignment horizontal="center" vertical="center"/>
    </xf>
    <xf numFmtId="166" fontId="0" fillId="4" borderId="19" xfId="0" applyNumberFormat="1" applyFill="1" applyBorder="1" applyAlignment="1">
      <alignment horizontal="center"/>
    </xf>
    <xf numFmtId="2" fontId="0" fillId="4" borderId="20" xfId="0" applyNumberFormat="1" applyFill="1" applyBorder="1" applyAlignment="1">
      <alignment horizontal="center"/>
    </xf>
    <xf numFmtId="167" fontId="0" fillId="3" borderId="19" xfId="0" applyNumberFormat="1" applyFill="1" applyBorder="1" applyAlignment="1">
      <alignment horizontal="center"/>
    </xf>
    <xf numFmtId="167" fontId="0" fillId="3" borderId="31" xfId="0" applyNumberFormat="1" applyFill="1" applyBorder="1" applyAlignment="1">
      <alignment horizontal="center"/>
    </xf>
    <xf numFmtId="0" fontId="3" fillId="3" borderId="19" xfId="0" applyFont="1" applyFill="1" applyBorder="1" applyAlignment="1">
      <alignment horizontal="center"/>
    </xf>
    <xf numFmtId="0" fontId="3" fillId="4" borderId="20" xfId="0" applyFont="1" applyFill="1" applyBorder="1" applyAlignment="1">
      <alignment horizontal="center" wrapText="1"/>
    </xf>
    <xf numFmtId="0" fontId="3" fillId="4" borderId="30" xfId="0" applyFont="1" applyFill="1" applyBorder="1" applyAlignment="1">
      <alignment horizontal="center" wrapText="1"/>
    </xf>
    <xf numFmtId="0" fontId="0" fillId="3" borderId="0" xfId="0" applyFill="1" applyBorder="1" applyAlignment="1">
      <alignment vertical="center"/>
    </xf>
    <xf numFmtId="167" fontId="0" fillId="3" borderId="31" xfId="0" applyNumberFormat="1" applyFill="1" applyBorder="1" applyAlignment="1">
      <alignment horizontal="center" vertical="center"/>
    </xf>
    <xf numFmtId="0" fontId="3" fillId="7" borderId="35" xfId="0" applyFont="1" applyFill="1" applyBorder="1"/>
    <xf numFmtId="165" fontId="13" fillId="0" borderId="0" xfId="0" applyNumberFormat="1" applyFont="1" applyFill="1" applyBorder="1"/>
    <xf numFmtId="165" fontId="13" fillId="4" borderId="0" xfId="0" applyNumberFormat="1" applyFont="1" applyFill="1" applyBorder="1"/>
    <xf numFmtId="0" fontId="0" fillId="7" borderId="37" xfId="0" applyFill="1" applyBorder="1"/>
    <xf numFmtId="0" fontId="0" fillId="7" borderId="38" xfId="0" applyFill="1" applyBorder="1"/>
    <xf numFmtId="0" fontId="0" fillId="7" borderId="39" xfId="0" applyFill="1" applyBorder="1"/>
    <xf numFmtId="0" fontId="0" fillId="3" borderId="31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/>
    </xf>
    <xf numFmtId="167" fontId="0" fillId="3" borderId="20" xfId="0" applyNumberFormat="1" applyFill="1" applyBorder="1" applyAlignment="1">
      <alignment horizontal="center"/>
    </xf>
    <xf numFmtId="164" fontId="0" fillId="6" borderId="27" xfId="0" applyNumberFormat="1" applyFill="1" applyBorder="1" applyAlignment="1">
      <alignment horizontal="left" vertical="center" indent="1"/>
    </xf>
    <xf numFmtId="165" fontId="13" fillId="6" borderId="0" xfId="0" applyNumberFormat="1" applyFont="1" applyFill="1" applyBorder="1"/>
    <xf numFmtId="0" fontId="0" fillId="6" borderId="31" xfId="0" applyFill="1" applyBorder="1" applyAlignment="1">
      <alignment horizontal="center"/>
    </xf>
    <xf numFmtId="167" fontId="0" fillId="6" borderId="31" xfId="0" applyNumberFormat="1" applyFill="1" applyBorder="1" applyAlignment="1">
      <alignment horizontal="center"/>
    </xf>
    <xf numFmtId="167" fontId="0" fillId="3" borderId="18" xfId="0" applyNumberFormat="1" applyFill="1" applyBorder="1" applyAlignment="1">
      <alignment horizontal="center"/>
    </xf>
    <xf numFmtId="0" fontId="0" fillId="7" borderId="32" xfId="0" applyFill="1" applyBorder="1"/>
    <xf numFmtId="0" fontId="0" fillId="7" borderId="33" xfId="0" applyFill="1" applyBorder="1"/>
    <xf numFmtId="0" fontId="0" fillId="7" borderId="34" xfId="0" applyFill="1" applyBorder="1"/>
    <xf numFmtId="0" fontId="0" fillId="7" borderId="35" xfId="0" applyFill="1" applyBorder="1"/>
    <xf numFmtId="0" fontId="0" fillId="7" borderId="0" xfId="0" applyFill="1" applyBorder="1"/>
    <xf numFmtId="0" fontId="0" fillId="7" borderId="36" xfId="0" applyFill="1" applyBorder="1"/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/>
    </xf>
    <xf numFmtId="164" fontId="8" fillId="2" borderId="2" xfId="0" applyNumberFormat="1" applyFont="1" applyFill="1" applyBorder="1" applyAlignment="1">
      <alignment horizontal="center" vertical="center"/>
    </xf>
    <xf numFmtId="164" fontId="8" fillId="2" borderId="3" xfId="0" applyNumberFormat="1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3" fillId="4" borderId="29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164" fontId="15" fillId="4" borderId="21" xfId="0" applyNumberFormat="1" applyFont="1" applyFill="1" applyBorder="1" applyAlignment="1">
      <alignment horizontal="center" vertical="center"/>
    </xf>
    <xf numFmtId="164" fontId="15" fillId="4" borderId="22" xfId="0" applyNumberFormat="1" applyFont="1" applyFill="1" applyBorder="1" applyAlignment="1">
      <alignment horizontal="center" vertical="center"/>
    </xf>
    <xf numFmtId="164" fontId="15" fillId="4" borderId="23" xfId="0" applyNumberFormat="1" applyFont="1" applyFill="1" applyBorder="1" applyAlignment="1">
      <alignment horizontal="center" vertical="center"/>
    </xf>
    <xf numFmtId="16" fontId="0" fillId="3" borderId="0" xfId="0" applyNumberFormat="1" applyFill="1" applyBorder="1" applyAlignment="1">
      <alignment horizontal="center"/>
    </xf>
    <xf numFmtId="0" fontId="3" fillId="4" borderId="24" xfId="0" applyFont="1" applyFill="1" applyBorder="1" applyAlignment="1">
      <alignment horizontal="center" wrapText="1"/>
    </xf>
    <xf numFmtId="0" fontId="3" fillId="4" borderId="25" xfId="0" applyFont="1" applyFill="1" applyBorder="1" applyAlignment="1">
      <alignment horizontal="center" wrapText="1"/>
    </xf>
    <xf numFmtId="0" fontId="3" fillId="4" borderId="26" xfId="0" applyFont="1" applyFill="1" applyBorder="1" applyAlignment="1">
      <alignment horizontal="center" wrapText="1"/>
    </xf>
    <xf numFmtId="0" fontId="3" fillId="4" borderId="28" xfId="0" applyFont="1" applyFill="1" applyBorder="1" applyAlignment="1">
      <alignment horizontal="center"/>
    </xf>
    <xf numFmtId="0" fontId="3" fillId="4" borderId="30" xfId="0" applyFont="1" applyFill="1" applyBorder="1" applyAlignment="1">
      <alignment horizontal="center"/>
    </xf>
    <xf numFmtId="0" fontId="7" fillId="6" borderId="18" xfId="2" applyFont="1" applyFill="1" applyBorder="1" applyAlignment="1">
      <alignment horizontal="center"/>
    </xf>
    <xf numFmtId="167" fontId="0" fillId="3" borderId="0" xfId="0" applyNumberFormat="1" applyFill="1"/>
    <xf numFmtId="170" fontId="0" fillId="3" borderId="0" xfId="0" applyNumberFormat="1" applyFill="1"/>
    <xf numFmtId="0" fontId="0" fillId="3" borderId="0" xfId="0" applyFill="1"/>
    <xf numFmtId="172" fontId="0" fillId="3" borderId="0" xfId="0" applyNumberFormat="1" applyFill="1"/>
    <xf numFmtId="0" fontId="18" fillId="3" borderId="0" xfId="0" applyFont="1" applyFill="1" applyAlignment="1">
      <alignment horizontal="centerContinuous"/>
    </xf>
  </cellXfs>
  <cellStyles count="3">
    <cellStyle name="Normal" xfId="0" builtinId="0"/>
    <cellStyle name="Normal 2" xfId="2" xr:uid="{00000000-0005-0000-0000-000001000000}"/>
    <cellStyle name="Normal 3" xfId="1" xr:uid="{00000000-0005-0000-0000-000002000000}"/>
  </cellStyles>
  <dxfs count="39">
    <dxf>
      <font>
        <color theme="0"/>
      </font>
    </dxf>
    <dxf>
      <font>
        <color theme="0"/>
      </font>
    </dxf>
    <dxf>
      <font>
        <b val="0"/>
        <i val="0"/>
        <color auto="1"/>
      </font>
      <fill>
        <patternFill>
          <bgColor theme="0" tint="-0.24994659260841701"/>
        </patternFill>
      </fill>
    </dxf>
    <dxf>
      <font>
        <b val="0"/>
        <i val="0"/>
        <color auto="1"/>
      </font>
      <fill>
        <patternFill>
          <bgColor theme="0" tint="-0.14996795556505021"/>
        </patternFill>
      </fill>
    </dxf>
    <dxf>
      <font>
        <b/>
        <i val="0"/>
        <color rgb="FF00B050"/>
      </font>
    </dxf>
    <dxf>
      <font>
        <b/>
        <i val="0"/>
        <color rgb="FFFFFF00"/>
      </font>
      <fill>
        <patternFill>
          <bgColor rgb="FF7030A0"/>
        </patternFill>
      </fill>
    </dxf>
    <dxf>
      <font>
        <b/>
        <i val="0"/>
        <color rgb="FFFFFF0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rgb="FF00B050"/>
      </font>
    </dxf>
    <dxf>
      <font>
        <b/>
        <i val="0"/>
        <color rgb="FFFFFF00"/>
      </font>
      <fill>
        <patternFill>
          <bgColor rgb="FF7030A0"/>
        </patternFill>
      </fill>
    </dxf>
    <dxf>
      <font>
        <b/>
        <i val="0"/>
        <color rgb="FFFFFF0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</dxfs>
  <tableStyles count="0" defaultTableStyle="TableStyleMedium2" defaultPivotStyle="PivotStyleLight16"/>
  <colors>
    <mruColors>
      <color rgb="FFCCCC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BJ196"/>
  <sheetViews>
    <sheetView topLeftCell="B1" zoomScale="75" zoomScaleNormal="75" workbookViewId="0">
      <selection activeCell="F16" sqref="F16"/>
    </sheetView>
  </sheetViews>
  <sheetFormatPr defaultColWidth="11" defaultRowHeight="15.75" x14ac:dyDescent="0.25"/>
  <cols>
    <col min="1" max="1" width="0" style="1" hidden="1" customWidth="1"/>
    <col min="2" max="2" width="1.28515625" style="1" customWidth="1"/>
    <col min="3" max="3" width="1.7109375" style="3" customWidth="1"/>
    <col min="4" max="4" width="8.85546875" style="1" customWidth="1"/>
    <col min="5" max="5" width="3.42578125" style="2" customWidth="1"/>
    <col min="6" max="6" width="5.140625" style="1" customWidth="1"/>
    <col min="7" max="7" width="1.28515625" style="1" customWidth="1"/>
    <col min="8" max="8" width="1.7109375" style="3" customWidth="1"/>
    <col min="9" max="9" width="8.85546875" style="1" customWidth="1"/>
    <col min="10" max="10" width="3.42578125" style="2" customWidth="1"/>
    <col min="11" max="11" width="5.140625" style="1" customWidth="1"/>
    <col min="12" max="12" width="1.28515625" style="1" customWidth="1"/>
    <col min="13" max="13" width="1.7109375" style="3" customWidth="1"/>
    <col min="14" max="14" width="8.85546875" style="1" customWidth="1"/>
    <col min="15" max="15" width="3.42578125" style="2" customWidth="1"/>
    <col min="16" max="16" width="5.140625" style="1" customWidth="1"/>
    <col min="17" max="17" width="1.28515625" style="1" customWidth="1"/>
    <col min="18" max="18" width="1.7109375" style="3" customWidth="1"/>
    <col min="19" max="19" width="8.85546875" style="1" customWidth="1"/>
    <col min="20" max="20" width="3.42578125" style="2" customWidth="1"/>
    <col min="21" max="21" width="5.140625" style="1" customWidth="1"/>
    <col min="22" max="22" width="1.28515625" style="1" customWidth="1"/>
    <col min="23" max="23" width="1.7109375" style="3" customWidth="1"/>
    <col min="24" max="24" width="8.85546875" style="1" customWidth="1"/>
    <col min="25" max="25" width="3.42578125" style="2" customWidth="1"/>
    <col min="26" max="26" width="5.140625" style="1" customWidth="1"/>
    <col min="27" max="27" width="1.28515625" style="1" customWidth="1"/>
    <col min="28" max="28" width="1.7109375" style="3" customWidth="1"/>
    <col min="29" max="29" width="8.85546875" style="1" customWidth="1"/>
    <col min="30" max="30" width="3.42578125" style="2" customWidth="1"/>
    <col min="31" max="31" width="5.140625" style="1" customWidth="1"/>
    <col min="32" max="32" width="1.28515625" style="1" customWidth="1"/>
    <col min="33" max="33" width="1.7109375" style="3" customWidth="1"/>
    <col min="34" max="34" width="8.85546875" style="1" customWidth="1"/>
    <col min="35" max="35" width="3.42578125" style="2" customWidth="1"/>
    <col min="36" max="36" width="5.140625" style="1" customWidth="1"/>
    <col min="37" max="37" width="1.28515625" style="1" customWidth="1"/>
    <col min="38" max="38" width="1.7109375" style="3" customWidth="1"/>
    <col min="39" max="39" width="8.85546875" style="1" customWidth="1"/>
    <col min="40" max="40" width="3.42578125" style="2" customWidth="1"/>
    <col min="41" max="41" width="5.140625" style="1" customWidth="1"/>
    <col min="42" max="42" width="1.28515625" style="1" customWidth="1"/>
    <col min="43" max="43" width="1.7109375" style="3" customWidth="1"/>
    <col min="44" max="44" width="8.85546875" style="1" customWidth="1"/>
    <col min="45" max="45" width="3.42578125" style="2" customWidth="1"/>
    <col min="46" max="46" width="5.140625" style="1" customWidth="1"/>
    <col min="47" max="47" width="1.28515625" style="1" customWidth="1"/>
    <col min="48" max="48" width="1.7109375" style="3" customWidth="1"/>
    <col min="49" max="49" width="8.85546875" style="1" customWidth="1"/>
    <col min="50" max="50" width="3.42578125" style="2" customWidth="1"/>
    <col min="51" max="51" width="5.140625" style="1" customWidth="1"/>
    <col min="52" max="52" width="1.28515625" style="1" customWidth="1"/>
    <col min="53" max="53" width="1.7109375" style="3" customWidth="1"/>
    <col min="54" max="54" width="8.85546875" style="1" customWidth="1"/>
    <col min="55" max="55" width="3.42578125" style="2" customWidth="1"/>
    <col min="56" max="56" width="5.140625" style="1" customWidth="1"/>
    <col min="57" max="57" width="1.28515625" style="1" customWidth="1"/>
    <col min="58" max="58" width="1.7109375" style="3" customWidth="1"/>
    <col min="59" max="59" width="8.85546875" style="1" customWidth="1"/>
    <col min="60" max="60" width="3.42578125" style="2" customWidth="1"/>
    <col min="61" max="61" width="5.140625" style="1" customWidth="1"/>
    <col min="62" max="62" width="1.28515625" style="1" customWidth="1"/>
    <col min="63" max="16384" width="11" style="1"/>
  </cols>
  <sheetData>
    <row r="1" spans="1:62" ht="7.5" customHeight="1" thickBot="1" x14ac:dyDescent="0.3">
      <c r="A1" s="11"/>
      <c r="B1" s="11"/>
      <c r="C1" s="11"/>
      <c r="D1" s="11"/>
      <c r="E1" s="12"/>
      <c r="F1" s="11"/>
      <c r="G1" s="11"/>
      <c r="H1" s="11"/>
      <c r="I1" s="11"/>
      <c r="J1" s="12"/>
      <c r="K1" s="11"/>
      <c r="L1" s="11"/>
      <c r="M1" s="11"/>
      <c r="N1" s="11"/>
      <c r="O1" s="12"/>
      <c r="P1" s="11"/>
      <c r="Q1" s="11"/>
      <c r="R1" s="11"/>
      <c r="S1" s="11"/>
      <c r="T1" s="12"/>
      <c r="U1" s="11"/>
      <c r="V1" s="11"/>
      <c r="W1" s="11"/>
      <c r="X1" s="11"/>
      <c r="Y1" s="12"/>
      <c r="Z1" s="11"/>
      <c r="AA1" s="11"/>
      <c r="AB1" s="11"/>
      <c r="AC1" s="11"/>
      <c r="AD1" s="12"/>
      <c r="AE1" s="11"/>
      <c r="AF1" s="11"/>
      <c r="AG1" s="11"/>
      <c r="AH1" s="11"/>
      <c r="AI1" s="12"/>
      <c r="AJ1" s="11"/>
      <c r="AK1" s="11"/>
      <c r="AL1" s="11"/>
      <c r="AM1" s="11"/>
      <c r="AN1" s="12"/>
      <c r="AO1" s="11"/>
      <c r="AP1" s="11"/>
      <c r="AQ1" s="11"/>
      <c r="AR1" s="11"/>
      <c r="AS1" s="12"/>
      <c r="AT1" s="11"/>
      <c r="AU1" s="11"/>
      <c r="AV1" s="11"/>
      <c r="AW1" s="11"/>
      <c r="AX1" s="12"/>
      <c r="AY1" s="11"/>
      <c r="AZ1" s="11"/>
      <c r="BA1" s="11"/>
      <c r="BB1" s="11"/>
      <c r="BC1" s="12"/>
      <c r="BD1" s="11"/>
      <c r="BE1" s="11"/>
      <c r="BF1" s="11"/>
      <c r="BG1" s="11"/>
      <c r="BH1" s="12"/>
      <c r="BI1" s="11"/>
      <c r="BJ1" s="11"/>
    </row>
    <row r="2" spans="1:62" ht="27" thickBot="1" x14ac:dyDescent="0.3">
      <c r="B2" s="11"/>
      <c r="C2" s="11"/>
      <c r="D2" s="88" t="s">
        <v>0</v>
      </c>
      <c r="E2" s="89"/>
      <c r="F2" s="90"/>
      <c r="G2" s="11"/>
      <c r="H2" s="11"/>
      <c r="I2" s="11"/>
      <c r="J2" s="12"/>
      <c r="K2" s="11"/>
      <c r="L2" s="11"/>
      <c r="M2" s="11"/>
      <c r="N2" s="79" t="str">
        <f>IF(D3&lt;&gt;"","Calendrier pour l'année " &amp; D3,"")</f>
        <v>Calendrier pour l'année 2022</v>
      </c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1"/>
      <c r="BI2" s="15"/>
      <c r="BJ2" s="11"/>
    </row>
    <row r="3" spans="1:62" ht="16.5" customHeight="1" thickBot="1" x14ac:dyDescent="0.3">
      <c r="A3" s="4"/>
      <c r="B3" s="11"/>
      <c r="C3" s="11"/>
      <c r="D3" s="91">
        <v>2022</v>
      </c>
      <c r="E3" s="92"/>
      <c r="F3" s="93"/>
      <c r="G3" s="11"/>
      <c r="H3" s="11"/>
      <c r="I3" s="11"/>
      <c r="J3" s="12"/>
      <c r="K3" s="11"/>
      <c r="L3" s="11"/>
      <c r="M3" s="11"/>
      <c r="N3" s="82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83"/>
      <c r="AY3" s="83"/>
      <c r="AZ3" s="83"/>
      <c r="BA3" s="83"/>
      <c r="BB3" s="83"/>
      <c r="BC3" s="83"/>
      <c r="BD3" s="83"/>
      <c r="BE3" s="83"/>
      <c r="BF3" s="83"/>
      <c r="BG3" s="83"/>
      <c r="BH3" s="84"/>
      <c r="BI3" s="15"/>
      <c r="BJ3" s="11"/>
    </row>
    <row r="4" spans="1:62" ht="7.5" customHeight="1" thickBot="1" x14ac:dyDescent="0.3">
      <c r="A4" s="11"/>
      <c r="B4" s="11"/>
      <c r="C4" s="11"/>
      <c r="D4" s="20"/>
      <c r="E4" s="12"/>
      <c r="F4" s="11"/>
      <c r="G4" s="11"/>
      <c r="H4" s="11"/>
      <c r="I4" s="11"/>
      <c r="J4" s="12"/>
      <c r="K4" s="11"/>
      <c r="L4" s="11"/>
      <c r="M4" s="11"/>
      <c r="N4" s="11"/>
      <c r="O4" s="12"/>
      <c r="P4" s="12"/>
      <c r="Q4" s="12"/>
      <c r="R4" s="12"/>
      <c r="S4" s="12"/>
      <c r="T4" s="12"/>
      <c r="U4" s="12"/>
      <c r="V4" s="12"/>
      <c r="W4" s="12"/>
      <c r="X4" s="11"/>
      <c r="Y4" s="12"/>
      <c r="Z4" s="11"/>
      <c r="AA4" s="11"/>
      <c r="AB4" s="11"/>
      <c r="AC4" s="11"/>
      <c r="AD4" s="12"/>
      <c r="AE4" s="11"/>
      <c r="AF4" s="11"/>
      <c r="AG4" s="11"/>
      <c r="AH4" s="11"/>
      <c r="AI4" s="12"/>
      <c r="AJ4" s="11"/>
      <c r="AK4" s="11"/>
      <c r="AL4" s="11"/>
      <c r="AM4" s="11"/>
      <c r="AN4" s="12"/>
      <c r="AO4" s="11"/>
      <c r="AP4" s="11"/>
      <c r="AQ4" s="11"/>
      <c r="AR4" s="11"/>
      <c r="AS4" s="12"/>
      <c r="AT4" s="11"/>
      <c r="AU4" s="11"/>
      <c r="AV4" s="11"/>
      <c r="AW4" s="11"/>
      <c r="AX4" s="12"/>
      <c r="AY4" s="11"/>
      <c r="AZ4" s="11"/>
      <c r="BA4" s="11"/>
      <c r="BB4" s="11"/>
      <c r="BC4" s="12"/>
      <c r="BD4" s="11"/>
      <c r="BE4" s="11"/>
      <c r="BF4" s="11"/>
      <c r="BG4" s="11"/>
      <c r="BH4" s="12"/>
      <c r="BI4" s="11"/>
      <c r="BJ4" s="11"/>
    </row>
    <row r="5" spans="1:62" ht="16.5" hidden="1" thickBot="1" x14ac:dyDescent="0.3">
      <c r="B5" s="11"/>
      <c r="C5" s="39"/>
      <c r="D5" s="40">
        <v>43101</v>
      </c>
      <c r="E5" s="41"/>
      <c r="F5" s="39"/>
      <c r="G5" s="39"/>
      <c r="H5" s="39"/>
      <c r="I5" s="40">
        <v>43132</v>
      </c>
      <c r="J5" s="41"/>
      <c r="K5" s="39"/>
      <c r="L5" s="39"/>
      <c r="M5" s="39"/>
      <c r="N5" s="40">
        <v>43160</v>
      </c>
      <c r="O5" s="41"/>
      <c r="P5" s="39"/>
      <c r="Q5" s="39"/>
      <c r="R5" s="39"/>
      <c r="S5" s="40">
        <v>43191</v>
      </c>
      <c r="T5" s="41"/>
      <c r="U5" s="39"/>
      <c r="V5" s="39"/>
      <c r="W5" s="39"/>
      <c r="X5" s="40">
        <v>43221</v>
      </c>
      <c r="Y5" s="41"/>
      <c r="Z5" s="39"/>
      <c r="AA5" s="39"/>
      <c r="AB5" s="39"/>
      <c r="AC5" s="40">
        <v>43252</v>
      </c>
      <c r="AD5" s="41"/>
      <c r="AE5" s="39"/>
      <c r="AF5" s="39"/>
      <c r="AG5" s="39"/>
      <c r="AH5" s="40">
        <v>43282</v>
      </c>
      <c r="AI5" s="41"/>
      <c r="AJ5" s="39"/>
      <c r="AK5" s="39"/>
      <c r="AL5" s="39"/>
      <c r="AM5" s="40">
        <v>43313</v>
      </c>
      <c r="AN5" s="41"/>
      <c r="AO5" s="39"/>
      <c r="AP5" s="39"/>
      <c r="AQ5" s="39"/>
      <c r="AR5" s="40">
        <v>43344</v>
      </c>
      <c r="AS5" s="41"/>
      <c r="AT5" s="39"/>
      <c r="AU5" s="39"/>
      <c r="AV5" s="39"/>
      <c r="AW5" s="40">
        <v>43374</v>
      </c>
      <c r="AX5" s="41"/>
      <c r="AY5" s="39"/>
      <c r="AZ5" s="39"/>
      <c r="BA5" s="39"/>
      <c r="BB5" s="40">
        <v>43405</v>
      </c>
      <c r="BC5" s="41"/>
      <c r="BD5" s="39"/>
      <c r="BE5" s="39"/>
      <c r="BF5" s="39"/>
      <c r="BG5" s="40">
        <v>43435</v>
      </c>
      <c r="BH5" s="41"/>
      <c r="BI5" s="39"/>
      <c r="BJ5" s="11"/>
    </row>
    <row r="6" spans="1:62" ht="17.25" customHeight="1" thickBot="1" x14ac:dyDescent="0.3">
      <c r="B6" s="11"/>
      <c r="C6" s="85" t="str">
        <f>IF($D$3&lt;&gt;"",PROPER(TEXT(D5,"mmmm")),"")</f>
        <v>Janvier</v>
      </c>
      <c r="D6" s="86"/>
      <c r="E6" s="86"/>
      <c r="F6" s="87"/>
      <c r="G6" s="11"/>
      <c r="H6" s="85" t="str">
        <f>IF($D$3&lt;&gt;"",PROPER(TEXT(I5,"mmmm")),"")</f>
        <v>Février</v>
      </c>
      <c r="I6" s="86"/>
      <c r="J6" s="86"/>
      <c r="K6" s="87"/>
      <c r="L6" s="11"/>
      <c r="M6" s="85" t="str">
        <f>IF($D$3&lt;&gt;"",PROPER(TEXT(N5,"mmmm")),"")</f>
        <v>Mars</v>
      </c>
      <c r="N6" s="86"/>
      <c r="O6" s="86"/>
      <c r="P6" s="87"/>
      <c r="Q6" s="11"/>
      <c r="R6" s="85" t="str">
        <f>IF($D$3&lt;&gt;"",PROPER(TEXT(S5,"mmmm")),"")</f>
        <v>Avril</v>
      </c>
      <c r="S6" s="86"/>
      <c r="T6" s="86"/>
      <c r="U6" s="87"/>
      <c r="V6" s="11"/>
      <c r="W6" s="85" t="str">
        <f>IF($D$3&lt;&gt;"",PROPER(TEXT(X5,"mmmm")),"")</f>
        <v>Mai</v>
      </c>
      <c r="X6" s="86"/>
      <c r="Y6" s="86"/>
      <c r="Z6" s="87"/>
      <c r="AA6" s="11"/>
      <c r="AB6" s="85" t="str">
        <f>IF($D$3&lt;&gt;"",PROPER(TEXT(AC5,"mmmm")),"")</f>
        <v>Juin</v>
      </c>
      <c r="AC6" s="86"/>
      <c r="AD6" s="86"/>
      <c r="AE6" s="87"/>
      <c r="AF6" s="11"/>
      <c r="AG6" s="85" t="str">
        <f>IF($D$3&lt;&gt;"",PROPER(TEXT(AH5,"mmmm")),"")</f>
        <v>Juillet</v>
      </c>
      <c r="AH6" s="86"/>
      <c r="AI6" s="86"/>
      <c r="AJ6" s="87"/>
      <c r="AK6" s="11"/>
      <c r="AL6" s="85" t="str">
        <f>IF($D$3&lt;&gt;"",PROPER(TEXT(AM5,"mmmm")),"")</f>
        <v>Août</v>
      </c>
      <c r="AM6" s="86"/>
      <c r="AN6" s="86"/>
      <c r="AO6" s="87"/>
      <c r="AP6" s="11"/>
      <c r="AQ6" s="85" t="str">
        <f>IF($D$3&lt;&gt;"",PROPER(TEXT(AR5,"mmmm")),"")</f>
        <v>Septembre</v>
      </c>
      <c r="AR6" s="86"/>
      <c r="AS6" s="86"/>
      <c r="AT6" s="87"/>
      <c r="AU6" s="11"/>
      <c r="AV6" s="85" t="str">
        <f>IF($D$3&lt;&gt;"",PROPER(TEXT(AW5,"mmmm")),"")</f>
        <v>Octobre</v>
      </c>
      <c r="AW6" s="86"/>
      <c r="AX6" s="86"/>
      <c r="AY6" s="87"/>
      <c r="AZ6" s="11"/>
      <c r="BA6" s="85" t="str">
        <f>IF($D$3&lt;&gt;"",PROPER(TEXT(BB5,"mmmm")),"")</f>
        <v>Novembre</v>
      </c>
      <c r="BB6" s="86"/>
      <c r="BC6" s="86"/>
      <c r="BD6" s="87"/>
      <c r="BE6" s="11"/>
      <c r="BF6" s="85" t="str">
        <f>IF($D$3&lt;&gt;"",PROPER(TEXT(BG5,"mmmm")),"")</f>
        <v>Décembre</v>
      </c>
      <c r="BG6" s="86"/>
      <c r="BH6" s="86"/>
      <c r="BI6" s="87"/>
      <c r="BJ6" s="11"/>
    </row>
    <row r="7" spans="1:62" ht="17.25" customHeight="1" x14ac:dyDescent="0.25">
      <c r="A7" s="1">
        <v>1</v>
      </c>
      <c r="B7" s="11"/>
      <c r="C7" s="5"/>
      <c r="D7" s="6">
        <f>IF($D$3&lt;&gt;"",DATE($D$3,MONTH(D$5),$A7),"")</f>
        <v>43100</v>
      </c>
      <c r="E7" s="16">
        <f>INT((D7-(DATE(YEAR(D7-WEEKDAY(D7-1)+4),1,3)-WEEKDAY(DATE(YEAR(D7 -WEEKDAY(D7-1)+4),1,3)))+5)/7)</f>
        <v>52</v>
      </c>
      <c r="F7" s="42" t="s">
        <v>5</v>
      </c>
      <c r="G7" s="11"/>
      <c r="H7" s="5"/>
      <c r="I7" s="6">
        <f>IF($D$3&lt;&gt;"",DATE($D$3,MONTH(I$5),$A7),"")</f>
        <v>43131</v>
      </c>
      <c r="J7" s="16">
        <f>IF( OR(DAY(I7)=1,WEEKDAY(I7,2)=1), INT((I7-SUM(MOD(DATE(YEAR(I7-MOD(I7-2,7)+3),1,2),{1E+99;7})*{1;-1})+5)/7), "")</f>
        <v>5</v>
      </c>
      <c r="K7" s="21"/>
      <c r="L7" s="11"/>
      <c r="M7" s="5"/>
      <c r="N7" s="6">
        <f>IF($D$3&lt;&gt;"",DATE($D$3,MONTH(N$5),$A7),"")</f>
        <v>43159</v>
      </c>
      <c r="O7" s="16">
        <f>IF( OR(DAY(N7)=1,WEEKDAY(N7,2)=1), INT((N7-SUM(MOD(DATE(YEAR(N7-MOD(N7-2,7)+3),1,2),{1E+99;7})*{1;-1})+5)/7), "")</f>
        <v>9</v>
      </c>
      <c r="P7" s="21"/>
      <c r="Q7" s="11"/>
      <c r="R7" s="5"/>
      <c r="S7" s="6">
        <f>IF($D$3&lt;&gt;"",DATE($D$3,MONTH(S$5),$A7),"")</f>
        <v>43190</v>
      </c>
      <c r="T7" s="16">
        <f>IF( OR(DAY(S7)=1,WEEKDAY(S7,2)=1), INT((S7-SUM(MOD(DATE(YEAR(S7-MOD(S7-2,7)+3),1,2),{1E+99;7})*{1;-1})+5)/7), "")</f>
        <v>13</v>
      </c>
      <c r="U7" s="21"/>
      <c r="V7" s="11"/>
      <c r="W7" s="5"/>
      <c r="X7" s="6">
        <f>IF($D$3&lt;&gt;"",DATE($D$3,MONTH(X$5),$A7),"")</f>
        <v>43220</v>
      </c>
      <c r="Y7" s="16">
        <f>IF( OR(DAY(X7)=1,WEEKDAY(X7,2)=1), INT((X7-SUM(MOD(DATE(YEAR(X7-MOD(X7-2,7)+3),1,2),{1E+99;7})*{1;-1})+5)/7), "")</f>
        <v>18</v>
      </c>
      <c r="Z7" s="42"/>
      <c r="AA7" s="11"/>
      <c r="AB7" s="5"/>
      <c r="AC7" s="6">
        <f>IF($D$3&lt;&gt;"",DATE($D$3,MONTH(AC$5),$A7),"")</f>
        <v>43251</v>
      </c>
      <c r="AD7" s="16">
        <f>IF( OR(DAY(AC7)=1,WEEKDAY(AC7,2)=1), INT((AC7-SUM(MOD(DATE(YEAR(AC7-MOD(AC7-2,7)+3),1,2),{1E+99;7})*{1;-1})+5)/7), "")</f>
        <v>22</v>
      </c>
      <c r="AE7" s="21"/>
      <c r="AF7" s="11"/>
      <c r="AG7" s="5"/>
      <c r="AH7" s="6">
        <f>IF($D$3&lt;&gt;"",DATE($D$3,MONTH(AH$5),$A7),"")</f>
        <v>43281</v>
      </c>
      <c r="AI7" s="16">
        <f>IF( OR(DAY(AH7)=1,WEEKDAY(AH7,2)=1), INT((AH7-SUM(MOD(DATE(YEAR(AH7-MOD(AH7-2,7)+3),1,2),{1E+99;7})*{1;-1})+5)/7), "")</f>
        <v>26</v>
      </c>
      <c r="AJ7" s="42"/>
      <c r="AK7" s="11"/>
      <c r="AL7" s="5"/>
      <c r="AM7" s="6">
        <f>IF($D$3&lt;&gt;"",DATE($D$3,MONTH(AM$5),$A7),"")</f>
        <v>43312</v>
      </c>
      <c r="AN7" s="16">
        <f>IF( OR(DAY(AM7)=1,WEEKDAY(AM7,2)=1), INT((AM7-SUM(MOD(DATE(YEAR(AM7-MOD(AM7-2,7)+3),1,2),{1E+99;7})*{1;-1})+5)/7), "")</f>
        <v>31</v>
      </c>
      <c r="AO7" s="42"/>
      <c r="AP7" s="11"/>
      <c r="AQ7" s="5"/>
      <c r="AR7" s="6">
        <f>IF($D$3&lt;&gt;"",DATE($D$3,MONTH(AR$5),$A7),"")</f>
        <v>43343</v>
      </c>
      <c r="AS7" s="16">
        <f>IF( OR(DAY(AR7)=1,WEEKDAY(AR7,2)=1), INT((AR7-SUM(MOD(DATE(YEAR(AR7-MOD(AR7-2,7)+3),1,2),{1E+99;7})*{1;-1})+5)/7), "")</f>
        <v>35</v>
      </c>
      <c r="AT7" s="42"/>
      <c r="AU7" s="11"/>
      <c r="AV7" s="5"/>
      <c r="AW7" s="6">
        <f>IF($D$3&lt;&gt;"",DATE($D$3,MONTH(AW$5),$A7),"")</f>
        <v>43373</v>
      </c>
      <c r="AX7" s="16">
        <f>IF( OR(DAY(AW7)=1,WEEKDAY(AW7,2)=1), INT((AW7-SUM(MOD(DATE(YEAR(AW7-MOD(AW7-2,7)+3),1,2),{1E+99;7})*{1;-1})+5)/7), "")</f>
        <v>39</v>
      </c>
      <c r="AY7" s="21"/>
      <c r="AZ7" s="11"/>
      <c r="BA7" s="5"/>
      <c r="BB7" s="6">
        <f>IF($D$3&lt;&gt;"",DATE($D$3,MONTH(BB$5),$A7),"")</f>
        <v>43404</v>
      </c>
      <c r="BC7" s="16">
        <f>IF( OR(DAY(BB7)=1,WEEKDAY(BB7,2)=1), INT((BB7-SUM(MOD(DATE(YEAR(BB7-MOD(BB7-2,7)+3),1,2),{1E+99;7})*{1;-1})+5)/7), "")</f>
        <v>44</v>
      </c>
      <c r="BD7" s="42"/>
      <c r="BE7" s="11"/>
      <c r="BF7" s="5"/>
      <c r="BG7" s="6">
        <f>IF($D$3&lt;&gt;"",DATE($D$3,MONTH(BG$5),$A7),"")</f>
        <v>43434</v>
      </c>
      <c r="BH7" s="16">
        <f>IF( OR(DAY(BG7)=1,WEEKDAY(BG7,2)=1), INT((BG7-SUM(MOD(DATE(YEAR(BG7-MOD(BG7-2,7)+3),1,2),{1E+99;7})*{1;-1})+5)/7), "")</f>
        <v>48</v>
      </c>
      <c r="BI7" s="21"/>
      <c r="BJ7" s="11"/>
    </row>
    <row r="8" spans="1:62" ht="17.25" customHeight="1" x14ac:dyDescent="0.25">
      <c r="A8" s="1">
        <v>2</v>
      </c>
      <c r="B8" s="11"/>
      <c r="C8" s="7"/>
      <c r="D8" s="8">
        <f t="shared" ref="D8:D37" si="0">IF($D$3&lt;&gt;"",IF(MONTH(DATE($D$3,MONTH(D$5),$A8))=MONTH(D$7),DATE($D$3,MONTH(D$5),$A8),""),"")</f>
        <v>43101</v>
      </c>
      <c r="E8" s="17" t="str">
        <f>IF( OR(DAY(D8)=1,WEEKDAY(D8,2)=1), INT((D8-SUM(MOD(DATE(YEAR(D8-MOD(D8-2,7)+3),1,2),{1E+99;7})*{1;-1})+5)/7), "")</f>
        <v/>
      </c>
      <c r="F8" s="42" t="s">
        <v>5</v>
      </c>
      <c r="G8" s="11"/>
      <c r="H8" s="7"/>
      <c r="I8" s="8">
        <f t="shared" ref="I8:I37" si="1">IF($D$3&lt;&gt;"",IF(MONTH(DATE($D$3,MONTH(I$5),$A8))=MONTH(I$7),DATE($D$3,MONTH(I$5),$A8),""),"")</f>
        <v>43132</v>
      </c>
      <c r="J8" s="17" t="str">
        <f>IF( OR(DAY(I8)=1,WEEKDAY(I8,2)=1), INT((I8-SUM(MOD(DATE(YEAR(I8-MOD(I8-2,7)+3),1,2),{1E+99;7})*{1;-1})+5)/7), "")</f>
        <v/>
      </c>
      <c r="K8" s="21"/>
      <c r="L8" s="11"/>
      <c r="M8" s="7"/>
      <c r="N8" s="8">
        <f t="shared" ref="N8:N37" si="2">IF($D$3&lt;&gt;"",IF(MONTH(DATE($D$3,MONTH(N$5),$A8))=MONTH(N$7),DATE($D$3,MONTH(N$5),$A8),""),"")</f>
        <v>43160</v>
      </c>
      <c r="O8" s="17" t="str">
        <f>IF( OR(DAY(N8)=1,WEEKDAY(N8,2)=1), INT((N8-SUM(MOD(DATE(YEAR(N8-MOD(N8-2,7)+3),1,2),{1E+99;7})*{1;-1})+5)/7), "")</f>
        <v/>
      </c>
      <c r="P8" s="21"/>
      <c r="Q8" s="11"/>
      <c r="R8" s="7"/>
      <c r="S8" s="8">
        <f t="shared" ref="S8:S36" si="3">IF($D$3&lt;&gt;"",IF(MONTH(DATE($D$3,MONTH(S$5),$A8))=MONTH(S$7),DATE($D$3,MONTH(S$5),$A8),""),"")</f>
        <v>43191</v>
      </c>
      <c r="T8" s="17" t="str">
        <f>IF( OR(DAY(S8)=1,WEEKDAY(S8,2)=1), INT((S8-SUM(MOD(DATE(YEAR(S8-MOD(S8-2,7)+3),1,2),{1E+99;7})*{1;-1})+5)/7), "")</f>
        <v/>
      </c>
      <c r="U8" s="21"/>
      <c r="V8" s="11"/>
      <c r="W8" s="7"/>
      <c r="X8" s="8">
        <f t="shared" ref="X8:X37" si="4">IF($D$3&lt;&gt;"",IF(MONTH(DATE($D$3,MONTH(X$5),$A8))=MONTH(X$7),DATE($D$3,MONTH(X$5),$A8),""),"")</f>
        <v>43221</v>
      </c>
      <c r="Y8" s="17">
        <f>IF( OR(DAY(X8)=1,WEEKDAY(X8,2)=1), INT((X8-SUM(MOD(DATE(YEAR(X8-MOD(X8-2,7)+3),1,2),{1E+99;7})*{1;-1})+5)/7), "")</f>
        <v>18</v>
      </c>
      <c r="Z8" s="21"/>
      <c r="AA8" s="11"/>
      <c r="AB8" s="7"/>
      <c r="AC8" s="8">
        <f t="shared" ref="AC8:AC37" si="5">IF($D$3&lt;&gt;"",IF(MONTH(DATE($D$3,MONTH(AC$5),$A8))=MONTH(AC$7),DATE($D$3,MONTH(AC$5),$A8),""),"")</f>
        <v>43252</v>
      </c>
      <c r="AD8" s="17" t="str">
        <f>IF( OR(DAY(AC8)=1,WEEKDAY(AC8,2)=1), INT((AC8-SUM(MOD(DATE(YEAR(AC8-MOD(AC8-2,7)+3),1,2),{1E+99;7})*{1;-1})+5)/7), "")</f>
        <v/>
      </c>
      <c r="AE8" s="21"/>
      <c r="AF8" s="11"/>
      <c r="AG8" s="7"/>
      <c r="AH8" s="8">
        <f t="shared" ref="AH8:AH37" si="6">IF($D$3&lt;&gt;"",IF(MONTH(DATE($D$3,MONTH(AH$5),$A8))=MONTH(AH$7),DATE($D$3,MONTH(AH$5),$A8),""),"")</f>
        <v>43282</v>
      </c>
      <c r="AI8" s="17" t="str">
        <f>IF( OR(DAY(AH8)=1,WEEKDAY(AH8,2)=1), INT((AH8-SUM(MOD(DATE(YEAR(AH8-MOD(AH8-2,7)+3),1,2),{1E+99;7})*{1;-1})+5)/7), "")</f>
        <v/>
      </c>
      <c r="AJ8" s="42"/>
      <c r="AK8" s="11"/>
      <c r="AL8" s="7"/>
      <c r="AM8" s="8">
        <f t="shared" ref="AM8:AM37" si="7">IF($D$3&lt;&gt;"",IF(MONTH(DATE($D$3,MONTH(AM$5),$A8))=MONTH(AM$7),DATE($D$3,MONTH(AM$5),$A8),""),"")</f>
        <v>43313</v>
      </c>
      <c r="AN8" s="17" t="str">
        <f>IF( OR(DAY(AM8)=1,WEEKDAY(AM8,2)=1), INT((AM8-SUM(MOD(DATE(YEAR(AM8-MOD(AM8-2,7)+3),1,2),{1E+99;7})*{1;-1})+5)/7), "")</f>
        <v/>
      </c>
      <c r="AO8" s="42"/>
      <c r="AP8" s="11"/>
      <c r="AQ8" s="7"/>
      <c r="AR8" s="8">
        <f t="shared" ref="AR8:AR37" si="8">IF($D$3&lt;&gt;"",IF(MONTH(DATE($D$3,MONTH(AR$5),$A8))=MONTH(AR$7),DATE($D$3,MONTH(AR$5),$A8),""),"")</f>
        <v>43344</v>
      </c>
      <c r="AS8" s="17" t="str">
        <f>IF( OR(DAY(AR8)=1,WEEKDAY(AR8,2)=1), INT((AR8-SUM(MOD(DATE(YEAR(AR8-MOD(AR8-2,7)+3),1,2),{1E+99;7})*{1;-1})+5)/7), "")</f>
        <v/>
      </c>
      <c r="AT8" s="42"/>
      <c r="AU8" s="11"/>
      <c r="AV8" s="7"/>
      <c r="AW8" s="8">
        <f t="shared" ref="AW8:AW37" si="9">IF($D$3&lt;&gt;"",IF(MONTH(DATE($D$3,MONTH(AW$5),$A8))=MONTH(AW$7),DATE($D$3,MONTH(AW$5),$A8),""),"")</f>
        <v>43374</v>
      </c>
      <c r="AX8" s="17" t="str">
        <f>IF( OR(DAY(AW8)=1,WEEKDAY(AW8,2)=1), INT((AW8-SUM(MOD(DATE(YEAR(AW8-MOD(AW8-2,7)+3),1,2),{1E+99;7})*{1;-1})+5)/7), "")</f>
        <v/>
      </c>
      <c r="AY8" s="21"/>
      <c r="AZ8" s="11"/>
      <c r="BA8" s="7"/>
      <c r="BB8" s="8">
        <f t="shared" ref="BB8:BB37" si="10">IF($D$3&lt;&gt;"",IF(MONTH(DATE($D$3,MONTH(BB$5),$A8))=MONTH(BB$7),DATE($D$3,MONTH(BB$5),$A8),""),"")</f>
        <v>43405</v>
      </c>
      <c r="BC8" s="17" t="str">
        <f>IF( OR(DAY(BB8)=1,WEEKDAY(BB8,2)=1), INT((BB8-SUM(MOD(DATE(YEAR(BB8-MOD(BB8-2,7)+3),1,2),{1E+99;7})*{1;-1})+5)/7), "")</f>
        <v/>
      </c>
      <c r="BD8" s="42"/>
      <c r="BE8" s="11"/>
      <c r="BF8" s="7"/>
      <c r="BG8" s="8">
        <f t="shared" ref="BG8:BG37" si="11">IF($D$3&lt;&gt;"",IF(MONTH(DATE($D$3,MONTH(BG$5),$A8))=MONTH(BG$7),DATE($D$3,MONTH(BG$5),$A8),""),"")</f>
        <v>43435</v>
      </c>
      <c r="BH8" s="17" t="str">
        <f>IF( OR(DAY(BG8)=1,WEEKDAY(BG8,2)=1), INT((BG8-SUM(MOD(DATE(YEAR(BG8-MOD(BG8-2,7)+3),1,2),{1E+99;7})*{1;-1})+5)/7), "")</f>
        <v/>
      </c>
      <c r="BI8" s="21"/>
      <c r="BJ8" s="11"/>
    </row>
    <row r="9" spans="1:62" ht="17.25" customHeight="1" x14ac:dyDescent="0.25">
      <c r="A9" s="1">
        <v>3</v>
      </c>
      <c r="B9" s="11"/>
      <c r="C9" s="7"/>
      <c r="D9" s="8">
        <f t="shared" si="0"/>
        <v>43102</v>
      </c>
      <c r="E9" s="17">
        <f>IF( OR(DAY(D9)=1,WEEKDAY(D9,2)=1), INT((D9-SUM(MOD(DATE(YEAR(D9-MOD(D9-2,7)+3),1,2),{1E+99;7})*{1;-1})+5)/7), "")</f>
        <v>1</v>
      </c>
      <c r="F9" s="21" t="s">
        <v>7</v>
      </c>
      <c r="G9" s="11"/>
      <c r="H9" s="7"/>
      <c r="I9" s="8">
        <f t="shared" si="1"/>
        <v>43133</v>
      </c>
      <c r="J9" s="17" t="str">
        <f>IF( OR(DAY(I9)=1,WEEKDAY(I9,2)=1), INT((I9-SUM(MOD(DATE(YEAR(I9-MOD(I9-2,7)+3),1,2),{1E+99;7})*{1;-1})+5)/7), "")</f>
        <v/>
      </c>
      <c r="K9" s="21"/>
      <c r="L9" s="11"/>
      <c r="M9" s="7"/>
      <c r="N9" s="8">
        <f t="shared" si="2"/>
        <v>43161</v>
      </c>
      <c r="O9" s="17" t="str">
        <f>IF( OR(DAY(N9)=1,WEEKDAY(N9,2)=1), INT((N9-SUM(MOD(DATE(YEAR(N9-MOD(N9-2,7)+3),1,2),{1E+99;7})*{1;-1})+5)/7), "")</f>
        <v/>
      </c>
      <c r="P9" s="21"/>
      <c r="Q9" s="11"/>
      <c r="R9" s="7"/>
      <c r="S9" s="8">
        <f t="shared" si="3"/>
        <v>43192</v>
      </c>
      <c r="T9" s="17" t="str">
        <f>IF( OR(DAY(S9)=1,WEEKDAY(S9,2)=1), INT((S9-SUM(MOD(DATE(YEAR(S9-MOD(S9-2,7)+3),1,2),{1E+99;7})*{1;-1})+5)/7), "")</f>
        <v/>
      </c>
      <c r="U9" s="21"/>
      <c r="V9" s="11"/>
      <c r="W9" s="7"/>
      <c r="X9" s="8">
        <f t="shared" si="4"/>
        <v>43222</v>
      </c>
      <c r="Y9" s="17" t="str">
        <f>IF( OR(DAY(X9)=1,WEEKDAY(X9,2)=1), INT((X9-SUM(MOD(DATE(YEAR(X9-MOD(X9-2,7)+3),1,2),{1E+99;7})*{1;-1})+5)/7), "")</f>
        <v/>
      </c>
      <c r="Z9" s="21"/>
      <c r="AA9" s="11"/>
      <c r="AB9" s="7"/>
      <c r="AC9" s="8">
        <f t="shared" si="5"/>
        <v>43253</v>
      </c>
      <c r="AD9" s="17" t="str">
        <f>IF( OR(DAY(AC9)=1,WEEKDAY(AC9,2)=1), INT((AC9-SUM(MOD(DATE(YEAR(AC9-MOD(AC9-2,7)+3),1,2),{1E+99;7})*{1;-1})+5)/7), "")</f>
        <v/>
      </c>
      <c r="AE9" s="21"/>
      <c r="AF9" s="11"/>
      <c r="AG9" s="7"/>
      <c r="AH9" s="8">
        <f t="shared" si="6"/>
        <v>43283</v>
      </c>
      <c r="AI9" s="17" t="str">
        <f>IF( OR(DAY(AH9)=1,WEEKDAY(AH9,2)=1), INT((AH9-SUM(MOD(DATE(YEAR(AH9-MOD(AH9-2,7)+3),1,2),{1E+99;7})*{1;-1})+5)/7), "")</f>
        <v/>
      </c>
      <c r="AJ9" s="42"/>
      <c r="AK9" s="11"/>
      <c r="AL9" s="7"/>
      <c r="AM9" s="8">
        <f t="shared" si="7"/>
        <v>43314</v>
      </c>
      <c r="AN9" s="17" t="str">
        <f>IF( OR(DAY(AM9)=1,WEEKDAY(AM9,2)=1), INT((AM9-SUM(MOD(DATE(YEAR(AM9-MOD(AM9-2,7)+3),1,2),{1E+99;7})*{1;-1})+5)/7), "")</f>
        <v/>
      </c>
      <c r="AO9" s="42"/>
      <c r="AP9" s="11"/>
      <c r="AQ9" s="7"/>
      <c r="AR9" s="8">
        <f t="shared" si="8"/>
        <v>43345</v>
      </c>
      <c r="AS9" s="17" t="str">
        <f>IF( OR(DAY(AR9)=1,WEEKDAY(AR9,2)=1), INT((AR9-SUM(MOD(DATE(YEAR(AR9-MOD(AR9-2,7)+3),1,2),{1E+99;7})*{1;-1})+5)/7), "")</f>
        <v/>
      </c>
      <c r="AT9" s="42"/>
      <c r="AU9" s="11"/>
      <c r="AV9" s="7"/>
      <c r="AW9" s="8">
        <f t="shared" si="9"/>
        <v>43375</v>
      </c>
      <c r="AX9" s="17">
        <f>IF( OR(DAY(AW9)=1,WEEKDAY(AW9,2)=1), INT((AW9-SUM(MOD(DATE(YEAR(AW9-MOD(AW9-2,7)+3),1,2),{1E+99;7})*{1;-1})+5)/7), "")</f>
        <v>40</v>
      </c>
      <c r="AY9" s="21"/>
      <c r="AZ9" s="11"/>
      <c r="BA9" s="7"/>
      <c r="BB9" s="8">
        <f t="shared" si="10"/>
        <v>43406</v>
      </c>
      <c r="BC9" s="17" t="str">
        <f>IF( OR(DAY(BB9)=1,WEEKDAY(BB9,2)=1), INT((BB9-SUM(MOD(DATE(YEAR(BB9-MOD(BB9-2,7)+3),1,2),{1E+99;7})*{1;-1})+5)/7), "")</f>
        <v/>
      </c>
      <c r="BD9" s="42"/>
      <c r="BE9" s="11"/>
      <c r="BF9" s="7"/>
      <c r="BG9" s="8">
        <f t="shared" si="11"/>
        <v>43436</v>
      </c>
      <c r="BH9" s="17" t="str">
        <f>IF( OR(DAY(BG9)=1,WEEKDAY(BG9,2)=1), INT((BG9-SUM(MOD(DATE(YEAR(BG9-MOD(BG9-2,7)+3),1,2),{1E+99;7})*{1;-1})+5)/7), "")</f>
        <v/>
      </c>
      <c r="BI9" s="21"/>
      <c r="BJ9" s="11"/>
    </row>
    <row r="10" spans="1:62" ht="17.25" customHeight="1" x14ac:dyDescent="0.25">
      <c r="A10" s="1">
        <v>4</v>
      </c>
      <c r="B10" s="11"/>
      <c r="C10" s="7"/>
      <c r="D10" s="8">
        <f t="shared" si="0"/>
        <v>43103</v>
      </c>
      <c r="E10" s="18" t="str">
        <f>IF( OR(DAY(D10)=1,WEEKDAY(D10,2)=1), INT((D10-SUM(MOD(DATE(YEAR(D10-MOD(D10-2,7)+3),1,2),{1E+99;7})*{1;-1})+5)/7), "")</f>
        <v/>
      </c>
      <c r="F10" s="21" t="s">
        <v>37</v>
      </c>
      <c r="G10" s="11"/>
      <c r="H10" s="7"/>
      <c r="I10" s="8">
        <f t="shared" si="1"/>
        <v>43134</v>
      </c>
      <c r="J10" s="18" t="str">
        <f>IF( OR(DAY(I10)=1,WEEKDAY(I10,2)=1), INT((I10-SUM(MOD(DATE(YEAR(I10-MOD(I10-2,7)+3),1,2),{1E+99;7})*{1;-1})+5)/7), "")</f>
        <v/>
      </c>
      <c r="K10" s="21"/>
      <c r="L10" s="11"/>
      <c r="M10" s="7"/>
      <c r="N10" s="8">
        <f t="shared" si="2"/>
        <v>43162</v>
      </c>
      <c r="O10" s="18" t="str">
        <f>IF( OR(DAY(N10)=1,WEEKDAY(N10,2)=1), INT((N10-SUM(MOD(DATE(YEAR(N10-MOD(N10-2,7)+3),1,2),{1E+99;7})*{1;-1})+5)/7), "")</f>
        <v/>
      </c>
      <c r="P10" s="21"/>
      <c r="Q10" s="11"/>
      <c r="R10" s="7"/>
      <c r="S10" s="8">
        <f t="shared" si="3"/>
        <v>43193</v>
      </c>
      <c r="T10" s="18">
        <f>IF( OR(DAY(S10)=1,WEEKDAY(S10,2)=1), INT((S10-SUM(MOD(DATE(YEAR(S10-MOD(S10-2,7)+3),1,2),{1E+99;7})*{1;-1})+5)/7), "")</f>
        <v>14</v>
      </c>
      <c r="U10" s="21"/>
      <c r="V10" s="11"/>
      <c r="W10" s="7"/>
      <c r="X10" s="8">
        <f t="shared" si="4"/>
        <v>43223</v>
      </c>
      <c r="Y10" s="18" t="str">
        <f>IF( OR(DAY(X10)=1,WEEKDAY(X10,2)=1), INT((X10-SUM(MOD(DATE(YEAR(X10-MOD(X10-2,7)+3),1,2),{1E+99;7})*{1;-1})+5)/7), "")</f>
        <v/>
      </c>
      <c r="Z10" s="21"/>
      <c r="AA10" s="11"/>
      <c r="AB10" s="7"/>
      <c r="AC10" s="8">
        <f t="shared" si="5"/>
        <v>43254</v>
      </c>
      <c r="AD10" s="18" t="str">
        <f>IF( OR(DAY(AC10)=1,WEEKDAY(AC10,2)=1), INT((AC10-SUM(MOD(DATE(YEAR(AC10-MOD(AC10-2,7)+3),1,2),{1E+99;7})*{1;-1})+5)/7), "")</f>
        <v/>
      </c>
      <c r="AE10" s="21"/>
      <c r="AF10" s="11"/>
      <c r="AG10" s="7"/>
      <c r="AH10" s="8">
        <f t="shared" si="6"/>
        <v>43284</v>
      </c>
      <c r="AI10" s="18">
        <f>IF( OR(DAY(AH10)=1,WEEKDAY(AH10,2)=1), INT((AH10-SUM(MOD(DATE(YEAR(AH10-MOD(AH10-2,7)+3),1,2),{1E+99;7})*{1;-1})+5)/7), "")</f>
        <v>27</v>
      </c>
      <c r="AJ10" s="42"/>
      <c r="AK10" s="11"/>
      <c r="AL10" s="7"/>
      <c r="AM10" s="8">
        <f t="shared" si="7"/>
        <v>43315</v>
      </c>
      <c r="AN10" s="18" t="str">
        <f>IF( OR(DAY(AM10)=1,WEEKDAY(AM10,2)=1), INT((AM10-SUM(MOD(DATE(YEAR(AM10-MOD(AM10-2,7)+3),1,2),{1E+99;7})*{1;-1})+5)/7), "")</f>
        <v/>
      </c>
      <c r="AO10" s="42"/>
      <c r="AP10" s="11"/>
      <c r="AQ10" s="7"/>
      <c r="AR10" s="8">
        <f t="shared" si="8"/>
        <v>43346</v>
      </c>
      <c r="AS10" s="18" t="str">
        <f>IF( OR(DAY(AR10)=1,WEEKDAY(AR10,2)=1), INT((AR10-SUM(MOD(DATE(YEAR(AR10-MOD(AR10-2,7)+3),1,2),{1E+99;7})*{1;-1})+5)/7), "")</f>
        <v/>
      </c>
      <c r="AT10" s="42"/>
      <c r="AU10" s="11"/>
      <c r="AV10" s="7"/>
      <c r="AW10" s="8">
        <f t="shared" si="9"/>
        <v>43376</v>
      </c>
      <c r="AX10" s="18" t="str">
        <f>IF( OR(DAY(AW10)=1,WEEKDAY(AW10,2)=1), INT((AW10-SUM(MOD(DATE(YEAR(AW10-MOD(AW10-2,7)+3),1,2),{1E+99;7})*{1;-1})+5)/7), "")</f>
        <v/>
      </c>
      <c r="AY10" s="21"/>
      <c r="AZ10" s="11"/>
      <c r="BA10" s="7"/>
      <c r="BB10" s="8">
        <f t="shared" si="10"/>
        <v>43407</v>
      </c>
      <c r="BC10" s="18" t="str">
        <f>IF( OR(DAY(BB10)=1,WEEKDAY(BB10,2)=1), INT((BB10-SUM(MOD(DATE(YEAR(BB10-MOD(BB10-2,7)+3),1,2),{1E+99;7})*{1;-1})+5)/7), "")</f>
        <v/>
      </c>
      <c r="BD10" s="42"/>
      <c r="BE10" s="11"/>
      <c r="BF10" s="7"/>
      <c r="BG10" s="8">
        <f t="shared" si="11"/>
        <v>43437</v>
      </c>
      <c r="BH10" s="18" t="str">
        <f>IF( OR(DAY(BG10)=1,WEEKDAY(BG10,2)=1), INT((BG10-SUM(MOD(DATE(YEAR(BG10-MOD(BG10-2,7)+3),1,2),{1E+99;7})*{1;-1})+5)/7), "")</f>
        <v/>
      </c>
      <c r="BI10" s="21"/>
      <c r="BJ10" s="11"/>
    </row>
    <row r="11" spans="1:62" ht="17.25" customHeight="1" x14ac:dyDescent="0.25">
      <c r="A11" s="1">
        <v>5</v>
      </c>
      <c r="B11" s="11"/>
      <c r="C11" s="7"/>
      <c r="D11" s="8">
        <f t="shared" si="0"/>
        <v>43104</v>
      </c>
      <c r="E11" s="17" t="str">
        <f>IF( OR(DAY(D11)=1,WEEKDAY(D11,2)=1), INT((D11-SUM(MOD(DATE(YEAR(D11-MOD(D11-2,7)+3),1,2),{1E+99;7})*{1;-1})+5)/7), "")</f>
        <v/>
      </c>
      <c r="F11" s="21" t="s">
        <v>23</v>
      </c>
      <c r="G11" s="11"/>
      <c r="H11" s="7"/>
      <c r="I11" s="8">
        <f t="shared" si="1"/>
        <v>43135</v>
      </c>
      <c r="J11" s="17" t="str">
        <f>IF( OR(DAY(I11)=1,WEEKDAY(I11,2)=1), INT((I11-SUM(MOD(DATE(YEAR(I11-MOD(I11-2,7)+3),1,2),{1E+99;7})*{1;-1})+5)/7), "")</f>
        <v/>
      </c>
      <c r="K11" s="21"/>
      <c r="L11" s="11"/>
      <c r="M11" s="7"/>
      <c r="N11" s="8">
        <f t="shared" si="2"/>
        <v>43163</v>
      </c>
      <c r="O11" s="17" t="str">
        <f>IF( OR(DAY(N11)=1,WEEKDAY(N11,2)=1), INT((N11-SUM(MOD(DATE(YEAR(N11-MOD(N11-2,7)+3),1,2),{1E+99;7})*{1;-1})+5)/7), "")</f>
        <v/>
      </c>
      <c r="P11" s="21"/>
      <c r="Q11" s="11"/>
      <c r="R11" s="7"/>
      <c r="S11" s="8">
        <f t="shared" si="3"/>
        <v>43194</v>
      </c>
      <c r="T11" s="17" t="str">
        <f>IF( OR(DAY(S11)=1,WEEKDAY(S11,2)=1), INT((S11-SUM(MOD(DATE(YEAR(S11-MOD(S11-2,7)+3),1,2),{1E+99;7})*{1;-1})+5)/7), "")</f>
        <v/>
      </c>
      <c r="U11" s="21"/>
      <c r="V11" s="11"/>
      <c r="W11" s="7"/>
      <c r="X11" s="8">
        <f t="shared" si="4"/>
        <v>43224</v>
      </c>
      <c r="Y11" s="17" t="str">
        <f>IF( OR(DAY(X11)=1,WEEKDAY(X11,2)=1), INT((X11-SUM(MOD(DATE(YEAR(X11-MOD(X11-2,7)+3),1,2),{1E+99;7})*{1;-1})+5)/7), "")</f>
        <v/>
      </c>
      <c r="Z11" s="21"/>
      <c r="AA11" s="11"/>
      <c r="AB11" s="7"/>
      <c r="AC11" s="8">
        <f t="shared" si="5"/>
        <v>43255</v>
      </c>
      <c r="AD11" s="17" t="str">
        <f>IF( OR(DAY(AC11)=1,WEEKDAY(AC11,2)=1), INT((AC11-SUM(MOD(DATE(YEAR(AC11-MOD(AC11-2,7)+3),1,2),{1E+99;7})*{1;-1})+5)/7), "")</f>
        <v/>
      </c>
      <c r="AE11" s="21"/>
      <c r="AF11" s="11"/>
      <c r="AG11" s="7"/>
      <c r="AH11" s="8">
        <f t="shared" si="6"/>
        <v>43285</v>
      </c>
      <c r="AI11" s="17" t="str">
        <f>IF( OR(DAY(AH11)=1,WEEKDAY(AH11,2)=1), INT((AH11-SUM(MOD(DATE(YEAR(AH11-MOD(AH11-2,7)+3),1,2),{1E+99;7})*{1;-1})+5)/7), "")</f>
        <v/>
      </c>
      <c r="AJ11" s="42"/>
      <c r="AK11" s="11"/>
      <c r="AL11" s="7"/>
      <c r="AM11" s="8">
        <f t="shared" si="7"/>
        <v>43316</v>
      </c>
      <c r="AN11" s="17" t="str">
        <f>IF( OR(DAY(AM11)=1,WEEKDAY(AM11,2)=1), INT((AM11-SUM(MOD(DATE(YEAR(AM11-MOD(AM11-2,7)+3),1,2),{1E+99;7})*{1;-1})+5)/7), "")</f>
        <v/>
      </c>
      <c r="AO11" s="42"/>
      <c r="AP11" s="11"/>
      <c r="AQ11" s="7"/>
      <c r="AR11" s="8">
        <f t="shared" si="8"/>
        <v>43347</v>
      </c>
      <c r="AS11" s="17">
        <f>IF( OR(DAY(AR11)=1,WEEKDAY(AR11,2)=1), INT((AR11-SUM(MOD(DATE(YEAR(AR11-MOD(AR11-2,7)+3),1,2),{1E+99;7})*{1;-1})+5)/7), "")</f>
        <v>36</v>
      </c>
      <c r="AT11" s="42"/>
      <c r="AU11" s="11"/>
      <c r="AV11" s="7"/>
      <c r="AW11" s="8">
        <f t="shared" si="9"/>
        <v>43377</v>
      </c>
      <c r="AX11" s="17" t="str">
        <f>IF( OR(DAY(AW11)=1,WEEKDAY(AW11,2)=1), INT((AW11-SUM(MOD(DATE(YEAR(AW11-MOD(AW11-2,7)+3),1,2),{1E+99;7})*{1;-1})+5)/7), "")</f>
        <v/>
      </c>
      <c r="AY11" s="21"/>
      <c r="AZ11" s="11"/>
      <c r="BA11" s="7"/>
      <c r="BB11" s="8">
        <f t="shared" si="10"/>
        <v>43408</v>
      </c>
      <c r="BC11" s="17" t="str">
        <f>IF( OR(DAY(BB11)=1,WEEKDAY(BB11,2)=1), INT((BB11-SUM(MOD(DATE(YEAR(BB11-MOD(BB11-2,7)+3),1,2),{1E+99;7})*{1;-1})+5)/7), "")</f>
        <v/>
      </c>
      <c r="BD11" s="42"/>
      <c r="BE11" s="11"/>
      <c r="BF11" s="7"/>
      <c r="BG11" s="8">
        <f t="shared" si="11"/>
        <v>43438</v>
      </c>
      <c r="BH11" s="17">
        <f>IF( OR(DAY(BG11)=1,WEEKDAY(BG11,2)=1), INT((BG11-SUM(MOD(DATE(YEAR(BG11-MOD(BG11-2,7)+3),1,2),{1E+99;7})*{1;-1})+5)/7), "")</f>
        <v>49</v>
      </c>
      <c r="BI11" s="21"/>
      <c r="BJ11" s="11"/>
    </row>
    <row r="12" spans="1:62" ht="17.25" customHeight="1" x14ac:dyDescent="0.25">
      <c r="A12" s="1">
        <v>6</v>
      </c>
      <c r="B12" s="11"/>
      <c r="C12" s="7"/>
      <c r="D12" s="8">
        <f t="shared" si="0"/>
        <v>43105</v>
      </c>
      <c r="E12" s="17" t="str">
        <f>IF( OR(DAY(D12)=1,WEEKDAY(D12,2)=1), INT((D12-SUM(MOD(DATE(YEAR(D12-MOD(D12-2,7)+3),1,2),{1E+99;7})*{1;-1})+5)/7), "")</f>
        <v/>
      </c>
      <c r="F12" s="21" t="s">
        <v>23</v>
      </c>
      <c r="G12" s="11"/>
      <c r="H12" s="7"/>
      <c r="I12" s="8">
        <f t="shared" si="1"/>
        <v>43136</v>
      </c>
      <c r="J12" s="17" t="str">
        <f>IF( OR(DAY(I12)=1,WEEKDAY(I12,2)=1), INT((I12-SUM(MOD(DATE(YEAR(I12-MOD(I12-2,7)+3),1,2),{1E+99;7})*{1;-1})+5)/7), "")</f>
        <v/>
      </c>
      <c r="K12" s="21"/>
      <c r="L12" s="11"/>
      <c r="M12" s="7"/>
      <c r="N12" s="8">
        <f t="shared" si="2"/>
        <v>43164</v>
      </c>
      <c r="O12" s="17" t="str">
        <f>IF( OR(DAY(N12)=1,WEEKDAY(N12,2)=1), INT((N12-SUM(MOD(DATE(YEAR(N12-MOD(N12-2,7)+3),1,2),{1E+99;7})*{1;-1})+5)/7), "")</f>
        <v/>
      </c>
      <c r="P12" s="21"/>
      <c r="Q12" s="11"/>
      <c r="R12" s="7"/>
      <c r="S12" s="8">
        <f t="shared" si="3"/>
        <v>43195</v>
      </c>
      <c r="T12" s="17" t="str">
        <f>IF( OR(DAY(S12)=1,WEEKDAY(S12,2)=1), INT((S12-SUM(MOD(DATE(YEAR(S12-MOD(S12-2,7)+3),1,2),{1E+99;7})*{1;-1})+5)/7), "")</f>
        <v/>
      </c>
      <c r="U12" s="21"/>
      <c r="V12" s="11"/>
      <c r="W12" s="7"/>
      <c r="X12" s="8">
        <f t="shared" si="4"/>
        <v>43225</v>
      </c>
      <c r="Y12" s="17" t="str">
        <f>IF( OR(DAY(X12)=1,WEEKDAY(X12,2)=1), INT((X12-SUM(MOD(DATE(YEAR(X12-MOD(X12-2,7)+3),1,2),{1E+99;7})*{1;-1})+5)/7), "")</f>
        <v/>
      </c>
      <c r="Z12" s="21"/>
      <c r="AA12" s="11"/>
      <c r="AB12" s="7"/>
      <c r="AC12" s="8">
        <f t="shared" si="5"/>
        <v>43256</v>
      </c>
      <c r="AD12" s="17">
        <f>IF( OR(DAY(AC12)=1,WEEKDAY(AC12,2)=1), INT((AC12-SUM(MOD(DATE(YEAR(AC12-MOD(AC12-2,7)+3),1,2),{1E+99;7})*{1;-1})+5)/7), "")</f>
        <v>23</v>
      </c>
      <c r="AE12" s="21"/>
      <c r="AF12" s="11"/>
      <c r="AG12" s="7"/>
      <c r="AH12" s="8">
        <f t="shared" si="6"/>
        <v>43286</v>
      </c>
      <c r="AI12" s="17" t="str">
        <f>IF( OR(DAY(AH12)=1,WEEKDAY(AH12,2)=1), INT((AH12-SUM(MOD(DATE(YEAR(AH12-MOD(AH12-2,7)+3),1,2),{1E+99;7})*{1;-1})+5)/7), "")</f>
        <v/>
      </c>
      <c r="AJ12" s="42"/>
      <c r="AK12" s="11"/>
      <c r="AL12" s="7"/>
      <c r="AM12" s="8">
        <f t="shared" si="7"/>
        <v>43317</v>
      </c>
      <c r="AN12" s="17" t="str">
        <f>IF( OR(DAY(AM12)=1,WEEKDAY(AM12,2)=1), INT((AM12-SUM(MOD(DATE(YEAR(AM12-MOD(AM12-2,7)+3),1,2),{1E+99;7})*{1;-1})+5)/7), "")</f>
        <v/>
      </c>
      <c r="AO12" s="42"/>
      <c r="AP12" s="11"/>
      <c r="AQ12" s="7"/>
      <c r="AR12" s="8">
        <f t="shared" si="8"/>
        <v>43348</v>
      </c>
      <c r="AS12" s="17" t="str">
        <f>IF( OR(DAY(AR12)=1,WEEKDAY(AR12,2)=1), INT((AR12-SUM(MOD(DATE(YEAR(AR12-MOD(AR12-2,7)+3),1,2),{1E+99;7})*{1;-1})+5)/7), "")</f>
        <v/>
      </c>
      <c r="AT12" s="42"/>
      <c r="AU12" s="11"/>
      <c r="AV12" s="7"/>
      <c r="AW12" s="8">
        <f t="shared" si="9"/>
        <v>43378</v>
      </c>
      <c r="AX12" s="17" t="str">
        <f>IF( OR(DAY(AW12)=1,WEEKDAY(AW12,2)=1), INT((AW12-SUM(MOD(DATE(YEAR(AW12-MOD(AW12-2,7)+3),1,2),{1E+99;7})*{1;-1})+5)/7), "")</f>
        <v/>
      </c>
      <c r="AY12" s="21"/>
      <c r="AZ12" s="11"/>
      <c r="BA12" s="7"/>
      <c r="BB12" s="8">
        <f t="shared" si="10"/>
        <v>43409</v>
      </c>
      <c r="BC12" s="17" t="str">
        <f>IF( OR(DAY(BB12)=1,WEEKDAY(BB12,2)=1), INT((BB12-SUM(MOD(DATE(YEAR(BB12-MOD(BB12-2,7)+3),1,2),{1E+99;7})*{1;-1})+5)/7), "")</f>
        <v/>
      </c>
      <c r="BD12" s="42"/>
      <c r="BE12" s="11"/>
      <c r="BF12" s="7"/>
      <c r="BG12" s="8">
        <f t="shared" si="11"/>
        <v>43439</v>
      </c>
      <c r="BH12" s="17" t="str">
        <f>IF( OR(DAY(BG12)=1,WEEKDAY(BG12,2)=1), INT((BG12-SUM(MOD(DATE(YEAR(BG12-MOD(BG12-2,7)+3),1,2),{1E+99;7})*{1;-1})+5)/7), "")</f>
        <v/>
      </c>
      <c r="BI12" s="21"/>
      <c r="BJ12" s="11"/>
    </row>
    <row r="13" spans="1:62" ht="17.25" customHeight="1" x14ac:dyDescent="0.25">
      <c r="A13" s="1">
        <v>7</v>
      </c>
      <c r="B13" s="11"/>
      <c r="C13" s="7"/>
      <c r="D13" s="8">
        <f t="shared" si="0"/>
        <v>43106</v>
      </c>
      <c r="E13" s="17" t="str">
        <f>IF( OR(DAY(D13)=1,WEEKDAY(D13,2)=1), INT((D13-SUM(MOD(DATE(YEAR(D13-MOD(D13-2,7)+3),1,2),{1E+99;7})*{1;-1})+5)/7), "")</f>
        <v/>
      </c>
      <c r="F13" s="21" t="s">
        <v>38</v>
      </c>
      <c r="G13" s="11"/>
      <c r="H13" s="7"/>
      <c r="I13" s="8">
        <f t="shared" si="1"/>
        <v>43137</v>
      </c>
      <c r="J13" s="17">
        <f>IF( OR(DAY(I13)=1,WEEKDAY(I13,2)=1), INT((I13-SUM(MOD(DATE(YEAR(I13-MOD(I13-2,7)+3),1,2),{1E+99;7})*{1;-1})+5)/7), "")</f>
        <v>6</v>
      </c>
      <c r="K13" s="21"/>
      <c r="L13" s="11"/>
      <c r="M13" s="7"/>
      <c r="N13" s="8">
        <f t="shared" si="2"/>
        <v>43165</v>
      </c>
      <c r="O13" s="17">
        <f>IF( OR(DAY(N13)=1,WEEKDAY(N13,2)=1), INT((N13-SUM(MOD(DATE(YEAR(N13-MOD(N13-2,7)+3),1,2),{1E+99;7})*{1;-1})+5)/7), "")</f>
        <v>10</v>
      </c>
      <c r="P13" s="21"/>
      <c r="Q13" s="11"/>
      <c r="R13" s="7"/>
      <c r="S13" s="8">
        <f t="shared" si="3"/>
        <v>43196</v>
      </c>
      <c r="T13" s="17" t="str">
        <f>IF( OR(DAY(S13)=1,WEEKDAY(S13,2)=1), INT((S13-SUM(MOD(DATE(YEAR(S13-MOD(S13-2,7)+3),1,2),{1E+99;7})*{1;-1})+5)/7), "")</f>
        <v/>
      </c>
      <c r="U13" s="21"/>
      <c r="V13" s="11"/>
      <c r="W13" s="7"/>
      <c r="X13" s="8">
        <f t="shared" si="4"/>
        <v>43226</v>
      </c>
      <c r="Y13" s="17" t="str">
        <f>IF( OR(DAY(X13)=1,WEEKDAY(X13,2)=1), INT((X13-SUM(MOD(DATE(YEAR(X13-MOD(X13-2,7)+3),1,2),{1E+99;7})*{1;-1})+5)/7), "")</f>
        <v/>
      </c>
      <c r="Z13" s="21"/>
      <c r="AA13" s="11"/>
      <c r="AB13" s="7"/>
      <c r="AC13" s="8">
        <f t="shared" si="5"/>
        <v>43257</v>
      </c>
      <c r="AD13" s="17" t="str">
        <f>IF( OR(DAY(AC13)=1,WEEKDAY(AC13,2)=1), INT((AC13-SUM(MOD(DATE(YEAR(AC13-MOD(AC13-2,7)+3),1,2),{1E+99;7})*{1;-1})+5)/7), "")</f>
        <v/>
      </c>
      <c r="AE13" s="21"/>
      <c r="AF13" s="11"/>
      <c r="AG13" s="7"/>
      <c r="AH13" s="8">
        <f t="shared" si="6"/>
        <v>43287</v>
      </c>
      <c r="AI13" s="17" t="str">
        <f>IF( OR(DAY(AH13)=1,WEEKDAY(AH13,2)=1), INT((AH13-SUM(MOD(DATE(YEAR(AH13-MOD(AH13-2,7)+3),1,2),{1E+99;7})*{1;-1})+5)/7), "")</f>
        <v/>
      </c>
      <c r="AJ13" s="42"/>
      <c r="AK13" s="11"/>
      <c r="AL13" s="7"/>
      <c r="AM13" s="8">
        <f t="shared" si="7"/>
        <v>43318</v>
      </c>
      <c r="AN13" s="17" t="str">
        <f>IF( OR(DAY(AM13)=1,WEEKDAY(AM13,2)=1), INT((AM13-SUM(MOD(DATE(YEAR(AM13-MOD(AM13-2,7)+3),1,2),{1E+99;7})*{1;-1})+5)/7), "")</f>
        <v/>
      </c>
      <c r="AO13" s="42"/>
      <c r="AP13" s="11"/>
      <c r="AQ13" s="7"/>
      <c r="AR13" s="8">
        <f t="shared" si="8"/>
        <v>43349</v>
      </c>
      <c r="AS13" s="17" t="str">
        <f>IF( OR(DAY(AR13)=1,WEEKDAY(AR13,2)=1), INT((AR13-SUM(MOD(DATE(YEAR(AR13-MOD(AR13-2,7)+3),1,2),{1E+99;7})*{1;-1})+5)/7), "")</f>
        <v/>
      </c>
      <c r="AT13" s="42"/>
      <c r="AU13" s="11"/>
      <c r="AV13" s="7"/>
      <c r="AW13" s="8">
        <f t="shared" si="9"/>
        <v>43379</v>
      </c>
      <c r="AX13" s="17" t="str">
        <f>IF( OR(DAY(AW13)=1,WEEKDAY(AW13,2)=1), INT((AW13-SUM(MOD(DATE(YEAR(AW13-MOD(AW13-2,7)+3),1,2),{1E+99;7})*{1;-1})+5)/7), "")</f>
        <v/>
      </c>
      <c r="AY13" s="21"/>
      <c r="AZ13" s="11"/>
      <c r="BA13" s="7"/>
      <c r="BB13" s="8">
        <f t="shared" si="10"/>
        <v>43410</v>
      </c>
      <c r="BC13" s="17">
        <f>IF( OR(DAY(BB13)=1,WEEKDAY(BB13,2)=1), INT((BB13-SUM(MOD(DATE(YEAR(BB13-MOD(BB13-2,7)+3),1,2),{1E+99;7})*{1;-1})+5)/7), "")</f>
        <v>45</v>
      </c>
      <c r="BD13" s="21"/>
      <c r="BE13" s="11"/>
      <c r="BF13" s="7"/>
      <c r="BG13" s="8">
        <f t="shared" si="11"/>
        <v>43440</v>
      </c>
      <c r="BH13" s="17" t="str">
        <f>IF( OR(DAY(BG13)=1,WEEKDAY(BG13,2)=1), INT((BG13-SUM(MOD(DATE(YEAR(BG13-MOD(BG13-2,7)+3),1,2),{1E+99;7})*{1;-1})+5)/7), "")</f>
        <v/>
      </c>
      <c r="BI13" s="21"/>
      <c r="BJ13" s="11"/>
    </row>
    <row r="14" spans="1:62" ht="17.25" customHeight="1" x14ac:dyDescent="0.25">
      <c r="A14" s="1">
        <v>8</v>
      </c>
      <c r="B14" s="11"/>
      <c r="C14" s="7"/>
      <c r="D14" s="8">
        <f t="shared" si="0"/>
        <v>43107</v>
      </c>
      <c r="E14" s="17" t="str">
        <f>IF( OR(DAY(D14)=1,WEEKDAY(D14,2)=1), INT((D14-SUM(MOD(DATE(YEAR(D14-MOD(D14-2,7)+3),1,2),{1E+99;7})*{1;-1})+5)/7), "")</f>
        <v/>
      </c>
      <c r="F14" s="21" t="s">
        <v>39</v>
      </c>
      <c r="G14" s="11"/>
      <c r="H14" s="7"/>
      <c r="I14" s="8">
        <f t="shared" si="1"/>
        <v>43138</v>
      </c>
      <c r="J14" s="17" t="str">
        <f>IF( OR(DAY(I14)=1,WEEKDAY(I14,2)=1), INT((I14-SUM(MOD(DATE(YEAR(I14-MOD(I14-2,7)+3),1,2),{1E+99;7})*{1;-1})+5)/7), "")</f>
        <v/>
      </c>
      <c r="K14" s="21"/>
      <c r="L14" s="11"/>
      <c r="M14" s="7"/>
      <c r="N14" s="8">
        <f t="shared" si="2"/>
        <v>43166</v>
      </c>
      <c r="O14" s="17" t="str">
        <f>IF( OR(DAY(N14)=1,WEEKDAY(N14,2)=1), INT((N14-SUM(MOD(DATE(YEAR(N14-MOD(N14-2,7)+3),1,2),{1E+99;7})*{1;-1})+5)/7), "")</f>
        <v/>
      </c>
      <c r="P14" s="21"/>
      <c r="Q14" s="11"/>
      <c r="R14" s="7"/>
      <c r="S14" s="8">
        <f t="shared" si="3"/>
        <v>43197</v>
      </c>
      <c r="T14" s="17" t="str">
        <f>IF( OR(DAY(S14)=1,WEEKDAY(S14,2)=1), INT((S14-SUM(MOD(DATE(YEAR(S14-MOD(S14-2,7)+3),1,2),{1E+99;7})*{1;-1})+5)/7), "")</f>
        <v/>
      </c>
      <c r="U14" s="21"/>
      <c r="V14" s="11"/>
      <c r="W14" s="7"/>
      <c r="X14" s="8">
        <f t="shared" si="4"/>
        <v>43227</v>
      </c>
      <c r="Y14" s="17" t="str">
        <f>IF( OR(DAY(X14)=1,WEEKDAY(X14,2)=1), INT((X14-SUM(MOD(DATE(YEAR(X14-MOD(X14-2,7)+3),1,2),{1E+99;7})*{1;-1})+5)/7), "")</f>
        <v/>
      </c>
      <c r="Z14" s="21"/>
      <c r="AA14" s="11"/>
      <c r="AB14" s="7"/>
      <c r="AC14" s="8">
        <f t="shared" si="5"/>
        <v>43258</v>
      </c>
      <c r="AD14" s="17" t="str">
        <f>IF( OR(DAY(AC14)=1,WEEKDAY(AC14,2)=1), INT((AC14-SUM(MOD(DATE(YEAR(AC14-MOD(AC14-2,7)+3),1,2),{1E+99;7})*{1;-1})+5)/7), "")</f>
        <v/>
      </c>
      <c r="AE14" s="21"/>
      <c r="AF14" s="11"/>
      <c r="AG14" s="7"/>
      <c r="AH14" s="8">
        <f t="shared" si="6"/>
        <v>43288</v>
      </c>
      <c r="AI14" s="17" t="str">
        <f>IF( OR(DAY(AH14)=1,WEEKDAY(AH14,2)=1), INT((AH14-SUM(MOD(DATE(YEAR(AH14-MOD(AH14-2,7)+3),1,2),{1E+99;7})*{1;-1})+5)/7), "")</f>
        <v/>
      </c>
      <c r="AJ14" s="42"/>
      <c r="AK14" s="11"/>
      <c r="AL14" s="7"/>
      <c r="AM14" s="8">
        <f t="shared" si="7"/>
        <v>43319</v>
      </c>
      <c r="AN14" s="17">
        <f>IF( OR(DAY(AM14)=1,WEEKDAY(AM14,2)=1), INT((AM14-SUM(MOD(DATE(YEAR(AM14-MOD(AM14-2,7)+3),1,2),{1E+99;7})*{1;-1})+5)/7), "")</f>
        <v>32</v>
      </c>
      <c r="AO14" s="42"/>
      <c r="AP14" s="11"/>
      <c r="AQ14" s="7"/>
      <c r="AR14" s="8">
        <f t="shared" si="8"/>
        <v>43350</v>
      </c>
      <c r="AS14" s="17" t="str">
        <f>IF( OR(DAY(AR14)=1,WEEKDAY(AR14,2)=1), INT((AR14-SUM(MOD(DATE(YEAR(AR14-MOD(AR14-2,7)+3),1,2),{1E+99;7})*{1;-1})+5)/7), "")</f>
        <v/>
      </c>
      <c r="AT14" s="42"/>
      <c r="AU14" s="11"/>
      <c r="AV14" s="7"/>
      <c r="AW14" s="8">
        <f t="shared" si="9"/>
        <v>43380</v>
      </c>
      <c r="AX14" s="17" t="str">
        <f>IF( OR(DAY(AW14)=1,WEEKDAY(AW14,2)=1), INT((AW14-SUM(MOD(DATE(YEAR(AW14-MOD(AW14-2,7)+3),1,2),{1E+99;7})*{1;-1})+5)/7), "")</f>
        <v/>
      </c>
      <c r="AY14" s="21"/>
      <c r="AZ14" s="11"/>
      <c r="BA14" s="7"/>
      <c r="BB14" s="8">
        <f t="shared" si="10"/>
        <v>43411</v>
      </c>
      <c r="BC14" s="17" t="str">
        <f>IF( OR(DAY(BB14)=1,WEEKDAY(BB14,2)=1), INT((BB14-SUM(MOD(DATE(YEAR(BB14-MOD(BB14-2,7)+3),1,2),{1E+99;7})*{1;-1})+5)/7), "")</f>
        <v/>
      </c>
      <c r="BD14" s="21"/>
      <c r="BE14" s="11"/>
      <c r="BF14" s="7"/>
      <c r="BG14" s="8">
        <f t="shared" si="11"/>
        <v>43441</v>
      </c>
      <c r="BH14" s="17" t="str">
        <f>IF( OR(DAY(BG14)=1,WEEKDAY(BG14,2)=1), INT((BG14-SUM(MOD(DATE(YEAR(BG14-MOD(BG14-2,7)+3),1,2),{1E+99;7})*{1;-1})+5)/7), "")</f>
        <v/>
      </c>
      <c r="BI14" s="21"/>
      <c r="BJ14" s="11"/>
    </row>
    <row r="15" spans="1:62" ht="17.25" customHeight="1" x14ac:dyDescent="0.25">
      <c r="A15" s="1">
        <v>9</v>
      </c>
      <c r="B15" s="11"/>
      <c r="C15" s="7"/>
      <c r="D15" s="8">
        <f t="shared" si="0"/>
        <v>43108</v>
      </c>
      <c r="E15" s="17" t="str">
        <f>IF( OR(DAY(D15)=1,WEEKDAY(D15,2)=1), INT((D15-SUM(MOD(DATE(YEAR(D15-MOD(D15-2,7)+3),1,2),{1E+99;7})*{1;-1})+5)/7), "")</f>
        <v/>
      </c>
      <c r="F15" s="21" t="s">
        <v>16</v>
      </c>
      <c r="G15" s="11"/>
      <c r="H15" s="7"/>
      <c r="I15" s="8">
        <f t="shared" si="1"/>
        <v>43139</v>
      </c>
      <c r="J15" s="17" t="str">
        <f>IF( OR(DAY(I15)=1,WEEKDAY(I15,2)=1), INT((I15-SUM(MOD(DATE(YEAR(I15-MOD(I15-2,7)+3),1,2),{1E+99;7})*{1;-1})+5)/7), "")</f>
        <v/>
      </c>
      <c r="K15" s="21"/>
      <c r="L15" s="11"/>
      <c r="M15" s="7"/>
      <c r="N15" s="8">
        <f t="shared" si="2"/>
        <v>43167</v>
      </c>
      <c r="O15" s="17" t="str">
        <f>IF( OR(DAY(N15)=1,WEEKDAY(N15,2)=1), INT((N15-SUM(MOD(DATE(YEAR(N15-MOD(N15-2,7)+3),1,2),{1E+99;7})*{1;-1})+5)/7), "")</f>
        <v/>
      </c>
      <c r="P15" s="21"/>
      <c r="Q15" s="11"/>
      <c r="R15" s="7"/>
      <c r="S15" s="8">
        <f t="shared" si="3"/>
        <v>43198</v>
      </c>
      <c r="T15" s="17" t="str">
        <f>IF( OR(DAY(S15)=1,WEEKDAY(S15,2)=1), INT((S15-SUM(MOD(DATE(YEAR(S15-MOD(S15-2,7)+3),1,2),{1E+99;7})*{1;-1})+5)/7), "")</f>
        <v/>
      </c>
      <c r="U15" s="21"/>
      <c r="V15" s="11"/>
      <c r="W15" s="7"/>
      <c r="X15" s="8">
        <f t="shared" si="4"/>
        <v>43228</v>
      </c>
      <c r="Y15" s="17">
        <f>IF( OR(DAY(X15)=1,WEEKDAY(X15,2)=1), INT((X15-SUM(MOD(DATE(YEAR(X15-MOD(X15-2,7)+3),1,2),{1E+99;7})*{1;-1})+5)/7), "")</f>
        <v>19</v>
      </c>
      <c r="Z15" s="21"/>
      <c r="AA15" s="11"/>
      <c r="AB15" s="7"/>
      <c r="AC15" s="8">
        <f t="shared" si="5"/>
        <v>43259</v>
      </c>
      <c r="AD15" s="17" t="str">
        <f>IF( OR(DAY(AC15)=1,WEEKDAY(AC15,2)=1), INT((AC15-SUM(MOD(DATE(YEAR(AC15-MOD(AC15-2,7)+3),1,2),{1E+99;7})*{1;-1})+5)/7), "")</f>
        <v/>
      </c>
      <c r="AE15" s="21"/>
      <c r="AF15" s="11"/>
      <c r="AG15" s="7"/>
      <c r="AH15" s="8">
        <f t="shared" si="6"/>
        <v>43289</v>
      </c>
      <c r="AI15" s="17" t="str">
        <f>IF( OR(DAY(AH15)=1,WEEKDAY(AH15,2)=1), INT((AH15-SUM(MOD(DATE(YEAR(AH15-MOD(AH15-2,7)+3),1,2),{1E+99;7})*{1;-1})+5)/7), "")</f>
        <v/>
      </c>
      <c r="AJ15" s="42"/>
      <c r="AK15" s="11"/>
      <c r="AL15" s="7"/>
      <c r="AM15" s="8">
        <f t="shared" si="7"/>
        <v>43320</v>
      </c>
      <c r="AN15" s="17" t="str">
        <f>IF( OR(DAY(AM15)=1,WEEKDAY(AM15,2)=1), INT((AM15-SUM(MOD(DATE(YEAR(AM15-MOD(AM15-2,7)+3),1,2),{1E+99;7})*{1;-1})+5)/7), "")</f>
        <v/>
      </c>
      <c r="AO15" s="42"/>
      <c r="AP15" s="11"/>
      <c r="AQ15" s="7"/>
      <c r="AR15" s="8">
        <f t="shared" si="8"/>
        <v>43351</v>
      </c>
      <c r="AS15" s="17" t="str">
        <f>IF( OR(DAY(AR15)=1,WEEKDAY(AR15,2)=1), INT((AR15-SUM(MOD(DATE(YEAR(AR15-MOD(AR15-2,7)+3),1,2),{1E+99;7})*{1;-1})+5)/7), "")</f>
        <v/>
      </c>
      <c r="AT15" s="42"/>
      <c r="AU15" s="11"/>
      <c r="AV15" s="7"/>
      <c r="AW15" s="8">
        <f t="shared" si="9"/>
        <v>43381</v>
      </c>
      <c r="AX15" s="17" t="str">
        <f>IF( OR(DAY(AW15)=1,WEEKDAY(AW15,2)=1), INT((AW15-SUM(MOD(DATE(YEAR(AW15-MOD(AW15-2,7)+3),1,2),{1E+99;7})*{1;-1})+5)/7), "")</f>
        <v/>
      </c>
      <c r="AY15" s="21"/>
      <c r="AZ15" s="11"/>
      <c r="BA15" s="7"/>
      <c r="BB15" s="8">
        <f t="shared" si="10"/>
        <v>43412</v>
      </c>
      <c r="BC15" s="17" t="str">
        <f>IF( OR(DAY(BB15)=1,WEEKDAY(BB15,2)=1), INT((BB15-SUM(MOD(DATE(YEAR(BB15-MOD(BB15-2,7)+3),1,2),{1E+99;7})*{1;-1})+5)/7), "")</f>
        <v/>
      </c>
      <c r="BD15" s="21"/>
      <c r="BE15" s="11"/>
      <c r="BF15" s="7"/>
      <c r="BG15" s="8">
        <f t="shared" si="11"/>
        <v>43442</v>
      </c>
      <c r="BH15" s="17" t="str">
        <f>IF( OR(DAY(BG15)=1,WEEKDAY(BG15,2)=1), INT((BG15-SUM(MOD(DATE(YEAR(BG15-MOD(BG15-2,7)+3),1,2),{1E+99;7})*{1;-1})+5)/7), "")</f>
        <v/>
      </c>
      <c r="BI15" s="21"/>
      <c r="BJ15" s="11"/>
    </row>
    <row r="16" spans="1:62" ht="17.25" customHeight="1" x14ac:dyDescent="0.25">
      <c r="A16" s="1">
        <v>10</v>
      </c>
      <c r="B16" s="11"/>
      <c r="C16" s="7"/>
      <c r="D16" s="8">
        <f t="shared" si="0"/>
        <v>43109</v>
      </c>
      <c r="E16" s="17">
        <f>IF( OR(DAY(D16)=1,WEEKDAY(D16,2)=1), INT((D16-SUM(MOD(DATE(YEAR(D16-MOD(D16-2,7)+3),1,2),{1E+99;7})*{1;-1})+5)/7), "")</f>
        <v>2</v>
      </c>
      <c r="F16" s="21" t="s">
        <v>8</v>
      </c>
      <c r="G16" s="11"/>
      <c r="H16" s="7"/>
      <c r="I16" s="8">
        <f t="shared" si="1"/>
        <v>43140</v>
      </c>
      <c r="J16" s="17" t="str">
        <f>IF( OR(DAY(I16)=1,WEEKDAY(I16,2)=1), INT((I16-SUM(MOD(DATE(YEAR(I16-MOD(I16-2,7)+3),1,2),{1E+99;7})*{1;-1})+5)/7), "")</f>
        <v/>
      </c>
      <c r="K16" s="21"/>
      <c r="L16" s="11"/>
      <c r="M16" s="7"/>
      <c r="N16" s="8">
        <f t="shared" si="2"/>
        <v>43168</v>
      </c>
      <c r="O16" s="17" t="str">
        <f>IF( OR(DAY(N16)=1,WEEKDAY(N16,2)=1), INT((N16-SUM(MOD(DATE(YEAR(N16-MOD(N16-2,7)+3),1,2),{1E+99;7})*{1;-1})+5)/7), "")</f>
        <v/>
      </c>
      <c r="P16" s="21"/>
      <c r="Q16" s="11"/>
      <c r="R16" s="7"/>
      <c r="S16" s="8">
        <f t="shared" si="3"/>
        <v>43199</v>
      </c>
      <c r="T16" s="17" t="str">
        <f>IF( OR(DAY(S16)=1,WEEKDAY(S16,2)=1), INT((S16-SUM(MOD(DATE(YEAR(S16-MOD(S16-2,7)+3),1,2),{1E+99;7})*{1;-1})+5)/7), "")</f>
        <v/>
      </c>
      <c r="U16" s="21"/>
      <c r="V16" s="11"/>
      <c r="W16" s="7"/>
      <c r="X16" s="8">
        <f t="shared" si="4"/>
        <v>43229</v>
      </c>
      <c r="Y16" s="17" t="str">
        <f>IF( OR(DAY(X16)=1,WEEKDAY(X16,2)=1), INT((X16-SUM(MOD(DATE(YEAR(X16-MOD(X16-2,7)+3),1,2),{1E+99;7})*{1;-1})+5)/7), "")</f>
        <v/>
      </c>
      <c r="Z16" s="21"/>
      <c r="AA16" s="11"/>
      <c r="AB16" s="7"/>
      <c r="AC16" s="8">
        <f t="shared" si="5"/>
        <v>43260</v>
      </c>
      <c r="AD16" s="17" t="str">
        <f>IF( OR(DAY(AC16)=1,WEEKDAY(AC16,2)=1), INT((AC16-SUM(MOD(DATE(YEAR(AC16-MOD(AC16-2,7)+3),1,2),{1E+99;7})*{1;-1})+5)/7), "")</f>
        <v/>
      </c>
      <c r="AE16" s="21"/>
      <c r="AF16" s="11"/>
      <c r="AG16" s="7"/>
      <c r="AH16" s="8">
        <f t="shared" si="6"/>
        <v>43290</v>
      </c>
      <c r="AI16" s="17" t="str">
        <f>IF( OR(DAY(AH16)=1,WEEKDAY(AH16,2)=1), INT((AH16-SUM(MOD(DATE(YEAR(AH16-MOD(AH16-2,7)+3),1,2),{1E+99;7})*{1;-1})+5)/7), "")</f>
        <v/>
      </c>
      <c r="AJ16" s="42"/>
      <c r="AK16" s="11"/>
      <c r="AL16" s="7"/>
      <c r="AM16" s="8">
        <f t="shared" si="7"/>
        <v>43321</v>
      </c>
      <c r="AN16" s="17" t="str">
        <f>IF( OR(DAY(AM16)=1,WEEKDAY(AM16,2)=1), INT((AM16-SUM(MOD(DATE(YEAR(AM16-MOD(AM16-2,7)+3),1,2),{1E+99;7})*{1;-1})+5)/7), "")</f>
        <v/>
      </c>
      <c r="AO16" s="42"/>
      <c r="AP16" s="11"/>
      <c r="AQ16" s="7"/>
      <c r="AR16" s="8">
        <f t="shared" si="8"/>
        <v>43352</v>
      </c>
      <c r="AS16" s="17" t="str">
        <f>IF( OR(DAY(AR16)=1,WEEKDAY(AR16,2)=1), INT((AR16-SUM(MOD(DATE(YEAR(AR16-MOD(AR16-2,7)+3),1,2),{1E+99;7})*{1;-1})+5)/7), "")</f>
        <v/>
      </c>
      <c r="AT16" s="42"/>
      <c r="AU16" s="11"/>
      <c r="AV16" s="7"/>
      <c r="AW16" s="8">
        <f t="shared" si="9"/>
        <v>43382</v>
      </c>
      <c r="AX16" s="17">
        <f>IF( OR(DAY(AW16)=1,WEEKDAY(AW16,2)=1), INT((AW16-SUM(MOD(DATE(YEAR(AW16-MOD(AW16-2,7)+3),1,2),{1E+99;7})*{1;-1})+5)/7), "")</f>
        <v>41</v>
      </c>
      <c r="AY16" s="21"/>
      <c r="AZ16" s="11"/>
      <c r="BA16" s="7"/>
      <c r="BB16" s="8">
        <f t="shared" si="10"/>
        <v>43413</v>
      </c>
      <c r="BC16" s="17" t="str">
        <f>IF( OR(DAY(BB16)=1,WEEKDAY(BB16,2)=1), INT((BB16-SUM(MOD(DATE(YEAR(BB16-MOD(BB16-2,7)+3),1,2),{1E+99;7})*{1;-1})+5)/7), "")</f>
        <v/>
      </c>
      <c r="BD16" s="21"/>
      <c r="BE16" s="11"/>
      <c r="BF16" s="7"/>
      <c r="BG16" s="8">
        <f t="shared" si="11"/>
        <v>43443</v>
      </c>
      <c r="BH16" s="17" t="str">
        <f>IF( OR(DAY(BG16)=1,WEEKDAY(BG16,2)=1), INT((BG16-SUM(MOD(DATE(YEAR(BG16-MOD(BG16-2,7)+3),1,2),{1E+99;7})*{1;-1})+5)/7), "")</f>
        <v/>
      </c>
      <c r="BI16" s="21"/>
      <c r="BJ16" s="11"/>
    </row>
    <row r="17" spans="1:62" ht="17.25" customHeight="1" x14ac:dyDescent="0.25">
      <c r="A17" s="1">
        <v>11</v>
      </c>
      <c r="B17" s="11"/>
      <c r="C17" s="7"/>
      <c r="D17" s="8">
        <f t="shared" si="0"/>
        <v>43110</v>
      </c>
      <c r="E17" s="17" t="str">
        <f>IF( OR(DAY(D17)=1,WEEKDAY(D17,2)=1), INT((D17-SUM(MOD(DATE(YEAR(D17-MOD(D17-2,7)+3),1,2),{1E+99;7})*{1;-1})+5)/7), "")</f>
        <v/>
      </c>
      <c r="F17" s="21" t="s">
        <v>8</v>
      </c>
      <c r="G17" s="11"/>
      <c r="H17" s="7"/>
      <c r="I17" s="8">
        <f t="shared" si="1"/>
        <v>43141</v>
      </c>
      <c r="J17" s="17" t="str">
        <f>IF( OR(DAY(I17)=1,WEEKDAY(I17,2)=1), INT((I17-SUM(MOD(DATE(YEAR(I17-MOD(I17-2,7)+3),1,2),{1E+99;7})*{1;-1})+5)/7), "")</f>
        <v/>
      </c>
      <c r="K17" s="21"/>
      <c r="L17" s="11"/>
      <c r="M17" s="7"/>
      <c r="N17" s="8">
        <f t="shared" si="2"/>
        <v>43169</v>
      </c>
      <c r="O17" s="17" t="str">
        <f>IF( OR(DAY(N17)=1,WEEKDAY(N17,2)=1), INT((N17-SUM(MOD(DATE(YEAR(N17-MOD(N17-2,7)+3),1,2),{1E+99;7})*{1;-1})+5)/7), "")</f>
        <v/>
      </c>
      <c r="P17" s="21"/>
      <c r="Q17" s="11"/>
      <c r="R17" s="7"/>
      <c r="S17" s="8">
        <f t="shared" si="3"/>
        <v>43200</v>
      </c>
      <c r="T17" s="17">
        <f>IF( OR(DAY(S17)=1,WEEKDAY(S17,2)=1), INT((S17-SUM(MOD(DATE(YEAR(S17-MOD(S17-2,7)+3),1,2),{1E+99;7})*{1;-1})+5)/7), "")</f>
        <v>15</v>
      </c>
      <c r="U17" s="21"/>
      <c r="V17" s="11"/>
      <c r="W17" s="7"/>
      <c r="X17" s="8">
        <f t="shared" si="4"/>
        <v>43230</v>
      </c>
      <c r="Y17" s="17" t="str">
        <f>IF( OR(DAY(X17)=1,WEEKDAY(X17,2)=1), INT((X17-SUM(MOD(DATE(YEAR(X17-MOD(X17-2,7)+3),1,2),{1E+99;7})*{1;-1})+5)/7), "")</f>
        <v/>
      </c>
      <c r="Z17" s="21"/>
      <c r="AA17" s="11"/>
      <c r="AB17" s="7"/>
      <c r="AC17" s="8">
        <f t="shared" si="5"/>
        <v>43261</v>
      </c>
      <c r="AD17" s="17" t="str">
        <f>IF( OR(DAY(AC17)=1,WEEKDAY(AC17,2)=1), INT((AC17-SUM(MOD(DATE(YEAR(AC17-MOD(AC17-2,7)+3),1,2),{1E+99;7})*{1;-1})+5)/7), "")</f>
        <v/>
      </c>
      <c r="AE17" s="21"/>
      <c r="AF17" s="11"/>
      <c r="AG17" s="7"/>
      <c r="AH17" s="8">
        <f t="shared" si="6"/>
        <v>43291</v>
      </c>
      <c r="AI17" s="17">
        <f>IF( OR(DAY(AH17)=1,WEEKDAY(AH17,2)=1), INT((AH17-SUM(MOD(DATE(YEAR(AH17-MOD(AH17-2,7)+3),1,2),{1E+99;7})*{1;-1})+5)/7), "")</f>
        <v>28</v>
      </c>
      <c r="AJ17" s="42"/>
      <c r="AK17" s="11"/>
      <c r="AL17" s="7"/>
      <c r="AM17" s="8">
        <f t="shared" si="7"/>
        <v>43322</v>
      </c>
      <c r="AN17" s="17" t="str">
        <f>IF( OR(DAY(AM17)=1,WEEKDAY(AM17,2)=1), INT((AM17-SUM(MOD(DATE(YEAR(AM17-MOD(AM17-2,7)+3),1,2),{1E+99;7})*{1;-1})+5)/7), "")</f>
        <v/>
      </c>
      <c r="AO17" s="42"/>
      <c r="AP17" s="11"/>
      <c r="AQ17" s="7"/>
      <c r="AR17" s="8">
        <f t="shared" si="8"/>
        <v>43353</v>
      </c>
      <c r="AS17" s="17" t="str">
        <f>IF( OR(DAY(AR17)=1,WEEKDAY(AR17,2)=1), INT((AR17-SUM(MOD(DATE(YEAR(AR17-MOD(AR17-2,7)+3),1,2),{1E+99;7})*{1;-1})+5)/7), "")</f>
        <v/>
      </c>
      <c r="AT17" s="42"/>
      <c r="AU17" s="11"/>
      <c r="AV17" s="7"/>
      <c r="AW17" s="8">
        <f t="shared" si="9"/>
        <v>43383</v>
      </c>
      <c r="AX17" s="17" t="str">
        <f>IF( OR(DAY(AW17)=1,WEEKDAY(AW17,2)=1), INT((AW17-SUM(MOD(DATE(YEAR(AW17-MOD(AW17-2,7)+3),1,2),{1E+99;7})*{1;-1})+5)/7), "")</f>
        <v/>
      </c>
      <c r="AY17" s="21"/>
      <c r="AZ17" s="11"/>
      <c r="BA17" s="7"/>
      <c r="BB17" s="8">
        <f t="shared" si="10"/>
        <v>43414</v>
      </c>
      <c r="BC17" s="17" t="str">
        <f>IF( OR(DAY(BB17)=1,WEEKDAY(BB17,2)=1), INT((BB17-SUM(MOD(DATE(YEAR(BB17-MOD(BB17-2,7)+3),1,2),{1E+99;7})*{1;-1})+5)/7), "")</f>
        <v/>
      </c>
      <c r="BD17" s="21"/>
      <c r="BE17" s="11"/>
      <c r="BF17" s="7"/>
      <c r="BG17" s="8">
        <f t="shared" si="11"/>
        <v>43444</v>
      </c>
      <c r="BH17" s="17" t="str">
        <f>IF( OR(DAY(BG17)=1,WEEKDAY(BG17,2)=1), INT((BG17-SUM(MOD(DATE(YEAR(BG17-MOD(BG17-2,7)+3),1,2),{1E+99;7})*{1;-1})+5)/7), "")</f>
        <v/>
      </c>
      <c r="BI17" s="21"/>
      <c r="BJ17" s="11"/>
    </row>
    <row r="18" spans="1:62" ht="17.25" customHeight="1" x14ac:dyDescent="0.25">
      <c r="A18" s="1">
        <v>12</v>
      </c>
      <c r="B18" s="11"/>
      <c r="C18" s="7"/>
      <c r="D18" s="8">
        <f t="shared" si="0"/>
        <v>43111</v>
      </c>
      <c r="E18" s="17" t="str">
        <f>IF( OR(DAY(D18)=1,WEEKDAY(D18,2)=1), INT((D18-SUM(MOD(DATE(YEAR(D18-MOD(D18-2,7)+3),1,2),{1E+99;7})*{1;-1})+5)/7), "")</f>
        <v/>
      </c>
      <c r="F18" s="21" t="s">
        <v>8</v>
      </c>
      <c r="G18" s="11"/>
      <c r="H18" s="7"/>
      <c r="I18" s="8">
        <f t="shared" si="1"/>
        <v>43142</v>
      </c>
      <c r="J18" s="17" t="str">
        <f>IF( OR(DAY(I18)=1,WEEKDAY(I18,2)=1), INT((I18-SUM(MOD(DATE(YEAR(I18-MOD(I18-2,7)+3),1,2),{1E+99;7})*{1;-1})+5)/7), "")</f>
        <v/>
      </c>
      <c r="K18" s="21"/>
      <c r="L18" s="11"/>
      <c r="M18" s="7"/>
      <c r="N18" s="8">
        <f t="shared" si="2"/>
        <v>43170</v>
      </c>
      <c r="O18" s="17" t="str">
        <f>IF( OR(DAY(N18)=1,WEEKDAY(N18,2)=1), INT((N18-SUM(MOD(DATE(YEAR(N18-MOD(N18-2,7)+3),1,2),{1E+99;7})*{1;-1})+5)/7), "")</f>
        <v/>
      </c>
      <c r="P18" s="21"/>
      <c r="Q18" s="11"/>
      <c r="R18" s="7"/>
      <c r="S18" s="8">
        <f t="shared" si="3"/>
        <v>43201</v>
      </c>
      <c r="T18" s="17" t="str">
        <f>IF( OR(DAY(S18)=1,WEEKDAY(S18,2)=1), INT((S18-SUM(MOD(DATE(YEAR(S18-MOD(S18-2,7)+3),1,2),{1E+99;7})*{1;-1})+5)/7), "")</f>
        <v/>
      </c>
      <c r="U18" s="21"/>
      <c r="V18" s="11"/>
      <c r="W18" s="7"/>
      <c r="X18" s="8">
        <f t="shared" si="4"/>
        <v>43231</v>
      </c>
      <c r="Y18" s="17" t="str">
        <f>IF( OR(DAY(X18)=1,WEEKDAY(X18,2)=1), INT((X18-SUM(MOD(DATE(YEAR(X18-MOD(X18-2,7)+3),1,2),{1E+99;7})*{1;-1})+5)/7), "")</f>
        <v/>
      </c>
      <c r="Z18" s="21"/>
      <c r="AA18" s="11"/>
      <c r="AB18" s="7"/>
      <c r="AC18" s="8">
        <f t="shared" si="5"/>
        <v>43262</v>
      </c>
      <c r="AD18" s="17" t="str">
        <f>IF( OR(DAY(AC18)=1,WEEKDAY(AC18,2)=1), INT((AC18-SUM(MOD(DATE(YEAR(AC18-MOD(AC18-2,7)+3),1,2),{1E+99;7})*{1;-1})+5)/7), "")</f>
        <v/>
      </c>
      <c r="AE18" s="21"/>
      <c r="AF18" s="11"/>
      <c r="AG18" s="7"/>
      <c r="AH18" s="8">
        <f t="shared" si="6"/>
        <v>43292</v>
      </c>
      <c r="AI18" s="17" t="str">
        <f>IF( OR(DAY(AH18)=1,WEEKDAY(AH18,2)=1), INT((AH18-SUM(MOD(DATE(YEAR(AH18-MOD(AH18-2,7)+3),1,2),{1E+99;7})*{1;-1})+5)/7), "")</f>
        <v/>
      </c>
      <c r="AJ18" s="42"/>
      <c r="AK18" s="11"/>
      <c r="AL18" s="7"/>
      <c r="AM18" s="8">
        <f t="shared" si="7"/>
        <v>43323</v>
      </c>
      <c r="AN18" s="17" t="str">
        <f>IF( OR(DAY(AM18)=1,WEEKDAY(AM18,2)=1), INT((AM18-SUM(MOD(DATE(YEAR(AM18-MOD(AM18-2,7)+3),1,2),{1E+99;7})*{1;-1})+5)/7), "")</f>
        <v/>
      </c>
      <c r="AO18" s="42"/>
      <c r="AP18" s="11"/>
      <c r="AQ18" s="7"/>
      <c r="AR18" s="8">
        <f t="shared" si="8"/>
        <v>43354</v>
      </c>
      <c r="AS18" s="17">
        <f>IF( OR(DAY(AR18)=1,WEEKDAY(AR18,2)=1), INT((AR18-SUM(MOD(DATE(YEAR(AR18-MOD(AR18-2,7)+3),1,2),{1E+99;7})*{1;-1})+5)/7), "")</f>
        <v>37</v>
      </c>
      <c r="AT18" s="42"/>
      <c r="AU18" s="11"/>
      <c r="AV18" s="7"/>
      <c r="AW18" s="8">
        <f t="shared" si="9"/>
        <v>43384</v>
      </c>
      <c r="AX18" s="17" t="str">
        <f>IF( OR(DAY(AW18)=1,WEEKDAY(AW18,2)=1), INT((AW18-SUM(MOD(DATE(YEAR(AW18-MOD(AW18-2,7)+3),1,2),{1E+99;7})*{1;-1})+5)/7), "")</f>
        <v/>
      </c>
      <c r="AY18" s="21"/>
      <c r="AZ18" s="11"/>
      <c r="BA18" s="7"/>
      <c r="BB18" s="8">
        <f t="shared" si="10"/>
        <v>43415</v>
      </c>
      <c r="BC18" s="17" t="str">
        <f>IF( OR(DAY(BB18)=1,WEEKDAY(BB18,2)=1), INT((BB18-SUM(MOD(DATE(YEAR(BB18-MOD(BB18-2,7)+3),1,2),{1E+99;7})*{1;-1})+5)/7), "")</f>
        <v/>
      </c>
      <c r="BD18" s="21"/>
      <c r="BE18" s="11"/>
      <c r="BF18" s="7"/>
      <c r="BG18" s="8">
        <f t="shared" si="11"/>
        <v>43445</v>
      </c>
      <c r="BH18" s="17">
        <f>IF( OR(DAY(BG18)=1,WEEKDAY(BG18,2)=1), INT((BG18-SUM(MOD(DATE(YEAR(BG18-MOD(BG18-2,7)+3),1,2),{1E+99;7})*{1;-1})+5)/7), "")</f>
        <v>50</v>
      </c>
      <c r="BI18" s="21"/>
      <c r="BJ18" s="11"/>
    </row>
    <row r="19" spans="1:62" ht="17.25" customHeight="1" x14ac:dyDescent="0.25">
      <c r="A19" s="1">
        <v>13</v>
      </c>
      <c r="B19" s="11"/>
      <c r="C19" s="7"/>
      <c r="D19" s="8">
        <f t="shared" si="0"/>
        <v>43112</v>
      </c>
      <c r="E19" s="17" t="str">
        <f>IF( OR(DAY(D19)=1,WEEKDAY(D19,2)=1), INT((D19-SUM(MOD(DATE(YEAR(D19-MOD(D19-2,7)+3),1,2),{1E+99;7})*{1;-1})+5)/7), "")</f>
        <v/>
      </c>
      <c r="F19" s="21" t="s">
        <v>8</v>
      </c>
      <c r="G19" s="11"/>
      <c r="H19" s="7"/>
      <c r="I19" s="8">
        <f t="shared" si="1"/>
        <v>43143</v>
      </c>
      <c r="J19" s="17" t="str">
        <f>IF( OR(DAY(I19)=1,WEEKDAY(I19,2)=1), INT((I19-SUM(MOD(DATE(YEAR(I19-MOD(I19-2,7)+3),1,2),{1E+99;7})*{1;-1})+5)/7), "")</f>
        <v/>
      </c>
      <c r="K19" s="21"/>
      <c r="L19" s="11"/>
      <c r="M19" s="7"/>
      <c r="N19" s="8">
        <f t="shared" si="2"/>
        <v>43171</v>
      </c>
      <c r="O19" s="17" t="str">
        <f>IF( OR(DAY(N19)=1,WEEKDAY(N19,2)=1), INT((N19-SUM(MOD(DATE(YEAR(N19-MOD(N19-2,7)+3),1,2),{1E+99;7})*{1;-1})+5)/7), "")</f>
        <v/>
      </c>
      <c r="P19" s="21"/>
      <c r="Q19" s="11"/>
      <c r="R19" s="7"/>
      <c r="S19" s="8">
        <f t="shared" si="3"/>
        <v>43202</v>
      </c>
      <c r="T19" s="17" t="str">
        <f>IF( OR(DAY(S19)=1,WEEKDAY(S19,2)=1), INT((S19-SUM(MOD(DATE(YEAR(S19-MOD(S19-2,7)+3),1,2),{1E+99;7})*{1;-1})+5)/7), "")</f>
        <v/>
      </c>
      <c r="U19" s="21"/>
      <c r="V19" s="11"/>
      <c r="W19" s="7"/>
      <c r="X19" s="8">
        <f t="shared" si="4"/>
        <v>43232</v>
      </c>
      <c r="Y19" s="17" t="str">
        <f>IF( OR(DAY(X19)=1,WEEKDAY(X19,2)=1), INT((X19-SUM(MOD(DATE(YEAR(X19-MOD(X19-2,7)+3),1,2),{1E+99;7})*{1;-1})+5)/7), "")</f>
        <v/>
      </c>
      <c r="Z19" s="21"/>
      <c r="AA19" s="11"/>
      <c r="AB19" s="7"/>
      <c r="AC19" s="8">
        <f t="shared" si="5"/>
        <v>43263</v>
      </c>
      <c r="AD19" s="17">
        <f>IF( OR(DAY(AC19)=1,WEEKDAY(AC19,2)=1), INT((AC19-SUM(MOD(DATE(YEAR(AC19-MOD(AC19-2,7)+3),1,2),{1E+99;7})*{1;-1})+5)/7), "")</f>
        <v>24</v>
      </c>
      <c r="AE19" s="21"/>
      <c r="AF19" s="11"/>
      <c r="AG19" s="7"/>
      <c r="AH19" s="8">
        <f t="shared" si="6"/>
        <v>43293</v>
      </c>
      <c r="AI19" s="17" t="str">
        <f>IF( OR(DAY(AH19)=1,WEEKDAY(AH19,2)=1), INT((AH19-SUM(MOD(DATE(YEAR(AH19-MOD(AH19-2,7)+3),1,2),{1E+99;7})*{1;-1})+5)/7), "")</f>
        <v/>
      </c>
      <c r="AJ19" s="42"/>
      <c r="AK19" s="11"/>
      <c r="AL19" s="7"/>
      <c r="AM19" s="8">
        <f t="shared" si="7"/>
        <v>43324</v>
      </c>
      <c r="AN19" s="17" t="str">
        <f>IF( OR(DAY(AM19)=1,WEEKDAY(AM19,2)=1), INT((AM19-SUM(MOD(DATE(YEAR(AM19-MOD(AM19-2,7)+3),1,2),{1E+99;7})*{1;-1})+5)/7), "")</f>
        <v/>
      </c>
      <c r="AO19" s="42"/>
      <c r="AP19" s="11"/>
      <c r="AQ19" s="7"/>
      <c r="AR19" s="8">
        <f t="shared" si="8"/>
        <v>43355</v>
      </c>
      <c r="AS19" s="17" t="str">
        <f>IF( OR(DAY(AR19)=1,WEEKDAY(AR19,2)=1), INT((AR19-SUM(MOD(DATE(YEAR(AR19-MOD(AR19-2,7)+3),1,2),{1E+99;7})*{1;-1})+5)/7), "")</f>
        <v/>
      </c>
      <c r="AT19" s="42"/>
      <c r="AU19" s="11"/>
      <c r="AV19" s="7"/>
      <c r="AW19" s="8">
        <f t="shared" si="9"/>
        <v>43385</v>
      </c>
      <c r="AX19" s="17" t="str">
        <f>IF( OR(DAY(AW19)=1,WEEKDAY(AW19,2)=1), INT((AW19-SUM(MOD(DATE(YEAR(AW19-MOD(AW19-2,7)+3),1,2),{1E+99;7})*{1;-1})+5)/7), "")</f>
        <v/>
      </c>
      <c r="AY19" s="21"/>
      <c r="AZ19" s="11"/>
      <c r="BA19" s="7"/>
      <c r="BB19" s="8">
        <f t="shared" si="10"/>
        <v>43416</v>
      </c>
      <c r="BC19" s="17" t="str">
        <f>IF( OR(DAY(BB19)=1,WEEKDAY(BB19,2)=1), INT((BB19-SUM(MOD(DATE(YEAR(BB19-MOD(BB19-2,7)+3),1,2),{1E+99;7})*{1;-1})+5)/7), "")</f>
        <v/>
      </c>
      <c r="BD19" s="21"/>
      <c r="BE19" s="11"/>
      <c r="BF19" s="7"/>
      <c r="BG19" s="8">
        <f t="shared" si="11"/>
        <v>43446</v>
      </c>
      <c r="BH19" s="17" t="str">
        <f>IF( OR(DAY(BG19)=1,WEEKDAY(BG19,2)=1), INT((BG19-SUM(MOD(DATE(YEAR(BG19-MOD(BG19-2,7)+3),1,2),{1E+99;7})*{1;-1})+5)/7), "")</f>
        <v/>
      </c>
      <c r="BI19" s="21"/>
      <c r="BJ19" s="11"/>
    </row>
    <row r="20" spans="1:62" ht="17.25" customHeight="1" x14ac:dyDescent="0.25">
      <c r="A20" s="1">
        <v>14</v>
      </c>
      <c r="B20" s="11"/>
      <c r="C20" s="7"/>
      <c r="D20" s="8">
        <f t="shared" si="0"/>
        <v>43113</v>
      </c>
      <c r="E20" s="17" t="str">
        <f>IF( OR(DAY(D20)=1,WEEKDAY(D20,2)=1), INT((D20-SUM(MOD(DATE(YEAR(D20-MOD(D20-2,7)+3),1,2),{1E+99;7})*{1;-1})+5)/7), "")</f>
        <v/>
      </c>
      <c r="F20" s="21" t="s">
        <v>4</v>
      </c>
      <c r="G20" s="11"/>
      <c r="H20" s="7"/>
      <c r="I20" s="8">
        <f t="shared" si="1"/>
        <v>43144</v>
      </c>
      <c r="J20" s="17">
        <f>IF( OR(DAY(I20)=1,WEEKDAY(I20,2)=1), INT((I20-SUM(MOD(DATE(YEAR(I20-MOD(I20-2,7)+3),1,2),{1E+99;7})*{1;-1})+5)/7), "")</f>
        <v>7</v>
      </c>
      <c r="K20" s="42"/>
      <c r="L20" s="11"/>
      <c r="M20" s="7"/>
      <c r="N20" s="8">
        <f t="shared" si="2"/>
        <v>43172</v>
      </c>
      <c r="O20" s="17">
        <f>IF( OR(DAY(N20)=1,WEEKDAY(N20,2)=1), INT((N20-SUM(MOD(DATE(YEAR(N20-MOD(N20-2,7)+3),1,2),{1E+99;7})*{1;-1})+5)/7), "")</f>
        <v>11</v>
      </c>
      <c r="P20" s="21"/>
      <c r="Q20" s="11"/>
      <c r="R20" s="7"/>
      <c r="S20" s="8">
        <f t="shared" si="3"/>
        <v>43203</v>
      </c>
      <c r="T20" s="17" t="str">
        <f>IF( OR(DAY(S20)=1,WEEKDAY(S20,2)=1), INT((S20-SUM(MOD(DATE(YEAR(S20-MOD(S20-2,7)+3),1,2),{1E+99;7})*{1;-1})+5)/7), "")</f>
        <v/>
      </c>
      <c r="U20" s="21"/>
      <c r="V20" s="11"/>
      <c r="W20" s="7"/>
      <c r="X20" s="8">
        <f t="shared" si="4"/>
        <v>43233</v>
      </c>
      <c r="Y20" s="17" t="str">
        <f>IF( OR(DAY(X20)=1,WEEKDAY(X20,2)=1), INT((X20-SUM(MOD(DATE(YEAR(X20-MOD(X20-2,7)+3),1,2),{1E+99;7})*{1;-1})+5)/7), "")</f>
        <v/>
      </c>
      <c r="Z20" s="21"/>
      <c r="AA20" s="11"/>
      <c r="AB20" s="7"/>
      <c r="AC20" s="8">
        <f t="shared" si="5"/>
        <v>43264</v>
      </c>
      <c r="AD20" s="17" t="str">
        <f>IF( OR(DAY(AC20)=1,WEEKDAY(AC20,2)=1), INT((AC20-SUM(MOD(DATE(YEAR(AC20-MOD(AC20-2,7)+3),1,2),{1E+99;7})*{1;-1})+5)/7), "")</f>
        <v/>
      </c>
      <c r="AE20" s="21"/>
      <c r="AF20" s="11"/>
      <c r="AG20" s="7"/>
      <c r="AH20" s="8">
        <f t="shared" si="6"/>
        <v>43294</v>
      </c>
      <c r="AI20" s="17" t="str">
        <f>IF( OR(DAY(AH20)=1,WEEKDAY(AH20,2)=1), INT((AH20-SUM(MOD(DATE(YEAR(AH20-MOD(AH20-2,7)+3),1,2),{1E+99;7})*{1;-1})+5)/7), "")</f>
        <v/>
      </c>
      <c r="AJ20" s="42"/>
      <c r="AK20" s="11"/>
      <c r="AL20" s="7"/>
      <c r="AM20" s="8">
        <f t="shared" si="7"/>
        <v>43325</v>
      </c>
      <c r="AN20" s="17" t="str">
        <f>IF( OR(DAY(AM20)=1,WEEKDAY(AM20,2)=1), INT((AM20-SUM(MOD(DATE(YEAR(AM20-MOD(AM20-2,7)+3),1,2),{1E+99;7})*{1;-1})+5)/7), "")</f>
        <v/>
      </c>
      <c r="AO20" s="42"/>
      <c r="AP20" s="11"/>
      <c r="AQ20" s="7"/>
      <c r="AR20" s="8">
        <f t="shared" si="8"/>
        <v>43356</v>
      </c>
      <c r="AS20" s="17" t="str">
        <f>IF( OR(DAY(AR20)=1,WEEKDAY(AR20,2)=1), INT((AR20-SUM(MOD(DATE(YEAR(AR20-MOD(AR20-2,7)+3),1,2),{1E+99;7})*{1;-1})+5)/7), "")</f>
        <v/>
      </c>
      <c r="AT20" s="42"/>
      <c r="AU20" s="11"/>
      <c r="AV20" s="7"/>
      <c r="AW20" s="8">
        <f t="shared" si="9"/>
        <v>43386</v>
      </c>
      <c r="AX20" s="17" t="str">
        <f>IF( OR(DAY(AW20)=1,WEEKDAY(AW20,2)=1), INT((AW20-SUM(MOD(DATE(YEAR(AW20-MOD(AW20-2,7)+3),1,2),{1E+99;7})*{1;-1})+5)/7), "")</f>
        <v/>
      </c>
      <c r="AY20" s="21"/>
      <c r="AZ20" s="11"/>
      <c r="BA20" s="7"/>
      <c r="BB20" s="8">
        <f t="shared" si="10"/>
        <v>43417</v>
      </c>
      <c r="BC20" s="17">
        <f>IF( OR(DAY(BB20)=1,WEEKDAY(BB20,2)=1), INT((BB20-SUM(MOD(DATE(YEAR(BB20-MOD(BB20-2,7)+3),1,2),{1E+99;7})*{1;-1})+5)/7), "")</f>
        <v>46</v>
      </c>
      <c r="BD20" s="21"/>
      <c r="BE20" s="11"/>
      <c r="BF20" s="7"/>
      <c r="BG20" s="8">
        <f t="shared" si="11"/>
        <v>43447</v>
      </c>
      <c r="BH20" s="17" t="str">
        <f>IF( OR(DAY(BG20)=1,WEEKDAY(BG20,2)=1), INT((BG20-SUM(MOD(DATE(YEAR(BG20-MOD(BG20-2,7)+3),1,2),{1E+99;7})*{1;-1})+5)/7), "")</f>
        <v/>
      </c>
      <c r="BI20" s="21"/>
      <c r="BJ20" s="11"/>
    </row>
    <row r="21" spans="1:62" ht="17.25" customHeight="1" x14ac:dyDescent="0.25">
      <c r="A21" s="1">
        <v>15</v>
      </c>
      <c r="B21" s="11"/>
      <c r="C21" s="7"/>
      <c r="D21" s="8">
        <f t="shared" si="0"/>
        <v>43114</v>
      </c>
      <c r="E21" s="17" t="str">
        <f>IF( OR(DAY(D21)=1,WEEKDAY(D21,2)=1), INT((D21-SUM(MOD(DATE(YEAR(D21-MOD(D21-2,7)+3),1,2),{1E+99;7})*{1;-1})+5)/7), "")</f>
        <v/>
      </c>
      <c r="F21" s="21" t="s">
        <v>38</v>
      </c>
      <c r="G21" s="11"/>
      <c r="H21" s="7"/>
      <c r="I21" s="8">
        <f t="shared" si="1"/>
        <v>43145</v>
      </c>
      <c r="J21" s="17" t="str">
        <f>IF( OR(DAY(I21)=1,WEEKDAY(I21,2)=1), INT((I21-SUM(MOD(DATE(YEAR(I21-MOD(I21-2,7)+3),1,2),{1E+99;7})*{1;-1})+5)/7), "")</f>
        <v/>
      </c>
      <c r="K21" s="42"/>
      <c r="L21" s="11"/>
      <c r="M21" s="7"/>
      <c r="N21" s="8">
        <f t="shared" si="2"/>
        <v>43173</v>
      </c>
      <c r="O21" s="17" t="str">
        <f>IF( OR(DAY(N21)=1,WEEKDAY(N21,2)=1), INT((N21-SUM(MOD(DATE(YEAR(N21-MOD(N21-2,7)+3),1,2),{1E+99;7})*{1;-1})+5)/7), "")</f>
        <v/>
      </c>
      <c r="P21" s="21"/>
      <c r="Q21" s="11"/>
      <c r="R21" s="7"/>
      <c r="S21" s="8">
        <f t="shared" si="3"/>
        <v>43204</v>
      </c>
      <c r="T21" s="17" t="str">
        <f>IF( OR(DAY(S21)=1,WEEKDAY(S21,2)=1), INT((S21-SUM(MOD(DATE(YEAR(S21-MOD(S21-2,7)+3),1,2),{1E+99;7})*{1;-1})+5)/7), "")</f>
        <v/>
      </c>
      <c r="U21" s="21"/>
      <c r="V21" s="11"/>
      <c r="W21" s="7"/>
      <c r="X21" s="8">
        <f t="shared" si="4"/>
        <v>43234</v>
      </c>
      <c r="Y21" s="17" t="str">
        <f>IF( OR(DAY(X21)=1,WEEKDAY(X21,2)=1), INT((X21-SUM(MOD(DATE(YEAR(X21-MOD(X21-2,7)+3),1,2),{1E+99;7})*{1;-1})+5)/7), "")</f>
        <v/>
      </c>
      <c r="Z21" s="21"/>
      <c r="AA21" s="11"/>
      <c r="AB21" s="7"/>
      <c r="AC21" s="8">
        <f t="shared" si="5"/>
        <v>43265</v>
      </c>
      <c r="AD21" s="17" t="str">
        <f>IF( OR(DAY(AC21)=1,WEEKDAY(AC21,2)=1), INT((AC21-SUM(MOD(DATE(YEAR(AC21-MOD(AC21-2,7)+3),1,2),{1E+99;7})*{1;-1})+5)/7), "")</f>
        <v/>
      </c>
      <c r="AE21" s="21"/>
      <c r="AF21" s="11"/>
      <c r="AG21" s="7"/>
      <c r="AH21" s="8">
        <f t="shared" si="6"/>
        <v>43295</v>
      </c>
      <c r="AI21" s="17" t="str">
        <f>IF( OR(DAY(AH21)=1,WEEKDAY(AH21,2)=1), INT((AH21-SUM(MOD(DATE(YEAR(AH21-MOD(AH21-2,7)+3),1,2),{1E+99;7})*{1;-1})+5)/7), "")</f>
        <v/>
      </c>
      <c r="AJ21" s="42"/>
      <c r="AK21" s="11"/>
      <c r="AL21" s="7"/>
      <c r="AM21" s="8">
        <f t="shared" si="7"/>
        <v>43326</v>
      </c>
      <c r="AN21" s="17">
        <f>IF( OR(DAY(AM21)=1,WEEKDAY(AM21,2)=1), INT((AM21-SUM(MOD(DATE(YEAR(AM21-MOD(AM21-2,7)+3),1,2),{1E+99;7})*{1;-1})+5)/7), "")</f>
        <v>33</v>
      </c>
      <c r="AO21" s="42"/>
      <c r="AP21" s="11"/>
      <c r="AQ21" s="7"/>
      <c r="AR21" s="8">
        <f t="shared" si="8"/>
        <v>43357</v>
      </c>
      <c r="AS21" s="17" t="str">
        <f>IF( OR(DAY(AR21)=1,WEEKDAY(AR21,2)=1), INT((AR21-SUM(MOD(DATE(YEAR(AR21-MOD(AR21-2,7)+3),1,2),{1E+99;7})*{1;-1})+5)/7), "")</f>
        <v/>
      </c>
      <c r="AT21" s="42"/>
      <c r="AU21" s="11"/>
      <c r="AV21" s="7"/>
      <c r="AW21" s="8">
        <f t="shared" si="9"/>
        <v>43387</v>
      </c>
      <c r="AX21" s="17" t="str">
        <f>IF( OR(DAY(AW21)=1,WEEKDAY(AW21,2)=1), INT((AW21-SUM(MOD(DATE(YEAR(AW21-MOD(AW21-2,7)+3),1,2),{1E+99;7})*{1;-1})+5)/7), "")</f>
        <v/>
      </c>
      <c r="AY21" s="21"/>
      <c r="AZ21" s="11"/>
      <c r="BA21" s="7"/>
      <c r="BB21" s="8">
        <f t="shared" si="10"/>
        <v>43418</v>
      </c>
      <c r="BC21" s="17" t="str">
        <f>IF( OR(DAY(BB21)=1,WEEKDAY(BB21,2)=1), INT((BB21-SUM(MOD(DATE(YEAR(BB21-MOD(BB21-2,7)+3),1,2),{1E+99;7})*{1;-1})+5)/7), "")</f>
        <v/>
      </c>
      <c r="BD21" s="21"/>
      <c r="BE21" s="11"/>
      <c r="BF21" s="7"/>
      <c r="BG21" s="8">
        <f t="shared" si="11"/>
        <v>43448</v>
      </c>
      <c r="BH21" s="17" t="str">
        <f>IF( OR(DAY(BG21)=1,WEEKDAY(BG21,2)=1), INT((BG21-SUM(MOD(DATE(YEAR(BG21-MOD(BG21-2,7)+3),1,2),{1E+99;7})*{1;-1})+5)/7), "")</f>
        <v/>
      </c>
      <c r="BI21" s="21"/>
      <c r="BJ21" s="11"/>
    </row>
    <row r="22" spans="1:62" ht="17.25" customHeight="1" x14ac:dyDescent="0.25">
      <c r="A22" s="1">
        <v>16</v>
      </c>
      <c r="B22" s="11"/>
      <c r="C22" s="7"/>
      <c r="D22" s="8">
        <f t="shared" si="0"/>
        <v>43115</v>
      </c>
      <c r="E22" s="17" t="str">
        <f>IF( OR(DAY(D22)=1,WEEKDAY(D22,2)=1), INT((D22-SUM(MOD(DATE(YEAR(D22-MOD(D22-2,7)+3),1,2),{1E+99;7})*{1;-1})+5)/7), "")</f>
        <v/>
      </c>
      <c r="F22" s="21" t="s">
        <v>39</v>
      </c>
      <c r="G22" s="11"/>
      <c r="H22" s="7"/>
      <c r="I22" s="8">
        <f t="shared" si="1"/>
        <v>43146</v>
      </c>
      <c r="J22" s="17" t="str">
        <f>IF( OR(DAY(I22)=1,WEEKDAY(I22,2)=1), INT((I22-SUM(MOD(DATE(YEAR(I22-MOD(I22-2,7)+3),1,2),{1E+99;7})*{1;-1})+5)/7), "")</f>
        <v/>
      </c>
      <c r="K22" s="42"/>
      <c r="L22" s="11"/>
      <c r="M22" s="7"/>
      <c r="N22" s="8">
        <f t="shared" si="2"/>
        <v>43174</v>
      </c>
      <c r="O22" s="17" t="str">
        <f>IF( OR(DAY(N22)=1,WEEKDAY(N22,2)=1), INT((N22-SUM(MOD(DATE(YEAR(N22-MOD(N22-2,7)+3),1,2),{1E+99;7})*{1;-1})+5)/7), "")</f>
        <v/>
      </c>
      <c r="P22" s="21"/>
      <c r="Q22" s="11"/>
      <c r="R22" s="7"/>
      <c r="S22" s="8">
        <f t="shared" si="3"/>
        <v>43205</v>
      </c>
      <c r="T22" s="17" t="str">
        <f>IF( OR(DAY(S22)=1,WEEKDAY(S22,2)=1), INT((S22-SUM(MOD(DATE(YEAR(S22-MOD(S22-2,7)+3),1,2),{1E+99;7})*{1;-1})+5)/7), "")</f>
        <v/>
      </c>
      <c r="U22" s="21"/>
      <c r="V22" s="11"/>
      <c r="W22" s="7"/>
      <c r="X22" s="8">
        <f t="shared" si="4"/>
        <v>43235</v>
      </c>
      <c r="Y22" s="17">
        <f>IF( OR(DAY(X22)=1,WEEKDAY(X22,2)=1), INT((X22-SUM(MOD(DATE(YEAR(X22-MOD(X22-2,7)+3),1,2),{1E+99;7})*{1;-1})+5)/7), "")</f>
        <v>20</v>
      </c>
      <c r="Z22" s="21"/>
      <c r="AA22" s="11"/>
      <c r="AB22" s="7"/>
      <c r="AC22" s="8">
        <f t="shared" si="5"/>
        <v>43266</v>
      </c>
      <c r="AD22" s="17" t="str">
        <f>IF( OR(DAY(AC22)=1,WEEKDAY(AC22,2)=1), INT((AC22-SUM(MOD(DATE(YEAR(AC22-MOD(AC22-2,7)+3),1,2),{1E+99;7})*{1;-1})+5)/7), "")</f>
        <v/>
      </c>
      <c r="AE22" s="21"/>
      <c r="AF22" s="11"/>
      <c r="AG22" s="7"/>
      <c r="AH22" s="8">
        <f t="shared" si="6"/>
        <v>43296</v>
      </c>
      <c r="AI22" s="17" t="str">
        <f>IF( OR(DAY(AH22)=1,WEEKDAY(AH22,2)=1), INT((AH22-SUM(MOD(DATE(YEAR(AH22-MOD(AH22-2,7)+3),1,2),{1E+99;7})*{1;-1})+5)/7), "")</f>
        <v/>
      </c>
      <c r="AJ22" s="42"/>
      <c r="AK22" s="11"/>
      <c r="AL22" s="7"/>
      <c r="AM22" s="8">
        <f t="shared" si="7"/>
        <v>43327</v>
      </c>
      <c r="AN22" s="17" t="str">
        <f>IF( OR(DAY(AM22)=1,WEEKDAY(AM22,2)=1), INT((AM22-SUM(MOD(DATE(YEAR(AM22-MOD(AM22-2,7)+3),1,2),{1E+99;7})*{1;-1})+5)/7), "")</f>
        <v/>
      </c>
      <c r="AO22" s="42"/>
      <c r="AP22" s="11"/>
      <c r="AQ22" s="7"/>
      <c r="AR22" s="8">
        <f t="shared" si="8"/>
        <v>43358</v>
      </c>
      <c r="AS22" s="17" t="str">
        <f>IF( OR(DAY(AR22)=1,WEEKDAY(AR22,2)=1), INT((AR22-SUM(MOD(DATE(YEAR(AR22-MOD(AR22-2,7)+3),1,2),{1E+99;7})*{1;-1})+5)/7), "")</f>
        <v/>
      </c>
      <c r="AT22" s="42"/>
      <c r="AU22" s="11"/>
      <c r="AV22" s="7"/>
      <c r="AW22" s="8">
        <f t="shared" si="9"/>
        <v>43388</v>
      </c>
      <c r="AX22" s="17" t="str">
        <f>IF( OR(DAY(AW22)=1,WEEKDAY(AW22,2)=1), INT((AW22-SUM(MOD(DATE(YEAR(AW22-MOD(AW22-2,7)+3),1,2),{1E+99;7})*{1;-1})+5)/7), "")</f>
        <v/>
      </c>
      <c r="AY22" s="21"/>
      <c r="AZ22" s="11"/>
      <c r="BA22" s="7"/>
      <c r="BB22" s="8">
        <f t="shared" si="10"/>
        <v>43419</v>
      </c>
      <c r="BC22" s="17" t="str">
        <f>IF( OR(DAY(BB22)=1,WEEKDAY(BB22,2)=1), INT((BB22-SUM(MOD(DATE(YEAR(BB22-MOD(BB22-2,7)+3),1,2),{1E+99;7})*{1;-1})+5)/7), "")</f>
        <v/>
      </c>
      <c r="BD22" s="21"/>
      <c r="BE22" s="11"/>
      <c r="BF22" s="7"/>
      <c r="BG22" s="8">
        <f t="shared" si="11"/>
        <v>43449</v>
      </c>
      <c r="BH22" s="17" t="str">
        <f>IF( OR(DAY(BG22)=1,WEEKDAY(BG22,2)=1), INT((BG22-SUM(MOD(DATE(YEAR(BG22-MOD(BG22-2,7)+3),1,2),{1E+99;7})*{1;-1})+5)/7), "")</f>
        <v/>
      </c>
      <c r="BI22" s="21"/>
      <c r="BJ22" s="11"/>
    </row>
    <row r="23" spans="1:62" ht="17.25" customHeight="1" x14ac:dyDescent="0.25">
      <c r="A23" s="1">
        <v>17</v>
      </c>
      <c r="B23" s="11"/>
      <c r="C23" s="7"/>
      <c r="D23" s="8">
        <f t="shared" si="0"/>
        <v>43116</v>
      </c>
      <c r="E23" s="17">
        <f>IF( OR(DAY(D23)=1,WEEKDAY(D23,2)=1), INT((D23-SUM(MOD(DATE(YEAR(D23-MOD(D23-2,7)+3),1,2),{1E+99;7})*{1;-1})+5)/7), "")</f>
        <v>3</v>
      </c>
      <c r="F23" s="21" t="s">
        <v>19</v>
      </c>
      <c r="G23" s="11"/>
      <c r="H23" s="7"/>
      <c r="I23" s="8">
        <f t="shared" si="1"/>
        <v>43147</v>
      </c>
      <c r="J23" s="17" t="str">
        <f>IF( OR(DAY(I23)=1,WEEKDAY(I23,2)=1), INT((I23-SUM(MOD(DATE(YEAR(I23-MOD(I23-2,7)+3),1,2),{1E+99;7})*{1;-1})+5)/7), "")</f>
        <v/>
      </c>
      <c r="K23" s="42"/>
      <c r="L23" s="11"/>
      <c r="M23" s="7"/>
      <c r="N23" s="8">
        <f t="shared" si="2"/>
        <v>43175</v>
      </c>
      <c r="O23" s="17" t="str">
        <f>IF( OR(DAY(N23)=1,WEEKDAY(N23,2)=1), INT((N23-SUM(MOD(DATE(YEAR(N23-MOD(N23-2,7)+3),1,2),{1E+99;7})*{1;-1})+5)/7), "")</f>
        <v/>
      </c>
      <c r="P23" s="21"/>
      <c r="Q23" s="11"/>
      <c r="R23" s="7"/>
      <c r="S23" s="8">
        <f t="shared" si="3"/>
        <v>43206</v>
      </c>
      <c r="T23" s="17" t="str">
        <f>IF( OR(DAY(S23)=1,WEEKDAY(S23,2)=1), INT((S23-SUM(MOD(DATE(YEAR(S23-MOD(S23-2,7)+3),1,2),{1E+99;7})*{1;-1})+5)/7), "")</f>
        <v/>
      </c>
      <c r="U23" s="21"/>
      <c r="V23" s="11"/>
      <c r="W23" s="7"/>
      <c r="X23" s="8">
        <f t="shared" si="4"/>
        <v>43236</v>
      </c>
      <c r="Y23" s="17" t="str">
        <f>IF( OR(DAY(X23)=1,WEEKDAY(X23,2)=1), INT((X23-SUM(MOD(DATE(YEAR(X23-MOD(X23-2,7)+3),1,2),{1E+99;7})*{1;-1})+5)/7), "")</f>
        <v/>
      </c>
      <c r="Z23" s="21"/>
      <c r="AA23" s="11"/>
      <c r="AB23" s="7"/>
      <c r="AC23" s="8">
        <f t="shared" si="5"/>
        <v>43267</v>
      </c>
      <c r="AD23" s="17" t="str">
        <f>IF( OR(DAY(AC23)=1,WEEKDAY(AC23,2)=1), INT((AC23-SUM(MOD(DATE(YEAR(AC23-MOD(AC23-2,7)+3),1,2),{1E+99;7})*{1;-1})+5)/7), "")</f>
        <v/>
      </c>
      <c r="AE23" s="21"/>
      <c r="AF23" s="11"/>
      <c r="AG23" s="7"/>
      <c r="AH23" s="8">
        <f t="shared" si="6"/>
        <v>43297</v>
      </c>
      <c r="AI23" s="17" t="str">
        <f>IF( OR(DAY(AH23)=1,WEEKDAY(AH23,2)=1), INT((AH23-SUM(MOD(DATE(YEAR(AH23-MOD(AH23-2,7)+3),1,2),{1E+99;7})*{1;-1})+5)/7), "")</f>
        <v/>
      </c>
      <c r="AJ23" s="42"/>
      <c r="AK23" s="11"/>
      <c r="AL23" s="7"/>
      <c r="AM23" s="8">
        <f t="shared" si="7"/>
        <v>43328</v>
      </c>
      <c r="AN23" s="17" t="str">
        <f>IF( OR(DAY(AM23)=1,WEEKDAY(AM23,2)=1), INT((AM23-SUM(MOD(DATE(YEAR(AM23-MOD(AM23-2,7)+3),1,2),{1E+99;7})*{1;-1})+5)/7), "")</f>
        <v/>
      </c>
      <c r="AO23" s="42"/>
      <c r="AP23" s="11"/>
      <c r="AQ23" s="7"/>
      <c r="AR23" s="8">
        <f t="shared" si="8"/>
        <v>43359</v>
      </c>
      <c r="AS23" s="17" t="str">
        <f>IF( OR(DAY(AR23)=1,WEEKDAY(AR23,2)=1), INT((AR23-SUM(MOD(DATE(YEAR(AR23-MOD(AR23-2,7)+3),1,2),{1E+99;7})*{1;-1})+5)/7), "")</f>
        <v/>
      </c>
      <c r="AT23" s="42"/>
      <c r="AU23" s="11"/>
      <c r="AV23" s="7"/>
      <c r="AW23" s="8">
        <f t="shared" si="9"/>
        <v>43389</v>
      </c>
      <c r="AX23" s="17">
        <f>IF( OR(DAY(AW23)=1,WEEKDAY(AW23,2)=1), INT((AW23-SUM(MOD(DATE(YEAR(AW23-MOD(AW23-2,7)+3),1,2),{1E+99;7})*{1;-1})+5)/7), "")</f>
        <v>42</v>
      </c>
      <c r="AY23" s="21"/>
      <c r="AZ23" s="11"/>
      <c r="BA23" s="7"/>
      <c r="BB23" s="8">
        <f t="shared" si="10"/>
        <v>43420</v>
      </c>
      <c r="BC23" s="17" t="str">
        <f>IF( OR(DAY(BB23)=1,WEEKDAY(BB23,2)=1), INT((BB23-SUM(MOD(DATE(YEAR(BB23-MOD(BB23-2,7)+3),1,2),{1E+99;7})*{1;-1})+5)/7), "")</f>
        <v/>
      </c>
      <c r="BD23" s="21"/>
      <c r="BE23" s="11"/>
      <c r="BF23" s="7"/>
      <c r="BG23" s="8">
        <f t="shared" si="11"/>
        <v>43450</v>
      </c>
      <c r="BH23" s="17" t="str">
        <f>IF( OR(DAY(BG23)=1,WEEKDAY(BG23,2)=1), INT((BG23-SUM(MOD(DATE(YEAR(BG23-MOD(BG23-2,7)+3),1,2),{1E+99;7})*{1;-1})+5)/7), "")</f>
        <v/>
      </c>
      <c r="BI23" s="21"/>
      <c r="BJ23" s="11"/>
    </row>
    <row r="24" spans="1:62" ht="17.25" customHeight="1" x14ac:dyDescent="0.25">
      <c r="A24" s="1">
        <v>18</v>
      </c>
      <c r="B24" s="11"/>
      <c r="C24" s="7"/>
      <c r="D24" s="8">
        <f t="shared" si="0"/>
        <v>43117</v>
      </c>
      <c r="E24" s="17" t="str">
        <f>IF( OR(DAY(D24)=1,WEEKDAY(D24,2)=1), INT((D24-SUM(MOD(DATE(YEAR(D24-MOD(D24-2,7)+3),1,2),{1E+99;7})*{1;-1})+5)/7), "")</f>
        <v/>
      </c>
      <c r="F24" s="21" t="s">
        <v>19</v>
      </c>
      <c r="G24" s="11"/>
      <c r="H24" s="7"/>
      <c r="I24" s="8">
        <f t="shared" si="1"/>
        <v>43148</v>
      </c>
      <c r="J24" s="17" t="str">
        <f>IF( OR(DAY(I24)=1,WEEKDAY(I24,2)=1), INT((I24-SUM(MOD(DATE(YEAR(I24-MOD(I24-2,7)+3),1,2),{1E+99;7})*{1;-1})+5)/7), "")</f>
        <v/>
      </c>
      <c r="K24" s="42"/>
      <c r="L24" s="11"/>
      <c r="M24" s="7"/>
      <c r="N24" s="8">
        <f t="shared" si="2"/>
        <v>43176</v>
      </c>
      <c r="O24" s="17" t="str">
        <f>IF( OR(DAY(N24)=1,WEEKDAY(N24,2)=1), INT((N24-SUM(MOD(DATE(YEAR(N24-MOD(N24-2,7)+3),1,2),{1E+99;7})*{1;-1})+5)/7), "")</f>
        <v/>
      </c>
      <c r="P24" s="21"/>
      <c r="Q24" s="11"/>
      <c r="R24" s="7"/>
      <c r="S24" s="8">
        <f t="shared" si="3"/>
        <v>43207</v>
      </c>
      <c r="T24" s="17">
        <f>IF( OR(DAY(S24)=1,WEEKDAY(S24,2)=1), INT((S24-SUM(MOD(DATE(YEAR(S24-MOD(S24-2,7)+3),1,2),{1E+99;7})*{1;-1})+5)/7), "")</f>
        <v>16</v>
      </c>
      <c r="U24" s="42"/>
      <c r="V24" s="11"/>
      <c r="W24" s="7"/>
      <c r="X24" s="8">
        <f t="shared" si="4"/>
        <v>43237</v>
      </c>
      <c r="Y24" s="17" t="str">
        <f>IF( OR(DAY(X24)=1,WEEKDAY(X24,2)=1), INT((X24-SUM(MOD(DATE(YEAR(X24-MOD(X24-2,7)+3),1,2),{1E+99;7})*{1;-1})+5)/7), "")</f>
        <v/>
      </c>
      <c r="Z24" s="21"/>
      <c r="AA24" s="11"/>
      <c r="AB24" s="7"/>
      <c r="AC24" s="8">
        <f t="shared" si="5"/>
        <v>43268</v>
      </c>
      <c r="AD24" s="17" t="str">
        <f>IF( OR(DAY(AC24)=1,WEEKDAY(AC24,2)=1), INT((AC24-SUM(MOD(DATE(YEAR(AC24-MOD(AC24-2,7)+3),1,2),{1E+99;7})*{1;-1})+5)/7), "")</f>
        <v/>
      </c>
      <c r="AE24" s="21"/>
      <c r="AF24" s="11"/>
      <c r="AG24" s="7"/>
      <c r="AH24" s="8">
        <f t="shared" si="6"/>
        <v>43298</v>
      </c>
      <c r="AI24" s="17">
        <f>IF( OR(DAY(AH24)=1,WEEKDAY(AH24,2)=1), INT((AH24-SUM(MOD(DATE(YEAR(AH24-MOD(AH24-2,7)+3),1,2),{1E+99;7})*{1;-1})+5)/7), "")</f>
        <v>29</v>
      </c>
      <c r="AJ24" s="42"/>
      <c r="AK24" s="11"/>
      <c r="AL24" s="7"/>
      <c r="AM24" s="8">
        <f t="shared" si="7"/>
        <v>43329</v>
      </c>
      <c r="AN24" s="17" t="str">
        <f>IF( OR(DAY(AM24)=1,WEEKDAY(AM24,2)=1), INT((AM24-SUM(MOD(DATE(YEAR(AM24-MOD(AM24-2,7)+3),1,2),{1E+99;7})*{1;-1})+5)/7), "")</f>
        <v/>
      </c>
      <c r="AO24" s="42"/>
      <c r="AP24" s="11"/>
      <c r="AQ24" s="7"/>
      <c r="AR24" s="8">
        <f t="shared" si="8"/>
        <v>43360</v>
      </c>
      <c r="AS24" s="17" t="str">
        <f>IF( OR(DAY(AR24)=1,WEEKDAY(AR24,2)=1), INT((AR24-SUM(MOD(DATE(YEAR(AR24-MOD(AR24-2,7)+3),1,2),{1E+99;7})*{1;-1})+5)/7), "")</f>
        <v/>
      </c>
      <c r="AT24" s="42"/>
      <c r="AU24" s="11"/>
      <c r="AV24" s="7"/>
      <c r="AW24" s="8">
        <f t="shared" si="9"/>
        <v>43390</v>
      </c>
      <c r="AX24" s="17" t="str">
        <f>IF( OR(DAY(AW24)=1,WEEKDAY(AW24,2)=1), INT((AW24-SUM(MOD(DATE(YEAR(AW24-MOD(AW24-2,7)+3),1,2),{1E+99;7})*{1;-1})+5)/7), "")</f>
        <v/>
      </c>
      <c r="AY24" s="21"/>
      <c r="AZ24" s="11"/>
      <c r="BA24" s="7"/>
      <c r="BB24" s="8">
        <f t="shared" si="10"/>
        <v>43421</v>
      </c>
      <c r="BC24" s="17" t="str">
        <f>IF( OR(DAY(BB24)=1,WEEKDAY(BB24,2)=1), INT((BB24-SUM(MOD(DATE(YEAR(BB24-MOD(BB24-2,7)+3),1,2),{1E+99;7})*{1;-1})+5)/7), "")</f>
        <v/>
      </c>
      <c r="BD24" s="21"/>
      <c r="BE24" s="11"/>
      <c r="BF24" s="7"/>
      <c r="BG24" s="8">
        <f t="shared" si="11"/>
        <v>43451</v>
      </c>
      <c r="BH24" s="17" t="str">
        <f>IF( OR(DAY(BG24)=1,WEEKDAY(BG24,2)=1), INT((BG24-SUM(MOD(DATE(YEAR(BG24-MOD(BG24-2,7)+3),1,2),{1E+99;7})*{1;-1})+5)/7), "")</f>
        <v/>
      </c>
      <c r="BI24" s="21"/>
      <c r="BJ24" s="11"/>
    </row>
    <row r="25" spans="1:62" ht="17.25" customHeight="1" x14ac:dyDescent="0.25">
      <c r="A25" s="1">
        <v>19</v>
      </c>
      <c r="B25" s="11"/>
      <c r="C25" s="7"/>
      <c r="D25" s="8">
        <f t="shared" si="0"/>
        <v>43118</v>
      </c>
      <c r="E25" s="17" t="str">
        <f>IF( OR(DAY(D25)=1,WEEKDAY(D25,2)=1), INT((D25-SUM(MOD(DATE(YEAR(D25-MOD(D25-2,7)+3),1,2),{1E+99;7})*{1;-1})+5)/7), "")</f>
        <v/>
      </c>
      <c r="F25" s="21" t="s">
        <v>38</v>
      </c>
      <c r="G25" s="11"/>
      <c r="H25" s="7"/>
      <c r="I25" s="8">
        <f t="shared" si="1"/>
        <v>43149</v>
      </c>
      <c r="J25" s="17" t="str">
        <f>IF( OR(DAY(I25)=1,WEEKDAY(I25,2)=1), INT((I25-SUM(MOD(DATE(YEAR(I25-MOD(I25-2,7)+3),1,2),{1E+99;7})*{1;-1})+5)/7), "")</f>
        <v/>
      </c>
      <c r="K25" s="42"/>
      <c r="L25" s="11"/>
      <c r="M25" s="7"/>
      <c r="N25" s="8">
        <f t="shared" si="2"/>
        <v>43177</v>
      </c>
      <c r="O25" s="17" t="str">
        <f>IF( OR(DAY(N25)=1,WEEKDAY(N25,2)=1), INT((N25-SUM(MOD(DATE(YEAR(N25-MOD(N25-2,7)+3),1,2),{1E+99;7})*{1;-1})+5)/7), "")</f>
        <v/>
      </c>
      <c r="P25" s="21"/>
      <c r="Q25" s="11"/>
      <c r="R25" s="7"/>
      <c r="S25" s="8">
        <f t="shared" si="3"/>
        <v>43208</v>
      </c>
      <c r="T25" s="17" t="str">
        <f>IF( OR(DAY(S25)=1,WEEKDAY(S25,2)=1), INT((S25-SUM(MOD(DATE(YEAR(S25-MOD(S25-2,7)+3),1,2),{1E+99;7})*{1;-1})+5)/7), "")</f>
        <v/>
      </c>
      <c r="U25" s="42"/>
      <c r="V25" s="11"/>
      <c r="W25" s="7"/>
      <c r="X25" s="8">
        <f t="shared" si="4"/>
        <v>43238</v>
      </c>
      <c r="Y25" s="17" t="str">
        <f>IF( OR(DAY(X25)=1,WEEKDAY(X25,2)=1), INT((X25-SUM(MOD(DATE(YEAR(X25-MOD(X25-2,7)+3),1,2),{1E+99;7})*{1;-1})+5)/7), "")</f>
        <v/>
      </c>
      <c r="Z25" s="21"/>
      <c r="AA25" s="11"/>
      <c r="AB25" s="7"/>
      <c r="AC25" s="8">
        <f t="shared" si="5"/>
        <v>43269</v>
      </c>
      <c r="AD25" s="17" t="str">
        <f>IF( OR(DAY(AC25)=1,WEEKDAY(AC25,2)=1), INT((AC25-SUM(MOD(DATE(YEAR(AC25-MOD(AC25-2,7)+3),1,2),{1E+99;7})*{1;-1})+5)/7), "")</f>
        <v/>
      </c>
      <c r="AE25" s="21"/>
      <c r="AF25" s="11"/>
      <c r="AG25" s="7"/>
      <c r="AH25" s="8">
        <f t="shared" si="6"/>
        <v>43299</v>
      </c>
      <c r="AI25" s="17" t="str">
        <f>IF( OR(DAY(AH25)=1,WEEKDAY(AH25,2)=1), INT((AH25-SUM(MOD(DATE(YEAR(AH25-MOD(AH25-2,7)+3),1,2),{1E+99;7})*{1;-1})+5)/7), "")</f>
        <v/>
      </c>
      <c r="AJ25" s="42"/>
      <c r="AK25" s="11"/>
      <c r="AL25" s="7"/>
      <c r="AM25" s="8">
        <f t="shared" si="7"/>
        <v>43330</v>
      </c>
      <c r="AN25" s="17" t="str">
        <f>IF( OR(DAY(AM25)=1,WEEKDAY(AM25,2)=1), INT((AM25-SUM(MOD(DATE(YEAR(AM25-MOD(AM25-2,7)+3),1,2),{1E+99;7})*{1;-1})+5)/7), "")</f>
        <v/>
      </c>
      <c r="AO25" s="42"/>
      <c r="AP25" s="11"/>
      <c r="AQ25" s="7"/>
      <c r="AR25" s="8">
        <f t="shared" si="8"/>
        <v>43361</v>
      </c>
      <c r="AS25" s="17">
        <f>IF( OR(DAY(AR25)=1,WEEKDAY(AR25,2)=1), INT((AR25-SUM(MOD(DATE(YEAR(AR25-MOD(AR25-2,7)+3),1,2),{1E+99;7})*{1;-1})+5)/7), "")</f>
        <v>38</v>
      </c>
      <c r="AT25" s="42"/>
      <c r="AU25" s="11"/>
      <c r="AV25" s="7"/>
      <c r="AW25" s="8">
        <f t="shared" si="9"/>
        <v>43391</v>
      </c>
      <c r="AX25" s="17" t="str">
        <f>IF( OR(DAY(AW25)=1,WEEKDAY(AW25,2)=1), INT((AW25-SUM(MOD(DATE(YEAR(AW25-MOD(AW25-2,7)+3),1,2),{1E+99;7})*{1;-1})+5)/7), "")</f>
        <v/>
      </c>
      <c r="AY25" s="21"/>
      <c r="AZ25" s="11"/>
      <c r="BA25" s="7"/>
      <c r="BB25" s="8">
        <f t="shared" si="10"/>
        <v>43422</v>
      </c>
      <c r="BC25" s="17" t="str">
        <f>IF( OR(DAY(BB25)=1,WEEKDAY(BB25,2)=1), INT((BB25-SUM(MOD(DATE(YEAR(BB25-MOD(BB25-2,7)+3),1,2),{1E+99;7})*{1;-1})+5)/7), "")</f>
        <v/>
      </c>
      <c r="BD25" s="21"/>
      <c r="BE25" s="11"/>
      <c r="BF25" s="7"/>
      <c r="BG25" s="8">
        <f t="shared" si="11"/>
        <v>43452</v>
      </c>
      <c r="BH25" s="17">
        <f>IF( OR(DAY(BG25)=1,WEEKDAY(BG25,2)=1), INT((BG25-SUM(MOD(DATE(YEAR(BG25-MOD(BG25-2,7)+3),1,2),{1E+99;7})*{1;-1})+5)/7), "")</f>
        <v>51</v>
      </c>
      <c r="BI25" s="42"/>
      <c r="BJ25" s="11"/>
    </row>
    <row r="26" spans="1:62" ht="17.25" customHeight="1" x14ac:dyDescent="0.25">
      <c r="A26" s="1">
        <v>20</v>
      </c>
      <c r="B26" s="11"/>
      <c r="C26" s="7"/>
      <c r="D26" s="8">
        <f t="shared" si="0"/>
        <v>43119</v>
      </c>
      <c r="E26" s="17" t="str">
        <f>IF( OR(DAY(D26)=1,WEEKDAY(D26,2)=1), INT((D26-SUM(MOD(DATE(YEAR(D26-MOD(D26-2,7)+3),1,2),{1E+99;7})*{1;-1})+5)/7), "")</f>
        <v/>
      </c>
      <c r="F26" s="21" t="s">
        <v>24</v>
      </c>
      <c r="G26" s="11"/>
      <c r="H26" s="7"/>
      <c r="I26" s="8">
        <f t="shared" si="1"/>
        <v>43150</v>
      </c>
      <c r="J26" s="17" t="str">
        <f>IF( OR(DAY(I26)=1,WEEKDAY(I26,2)=1), INT((I26-SUM(MOD(DATE(YEAR(I26-MOD(I26-2,7)+3),1,2),{1E+99;7})*{1;-1})+5)/7), "")</f>
        <v/>
      </c>
      <c r="K26" s="42"/>
      <c r="L26" s="11"/>
      <c r="M26" s="7"/>
      <c r="N26" s="8">
        <f t="shared" si="2"/>
        <v>43178</v>
      </c>
      <c r="O26" s="17" t="str">
        <f>IF( OR(DAY(N26)=1,WEEKDAY(N26,2)=1), INT((N26-SUM(MOD(DATE(YEAR(N26-MOD(N26-2,7)+3),1,2),{1E+99;7})*{1;-1})+5)/7), "")</f>
        <v/>
      </c>
      <c r="P26" s="21"/>
      <c r="Q26" s="11"/>
      <c r="R26" s="7"/>
      <c r="S26" s="8">
        <f t="shared" si="3"/>
        <v>43209</v>
      </c>
      <c r="T26" s="17" t="str">
        <f>IF( OR(DAY(S26)=1,WEEKDAY(S26,2)=1), INT((S26-SUM(MOD(DATE(YEAR(S26-MOD(S26-2,7)+3),1,2),{1E+99;7})*{1;-1})+5)/7), "")</f>
        <v/>
      </c>
      <c r="U26" s="42"/>
      <c r="V26" s="11"/>
      <c r="W26" s="7"/>
      <c r="X26" s="8">
        <f t="shared" si="4"/>
        <v>43239</v>
      </c>
      <c r="Y26" s="17" t="str">
        <f>IF( OR(DAY(X26)=1,WEEKDAY(X26,2)=1), INT((X26-SUM(MOD(DATE(YEAR(X26-MOD(X26-2,7)+3),1,2),{1E+99;7})*{1;-1})+5)/7), "")</f>
        <v/>
      </c>
      <c r="Z26" s="21"/>
      <c r="AA26" s="11"/>
      <c r="AB26" s="7"/>
      <c r="AC26" s="8">
        <f t="shared" si="5"/>
        <v>43270</v>
      </c>
      <c r="AD26" s="17">
        <f>IF( OR(DAY(AC26)=1,WEEKDAY(AC26,2)=1), INT((AC26-SUM(MOD(DATE(YEAR(AC26-MOD(AC26-2,7)+3),1,2),{1E+99;7})*{1;-1})+5)/7), "")</f>
        <v>25</v>
      </c>
      <c r="AE26" s="42"/>
      <c r="AF26" s="11"/>
      <c r="AG26" s="7"/>
      <c r="AH26" s="8">
        <f t="shared" si="6"/>
        <v>43300</v>
      </c>
      <c r="AI26" s="17" t="str">
        <f>IF( OR(DAY(AH26)=1,WEEKDAY(AH26,2)=1), INT((AH26-SUM(MOD(DATE(YEAR(AH26-MOD(AH26-2,7)+3),1,2),{1E+99;7})*{1;-1})+5)/7), "")</f>
        <v/>
      </c>
      <c r="AJ26" s="42"/>
      <c r="AK26" s="11"/>
      <c r="AL26" s="7"/>
      <c r="AM26" s="8">
        <f t="shared" si="7"/>
        <v>43331</v>
      </c>
      <c r="AN26" s="17" t="str">
        <f>IF( OR(DAY(AM26)=1,WEEKDAY(AM26,2)=1), INT((AM26-SUM(MOD(DATE(YEAR(AM26-MOD(AM26-2,7)+3),1,2),{1E+99;7})*{1;-1})+5)/7), "")</f>
        <v/>
      </c>
      <c r="AO26" s="42"/>
      <c r="AP26" s="11"/>
      <c r="AQ26" s="7"/>
      <c r="AR26" s="8">
        <f t="shared" si="8"/>
        <v>43362</v>
      </c>
      <c r="AS26" s="17" t="str">
        <f>IF( OR(DAY(AR26)=1,WEEKDAY(AR26,2)=1), INT((AR26-SUM(MOD(DATE(YEAR(AR26-MOD(AR26-2,7)+3),1,2),{1E+99;7})*{1;-1})+5)/7), "")</f>
        <v/>
      </c>
      <c r="AT26" s="42"/>
      <c r="AU26" s="11"/>
      <c r="AV26" s="7"/>
      <c r="AW26" s="8">
        <f t="shared" si="9"/>
        <v>43392</v>
      </c>
      <c r="AX26" s="17" t="str">
        <f>IF( OR(DAY(AW26)=1,WEEKDAY(AW26,2)=1), INT((AW26-SUM(MOD(DATE(YEAR(AW26-MOD(AW26-2,7)+3),1,2),{1E+99;7})*{1;-1})+5)/7), "")</f>
        <v/>
      </c>
      <c r="AY26" s="21"/>
      <c r="AZ26" s="11"/>
      <c r="BA26" s="7"/>
      <c r="BB26" s="8">
        <f t="shared" si="10"/>
        <v>43423</v>
      </c>
      <c r="BC26" s="17" t="str">
        <f>IF( OR(DAY(BB26)=1,WEEKDAY(BB26,2)=1), INT((BB26-SUM(MOD(DATE(YEAR(BB26-MOD(BB26-2,7)+3),1,2),{1E+99;7})*{1;-1})+5)/7), "")</f>
        <v/>
      </c>
      <c r="BD26" s="21"/>
      <c r="BE26" s="11"/>
      <c r="BF26" s="7"/>
      <c r="BG26" s="8">
        <f t="shared" si="11"/>
        <v>43453</v>
      </c>
      <c r="BH26" s="17" t="str">
        <f>IF( OR(DAY(BG26)=1,WEEKDAY(BG26,2)=1), INT((BG26-SUM(MOD(DATE(YEAR(BG26-MOD(BG26-2,7)+3),1,2),{1E+99;7})*{1;-1})+5)/7), "")</f>
        <v/>
      </c>
      <c r="BI26" s="42"/>
      <c r="BJ26" s="11"/>
    </row>
    <row r="27" spans="1:62" ht="17.25" customHeight="1" x14ac:dyDescent="0.25">
      <c r="A27" s="1">
        <v>21</v>
      </c>
      <c r="B27" s="11"/>
      <c r="C27" s="7"/>
      <c r="D27" s="8">
        <f t="shared" si="0"/>
        <v>43120</v>
      </c>
      <c r="E27" s="17" t="str">
        <f>IF( OR(DAY(D27)=1,WEEKDAY(D27,2)=1), INT((D27-SUM(MOD(DATE(YEAR(D27-MOD(D27-2,7)+3),1,2),{1E+99;7})*{1;-1})+5)/7), "")</f>
        <v/>
      </c>
      <c r="F27" s="21" t="s">
        <v>24</v>
      </c>
      <c r="G27" s="11"/>
      <c r="H27" s="7"/>
      <c r="I27" s="8">
        <f t="shared" si="1"/>
        <v>43151</v>
      </c>
      <c r="J27" s="17">
        <f>IF( OR(DAY(I27)=1,WEEKDAY(I27,2)=1), INT((I27-SUM(MOD(DATE(YEAR(I27-MOD(I27-2,7)+3),1,2),{1E+99;7})*{1;-1})+5)/7), "")</f>
        <v>8</v>
      </c>
      <c r="K27" s="42"/>
      <c r="L27" s="11"/>
      <c r="M27" s="7"/>
      <c r="N27" s="8">
        <f t="shared" si="2"/>
        <v>43179</v>
      </c>
      <c r="O27" s="17">
        <f>IF( OR(DAY(N27)=1,WEEKDAY(N27,2)=1), INT((N27-SUM(MOD(DATE(YEAR(N27-MOD(N27-2,7)+3),1,2),{1E+99;7})*{1;-1})+5)/7), "")</f>
        <v>12</v>
      </c>
      <c r="P27" s="21"/>
      <c r="Q27" s="11"/>
      <c r="R27" s="7"/>
      <c r="S27" s="8">
        <f t="shared" si="3"/>
        <v>43210</v>
      </c>
      <c r="T27" s="17" t="str">
        <f>IF( OR(DAY(S27)=1,WEEKDAY(S27,2)=1), INT((S27-SUM(MOD(DATE(YEAR(S27-MOD(S27-2,7)+3),1,2),{1E+99;7})*{1;-1})+5)/7), "")</f>
        <v/>
      </c>
      <c r="U27" s="42"/>
      <c r="V27" s="11"/>
      <c r="W27" s="7"/>
      <c r="X27" s="8">
        <f t="shared" si="4"/>
        <v>43240</v>
      </c>
      <c r="Y27" s="17" t="str">
        <f>IF( OR(DAY(X27)=1,WEEKDAY(X27,2)=1), INT((X27-SUM(MOD(DATE(YEAR(X27-MOD(X27-2,7)+3),1,2),{1E+99;7})*{1;-1})+5)/7), "")</f>
        <v/>
      </c>
      <c r="Z27" s="21"/>
      <c r="AA27" s="11"/>
      <c r="AB27" s="7"/>
      <c r="AC27" s="8">
        <f t="shared" si="5"/>
        <v>43271</v>
      </c>
      <c r="AD27" s="17" t="str">
        <f>IF( OR(DAY(AC27)=1,WEEKDAY(AC27,2)=1), INT((AC27-SUM(MOD(DATE(YEAR(AC27-MOD(AC27-2,7)+3),1,2),{1E+99;7})*{1;-1})+5)/7), "")</f>
        <v/>
      </c>
      <c r="AE27" s="42"/>
      <c r="AF27" s="11"/>
      <c r="AG27" s="7"/>
      <c r="AH27" s="8">
        <f t="shared" si="6"/>
        <v>43301</v>
      </c>
      <c r="AI27" s="17" t="str">
        <f>IF( OR(DAY(AH27)=1,WEEKDAY(AH27,2)=1), INT((AH27-SUM(MOD(DATE(YEAR(AH27-MOD(AH27-2,7)+3),1,2),{1E+99;7})*{1;-1})+5)/7), "")</f>
        <v/>
      </c>
      <c r="AJ27" s="42"/>
      <c r="AK27" s="11"/>
      <c r="AL27" s="7"/>
      <c r="AM27" s="8">
        <f t="shared" si="7"/>
        <v>43332</v>
      </c>
      <c r="AN27" s="17" t="str">
        <f>IF( OR(DAY(AM27)=1,WEEKDAY(AM27,2)=1), INT((AM27-SUM(MOD(DATE(YEAR(AM27-MOD(AM27-2,7)+3),1,2),{1E+99;7})*{1;-1})+5)/7), "")</f>
        <v/>
      </c>
      <c r="AO27" s="42"/>
      <c r="AP27" s="11"/>
      <c r="AQ27" s="7"/>
      <c r="AR27" s="8">
        <f t="shared" si="8"/>
        <v>43363</v>
      </c>
      <c r="AS27" s="17" t="str">
        <f>IF( OR(DAY(AR27)=1,WEEKDAY(AR27,2)=1), INT((AR27-SUM(MOD(DATE(YEAR(AR27-MOD(AR27-2,7)+3),1,2),{1E+99;7})*{1;-1})+5)/7), "")</f>
        <v/>
      </c>
      <c r="AT27" s="42"/>
      <c r="AU27" s="11"/>
      <c r="AV27" s="7"/>
      <c r="AW27" s="8">
        <f t="shared" si="9"/>
        <v>43393</v>
      </c>
      <c r="AX27" s="17" t="str">
        <f>IF( OR(DAY(AW27)=1,WEEKDAY(AW27,2)=1), INT((AW27-SUM(MOD(DATE(YEAR(AW27-MOD(AW27-2,7)+3),1,2),{1E+99;7})*{1;-1})+5)/7), "")</f>
        <v/>
      </c>
      <c r="AY27" s="21"/>
      <c r="AZ27" s="11"/>
      <c r="BA27" s="7"/>
      <c r="BB27" s="8">
        <f t="shared" si="10"/>
        <v>43424</v>
      </c>
      <c r="BC27" s="17">
        <f>IF( OR(DAY(BB27)=1,WEEKDAY(BB27,2)=1), INT((BB27-SUM(MOD(DATE(YEAR(BB27-MOD(BB27-2,7)+3),1,2),{1E+99;7})*{1;-1})+5)/7), "")</f>
        <v>47</v>
      </c>
      <c r="BD27" s="21"/>
      <c r="BE27" s="11"/>
      <c r="BF27" s="7"/>
      <c r="BG27" s="8">
        <f t="shared" si="11"/>
        <v>43454</v>
      </c>
      <c r="BH27" s="17" t="str">
        <f>IF( OR(DAY(BG27)=1,WEEKDAY(BG27,2)=1), INT((BG27-SUM(MOD(DATE(YEAR(BG27-MOD(BG27-2,7)+3),1,2),{1E+99;7})*{1;-1})+5)/7), "")</f>
        <v/>
      </c>
      <c r="BI27" s="42"/>
      <c r="BJ27" s="11"/>
    </row>
    <row r="28" spans="1:62" ht="17.25" customHeight="1" x14ac:dyDescent="0.25">
      <c r="A28" s="1">
        <v>22</v>
      </c>
      <c r="B28" s="11"/>
      <c r="C28" s="7"/>
      <c r="D28" s="8">
        <f t="shared" si="0"/>
        <v>43121</v>
      </c>
      <c r="E28" s="17" t="str">
        <f>IF( OR(DAY(D28)=1,WEEKDAY(D28,2)=1), INT((D28-SUM(MOD(DATE(YEAR(D28-MOD(D28-2,7)+3),1,2),{1E+99;7})*{1;-1})+5)/7), "")</f>
        <v/>
      </c>
      <c r="F28" s="21" t="s">
        <v>24</v>
      </c>
      <c r="G28" s="11"/>
      <c r="H28" s="7"/>
      <c r="I28" s="8">
        <f t="shared" si="1"/>
        <v>43152</v>
      </c>
      <c r="J28" s="17" t="str">
        <f>IF( OR(DAY(I28)=1,WEEKDAY(I28,2)=1), INT((I28-SUM(MOD(DATE(YEAR(I28-MOD(I28-2,7)+3),1,2),{1E+99;7})*{1;-1})+5)/7), "")</f>
        <v/>
      </c>
      <c r="K28" s="42"/>
      <c r="L28" s="11"/>
      <c r="M28" s="7"/>
      <c r="N28" s="8">
        <f t="shared" si="2"/>
        <v>43180</v>
      </c>
      <c r="O28" s="17" t="str">
        <f>IF( OR(DAY(N28)=1,WEEKDAY(N28,2)=1), INT((N28-SUM(MOD(DATE(YEAR(N28-MOD(N28-2,7)+3),1,2),{1E+99;7})*{1;-1})+5)/7), "")</f>
        <v/>
      </c>
      <c r="P28" s="21"/>
      <c r="Q28" s="11"/>
      <c r="R28" s="7"/>
      <c r="S28" s="8">
        <f t="shared" si="3"/>
        <v>43211</v>
      </c>
      <c r="T28" s="17" t="str">
        <f>IF( OR(DAY(S28)=1,WEEKDAY(S28,2)=1), INT((S28-SUM(MOD(DATE(YEAR(S28-MOD(S28-2,7)+3),1,2),{1E+99;7})*{1;-1})+5)/7), "")</f>
        <v/>
      </c>
      <c r="U28" s="42"/>
      <c r="V28" s="11"/>
      <c r="W28" s="7"/>
      <c r="X28" s="8">
        <f t="shared" si="4"/>
        <v>43241</v>
      </c>
      <c r="Y28" s="17" t="str">
        <f>IF( OR(DAY(X28)=1,WEEKDAY(X28,2)=1), INT((X28-SUM(MOD(DATE(YEAR(X28-MOD(X28-2,7)+3),1,2),{1E+99;7})*{1;-1})+5)/7), "")</f>
        <v/>
      </c>
      <c r="Z28" s="21"/>
      <c r="AA28" s="11"/>
      <c r="AB28" s="7"/>
      <c r="AC28" s="8">
        <f t="shared" si="5"/>
        <v>43272</v>
      </c>
      <c r="AD28" s="17" t="str">
        <f>IF( OR(DAY(AC28)=1,WEEKDAY(AC28,2)=1), INT((AC28-SUM(MOD(DATE(YEAR(AC28-MOD(AC28-2,7)+3),1,2),{1E+99;7})*{1;-1})+5)/7), "")</f>
        <v/>
      </c>
      <c r="AE28" s="42"/>
      <c r="AF28" s="11"/>
      <c r="AG28" s="7"/>
      <c r="AH28" s="8">
        <f t="shared" si="6"/>
        <v>43302</v>
      </c>
      <c r="AI28" s="17" t="str">
        <f>IF( OR(DAY(AH28)=1,WEEKDAY(AH28,2)=1), INT((AH28-SUM(MOD(DATE(YEAR(AH28-MOD(AH28-2,7)+3),1,2),{1E+99;7})*{1;-1})+5)/7), "")</f>
        <v/>
      </c>
      <c r="AJ28" s="42"/>
      <c r="AK28" s="11"/>
      <c r="AL28" s="7"/>
      <c r="AM28" s="8">
        <f t="shared" si="7"/>
        <v>43333</v>
      </c>
      <c r="AN28" s="17">
        <f>IF( OR(DAY(AM28)=1,WEEKDAY(AM28,2)=1), INT((AM28-SUM(MOD(DATE(YEAR(AM28-MOD(AM28-2,7)+3),1,2),{1E+99;7})*{1;-1})+5)/7), "")</f>
        <v>34</v>
      </c>
      <c r="AO28" s="42"/>
      <c r="AP28" s="11"/>
      <c r="AQ28" s="7"/>
      <c r="AR28" s="8">
        <f t="shared" si="8"/>
        <v>43364</v>
      </c>
      <c r="AS28" s="17" t="str">
        <f>IF( OR(DAY(AR28)=1,WEEKDAY(AR28,2)=1), INT((AR28-SUM(MOD(DATE(YEAR(AR28-MOD(AR28-2,7)+3),1,2),{1E+99;7})*{1;-1})+5)/7), "")</f>
        <v/>
      </c>
      <c r="AT28" s="42"/>
      <c r="AU28" s="11"/>
      <c r="AV28" s="7"/>
      <c r="AW28" s="8">
        <f t="shared" si="9"/>
        <v>43394</v>
      </c>
      <c r="AX28" s="17" t="str">
        <f>IF( OR(DAY(AW28)=1,WEEKDAY(AW28,2)=1), INT((AW28-SUM(MOD(DATE(YEAR(AW28-MOD(AW28-2,7)+3),1,2),{1E+99;7})*{1;-1})+5)/7), "")</f>
        <v/>
      </c>
      <c r="AY28" s="21"/>
      <c r="AZ28" s="11"/>
      <c r="BA28" s="7"/>
      <c r="BB28" s="8">
        <f t="shared" si="10"/>
        <v>43425</v>
      </c>
      <c r="BC28" s="17" t="str">
        <f>IF( OR(DAY(BB28)=1,WEEKDAY(BB28,2)=1), INT((BB28-SUM(MOD(DATE(YEAR(BB28-MOD(BB28-2,7)+3),1,2),{1E+99;7})*{1;-1})+5)/7), "")</f>
        <v/>
      </c>
      <c r="BD28" s="21"/>
      <c r="BE28" s="11"/>
      <c r="BF28" s="7"/>
      <c r="BG28" s="8">
        <f t="shared" si="11"/>
        <v>43455</v>
      </c>
      <c r="BH28" s="17" t="str">
        <f>IF( OR(DAY(BG28)=1,WEEKDAY(BG28,2)=1), INT((BG28-SUM(MOD(DATE(YEAR(BG28-MOD(BG28-2,7)+3),1,2),{1E+99;7})*{1;-1})+5)/7), "")</f>
        <v/>
      </c>
      <c r="BI28" s="42"/>
      <c r="BJ28" s="11"/>
    </row>
    <row r="29" spans="1:62" ht="17.25" customHeight="1" x14ac:dyDescent="0.25">
      <c r="A29" s="1">
        <v>23</v>
      </c>
      <c r="B29" s="11"/>
      <c r="C29" s="7"/>
      <c r="D29" s="8">
        <f t="shared" si="0"/>
        <v>43122</v>
      </c>
      <c r="E29" s="17" t="str">
        <f>IF( OR(DAY(D29)=1,WEEKDAY(D29,2)=1), INT((D29-SUM(MOD(DATE(YEAR(D29-MOD(D29-2,7)+3),1,2),{1E+99;7})*{1;-1})+5)/7), "")</f>
        <v/>
      </c>
      <c r="F29" s="21" t="s">
        <v>39</v>
      </c>
      <c r="G29" s="11"/>
      <c r="H29" s="7"/>
      <c r="I29" s="8">
        <f t="shared" si="1"/>
        <v>43153</v>
      </c>
      <c r="J29" s="17" t="str">
        <f>IF( OR(DAY(I29)=1,WEEKDAY(I29,2)=1), INT((I29-SUM(MOD(DATE(YEAR(I29-MOD(I29-2,7)+3),1,2),{1E+99;7})*{1;-1})+5)/7), "")</f>
        <v/>
      </c>
      <c r="K29" s="42"/>
      <c r="L29" s="11"/>
      <c r="M29" s="7"/>
      <c r="N29" s="8">
        <f t="shared" si="2"/>
        <v>43181</v>
      </c>
      <c r="O29" s="17" t="str">
        <f>IF( OR(DAY(N29)=1,WEEKDAY(N29,2)=1), INT((N29-SUM(MOD(DATE(YEAR(N29-MOD(N29-2,7)+3),1,2),{1E+99;7})*{1;-1})+5)/7), "")</f>
        <v/>
      </c>
      <c r="P29" s="21"/>
      <c r="Q29" s="11"/>
      <c r="R29" s="7"/>
      <c r="S29" s="8">
        <f t="shared" si="3"/>
        <v>43212</v>
      </c>
      <c r="T29" s="17" t="str">
        <f>IF( OR(DAY(S29)=1,WEEKDAY(S29,2)=1), INT((S29-SUM(MOD(DATE(YEAR(S29-MOD(S29-2,7)+3),1,2),{1E+99;7})*{1;-1})+5)/7), "")</f>
        <v/>
      </c>
      <c r="U29" s="42"/>
      <c r="V29" s="11"/>
      <c r="W29" s="7"/>
      <c r="X29" s="8">
        <f t="shared" si="4"/>
        <v>43242</v>
      </c>
      <c r="Y29" s="17">
        <f>IF( OR(DAY(X29)=1,WEEKDAY(X29,2)=1), INT((X29-SUM(MOD(DATE(YEAR(X29-MOD(X29-2,7)+3),1,2),{1E+99;7})*{1;-1})+5)/7), "")</f>
        <v>21</v>
      </c>
      <c r="Z29" s="21"/>
      <c r="AA29" s="11"/>
      <c r="AB29" s="7"/>
      <c r="AC29" s="8">
        <f t="shared" si="5"/>
        <v>43273</v>
      </c>
      <c r="AD29" s="17" t="str">
        <f>IF( OR(DAY(AC29)=1,WEEKDAY(AC29,2)=1), INT((AC29-SUM(MOD(DATE(YEAR(AC29-MOD(AC29-2,7)+3),1,2),{1E+99;7})*{1;-1})+5)/7), "")</f>
        <v/>
      </c>
      <c r="AE29" s="42"/>
      <c r="AF29" s="11"/>
      <c r="AG29" s="7"/>
      <c r="AH29" s="8">
        <f t="shared" si="6"/>
        <v>43303</v>
      </c>
      <c r="AI29" s="17" t="str">
        <f>IF( OR(DAY(AH29)=1,WEEKDAY(AH29,2)=1), INT((AH29-SUM(MOD(DATE(YEAR(AH29-MOD(AH29-2,7)+3),1,2),{1E+99;7})*{1;-1})+5)/7), "")</f>
        <v/>
      </c>
      <c r="AJ29" s="42"/>
      <c r="AK29" s="11"/>
      <c r="AL29" s="7"/>
      <c r="AM29" s="8">
        <f t="shared" si="7"/>
        <v>43334</v>
      </c>
      <c r="AN29" s="17" t="str">
        <f>IF( OR(DAY(AM29)=1,WEEKDAY(AM29,2)=1), INT((AM29-SUM(MOD(DATE(YEAR(AM29-MOD(AM29-2,7)+3),1,2),{1E+99;7})*{1;-1})+5)/7), "")</f>
        <v/>
      </c>
      <c r="AO29" s="42"/>
      <c r="AP29" s="11"/>
      <c r="AQ29" s="7"/>
      <c r="AR29" s="8">
        <f t="shared" si="8"/>
        <v>43365</v>
      </c>
      <c r="AS29" s="17" t="str">
        <f>IF( OR(DAY(AR29)=1,WEEKDAY(AR29,2)=1), INT((AR29-SUM(MOD(DATE(YEAR(AR29-MOD(AR29-2,7)+3),1,2),{1E+99;7})*{1;-1})+5)/7), "")</f>
        <v/>
      </c>
      <c r="AT29" s="42"/>
      <c r="AU29" s="11"/>
      <c r="AV29" s="7"/>
      <c r="AW29" s="8">
        <f t="shared" si="9"/>
        <v>43395</v>
      </c>
      <c r="AX29" s="17" t="str">
        <f>IF( OR(DAY(AW29)=1,WEEKDAY(AW29,2)=1), INT((AW29-SUM(MOD(DATE(YEAR(AW29-MOD(AW29-2,7)+3),1,2),{1E+99;7})*{1;-1})+5)/7), "")</f>
        <v/>
      </c>
      <c r="AY29" s="21"/>
      <c r="AZ29" s="11"/>
      <c r="BA29" s="7"/>
      <c r="BB29" s="8">
        <f t="shared" si="10"/>
        <v>43426</v>
      </c>
      <c r="BC29" s="17" t="str">
        <f>IF( OR(DAY(BB29)=1,WEEKDAY(BB29,2)=1), INT((BB29-SUM(MOD(DATE(YEAR(BB29-MOD(BB29-2,7)+3),1,2),{1E+99;7})*{1;-1})+5)/7), "")</f>
        <v/>
      </c>
      <c r="BD29" s="21"/>
      <c r="BE29" s="11"/>
      <c r="BF29" s="7"/>
      <c r="BG29" s="8">
        <f t="shared" si="11"/>
        <v>43456</v>
      </c>
      <c r="BH29" s="17" t="str">
        <f>IF( OR(DAY(BG29)=1,WEEKDAY(BG29,2)=1), INT((BG29-SUM(MOD(DATE(YEAR(BG29-MOD(BG29-2,7)+3),1,2),{1E+99;7})*{1;-1})+5)/7), "")</f>
        <v/>
      </c>
      <c r="BI29" s="42"/>
      <c r="BJ29" s="11"/>
    </row>
    <row r="30" spans="1:62" ht="17.25" customHeight="1" x14ac:dyDescent="0.25">
      <c r="A30" s="1">
        <v>24</v>
      </c>
      <c r="B30" s="11"/>
      <c r="C30" s="7"/>
      <c r="D30" s="8">
        <f t="shared" si="0"/>
        <v>43123</v>
      </c>
      <c r="E30" s="17">
        <f>IF( OR(DAY(D30)=1,WEEKDAY(D30,2)=1), INT((D30-SUM(MOD(DATE(YEAR(D30-MOD(D30-2,7)+3),1,2),{1E+99;7})*{1;-1})+5)/7), "")</f>
        <v>4</v>
      </c>
      <c r="F30" s="21" t="s">
        <v>2</v>
      </c>
      <c r="G30" s="11"/>
      <c r="H30" s="7"/>
      <c r="I30" s="8">
        <f t="shared" si="1"/>
        <v>43154</v>
      </c>
      <c r="J30" s="17" t="str">
        <f>IF( OR(DAY(I30)=1,WEEKDAY(I30,2)=1), INT((I30-SUM(MOD(DATE(YEAR(I30-MOD(I30-2,7)+3),1,2),{1E+99;7})*{1;-1})+5)/7), "")</f>
        <v/>
      </c>
      <c r="K30" s="42"/>
      <c r="L30" s="11"/>
      <c r="M30" s="7"/>
      <c r="N30" s="8">
        <f t="shared" si="2"/>
        <v>43182</v>
      </c>
      <c r="O30" s="17" t="str">
        <f>IF( OR(DAY(N30)=1,WEEKDAY(N30,2)=1), INT((N30-SUM(MOD(DATE(YEAR(N30-MOD(N30-2,7)+3),1,2),{1E+99;7})*{1;-1})+5)/7), "")</f>
        <v/>
      </c>
      <c r="P30" s="21"/>
      <c r="Q30" s="11"/>
      <c r="R30" s="7"/>
      <c r="S30" s="8">
        <f t="shared" si="3"/>
        <v>43213</v>
      </c>
      <c r="T30" s="17" t="str">
        <f>IF( OR(DAY(S30)=1,WEEKDAY(S30,2)=1), INT((S30-SUM(MOD(DATE(YEAR(S30-MOD(S30-2,7)+3),1,2),{1E+99;7})*{1;-1})+5)/7), "")</f>
        <v/>
      </c>
      <c r="U30" s="42"/>
      <c r="V30" s="11"/>
      <c r="W30" s="7"/>
      <c r="X30" s="8">
        <f>IF($D$3&lt;&gt;"",IF(MONTH(DATE($D$3,MONTH(X$5),$A30))=MONTH(X$7),DATE($D$3,MONTH(X$5),$A30),""),"")</f>
        <v>43243</v>
      </c>
      <c r="Y30" s="17" t="str">
        <f>IF( OR(DAY(X30)=1,WEEKDAY(X30,2)=1), INT((X30-SUM(MOD(DATE(YEAR(X30-MOD(X30-2,7)+3),1,2),{1E+99;7})*{1;-1})+5)/7), "")</f>
        <v/>
      </c>
      <c r="Z30" s="21"/>
      <c r="AA30" s="11"/>
      <c r="AB30" s="7"/>
      <c r="AC30" s="8">
        <f t="shared" si="5"/>
        <v>43274</v>
      </c>
      <c r="AD30" s="17" t="str">
        <f>IF( OR(DAY(AC30)=1,WEEKDAY(AC30,2)=1), INT((AC30-SUM(MOD(DATE(YEAR(AC30-MOD(AC30-2,7)+3),1,2),{1E+99;7})*{1;-1})+5)/7), "")</f>
        <v/>
      </c>
      <c r="AE30" s="42"/>
      <c r="AF30" s="11"/>
      <c r="AG30" s="7"/>
      <c r="AH30" s="8">
        <f t="shared" si="6"/>
        <v>43304</v>
      </c>
      <c r="AI30" s="17" t="str">
        <f>IF( OR(DAY(AH30)=1,WEEKDAY(AH30,2)=1), INT((AH30-SUM(MOD(DATE(YEAR(AH30-MOD(AH30-2,7)+3),1,2),{1E+99;7})*{1;-1})+5)/7), "")</f>
        <v/>
      </c>
      <c r="AJ30" s="42"/>
      <c r="AK30" s="11"/>
      <c r="AL30" s="7"/>
      <c r="AM30" s="8">
        <f t="shared" si="7"/>
        <v>43335</v>
      </c>
      <c r="AN30" s="17" t="str">
        <f>IF( OR(DAY(AM30)=1,WEEKDAY(AM30,2)=1), INT((AM30-SUM(MOD(DATE(YEAR(AM30-MOD(AM30-2,7)+3),1,2),{1E+99;7})*{1;-1})+5)/7), "")</f>
        <v/>
      </c>
      <c r="AO30" s="42"/>
      <c r="AP30" s="11"/>
      <c r="AQ30" s="7"/>
      <c r="AR30" s="8">
        <f t="shared" si="8"/>
        <v>43366</v>
      </c>
      <c r="AS30" s="17" t="str">
        <f>IF( OR(DAY(AR30)=1,WEEKDAY(AR30,2)=1), INT((AR30-SUM(MOD(DATE(YEAR(AR30-MOD(AR30-2,7)+3),1,2),{1E+99;7})*{1;-1})+5)/7), "")</f>
        <v/>
      </c>
      <c r="AT30" s="42"/>
      <c r="AU30" s="11"/>
      <c r="AV30" s="7"/>
      <c r="AW30" s="8">
        <f t="shared" si="9"/>
        <v>43396</v>
      </c>
      <c r="AX30" s="17">
        <f>IF( OR(DAY(AW30)=1,WEEKDAY(AW30,2)=1), INT((AW30-SUM(MOD(DATE(YEAR(AW30-MOD(AW30-2,7)+3),1,2),{1E+99;7})*{1;-1})+5)/7), "")</f>
        <v>43</v>
      </c>
      <c r="AY30" s="42"/>
      <c r="AZ30" s="11"/>
      <c r="BA30" s="7"/>
      <c r="BB30" s="8">
        <f t="shared" si="10"/>
        <v>43427</v>
      </c>
      <c r="BC30" s="17" t="str">
        <f>IF( OR(DAY(BB30)=1,WEEKDAY(BB30,2)=1), INT((BB30-SUM(MOD(DATE(YEAR(BB30-MOD(BB30-2,7)+3),1,2),{1E+99;7})*{1;-1})+5)/7), "")</f>
        <v/>
      </c>
      <c r="BD30" s="21"/>
      <c r="BE30" s="11"/>
      <c r="BF30" s="7"/>
      <c r="BG30" s="8">
        <f t="shared" si="11"/>
        <v>43457</v>
      </c>
      <c r="BH30" s="17" t="str">
        <f>IF( OR(DAY(BG30)=1,WEEKDAY(BG30,2)=1), INT((BG30-SUM(MOD(DATE(YEAR(BG30-MOD(BG30-2,7)+3),1,2),{1E+99;7})*{1;-1})+5)/7), "")</f>
        <v/>
      </c>
      <c r="BI30" s="42"/>
      <c r="BJ30" s="11"/>
    </row>
    <row r="31" spans="1:62" ht="17.25" customHeight="1" x14ac:dyDescent="0.25">
      <c r="A31" s="1">
        <v>25</v>
      </c>
      <c r="B31" s="11"/>
      <c r="C31" s="7"/>
      <c r="D31" s="8">
        <f t="shared" si="0"/>
        <v>43124</v>
      </c>
      <c r="E31" s="17" t="str">
        <f>IF( OR(DAY(D31)=1,WEEKDAY(D31,2)=1), INT((D31-SUM(MOD(DATE(YEAR(D31-MOD(D31-2,7)+3),1,2),{1E+99;7})*{1;-1})+5)/7), "")</f>
        <v/>
      </c>
      <c r="F31" s="21" t="s">
        <v>3</v>
      </c>
      <c r="G31" s="11"/>
      <c r="H31" s="7"/>
      <c r="I31" s="8">
        <f t="shared" si="1"/>
        <v>43155</v>
      </c>
      <c r="J31" s="17" t="str">
        <f>IF( OR(DAY(I31)=1,WEEKDAY(I31,2)=1), INT((I31-SUM(MOD(DATE(YEAR(I31-MOD(I31-2,7)+3),1,2),{1E+99;7})*{1;-1})+5)/7), "")</f>
        <v/>
      </c>
      <c r="K31" s="42"/>
      <c r="L31" s="11"/>
      <c r="M31" s="7"/>
      <c r="N31" s="8">
        <f t="shared" si="2"/>
        <v>43183</v>
      </c>
      <c r="O31" s="17" t="str">
        <f>IF( OR(DAY(N31)=1,WEEKDAY(N31,2)=1), INT((N31-SUM(MOD(DATE(YEAR(N31-MOD(N31-2,7)+3),1,2),{1E+99;7})*{1;-1})+5)/7), "")</f>
        <v/>
      </c>
      <c r="P31" s="21"/>
      <c r="Q31" s="11"/>
      <c r="R31" s="7"/>
      <c r="S31" s="8">
        <f t="shared" si="3"/>
        <v>43214</v>
      </c>
      <c r="T31" s="17">
        <f>IF( OR(DAY(S31)=1,WEEKDAY(S31,2)=1), INT((S31-SUM(MOD(DATE(YEAR(S31-MOD(S31-2,7)+3),1,2),{1E+99;7})*{1;-1})+5)/7), "")</f>
        <v>17</v>
      </c>
      <c r="U31" s="42"/>
      <c r="V31" s="11"/>
      <c r="W31" s="7"/>
      <c r="X31" s="8">
        <f t="shared" si="4"/>
        <v>43244</v>
      </c>
      <c r="Y31" s="17" t="str">
        <f>IF( OR(DAY(X31)=1,WEEKDAY(X31,2)=1), INT((X31-SUM(MOD(DATE(YEAR(X31-MOD(X31-2,7)+3),1,2),{1E+99;7})*{1;-1})+5)/7), "")</f>
        <v/>
      </c>
      <c r="Z31" s="21"/>
      <c r="AA31" s="11"/>
      <c r="AB31" s="7"/>
      <c r="AC31" s="8">
        <f t="shared" si="5"/>
        <v>43275</v>
      </c>
      <c r="AD31" s="17" t="str">
        <f>IF( OR(DAY(AC31)=1,WEEKDAY(AC31,2)=1), INT((AC31-SUM(MOD(DATE(YEAR(AC31-MOD(AC31-2,7)+3),1,2),{1E+99;7})*{1;-1})+5)/7), "")</f>
        <v/>
      </c>
      <c r="AE31" s="42"/>
      <c r="AF31" s="11"/>
      <c r="AG31" s="7"/>
      <c r="AH31" s="8">
        <f t="shared" si="6"/>
        <v>43305</v>
      </c>
      <c r="AI31" s="17">
        <f>IF( OR(DAY(AH31)=1,WEEKDAY(AH31,2)=1), INT((AH31-SUM(MOD(DATE(YEAR(AH31-MOD(AH31-2,7)+3),1,2),{1E+99;7})*{1;-1})+5)/7), "")</f>
        <v>30</v>
      </c>
      <c r="AJ31" s="42"/>
      <c r="AK31" s="11"/>
      <c r="AL31" s="7"/>
      <c r="AM31" s="8">
        <f t="shared" si="7"/>
        <v>43336</v>
      </c>
      <c r="AN31" s="17" t="str">
        <f>IF( OR(DAY(AM31)=1,WEEKDAY(AM31,2)=1), INT((AM31-SUM(MOD(DATE(YEAR(AM31-MOD(AM31-2,7)+3),1,2),{1E+99;7})*{1;-1})+5)/7), "")</f>
        <v/>
      </c>
      <c r="AO31" s="42"/>
      <c r="AP31" s="11"/>
      <c r="AQ31" s="7"/>
      <c r="AR31" s="8">
        <f t="shared" si="8"/>
        <v>43367</v>
      </c>
      <c r="AS31" s="17" t="str">
        <f>IF( OR(DAY(AR31)=1,WEEKDAY(AR31,2)=1), INT((AR31-SUM(MOD(DATE(YEAR(AR31-MOD(AR31-2,7)+3),1,2),{1E+99;7})*{1;-1})+5)/7), "")</f>
        <v/>
      </c>
      <c r="AT31" s="42"/>
      <c r="AU31" s="11"/>
      <c r="AV31" s="7"/>
      <c r="AW31" s="8">
        <f t="shared" si="9"/>
        <v>43397</v>
      </c>
      <c r="AX31" s="17" t="str">
        <f>IF( OR(DAY(AW31)=1,WEEKDAY(AW31,2)=1), INT((AW31-SUM(MOD(DATE(YEAR(AW31-MOD(AW31-2,7)+3),1,2),{1E+99;7})*{1;-1})+5)/7), "")</f>
        <v/>
      </c>
      <c r="AY31" s="42"/>
      <c r="AZ31" s="11"/>
      <c r="BA31" s="7"/>
      <c r="BB31" s="8">
        <f t="shared" si="10"/>
        <v>43428</v>
      </c>
      <c r="BC31" s="17" t="str">
        <f>IF( OR(DAY(BB31)=1,WEEKDAY(BB31,2)=1), INT((BB31-SUM(MOD(DATE(YEAR(BB31-MOD(BB31-2,7)+3),1,2),{1E+99;7})*{1;-1})+5)/7), "")</f>
        <v/>
      </c>
      <c r="BD31" s="21"/>
      <c r="BE31" s="11"/>
      <c r="BF31" s="7"/>
      <c r="BG31" s="8">
        <f t="shared" si="11"/>
        <v>43458</v>
      </c>
      <c r="BH31" s="17" t="str">
        <f>IF( OR(DAY(BG31)=1,WEEKDAY(BG31,2)=1), INT((BG31-SUM(MOD(DATE(YEAR(BG31-MOD(BG31-2,7)+3),1,2),{1E+99;7})*{1;-1})+5)/7), "")</f>
        <v/>
      </c>
      <c r="BI31" s="42"/>
      <c r="BJ31" s="11"/>
    </row>
    <row r="32" spans="1:62" ht="17.25" customHeight="1" x14ac:dyDescent="0.25">
      <c r="A32" s="1">
        <v>26</v>
      </c>
      <c r="B32" s="11"/>
      <c r="C32" s="7"/>
      <c r="D32" s="8">
        <f t="shared" si="0"/>
        <v>43125</v>
      </c>
      <c r="E32" s="17" t="str">
        <f>IF( OR(DAY(D32)=1,WEEKDAY(D32,2)=1), INT((D32-SUM(MOD(DATE(YEAR(D32-MOD(D32-2,7)+3),1,2),{1E+99;7})*{1;-1})+5)/7), "")</f>
        <v/>
      </c>
      <c r="F32" s="21" t="s">
        <v>4</v>
      </c>
      <c r="G32" s="11"/>
      <c r="H32" s="7"/>
      <c r="I32" s="8">
        <f t="shared" si="1"/>
        <v>43156</v>
      </c>
      <c r="J32" s="17" t="str">
        <f>IF( OR(DAY(I32)=1,WEEKDAY(I32,2)=1), INT((I32-SUM(MOD(DATE(YEAR(I32-MOD(I32-2,7)+3),1,2),{1E+99;7})*{1;-1})+5)/7), "")</f>
        <v/>
      </c>
      <c r="K32" s="42"/>
      <c r="L32" s="11"/>
      <c r="M32" s="7"/>
      <c r="N32" s="8">
        <f t="shared" si="2"/>
        <v>43184</v>
      </c>
      <c r="O32" s="17" t="str">
        <f>IF( OR(DAY(N32)=1,WEEKDAY(N32,2)=1), INT((N32-SUM(MOD(DATE(YEAR(N32-MOD(N32-2,7)+3),1,2),{1E+99;7})*{1;-1})+5)/7), "")</f>
        <v/>
      </c>
      <c r="P32" s="21"/>
      <c r="Q32" s="11"/>
      <c r="R32" s="7"/>
      <c r="S32" s="8">
        <f t="shared" si="3"/>
        <v>43215</v>
      </c>
      <c r="T32" s="17" t="str">
        <f>IF( OR(DAY(S32)=1,WEEKDAY(S32,2)=1), INT((S32-SUM(MOD(DATE(YEAR(S32-MOD(S32-2,7)+3),1,2),{1E+99;7})*{1;-1})+5)/7), "")</f>
        <v/>
      </c>
      <c r="U32" s="42"/>
      <c r="V32" s="11"/>
      <c r="W32" s="7"/>
      <c r="X32" s="8">
        <f t="shared" si="4"/>
        <v>43245</v>
      </c>
      <c r="Y32" s="17" t="str">
        <f>IF( OR(DAY(X32)=1,WEEKDAY(X32,2)=1), INT((X32-SUM(MOD(DATE(YEAR(X32-MOD(X32-2,7)+3),1,2),{1E+99;7})*{1;-1})+5)/7), "")</f>
        <v/>
      </c>
      <c r="Z32" s="21"/>
      <c r="AA32" s="11"/>
      <c r="AB32" s="7"/>
      <c r="AC32" s="8">
        <f t="shared" si="5"/>
        <v>43276</v>
      </c>
      <c r="AD32" s="17" t="str">
        <f>IF( OR(DAY(AC32)=1,WEEKDAY(AC32,2)=1), INT((AC32-SUM(MOD(DATE(YEAR(AC32-MOD(AC32-2,7)+3),1,2),{1E+99;7})*{1;-1})+5)/7), "")</f>
        <v/>
      </c>
      <c r="AE32" s="42"/>
      <c r="AF32" s="11"/>
      <c r="AG32" s="7"/>
      <c r="AH32" s="8">
        <f t="shared" si="6"/>
        <v>43306</v>
      </c>
      <c r="AI32" s="17" t="str">
        <f>IF( OR(DAY(AH32)=1,WEEKDAY(AH32,2)=1), INT((AH32-SUM(MOD(DATE(YEAR(AH32-MOD(AH32-2,7)+3),1,2),{1E+99;7})*{1;-1})+5)/7), "")</f>
        <v/>
      </c>
      <c r="AJ32" s="42"/>
      <c r="AK32" s="11"/>
      <c r="AL32" s="7"/>
      <c r="AM32" s="8">
        <f t="shared" si="7"/>
        <v>43337</v>
      </c>
      <c r="AN32" s="17" t="str">
        <f>IF( OR(DAY(AM32)=1,WEEKDAY(AM32,2)=1), INT((AM32-SUM(MOD(DATE(YEAR(AM32-MOD(AM32-2,7)+3),1,2),{1E+99;7})*{1;-1})+5)/7), "")</f>
        <v/>
      </c>
      <c r="AO32" s="42"/>
      <c r="AP32" s="11"/>
      <c r="AQ32" s="7"/>
      <c r="AR32" s="8">
        <f t="shared" si="8"/>
        <v>43368</v>
      </c>
      <c r="AS32" s="17">
        <f>IF( OR(DAY(AR32)=1,WEEKDAY(AR32,2)=1), INT((AR32-SUM(MOD(DATE(YEAR(AR32-MOD(AR32-2,7)+3),1,2),{1E+99;7})*{1;-1})+5)/7), "")</f>
        <v>39</v>
      </c>
      <c r="AT32" s="21"/>
      <c r="AU32" s="11"/>
      <c r="AV32" s="7"/>
      <c r="AW32" s="8">
        <f t="shared" si="9"/>
        <v>43398</v>
      </c>
      <c r="AX32" s="17" t="str">
        <f>IF( OR(DAY(AW32)=1,WEEKDAY(AW32,2)=1), INT((AW32-SUM(MOD(DATE(YEAR(AW32-MOD(AW32-2,7)+3),1,2),{1E+99;7})*{1;-1})+5)/7), "")</f>
        <v/>
      </c>
      <c r="AY32" s="42"/>
      <c r="AZ32" s="11"/>
      <c r="BA32" s="7"/>
      <c r="BB32" s="8">
        <f t="shared" si="10"/>
        <v>43429</v>
      </c>
      <c r="BC32" s="17" t="str">
        <f>IF( OR(DAY(BB32)=1,WEEKDAY(BB32,2)=1), INT((BB32-SUM(MOD(DATE(YEAR(BB32-MOD(BB32-2,7)+3),1,2),{1E+99;7})*{1;-1})+5)/7), "")</f>
        <v/>
      </c>
      <c r="BD32" s="21"/>
      <c r="BE32" s="11"/>
      <c r="BF32" s="7"/>
      <c r="BG32" s="8">
        <f t="shared" si="11"/>
        <v>43459</v>
      </c>
      <c r="BH32" s="17">
        <f>IF( OR(DAY(BG32)=1,WEEKDAY(BG32,2)=1), INT((BG32-SUM(MOD(DATE(YEAR(BG32-MOD(BG32-2,7)+3),1,2),{1E+99;7})*{1;-1})+5)/7), "")</f>
        <v>52</v>
      </c>
      <c r="BI32" s="42"/>
      <c r="BJ32" s="11"/>
    </row>
    <row r="33" spans="1:62" ht="17.25" customHeight="1" x14ac:dyDescent="0.25">
      <c r="A33" s="1">
        <v>27</v>
      </c>
      <c r="B33" s="11"/>
      <c r="C33" s="7"/>
      <c r="D33" s="8">
        <f t="shared" si="0"/>
        <v>43126</v>
      </c>
      <c r="E33" s="17" t="str">
        <f>IF( OR(DAY(D33)=1,WEEKDAY(D33,2)=1), INT((D33-SUM(MOD(DATE(YEAR(D33-MOD(D33-2,7)+3),1,2),{1E+99;7})*{1;-1})+5)/7), "")</f>
        <v/>
      </c>
      <c r="F33" s="21" t="s">
        <v>18</v>
      </c>
      <c r="G33" s="11"/>
      <c r="H33" s="7"/>
      <c r="I33" s="8">
        <f t="shared" si="1"/>
        <v>43157</v>
      </c>
      <c r="J33" s="17" t="str">
        <f>IF( OR(DAY(I33)=1,WEEKDAY(I33,2)=1), INT((I33-SUM(MOD(DATE(YEAR(I33-MOD(I33-2,7)+3),1,2),{1E+99;7})*{1;-1})+5)/7), "")</f>
        <v/>
      </c>
      <c r="K33" s="42"/>
      <c r="L33" s="11"/>
      <c r="M33" s="7"/>
      <c r="N33" s="8">
        <f t="shared" si="2"/>
        <v>43185</v>
      </c>
      <c r="O33" s="17" t="str">
        <f>IF( OR(DAY(N33)=1,WEEKDAY(N33,2)=1), INT((N33-SUM(MOD(DATE(YEAR(N33-MOD(N33-2,7)+3),1,2),{1E+99;7})*{1;-1})+5)/7), "")</f>
        <v/>
      </c>
      <c r="P33" s="21"/>
      <c r="Q33" s="11"/>
      <c r="R33" s="7"/>
      <c r="S33" s="8">
        <f t="shared" si="3"/>
        <v>43216</v>
      </c>
      <c r="T33" s="17" t="str">
        <f>IF( OR(DAY(S33)=1,WEEKDAY(S33,2)=1), INT((S33-SUM(MOD(DATE(YEAR(S33-MOD(S33-2,7)+3),1,2),{1E+99;7})*{1;-1})+5)/7), "")</f>
        <v/>
      </c>
      <c r="U33" s="42"/>
      <c r="V33" s="11"/>
      <c r="W33" s="7"/>
      <c r="X33" s="8">
        <f t="shared" si="4"/>
        <v>43246</v>
      </c>
      <c r="Y33" s="17" t="str">
        <f>IF( OR(DAY(X33)=1,WEEKDAY(X33,2)=1), INT((X33-SUM(MOD(DATE(YEAR(X33-MOD(X33-2,7)+3),1,2),{1E+99;7})*{1;-1})+5)/7), "")</f>
        <v/>
      </c>
      <c r="Z33" s="21"/>
      <c r="AA33" s="11"/>
      <c r="AB33" s="7"/>
      <c r="AC33" s="8">
        <f t="shared" si="5"/>
        <v>43277</v>
      </c>
      <c r="AD33" s="17">
        <f>IF( OR(DAY(AC33)=1,WEEKDAY(AC33,2)=1), INT((AC33-SUM(MOD(DATE(YEAR(AC33-MOD(AC33-2,7)+3),1,2),{1E+99;7})*{1;-1})+5)/7), "")</f>
        <v>26</v>
      </c>
      <c r="AE33" s="42"/>
      <c r="AF33" s="11"/>
      <c r="AG33" s="7"/>
      <c r="AH33" s="8">
        <f t="shared" si="6"/>
        <v>43307</v>
      </c>
      <c r="AI33" s="17" t="str">
        <f>IF( OR(DAY(AH33)=1,WEEKDAY(AH33,2)=1), INT((AH33-SUM(MOD(DATE(YEAR(AH33-MOD(AH33-2,7)+3),1,2),{1E+99;7})*{1;-1})+5)/7), "")</f>
        <v/>
      </c>
      <c r="AJ33" s="42"/>
      <c r="AK33" s="11"/>
      <c r="AL33" s="7"/>
      <c r="AM33" s="8">
        <f t="shared" si="7"/>
        <v>43338</v>
      </c>
      <c r="AN33" s="17" t="str">
        <f>IF( OR(DAY(AM33)=1,WEEKDAY(AM33,2)=1), INT((AM33-SUM(MOD(DATE(YEAR(AM33-MOD(AM33-2,7)+3),1,2),{1E+99;7})*{1;-1})+5)/7), "")</f>
        <v/>
      </c>
      <c r="AO33" s="42"/>
      <c r="AP33" s="11"/>
      <c r="AQ33" s="7"/>
      <c r="AR33" s="8">
        <f t="shared" si="8"/>
        <v>43369</v>
      </c>
      <c r="AS33" s="17" t="str">
        <f>IF( OR(DAY(AR33)=1,WEEKDAY(AR33,2)=1), INT((AR33-SUM(MOD(DATE(YEAR(AR33-MOD(AR33-2,7)+3),1,2),{1E+99;7})*{1;-1})+5)/7), "")</f>
        <v/>
      </c>
      <c r="AT33" s="21"/>
      <c r="AU33" s="11"/>
      <c r="AV33" s="7"/>
      <c r="AW33" s="8">
        <f t="shared" si="9"/>
        <v>43399</v>
      </c>
      <c r="AX33" s="17" t="str">
        <f>IF( OR(DAY(AW33)=1,WEEKDAY(AW33,2)=1), INT((AW33-SUM(MOD(DATE(YEAR(AW33-MOD(AW33-2,7)+3),1,2),{1E+99;7})*{1;-1})+5)/7), "")</f>
        <v/>
      </c>
      <c r="AY33" s="42"/>
      <c r="AZ33" s="11"/>
      <c r="BA33" s="7"/>
      <c r="BB33" s="8">
        <f t="shared" si="10"/>
        <v>43430</v>
      </c>
      <c r="BC33" s="17" t="str">
        <f>IF( OR(DAY(BB33)=1,WEEKDAY(BB33,2)=1), INT((BB33-SUM(MOD(DATE(YEAR(BB33-MOD(BB33-2,7)+3),1,2),{1E+99;7})*{1;-1})+5)/7), "")</f>
        <v/>
      </c>
      <c r="BD33" s="21"/>
      <c r="BE33" s="11"/>
      <c r="BF33" s="7"/>
      <c r="BG33" s="8">
        <f t="shared" si="11"/>
        <v>43460</v>
      </c>
      <c r="BH33" s="17" t="str">
        <f>IF( OR(DAY(BG33)=1,WEEKDAY(BG33,2)=1), INT((BG33-SUM(MOD(DATE(YEAR(BG33-MOD(BG33-2,7)+3),1,2),{1E+99;7})*{1;-1})+5)/7), "")</f>
        <v/>
      </c>
      <c r="BI33" s="42"/>
      <c r="BJ33" s="11"/>
    </row>
    <row r="34" spans="1:62" ht="17.25" customHeight="1" x14ac:dyDescent="0.25">
      <c r="A34" s="1">
        <v>28</v>
      </c>
      <c r="B34" s="11"/>
      <c r="C34" s="7"/>
      <c r="D34" s="8">
        <f t="shared" si="0"/>
        <v>43127</v>
      </c>
      <c r="E34" s="17" t="str">
        <f>IF( OR(DAY(D34)=1,WEEKDAY(D34,2)=1), INT((D34-SUM(MOD(DATE(YEAR(D34-MOD(D34-2,7)+3),1,2),{1E+99;7})*{1;-1})+5)/7), "")</f>
        <v/>
      </c>
      <c r="F34" s="21" t="s">
        <v>15</v>
      </c>
      <c r="G34" s="11"/>
      <c r="H34" s="7"/>
      <c r="I34" s="8">
        <f t="shared" si="1"/>
        <v>43158</v>
      </c>
      <c r="J34" s="17">
        <f>IF( OR(DAY(I34)=1,WEEKDAY(I34,2)=1), INT((I34-SUM(MOD(DATE(YEAR(I34-MOD(I34-2,7)+3),1,2),{1E+99;7})*{1;-1})+5)/7), "")</f>
        <v>9</v>
      </c>
      <c r="K34" s="21"/>
      <c r="L34" s="11"/>
      <c r="M34" s="7"/>
      <c r="N34" s="8">
        <f t="shared" si="2"/>
        <v>43186</v>
      </c>
      <c r="O34" s="17">
        <f>IF( OR(DAY(N34)=1,WEEKDAY(N34,2)=1), INT((N34-SUM(MOD(DATE(YEAR(N34-MOD(N34-2,7)+3),1,2),{1E+99;7})*{1;-1})+5)/7), "")</f>
        <v>13</v>
      </c>
      <c r="P34" s="21"/>
      <c r="Q34" s="11"/>
      <c r="R34" s="7"/>
      <c r="S34" s="8">
        <f t="shared" si="3"/>
        <v>43217</v>
      </c>
      <c r="T34" s="17" t="str">
        <f>IF( OR(DAY(S34)=1,WEEKDAY(S34,2)=1), INT((S34-SUM(MOD(DATE(YEAR(S34-MOD(S34-2,7)+3),1,2),{1E+99;7})*{1;-1})+5)/7), "")</f>
        <v/>
      </c>
      <c r="U34" s="42"/>
      <c r="V34" s="11"/>
      <c r="W34" s="7"/>
      <c r="X34" s="8">
        <f t="shared" si="4"/>
        <v>43247</v>
      </c>
      <c r="Y34" s="17" t="str">
        <f>IF( OR(DAY(X34)=1,WEEKDAY(X34,2)=1), INT((X34-SUM(MOD(DATE(YEAR(X34-MOD(X34-2,7)+3),1,2),{1E+99;7})*{1;-1})+5)/7), "")</f>
        <v/>
      </c>
      <c r="Z34" s="21"/>
      <c r="AA34" s="11"/>
      <c r="AB34" s="7"/>
      <c r="AC34" s="8">
        <f t="shared" si="5"/>
        <v>43278</v>
      </c>
      <c r="AD34" s="17" t="str">
        <f>IF( OR(DAY(AC34)=1,WEEKDAY(AC34,2)=1), INT((AC34-SUM(MOD(DATE(YEAR(AC34-MOD(AC34-2,7)+3),1,2),{1E+99;7})*{1;-1})+5)/7), "")</f>
        <v/>
      </c>
      <c r="AE34" s="42"/>
      <c r="AF34" s="11"/>
      <c r="AG34" s="7"/>
      <c r="AH34" s="8">
        <f t="shared" si="6"/>
        <v>43308</v>
      </c>
      <c r="AI34" s="17" t="str">
        <f>IF( OR(DAY(AH34)=1,WEEKDAY(AH34,2)=1), INT((AH34-SUM(MOD(DATE(YEAR(AH34-MOD(AH34-2,7)+3),1,2),{1E+99;7})*{1;-1})+5)/7), "")</f>
        <v/>
      </c>
      <c r="AJ34" s="42"/>
      <c r="AK34" s="11"/>
      <c r="AL34" s="7"/>
      <c r="AM34" s="8">
        <f t="shared" si="7"/>
        <v>43339</v>
      </c>
      <c r="AN34" s="17" t="str">
        <f>IF( OR(DAY(AM34)=1,WEEKDAY(AM34,2)=1), INT((AM34-SUM(MOD(DATE(YEAR(AM34-MOD(AM34-2,7)+3),1,2),{1E+99;7})*{1;-1})+5)/7), "")</f>
        <v/>
      </c>
      <c r="AO34" s="42"/>
      <c r="AP34" s="11"/>
      <c r="AQ34" s="7"/>
      <c r="AR34" s="8">
        <f t="shared" si="8"/>
        <v>43370</v>
      </c>
      <c r="AS34" s="17" t="str">
        <f>IF( OR(DAY(AR34)=1,WEEKDAY(AR34,2)=1), INT((AR34-SUM(MOD(DATE(YEAR(AR34-MOD(AR34-2,7)+3),1,2),{1E+99;7})*{1;-1})+5)/7), "")</f>
        <v/>
      </c>
      <c r="AT34" s="21"/>
      <c r="AU34" s="11"/>
      <c r="AV34" s="7"/>
      <c r="AW34" s="8">
        <f t="shared" si="9"/>
        <v>43400</v>
      </c>
      <c r="AX34" s="17" t="str">
        <f>IF( OR(DAY(AW34)=1,WEEKDAY(AW34,2)=1), INT((AW34-SUM(MOD(DATE(YEAR(AW34-MOD(AW34-2,7)+3),1,2),{1E+99;7})*{1;-1})+5)/7), "")</f>
        <v/>
      </c>
      <c r="AY34" s="42"/>
      <c r="AZ34" s="11"/>
      <c r="BA34" s="7"/>
      <c r="BB34" s="8">
        <f t="shared" si="10"/>
        <v>43431</v>
      </c>
      <c r="BC34" s="17">
        <f>IF( OR(DAY(BB34)=1,WEEKDAY(BB34,2)=1), INT((BB34-SUM(MOD(DATE(YEAR(BB34-MOD(BB34-2,7)+3),1,2),{1E+99;7})*{1;-1})+5)/7), "")</f>
        <v>48</v>
      </c>
      <c r="BD34" s="21"/>
      <c r="BE34" s="11"/>
      <c r="BF34" s="7"/>
      <c r="BG34" s="8">
        <f t="shared" si="11"/>
        <v>43461</v>
      </c>
      <c r="BH34" s="17" t="str">
        <f>IF( OR(DAY(BG34)=1,WEEKDAY(BG34,2)=1), INT((BG34-SUM(MOD(DATE(YEAR(BG34-MOD(BG34-2,7)+3),1,2),{1E+99;7})*{1;-1})+5)/7), "")</f>
        <v/>
      </c>
      <c r="BI34" s="42"/>
      <c r="BJ34" s="11"/>
    </row>
    <row r="35" spans="1:62" ht="17.25" customHeight="1" thickBot="1" x14ac:dyDescent="0.3">
      <c r="A35" s="1">
        <v>29</v>
      </c>
      <c r="B35" s="11"/>
      <c r="C35" s="7"/>
      <c r="D35" s="8">
        <f t="shared" si="0"/>
        <v>43128</v>
      </c>
      <c r="E35" s="17" t="str">
        <f>IF( OR(DAY(D35)=1,WEEKDAY(D35,2)=1), INT((D35-SUM(MOD(DATE(YEAR(D35-MOD(D35-2,7)+3),1,2),{1E+99;7})*{1;-1})+5)/7), "")</f>
        <v/>
      </c>
      <c r="F35" s="21" t="s">
        <v>38</v>
      </c>
      <c r="G35" s="11"/>
      <c r="H35" s="9"/>
      <c r="I35" s="10" t="str">
        <f t="shared" si="1"/>
        <v/>
      </c>
      <c r="J35" s="19" t="str">
        <f>IFERROR(IF(WEEKDAY(O36,2)=1,INT((O36-SUM(MOD(DATE(YEAR(O36-MOD(O36-2,7)+3),1,2),{1E+99;7})*{1;-1})+5)/7),""),"")</f>
        <v/>
      </c>
      <c r="K35" s="23"/>
      <c r="L35" s="11"/>
      <c r="M35" s="7"/>
      <c r="N35" s="8">
        <f t="shared" si="2"/>
        <v>43187</v>
      </c>
      <c r="O35" s="17" t="str">
        <f>IF( OR(DAY(N35)=1,WEEKDAY(N35,2)=1), INT((N35-SUM(MOD(DATE(YEAR(N35-MOD(N35-2,7)+3),1,2),{1E+99;7})*{1;-1})+5)/7), "")</f>
        <v/>
      </c>
      <c r="P35" s="21"/>
      <c r="Q35" s="11"/>
      <c r="R35" s="7"/>
      <c r="S35" s="8">
        <f t="shared" si="3"/>
        <v>43218</v>
      </c>
      <c r="T35" s="17" t="str">
        <f>IF( OR(DAY(S35)=1,WEEKDAY(S35,2)=1), INT((S35-SUM(MOD(DATE(YEAR(S35-MOD(S35-2,7)+3),1,2),{1E+99;7})*{1;-1})+5)/7), "")</f>
        <v/>
      </c>
      <c r="U35" s="42"/>
      <c r="V35" s="11"/>
      <c r="W35" s="7"/>
      <c r="X35" s="8">
        <f t="shared" si="4"/>
        <v>43248</v>
      </c>
      <c r="Y35" s="17" t="str">
        <f>IF( OR(DAY(X35)=1,WEEKDAY(X35,2)=1), INT((X35-SUM(MOD(DATE(YEAR(X35-MOD(X35-2,7)+3),1,2),{1E+99;7})*{1;-1})+5)/7), "")</f>
        <v/>
      </c>
      <c r="Z35" s="21"/>
      <c r="AA35" s="11"/>
      <c r="AB35" s="7"/>
      <c r="AC35" s="8">
        <f t="shared" si="5"/>
        <v>43279</v>
      </c>
      <c r="AD35" s="17" t="str">
        <f>IF( OR(DAY(AC35)=1,WEEKDAY(AC35,2)=1), INT((AC35-SUM(MOD(DATE(YEAR(AC35-MOD(AC35-2,7)+3),1,2),{1E+99;7})*{1;-1})+5)/7), "")</f>
        <v/>
      </c>
      <c r="AE35" s="42"/>
      <c r="AF35" s="11"/>
      <c r="AG35" s="7"/>
      <c r="AH35" s="8">
        <f t="shared" si="6"/>
        <v>43309</v>
      </c>
      <c r="AI35" s="17" t="str">
        <f>IF( OR(DAY(AH35)=1,WEEKDAY(AH35,2)=1), INT((AH35-SUM(MOD(DATE(YEAR(AH35-MOD(AH35-2,7)+3),1,2),{1E+99;7})*{1;-1})+5)/7), "")</f>
        <v/>
      </c>
      <c r="AJ35" s="42"/>
      <c r="AK35" s="11"/>
      <c r="AL35" s="7"/>
      <c r="AM35" s="8">
        <f t="shared" si="7"/>
        <v>43340</v>
      </c>
      <c r="AN35" s="17">
        <f>IF( OR(DAY(AM35)=1,WEEKDAY(AM35,2)=1), INT((AM35-SUM(MOD(DATE(YEAR(AM35-MOD(AM35-2,7)+3),1,2),{1E+99;7})*{1;-1})+5)/7), "")</f>
        <v>35</v>
      </c>
      <c r="AO35" s="42"/>
      <c r="AP35" s="11"/>
      <c r="AQ35" s="7"/>
      <c r="AR35" s="8">
        <f t="shared" si="8"/>
        <v>43371</v>
      </c>
      <c r="AS35" s="17" t="str">
        <f>IF( OR(DAY(AR35)=1,WEEKDAY(AR35,2)=1), INT((AR35-SUM(MOD(DATE(YEAR(AR35-MOD(AR35-2,7)+3),1,2),{1E+99;7})*{1;-1})+5)/7), "")</f>
        <v/>
      </c>
      <c r="AT35" s="21"/>
      <c r="AU35" s="11"/>
      <c r="AV35" s="7"/>
      <c r="AW35" s="8">
        <f t="shared" si="9"/>
        <v>43401</v>
      </c>
      <c r="AX35" s="17" t="str">
        <f>IF( OR(DAY(AW35)=1,WEEKDAY(AW35,2)=1), INT((AW35-SUM(MOD(DATE(YEAR(AW35-MOD(AW35-2,7)+3),1,2),{1E+99;7})*{1;-1})+5)/7), "")</f>
        <v/>
      </c>
      <c r="AY35" s="42"/>
      <c r="AZ35" s="11"/>
      <c r="BA35" s="7"/>
      <c r="BB35" s="8">
        <f t="shared" si="10"/>
        <v>43432</v>
      </c>
      <c r="BC35" s="17" t="str">
        <f>IF( OR(DAY(BB35)=1,WEEKDAY(BB35,2)=1), INT((BB35-SUM(MOD(DATE(YEAR(BB35-MOD(BB35-2,7)+3),1,2),{1E+99;7})*{1;-1})+5)/7), "")</f>
        <v/>
      </c>
      <c r="BD35" s="21"/>
      <c r="BE35" s="11"/>
      <c r="BF35" s="7"/>
      <c r="BG35" s="8">
        <f t="shared" si="11"/>
        <v>43462</v>
      </c>
      <c r="BH35" s="17" t="str">
        <f>IF( OR(DAY(BG35)=1,WEEKDAY(BG35,2)=1), INT((BG35-SUM(MOD(DATE(YEAR(BG35-MOD(BG35-2,7)+3),1,2),{1E+99;7})*{1;-1})+5)/7), "")</f>
        <v/>
      </c>
      <c r="BI35" s="42"/>
      <c r="BJ35" s="11"/>
    </row>
    <row r="36" spans="1:62" ht="17.25" customHeight="1" thickBot="1" x14ac:dyDescent="0.3">
      <c r="A36" s="1">
        <v>30</v>
      </c>
      <c r="B36" s="11"/>
      <c r="C36" s="7"/>
      <c r="D36" s="8">
        <f t="shared" si="0"/>
        <v>43129</v>
      </c>
      <c r="E36" s="17" t="str">
        <f>IF( OR(DAY(D36)=1,WEEKDAY(D36,2)=1), INT((D36-SUM(MOD(DATE(YEAR(D36-MOD(D36-2,7)+3),1,2),{1E+99;7})*{1;-1})+5)/7), "")</f>
        <v/>
      </c>
      <c r="F36" s="21" t="s">
        <v>39</v>
      </c>
      <c r="G36" s="11"/>
      <c r="H36" s="11"/>
      <c r="I36" s="13" t="str">
        <f t="shared" si="1"/>
        <v/>
      </c>
      <c r="J36" s="14" t="str">
        <f>IFERROR(IF(WEEKDAY(O37,2)=1,INT((O37-SUM(MOD(DATE(YEAR(O37-MOD(O37-2,7)+3),1,2),{1E+99;7})*{1;-1})+5)/7),""),"")</f>
        <v/>
      </c>
      <c r="K36" s="11"/>
      <c r="L36" s="11"/>
      <c r="M36" s="7"/>
      <c r="N36" s="8">
        <f t="shared" si="2"/>
        <v>43188</v>
      </c>
      <c r="O36" s="17" t="str">
        <f>IF( OR(DAY(N36)=1,WEEKDAY(N36,2)=1), INT((N36-SUM(MOD(DATE(YEAR(N36-MOD(N36-2,7)+3),1,2),{1E+99;7})*{1;-1})+5)/7), "")</f>
        <v/>
      </c>
      <c r="P36" s="21"/>
      <c r="Q36" s="11"/>
      <c r="R36" s="9"/>
      <c r="S36" s="10">
        <f t="shared" si="3"/>
        <v>43219</v>
      </c>
      <c r="T36" s="19" t="str">
        <f>IF( OR(DAY(S36)=1,WEEKDAY(S36,2)=1), INT((S36-SUM(MOD(DATE(YEAR(S36-MOD(S36-2,7)+3),1,2),{1E+99;7})*{1;-1})+5)/7), "")</f>
        <v/>
      </c>
      <c r="U36" s="43"/>
      <c r="V36" s="11"/>
      <c r="W36" s="7"/>
      <c r="X36" s="8">
        <f t="shared" si="4"/>
        <v>43249</v>
      </c>
      <c r="Y36" s="17">
        <f>IF( OR(DAY(X36)=1,WEEKDAY(X36,2)=1), INT((X36-SUM(MOD(DATE(YEAR(X36-MOD(X36-2,7)+3),1,2),{1E+99;7})*{1;-1})+5)/7), "")</f>
        <v>22</v>
      </c>
      <c r="Z36" s="21"/>
      <c r="AA36" s="11"/>
      <c r="AB36" s="9"/>
      <c r="AC36" s="10">
        <f t="shared" si="5"/>
        <v>43280</v>
      </c>
      <c r="AD36" s="19" t="str">
        <f>IF( OR(DAY(AC36)=1,WEEKDAY(AC36,2)=1), INT((AC36-SUM(MOD(DATE(YEAR(AC36-MOD(AC36-2,7)+3),1,2),{1E+99;7})*{1;-1})+5)/7), "")</f>
        <v/>
      </c>
      <c r="AE36" s="43"/>
      <c r="AF36" s="11"/>
      <c r="AG36" s="7"/>
      <c r="AH36" s="8">
        <f t="shared" si="6"/>
        <v>43310</v>
      </c>
      <c r="AI36" s="17" t="str">
        <f>IF( OR(DAY(AH36)=1,WEEKDAY(AH36,2)=1), INT((AH36-SUM(MOD(DATE(YEAR(AH36-MOD(AH36-2,7)+3),1,2),{1E+99;7})*{1;-1})+5)/7), "")</f>
        <v/>
      </c>
      <c r="AJ36" s="42"/>
      <c r="AK36" s="11"/>
      <c r="AL36" s="7"/>
      <c r="AM36" s="8">
        <f t="shared" si="7"/>
        <v>43341</v>
      </c>
      <c r="AN36" s="17" t="str">
        <f>IF( OR(DAY(AM36)=1,WEEKDAY(AM36,2)=1), INT((AM36-SUM(MOD(DATE(YEAR(AM36-MOD(AM36-2,7)+3),1,2),{1E+99;7})*{1;-1})+5)/7), "")</f>
        <v/>
      </c>
      <c r="AO36" s="42"/>
      <c r="AP36" s="11"/>
      <c r="AQ36" s="9"/>
      <c r="AR36" s="10">
        <f t="shared" si="8"/>
        <v>43372</v>
      </c>
      <c r="AS36" s="19" t="str">
        <f>IF( OR(DAY(AR36)=1,WEEKDAY(AR36,2)=1), INT((AR36-SUM(MOD(DATE(YEAR(AR36-MOD(AR36-2,7)+3),1,2),{1E+99;7})*{1;-1})+5)/7), "")</f>
        <v/>
      </c>
      <c r="AT36" s="22"/>
      <c r="AU36" s="11"/>
      <c r="AV36" s="7"/>
      <c r="AW36" s="8">
        <f t="shared" si="9"/>
        <v>43402</v>
      </c>
      <c r="AX36" s="17" t="str">
        <f>IF( OR(DAY(AW36)=1,WEEKDAY(AW36,2)=1), INT((AW36-SUM(MOD(DATE(YEAR(AW36-MOD(AW36-2,7)+3),1,2),{1E+99;7})*{1;-1})+5)/7), "")</f>
        <v/>
      </c>
      <c r="AY36" s="42"/>
      <c r="AZ36" s="11"/>
      <c r="BA36" s="9"/>
      <c r="BB36" s="10">
        <f t="shared" si="10"/>
        <v>43433</v>
      </c>
      <c r="BC36" s="19" t="str">
        <f>IF( OR(DAY(BB36)=1,WEEKDAY(BB36,2)=1), INT((BB36-SUM(MOD(DATE(YEAR(BB36-MOD(BB36-2,7)+3),1,2),{1E+99;7})*{1;-1})+5)/7), "")</f>
        <v/>
      </c>
      <c r="BD36" s="23"/>
      <c r="BE36" s="11"/>
      <c r="BF36" s="7"/>
      <c r="BG36" s="8">
        <f t="shared" si="11"/>
        <v>43463</v>
      </c>
      <c r="BH36" s="17" t="str">
        <f>IF( OR(DAY(BG36)=1,WEEKDAY(BG36,2)=1), INT((BG36-SUM(MOD(DATE(YEAR(BG36-MOD(BG36-2,7)+3),1,2),{1E+99;7})*{1;-1})+5)/7), "")</f>
        <v/>
      </c>
      <c r="BI36" s="42"/>
      <c r="BJ36" s="11"/>
    </row>
    <row r="37" spans="1:62" ht="17.25" customHeight="1" thickBot="1" x14ac:dyDescent="0.3">
      <c r="A37" s="1">
        <v>31</v>
      </c>
      <c r="B37" s="11"/>
      <c r="C37" s="9"/>
      <c r="D37" s="10">
        <f t="shared" si="0"/>
        <v>43130</v>
      </c>
      <c r="E37" s="19">
        <f>IF( OR(DAY(D37)=1,WEEKDAY(D37,2)=1), INT((D37-SUM(MOD(DATE(YEAR(D37-MOD(D37-2,7)+3),1,2),{1E+99;7})*{1;-1})+5)/7), "")</f>
        <v>5</v>
      </c>
      <c r="F37" s="22" t="s">
        <v>3</v>
      </c>
      <c r="G37" s="11"/>
      <c r="H37" s="11"/>
      <c r="I37" s="13" t="str">
        <f t="shared" si="1"/>
        <v/>
      </c>
      <c r="J37" s="14" t="str">
        <f>IFERROR(IF(WEEKDAY(O38,2)=1,INT((O38-SUM(MOD(DATE(YEAR(O38-MOD(O38-2,7)+3),1,2),{1E+99;7})*{1;-1})+5)/7),""),"")</f>
        <v/>
      </c>
      <c r="K37" s="11"/>
      <c r="L37" s="11"/>
      <c r="M37" s="9"/>
      <c r="N37" s="10">
        <f t="shared" si="2"/>
        <v>43189</v>
      </c>
      <c r="O37" s="19" t="str">
        <f>IF( OR(DAY(N37)=1,WEEKDAY(N37,2)=1), INT((N37-SUM(MOD(DATE(YEAR(N37-MOD(N37-2,7)+3),1,2),{1E+99;7})*{1;-1})+5)/7), "")</f>
        <v/>
      </c>
      <c r="P37" s="22"/>
      <c r="Q37" s="11"/>
      <c r="R37" s="11"/>
      <c r="S37" s="11"/>
      <c r="T37" s="11"/>
      <c r="U37" s="11"/>
      <c r="V37" s="11"/>
      <c r="W37" s="9"/>
      <c r="X37" s="10">
        <f t="shared" si="4"/>
        <v>43250</v>
      </c>
      <c r="Y37" s="19" t="str">
        <f>IF( OR(DAY(X37)=1,WEEKDAY(X37,2)=1), INT((X37-SUM(MOD(DATE(YEAR(X37-MOD(X37-2,7)+3),1,2),{1E+99;7})*{1;-1})+5)/7), "")</f>
        <v/>
      </c>
      <c r="Z37" s="22"/>
      <c r="AA37" s="11"/>
      <c r="AB37" s="11"/>
      <c r="AC37" s="13" t="str">
        <f t="shared" si="5"/>
        <v/>
      </c>
      <c r="AD37" s="14" t="str">
        <f>IFERROR(IF(WEEKDAY(AI38,2)=1,INT((AI38-SUM(MOD(DATE(YEAR(AI38-MOD(AI38-2,7)+3),1,2),{1E+99;7})*{1;-1})+5)/7),""),"")</f>
        <v/>
      </c>
      <c r="AE37" s="11"/>
      <c r="AF37" s="11"/>
      <c r="AG37" s="9"/>
      <c r="AH37" s="10">
        <f t="shared" si="6"/>
        <v>43311</v>
      </c>
      <c r="AI37" s="19" t="str">
        <f>IF( OR(DAY(AH37)=1,WEEKDAY(AH37,2)=1), INT((AH37-SUM(MOD(DATE(YEAR(AH37-MOD(AH37-2,7)+3),1,2),{1E+99;7})*{1;-1})+5)/7), "")</f>
        <v/>
      </c>
      <c r="AJ37" s="44"/>
      <c r="AK37" s="11"/>
      <c r="AL37" s="9"/>
      <c r="AM37" s="10">
        <f t="shared" si="7"/>
        <v>43342</v>
      </c>
      <c r="AN37" s="19" t="str">
        <f>IF( OR(DAY(AM37)=1,WEEKDAY(AM37,2)=1), INT((AM37-SUM(MOD(DATE(YEAR(AM37-MOD(AM37-2,7)+3),1,2),{1E+99;7})*{1;-1})+5)/7), "")</f>
        <v/>
      </c>
      <c r="AO37" s="44"/>
      <c r="AP37" s="11"/>
      <c r="AQ37" s="11"/>
      <c r="AR37" s="13" t="str">
        <f t="shared" si="8"/>
        <v/>
      </c>
      <c r="AS37" s="14" t="str">
        <f>IFERROR(IF(WEEKDAY(AX38,2)=1,INT((AX38-SUM(MOD(DATE(YEAR(AX38-MOD(AX38-2,7)+3),1,2),{1E+99;7})*{1;-1})+5)/7),""),"")</f>
        <v/>
      </c>
      <c r="AT37" s="11"/>
      <c r="AU37" s="11"/>
      <c r="AV37" s="9"/>
      <c r="AW37" s="10">
        <f t="shared" si="9"/>
        <v>43403</v>
      </c>
      <c r="AX37" s="19">
        <f>IF( OR(DAY(AW37)=1,WEEKDAY(AW37,2)=1), INT((AW37-SUM(MOD(DATE(YEAR(AW37-MOD(AW37-2,7)+3),1,2),{1E+99;7})*{1;-1})+5)/7), "")</f>
        <v>44</v>
      </c>
      <c r="AY37" s="44"/>
      <c r="AZ37" s="11"/>
      <c r="BA37" s="11"/>
      <c r="BB37" s="13" t="str">
        <f t="shared" si="10"/>
        <v/>
      </c>
      <c r="BC37" s="14" t="str">
        <f>IFERROR(IF(WEEKDAY(BH38,2)=1,INT((BH38-SUM(MOD(DATE(YEAR(BH38-MOD(BH38-2,7)+3),1,2),{1E+99;7})*{1;-1})+5)/7),""),"")</f>
        <v/>
      </c>
      <c r="BD37" s="11"/>
      <c r="BE37" s="11"/>
      <c r="BF37" s="9"/>
      <c r="BG37" s="10">
        <f t="shared" si="11"/>
        <v>43464</v>
      </c>
      <c r="BH37" s="19" t="str">
        <f>IF( OR(DAY(BG37)=1,WEEKDAY(BG37,2)=1), INT((BG37-SUM(MOD(DATE(YEAR(BG37-MOD(BG37-2,7)+3),1,2),{1E+99;7})*{1;-1})+5)/7), "")</f>
        <v/>
      </c>
      <c r="BI37" s="44"/>
      <c r="BJ37" s="11"/>
    </row>
    <row r="38" spans="1:62" ht="12.75" customHeight="1" x14ac:dyDescent="0.25">
      <c r="A38" s="11"/>
      <c r="B38" s="11"/>
      <c r="C38" s="11"/>
      <c r="D38" s="11"/>
      <c r="E38" s="12"/>
      <c r="F38" s="20"/>
      <c r="G38" s="11"/>
      <c r="H38" s="11"/>
      <c r="I38" s="11"/>
      <c r="J38" s="12"/>
      <c r="K38" s="11"/>
      <c r="L38" s="11"/>
      <c r="M38" s="11"/>
      <c r="N38" s="11"/>
      <c r="O38" s="12"/>
      <c r="P38" s="11"/>
      <c r="Q38" s="11"/>
      <c r="R38" s="11"/>
      <c r="S38" s="11"/>
      <c r="T38" s="12"/>
      <c r="U38" s="11"/>
      <c r="V38" s="11"/>
      <c r="W38" s="11"/>
      <c r="X38" s="11"/>
      <c r="Y38" s="12"/>
      <c r="Z38" s="11"/>
      <c r="AA38" s="11"/>
      <c r="AB38" s="11"/>
      <c r="AC38" s="11"/>
      <c r="AD38" s="12"/>
      <c r="AE38" s="11"/>
      <c r="AF38" s="11"/>
      <c r="AG38" s="11"/>
      <c r="AH38" s="11"/>
      <c r="AI38" s="12"/>
      <c r="AJ38" s="11"/>
      <c r="AK38" s="11"/>
      <c r="AL38" s="11"/>
      <c r="AM38" s="11"/>
      <c r="AN38" s="12"/>
      <c r="AO38" s="11"/>
      <c r="AP38" s="11"/>
      <c r="AQ38" s="11"/>
      <c r="AR38" s="11"/>
      <c r="AS38" s="12"/>
      <c r="AT38" s="11"/>
      <c r="AU38" s="11"/>
      <c r="AV38" s="11"/>
      <c r="AW38" s="11"/>
      <c r="AX38" s="12"/>
      <c r="AY38" s="11"/>
      <c r="AZ38" s="11"/>
      <c r="BA38" s="11"/>
      <c r="BB38" s="11"/>
      <c r="BC38" s="12"/>
      <c r="BD38" s="11"/>
      <c r="BE38" s="11"/>
      <c r="BF38" s="11"/>
      <c r="BG38" s="11"/>
      <c r="BH38" s="12"/>
      <c r="BI38" s="11"/>
      <c r="BJ38" s="11"/>
    </row>
    <row r="39" spans="1:62" ht="15" x14ac:dyDescent="0.25">
      <c r="C39" s="1"/>
      <c r="E39" s="1"/>
      <c r="H39" s="1"/>
      <c r="J39" s="1"/>
      <c r="M39" s="1"/>
      <c r="O39" s="1"/>
      <c r="R39" s="1"/>
      <c r="T39" s="1"/>
      <c r="W39" s="1"/>
      <c r="Y39" s="1"/>
      <c r="AB39" s="1"/>
      <c r="AD39" s="1"/>
      <c r="AG39" s="1"/>
      <c r="AI39" s="1"/>
      <c r="AL39" s="1"/>
      <c r="AN39" s="1"/>
      <c r="AQ39" s="1"/>
      <c r="AS39" s="1"/>
      <c r="AV39" s="1"/>
      <c r="AX39" s="1"/>
      <c r="BA39" s="1"/>
      <c r="BC39" s="1"/>
      <c r="BF39" s="1"/>
      <c r="BH39" s="1"/>
    </row>
    <row r="40" spans="1:62" ht="15" x14ac:dyDescent="0.25">
      <c r="C40" s="1"/>
      <c r="E40" s="1"/>
      <c r="H40" s="1"/>
      <c r="J40" s="1"/>
      <c r="M40" s="1"/>
      <c r="O40" s="1"/>
      <c r="R40" s="1"/>
      <c r="T40" s="1"/>
      <c r="W40" s="1"/>
      <c r="Y40" s="1"/>
      <c r="AB40" s="1"/>
      <c r="AD40" s="1"/>
      <c r="AG40" s="1"/>
      <c r="AI40" s="1"/>
      <c r="AL40" s="1"/>
      <c r="AN40" s="1"/>
      <c r="AQ40" s="1"/>
      <c r="AS40" s="1"/>
      <c r="AV40" s="1"/>
      <c r="AX40" s="1"/>
      <c r="BA40" s="1"/>
      <c r="BC40" s="1"/>
      <c r="BF40" s="1"/>
      <c r="BH40" s="1"/>
    </row>
    <row r="41" spans="1:62" ht="15" x14ac:dyDescent="0.25">
      <c r="C41" s="1"/>
      <c r="E41" s="1"/>
      <c r="H41" s="1"/>
      <c r="J41" s="1"/>
      <c r="M41" s="1"/>
      <c r="O41" s="1"/>
      <c r="R41" s="1"/>
      <c r="T41" s="1"/>
      <c r="W41" s="1"/>
      <c r="Y41" s="1"/>
      <c r="AB41" s="1"/>
      <c r="AD41" s="1"/>
      <c r="AG41" s="1"/>
      <c r="AI41" s="1"/>
      <c r="AL41" s="1"/>
      <c r="AN41" s="1"/>
      <c r="AQ41" s="1"/>
      <c r="AS41" s="1"/>
      <c r="AV41" s="1"/>
      <c r="AX41" s="1"/>
      <c r="BA41" s="1"/>
      <c r="BC41" s="1"/>
      <c r="BF41" s="1"/>
      <c r="BH41" s="1"/>
    </row>
    <row r="42" spans="1:62" ht="15" x14ac:dyDescent="0.25">
      <c r="C42" s="1"/>
      <c r="E42" s="1"/>
      <c r="H42" s="1"/>
      <c r="J42" s="1"/>
      <c r="M42" s="1"/>
      <c r="O42" s="1"/>
      <c r="R42" s="1"/>
      <c r="T42" s="1"/>
      <c r="W42" s="1"/>
      <c r="Y42" s="1"/>
      <c r="AB42" s="1"/>
      <c r="AD42" s="1"/>
      <c r="AG42" s="1"/>
      <c r="AI42" s="1"/>
      <c r="AL42" s="1"/>
      <c r="AN42" s="1"/>
      <c r="AQ42" s="1"/>
      <c r="AS42" s="1"/>
      <c r="AV42" s="1"/>
      <c r="AX42" s="1"/>
      <c r="BA42" s="1"/>
      <c r="BC42" s="1"/>
      <c r="BF42" s="1"/>
      <c r="BH42" s="1"/>
    </row>
    <row r="43" spans="1:62" ht="15" x14ac:dyDescent="0.25">
      <c r="C43" s="1"/>
      <c r="E43" s="1"/>
      <c r="H43" s="1"/>
      <c r="J43" s="1"/>
      <c r="M43" s="1"/>
      <c r="O43" s="1"/>
      <c r="R43" s="1"/>
      <c r="T43" s="1"/>
      <c r="W43" s="1"/>
      <c r="Y43" s="1"/>
      <c r="AB43" s="1"/>
      <c r="AD43" s="1"/>
      <c r="AG43" s="1"/>
      <c r="AI43" s="1"/>
      <c r="AL43" s="1"/>
      <c r="AN43" s="1"/>
      <c r="AQ43" s="1"/>
      <c r="AS43" s="1"/>
      <c r="AV43" s="1"/>
      <c r="AX43" s="1"/>
      <c r="BA43" s="1"/>
      <c r="BC43" s="1"/>
      <c r="BF43" s="1"/>
      <c r="BH43" s="1"/>
    </row>
    <row r="44" spans="1:62" ht="15" x14ac:dyDescent="0.25">
      <c r="C44" s="1"/>
      <c r="E44" s="1"/>
      <c r="H44" s="1"/>
      <c r="J44" s="1"/>
      <c r="M44" s="1"/>
      <c r="O44" s="1"/>
      <c r="R44" s="1"/>
      <c r="T44" s="1"/>
      <c r="W44" s="1"/>
      <c r="Y44" s="1"/>
      <c r="AB44" s="1"/>
      <c r="AD44" s="1"/>
      <c r="AG44" s="1"/>
      <c r="AI44" s="1"/>
      <c r="AL44" s="1"/>
      <c r="AN44" s="1"/>
      <c r="AQ44" s="1"/>
      <c r="AS44" s="1"/>
      <c r="AV44" s="1"/>
      <c r="AX44" s="1"/>
      <c r="BA44" s="1"/>
      <c r="BC44" s="1"/>
      <c r="BF44" s="1"/>
      <c r="BH44" s="1"/>
    </row>
    <row r="45" spans="1:62" ht="15" x14ac:dyDescent="0.25">
      <c r="C45" s="1"/>
      <c r="E45" s="1"/>
      <c r="H45" s="1"/>
      <c r="J45" s="1"/>
      <c r="M45" s="1"/>
      <c r="O45" s="1"/>
      <c r="R45" s="1"/>
      <c r="T45" s="1"/>
      <c r="W45" s="1"/>
      <c r="Y45" s="1"/>
      <c r="AB45" s="1"/>
      <c r="AD45" s="1"/>
      <c r="AG45" s="1"/>
      <c r="AI45" s="1"/>
      <c r="AL45" s="1"/>
      <c r="AN45" s="1"/>
      <c r="AQ45" s="1"/>
      <c r="AS45" s="1"/>
      <c r="AV45" s="1"/>
      <c r="AX45" s="1"/>
      <c r="BA45" s="1"/>
      <c r="BC45" s="1"/>
      <c r="BF45" s="1"/>
      <c r="BH45" s="1"/>
    </row>
    <row r="46" spans="1:62" ht="15" x14ac:dyDescent="0.25">
      <c r="C46" s="1"/>
      <c r="E46" s="1"/>
      <c r="H46" s="1"/>
      <c r="J46" s="1"/>
      <c r="M46" s="1"/>
      <c r="O46" s="1"/>
      <c r="R46" s="1"/>
      <c r="T46" s="1"/>
      <c r="W46" s="1"/>
      <c r="Y46" s="1"/>
      <c r="AB46" s="1"/>
      <c r="AD46" s="1"/>
      <c r="AG46" s="1"/>
      <c r="AI46" s="1"/>
      <c r="AL46" s="1"/>
      <c r="AN46" s="1"/>
      <c r="AQ46" s="1"/>
      <c r="AS46" s="1"/>
      <c r="AV46" s="1"/>
      <c r="AX46" s="1"/>
      <c r="BA46" s="1"/>
      <c r="BC46" s="1"/>
      <c r="BF46" s="1"/>
      <c r="BH46" s="1"/>
    </row>
    <row r="47" spans="1:62" ht="15" x14ac:dyDescent="0.25">
      <c r="C47" s="1"/>
      <c r="E47" s="1"/>
      <c r="H47" s="1"/>
      <c r="J47" s="1"/>
      <c r="M47" s="1"/>
      <c r="O47" s="1"/>
      <c r="R47" s="1"/>
      <c r="T47" s="1"/>
      <c r="W47" s="1"/>
      <c r="Y47" s="1"/>
      <c r="AB47" s="1"/>
      <c r="AD47" s="1"/>
      <c r="AG47" s="1"/>
      <c r="AI47" s="1"/>
      <c r="AL47" s="1"/>
      <c r="AN47" s="1"/>
      <c r="AQ47" s="1"/>
      <c r="AS47" s="1"/>
      <c r="AV47" s="1"/>
      <c r="AX47" s="1"/>
      <c r="BA47" s="1"/>
      <c r="BC47" s="1"/>
      <c r="BF47" s="1"/>
      <c r="BH47" s="1"/>
    </row>
    <row r="48" spans="1:62" ht="15" x14ac:dyDescent="0.25">
      <c r="C48" s="1"/>
      <c r="E48" s="1"/>
      <c r="H48" s="1"/>
      <c r="J48" s="1"/>
      <c r="M48" s="1"/>
      <c r="O48" s="1"/>
      <c r="R48" s="1"/>
      <c r="T48" s="1"/>
      <c r="W48" s="1"/>
      <c r="Y48" s="1"/>
      <c r="AB48" s="1"/>
      <c r="AD48" s="1"/>
      <c r="AG48" s="1"/>
      <c r="AI48" s="1"/>
      <c r="AL48" s="1"/>
      <c r="AN48" s="1"/>
      <c r="AQ48" s="1"/>
      <c r="AS48" s="1"/>
      <c r="AV48" s="1"/>
      <c r="AX48" s="1"/>
      <c r="BA48" s="1"/>
      <c r="BC48" s="1"/>
      <c r="BF48" s="1"/>
      <c r="BH48" s="1"/>
    </row>
    <row r="49" s="1" customFormat="1" ht="15" x14ac:dyDescent="0.25"/>
    <row r="50" s="1" customFormat="1" ht="15" x14ac:dyDescent="0.25"/>
    <row r="51" s="1" customFormat="1" ht="15" x14ac:dyDescent="0.25"/>
    <row r="52" s="1" customFormat="1" ht="15" x14ac:dyDescent="0.25"/>
    <row r="53" s="1" customFormat="1" ht="15" x14ac:dyDescent="0.25"/>
    <row r="54" s="1" customFormat="1" ht="15" x14ac:dyDescent="0.25"/>
    <row r="55" s="1" customFormat="1" ht="15" x14ac:dyDescent="0.25"/>
    <row r="56" s="1" customFormat="1" ht="15" x14ac:dyDescent="0.25"/>
    <row r="57" s="1" customFormat="1" ht="15" x14ac:dyDescent="0.25"/>
    <row r="58" s="1" customFormat="1" ht="15" x14ac:dyDescent="0.25"/>
    <row r="59" s="1" customFormat="1" ht="15" x14ac:dyDescent="0.25"/>
    <row r="60" s="1" customFormat="1" ht="15" x14ac:dyDescent="0.25"/>
    <row r="61" s="1" customFormat="1" ht="15" x14ac:dyDescent="0.25"/>
    <row r="62" s="1" customFormat="1" ht="15" x14ac:dyDescent="0.25"/>
    <row r="63" s="1" customFormat="1" ht="15" x14ac:dyDescent="0.25"/>
    <row r="64" s="1" customFormat="1" ht="15" x14ac:dyDescent="0.25"/>
    <row r="65" s="1" customFormat="1" ht="15" x14ac:dyDescent="0.25"/>
    <row r="66" s="1" customFormat="1" ht="15" x14ac:dyDescent="0.25"/>
    <row r="67" s="1" customFormat="1" ht="15" x14ac:dyDescent="0.25"/>
    <row r="68" s="1" customFormat="1" ht="15" x14ac:dyDescent="0.25"/>
    <row r="69" s="1" customFormat="1" ht="15" x14ac:dyDescent="0.25"/>
    <row r="70" s="1" customFormat="1" ht="15" x14ac:dyDescent="0.25"/>
    <row r="71" s="1" customFormat="1" ht="15" x14ac:dyDescent="0.25"/>
    <row r="72" s="1" customFormat="1" ht="15" x14ac:dyDescent="0.25"/>
    <row r="73" s="1" customFormat="1" ht="15" x14ac:dyDescent="0.25"/>
    <row r="74" s="1" customFormat="1" ht="15" x14ac:dyDescent="0.25"/>
    <row r="75" s="1" customFormat="1" ht="15" x14ac:dyDescent="0.25"/>
    <row r="76" s="1" customFormat="1" ht="15" x14ac:dyDescent="0.25"/>
    <row r="77" s="1" customFormat="1" ht="15" x14ac:dyDescent="0.25"/>
    <row r="78" s="1" customFormat="1" ht="15" x14ac:dyDescent="0.25"/>
    <row r="79" s="1" customFormat="1" ht="15" x14ac:dyDescent="0.25"/>
    <row r="80" s="1" customFormat="1" ht="15" x14ac:dyDescent="0.25"/>
    <row r="81" s="1" customFormat="1" ht="15" x14ac:dyDescent="0.25"/>
    <row r="82" s="1" customFormat="1" ht="15" x14ac:dyDescent="0.25"/>
    <row r="83" s="1" customFormat="1" ht="15" x14ac:dyDescent="0.25"/>
    <row r="84" s="1" customFormat="1" ht="15" x14ac:dyDescent="0.25"/>
    <row r="85" s="1" customFormat="1" ht="15" x14ac:dyDescent="0.25"/>
    <row r="86" s="1" customFormat="1" ht="15" x14ac:dyDescent="0.25"/>
    <row r="87" s="1" customFormat="1" ht="15" x14ac:dyDescent="0.25"/>
    <row r="88" s="1" customFormat="1" ht="15" x14ac:dyDescent="0.25"/>
    <row r="89" s="1" customFormat="1" ht="15" x14ac:dyDescent="0.25"/>
    <row r="90" s="1" customFormat="1" ht="15" x14ac:dyDescent="0.25"/>
    <row r="91" s="1" customFormat="1" ht="15" x14ac:dyDescent="0.25"/>
    <row r="92" s="1" customFormat="1" ht="15" x14ac:dyDescent="0.25"/>
    <row r="93" s="1" customFormat="1" ht="15" x14ac:dyDescent="0.25"/>
    <row r="94" s="1" customFormat="1" ht="15" x14ac:dyDescent="0.25"/>
    <row r="95" s="1" customFormat="1" ht="15" x14ac:dyDescent="0.25"/>
    <row r="96" s="1" customFormat="1" ht="15" x14ac:dyDescent="0.25"/>
    <row r="97" s="1" customFormat="1" ht="15" x14ac:dyDescent="0.25"/>
    <row r="98" s="1" customFormat="1" ht="15" x14ac:dyDescent="0.25"/>
    <row r="99" s="1" customFormat="1" ht="15" x14ac:dyDescent="0.25"/>
    <row r="100" s="1" customFormat="1" ht="15" x14ac:dyDescent="0.25"/>
    <row r="101" s="1" customFormat="1" ht="15" x14ac:dyDescent="0.25"/>
    <row r="102" s="1" customFormat="1" ht="15" x14ac:dyDescent="0.25"/>
    <row r="103" s="1" customFormat="1" ht="15" x14ac:dyDescent="0.25"/>
    <row r="104" s="1" customFormat="1" ht="15" x14ac:dyDescent="0.25"/>
    <row r="105" s="1" customFormat="1" ht="15" x14ac:dyDescent="0.25"/>
    <row r="106" s="1" customFormat="1" ht="15" x14ac:dyDescent="0.25"/>
    <row r="107" s="1" customFormat="1" ht="15" x14ac:dyDescent="0.25"/>
    <row r="108" s="1" customFormat="1" ht="15" x14ac:dyDescent="0.25"/>
    <row r="109" s="1" customFormat="1" ht="15" x14ac:dyDescent="0.25"/>
    <row r="110" s="1" customFormat="1" ht="15" x14ac:dyDescent="0.25"/>
    <row r="111" s="1" customFormat="1" ht="15" x14ac:dyDescent="0.25"/>
    <row r="112" s="1" customFormat="1" ht="15" x14ac:dyDescent="0.25"/>
    <row r="113" s="1" customFormat="1" ht="15" x14ac:dyDescent="0.25"/>
    <row r="114" s="1" customFormat="1" ht="15" x14ac:dyDescent="0.25"/>
    <row r="115" s="1" customFormat="1" ht="15" x14ac:dyDescent="0.25"/>
    <row r="116" s="1" customFormat="1" ht="15" x14ac:dyDescent="0.25"/>
    <row r="117" s="1" customFormat="1" ht="15" x14ac:dyDescent="0.25"/>
    <row r="118" s="1" customFormat="1" ht="15" x14ac:dyDescent="0.25"/>
    <row r="119" s="1" customFormat="1" ht="15" x14ac:dyDescent="0.25"/>
    <row r="120" s="1" customFormat="1" ht="15" x14ac:dyDescent="0.25"/>
    <row r="121" s="1" customFormat="1" ht="15" x14ac:dyDescent="0.25"/>
    <row r="122" s="1" customFormat="1" ht="15" x14ac:dyDescent="0.25"/>
    <row r="123" s="1" customFormat="1" ht="15" x14ac:dyDescent="0.25"/>
    <row r="124" s="1" customFormat="1" ht="15" x14ac:dyDescent="0.25"/>
    <row r="125" s="1" customFormat="1" ht="15" x14ac:dyDescent="0.25"/>
    <row r="126" s="1" customFormat="1" ht="15" x14ac:dyDescent="0.25"/>
    <row r="127" s="1" customFormat="1" ht="15" x14ac:dyDescent="0.25"/>
    <row r="128" s="1" customFormat="1" ht="15" x14ac:dyDescent="0.25"/>
    <row r="129" s="1" customFormat="1" ht="15" x14ac:dyDescent="0.25"/>
    <row r="130" s="1" customFormat="1" ht="15" x14ac:dyDescent="0.25"/>
    <row r="131" s="1" customFormat="1" ht="15" x14ac:dyDescent="0.25"/>
    <row r="132" s="1" customFormat="1" ht="15" x14ac:dyDescent="0.25"/>
    <row r="133" s="1" customFormat="1" ht="15" x14ac:dyDescent="0.25"/>
    <row r="134" s="1" customFormat="1" ht="15" x14ac:dyDescent="0.25"/>
    <row r="135" s="1" customFormat="1" ht="15" x14ac:dyDescent="0.25"/>
    <row r="136" s="1" customFormat="1" ht="15" x14ac:dyDescent="0.25"/>
    <row r="137" s="1" customFormat="1" ht="15" x14ac:dyDescent="0.25"/>
    <row r="138" s="1" customFormat="1" ht="15" x14ac:dyDescent="0.25"/>
    <row r="139" s="1" customFormat="1" ht="15" x14ac:dyDescent="0.25"/>
    <row r="140" s="1" customFormat="1" ht="15" x14ac:dyDescent="0.25"/>
    <row r="141" s="1" customFormat="1" ht="15" x14ac:dyDescent="0.25"/>
    <row r="142" s="1" customFormat="1" ht="15" x14ac:dyDescent="0.25"/>
    <row r="143" s="1" customFormat="1" ht="15" x14ac:dyDescent="0.25"/>
    <row r="144" s="1" customFormat="1" ht="15" x14ac:dyDescent="0.25"/>
    <row r="145" s="1" customFormat="1" ht="15" x14ac:dyDescent="0.25"/>
    <row r="146" s="1" customFormat="1" ht="15" x14ac:dyDescent="0.25"/>
    <row r="147" s="1" customFormat="1" ht="15" x14ac:dyDescent="0.25"/>
    <row r="148" s="1" customFormat="1" ht="15" x14ac:dyDescent="0.25"/>
    <row r="149" s="1" customFormat="1" ht="15" x14ac:dyDescent="0.25"/>
    <row r="150" s="1" customFormat="1" ht="15" x14ac:dyDescent="0.25"/>
    <row r="151" s="1" customFormat="1" ht="15" x14ac:dyDescent="0.25"/>
    <row r="152" s="1" customFormat="1" ht="15" x14ac:dyDescent="0.25"/>
    <row r="153" s="1" customFormat="1" ht="15" x14ac:dyDescent="0.25"/>
    <row r="154" s="1" customFormat="1" ht="15" x14ac:dyDescent="0.25"/>
    <row r="155" s="1" customFormat="1" ht="15" x14ac:dyDescent="0.25"/>
    <row r="156" s="1" customFormat="1" ht="15" x14ac:dyDescent="0.25"/>
    <row r="157" s="1" customFormat="1" ht="15" x14ac:dyDescent="0.25"/>
    <row r="158" s="1" customFormat="1" ht="15" x14ac:dyDescent="0.25"/>
    <row r="159" s="1" customFormat="1" ht="15" x14ac:dyDescent="0.25"/>
    <row r="160" s="1" customFormat="1" ht="15" x14ac:dyDescent="0.25"/>
    <row r="161" s="1" customFormat="1" ht="15" x14ac:dyDescent="0.25"/>
    <row r="162" s="1" customFormat="1" ht="15" x14ac:dyDescent="0.25"/>
    <row r="163" s="1" customFormat="1" ht="15" x14ac:dyDescent="0.25"/>
    <row r="164" s="1" customFormat="1" ht="15" x14ac:dyDescent="0.25"/>
    <row r="165" s="1" customFormat="1" ht="15" x14ac:dyDescent="0.25"/>
    <row r="166" s="1" customFormat="1" ht="15" x14ac:dyDescent="0.25"/>
    <row r="167" s="1" customFormat="1" ht="15" x14ac:dyDescent="0.25"/>
    <row r="168" s="1" customFormat="1" ht="15" x14ac:dyDescent="0.25"/>
    <row r="169" s="1" customFormat="1" ht="15" x14ac:dyDescent="0.25"/>
    <row r="170" s="1" customFormat="1" ht="15" x14ac:dyDescent="0.25"/>
    <row r="171" s="1" customFormat="1" ht="15" x14ac:dyDescent="0.25"/>
    <row r="172" s="1" customFormat="1" ht="15" x14ac:dyDescent="0.25"/>
    <row r="173" s="1" customFormat="1" ht="15" x14ac:dyDescent="0.25"/>
    <row r="174" s="1" customFormat="1" ht="15" x14ac:dyDescent="0.25"/>
    <row r="175" s="1" customFormat="1" ht="15" x14ac:dyDescent="0.25"/>
    <row r="176" s="1" customFormat="1" ht="15" x14ac:dyDescent="0.25"/>
    <row r="177" s="1" customFormat="1" ht="15" x14ac:dyDescent="0.25"/>
    <row r="178" s="1" customFormat="1" ht="15" x14ac:dyDescent="0.25"/>
    <row r="179" s="1" customFormat="1" ht="15" x14ac:dyDescent="0.25"/>
    <row r="180" s="1" customFormat="1" ht="15" x14ac:dyDescent="0.25"/>
    <row r="181" s="1" customFormat="1" ht="15" x14ac:dyDescent="0.25"/>
    <row r="182" s="1" customFormat="1" ht="15" x14ac:dyDescent="0.25"/>
    <row r="183" s="1" customFormat="1" ht="15" x14ac:dyDescent="0.25"/>
    <row r="184" s="1" customFormat="1" ht="15" x14ac:dyDescent="0.25"/>
    <row r="185" s="1" customFormat="1" ht="15" x14ac:dyDescent="0.25"/>
    <row r="186" s="1" customFormat="1" ht="15" x14ac:dyDescent="0.25"/>
    <row r="187" s="1" customFormat="1" ht="15" x14ac:dyDescent="0.25"/>
    <row r="188" s="1" customFormat="1" ht="15" x14ac:dyDescent="0.25"/>
    <row r="189" s="1" customFormat="1" ht="15" x14ac:dyDescent="0.25"/>
    <row r="190" s="1" customFormat="1" ht="15" x14ac:dyDescent="0.25"/>
    <row r="191" s="1" customFormat="1" ht="15" x14ac:dyDescent="0.25"/>
    <row r="192" s="1" customFormat="1" ht="15" x14ac:dyDescent="0.25"/>
    <row r="193" s="1" customFormat="1" ht="15" x14ac:dyDescent="0.25"/>
    <row r="194" s="1" customFormat="1" ht="15" x14ac:dyDescent="0.25"/>
    <row r="195" s="1" customFormat="1" ht="15" x14ac:dyDescent="0.25"/>
    <row r="196" s="1" customFormat="1" ht="15" x14ac:dyDescent="0.25"/>
  </sheetData>
  <mergeCells count="15">
    <mergeCell ref="N2:BH3"/>
    <mergeCell ref="C6:F6"/>
    <mergeCell ref="H6:K6"/>
    <mergeCell ref="M6:P6"/>
    <mergeCell ref="AQ6:AT6"/>
    <mergeCell ref="AV6:AY6"/>
    <mergeCell ref="BA6:BD6"/>
    <mergeCell ref="BF6:BI6"/>
    <mergeCell ref="R6:U6"/>
    <mergeCell ref="W6:Z6"/>
    <mergeCell ref="AB6:AE6"/>
    <mergeCell ref="AG6:AJ6"/>
    <mergeCell ref="AL6:AO6"/>
    <mergeCell ref="D2:F2"/>
    <mergeCell ref="D3:F3"/>
  </mergeCells>
  <phoneticPr fontId="14" type="noConversion"/>
  <conditionalFormatting sqref="D7:E37">
    <cfRule type="expression" dxfId="38" priority="72">
      <formula>OR(WEEKDAY($D7,2)=6,WEEKDAY($D7,2)=7)</formula>
    </cfRule>
  </conditionalFormatting>
  <conditionalFormatting sqref="I7:J37">
    <cfRule type="expression" dxfId="37" priority="44">
      <formula>OR(WEEKDAY($I7,2)=6,WEEKDAY($I7,2)=7)</formula>
    </cfRule>
  </conditionalFormatting>
  <conditionalFormatting sqref="N7:O37">
    <cfRule type="expression" dxfId="36" priority="42">
      <formula>OR(WEEKDAY($N7,2)=6,WEEKDAY($N7,2)=7)</formula>
    </cfRule>
  </conditionalFormatting>
  <conditionalFormatting sqref="S7:T36">
    <cfRule type="expression" dxfId="35" priority="40">
      <formula>OR(WEEKDAY($S7,2)=6,WEEKDAY($S7,2)=7)</formula>
    </cfRule>
  </conditionalFormatting>
  <conditionalFormatting sqref="X7:Y37">
    <cfRule type="expression" dxfId="34" priority="38">
      <formula>OR(WEEKDAY($X7,2)=6,WEEKDAY($X7,2)=7)</formula>
    </cfRule>
  </conditionalFormatting>
  <conditionalFormatting sqref="AC7:AD36 AC37">
    <cfRule type="expression" dxfId="33" priority="36">
      <formula>OR(WEEKDAY($AC7,2)=6,WEEKDAY($AC7,2)=7)</formula>
    </cfRule>
  </conditionalFormatting>
  <conditionalFormatting sqref="AH7:AI37">
    <cfRule type="expression" dxfId="32" priority="34">
      <formula>OR(WEEKDAY($AH7,2)=6,WEEKDAY($AH7,2)=7)</formula>
    </cfRule>
  </conditionalFormatting>
  <conditionalFormatting sqref="AM7:AN37">
    <cfRule type="expression" dxfId="31" priority="32">
      <formula>OR(WEEKDAY($AM7,2)=6,WEEKDAY($AM7,2)=7)</formula>
    </cfRule>
  </conditionalFormatting>
  <conditionalFormatting sqref="AR7:AS36 AR37">
    <cfRule type="expression" dxfId="30" priority="30">
      <formula>OR(WEEKDAY($AR7,2)=6,WEEKDAY($AR7,2)=7)</formula>
    </cfRule>
  </conditionalFormatting>
  <conditionalFormatting sqref="AW7:AX37">
    <cfRule type="expression" dxfId="29" priority="28">
      <formula>OR(WEEKDAY($AW7,2)=6,WEEKDAY($AW7,2)=7)</formula>
    </cfRule>
  </conditionalFormatting>
  <conditionalFormatting sqref="BB7:BC36 BB37">
    <cfRule type="expression" dxfId="28" priority="26">
      <formula>OR(WEEKDAY($BB7,2)=6,WEEKDAY($BB7,2)=7)</formula>
    </cfRule>
  </conditionalFormatting>
  <conditionalFormatting sqref="BG7:BH37">
    <cfRule type="expression" dxfId="27" priority="24">
      <formula>OR(WEEKDAY($BG7,2)=6,WEEKDAY($BG7,2)=7)</formula>
    </cfRule>
  </conditionalFormatting>
  <conditionalFormatting sqref="AD37">
    <cfRule type="expression" dxfId="26" priority="20">
      <formula>OR(WEEKDAY($I37,2)=6,WEEKDAY($I37,2)=7)</formula>
    </cfRule>
  </conditionalFormatting>
  <conditionalFormatting sqref="AS37">
    <cfRule type="expression" dxfId="25" priority="18">
      <formula>OR(WEEKDAY($I37,2)=6,WEEKDAY($I37,2)=7)</formula>
    </cfRule>
  </conditionalFormatting>
  <conditionalFormatting sqref="BC37">
    <cfRule type="expression" dxfId="24" priority="16">
      <formula>OR(WEEKDAY($I37,2)=6,WEEKDAY($I37,2)=7)</formula>
    </cfRule>
  </conditionalFormatting>
  <conditionalFormatting sqref="BA7:BA36 C7:C37 W7:W37 AG7:AG37 AL7:AL37 AQ7:AQ36 H7:H34 M7:M37 R7:R36 AB7:AB36 AV7:AV37 BF7:BF37">
    <cfRule type="expression" dxfId="23" priority="15">
      <formula>COUNTIF(Feries,D7)=1</formula>
    </cfRule>
  </conditionalFormatting>
  <conditionalFormatting sqref="BG7:BG37 BB7:BB36 AW7:AW37 AR7:AR36 AM7:AM37 AH7:AH37 AC7:AC36 X7:X37 S7:S36 N7:N37 I7:I35 D7:D37">
    <cfRule type="expression" dxfId="22" priority="3">
      <formula>D7=TODAY()</formula>
    </cfRule>
  </conditionalFormatting>
  <conditionalFormatting sqref="BH7:BH37 BC7:BC36 AX7:AX37 AS7:AS36 AN7:AN37 AI7:AI37 AD7:AD36 Y7:Y37 T7:T36 O7:O37 J7:J35 E7:E37">
    <cfRule type="expression" dxfId="21" priority="2">
      <formula>D7=TODAY()</formula>
    </cfRule>
  </conditionalFormatting>
  <conditionalFormatting sqref="C6:BI37">
    <cfRule type="cellIs" dxfId="20" priority="1" operator="equal">
      <formula>"ATT"</formula>
    </cfRule>
  </conditionalFormatting>
  <conditionalFormatting sqref="D7:E37">
    <cfRule type="expression" dxfId="19" priority="90">
      <formula>VLOOKUP($D7,#REF!,1,FALSE)</formula>
    </cfRule>
  </conditionalFormatting>
  <conditionalFormatting sqref="I7:J37 AD37 AS37 BC37">
    <cfRule type="expression" dxfId="18" priority="91">
      <formula>VLOOKUP($I7,#REF!,1,FALSE)</formula>
    </cfRule>
  </conditionalFormatting>
  <conditionalFormatting sqref="N7:O37">
    <cfRule type="expression" dxfId="17" priority="96">
      <formula>VLOOKUP($N7,#REF!,1,FALSE)</formula>
    </cfRule>
  </conditionalFormatting>
  <conditionalFormatting sqref="S7:T36">
    <cfRule type="expression" dxfId="16" priority="97">
      <formula>VLOOKUP($S7,#REF!,1,FALSE)</formula>
    </cfRule>
  </conditionalFormatting>
  <conditionalFormatting sqref="X7:Y37">
    <cfRule type="expression" dxfId="15" priority="99">
      <formula>VLOOKUP($X7,#REF!,1,FALSE)</formula>
    </cfRule>
  </conditionalFormatting>
  <conditionalFormatting sqref="AC7:AD36 AC37">
    <cfRule type="expression" dxfId="14" priority="100">
      <formula>VLOOKUP($AC7,#REF!,1,FALSE)</formula>
    </cfRule>
  </conditionalFormatting>
  <conditionalFormatting sqref="AH7:AI37">
    <cfRule type="expression" dxfId="13" priority="102">
      <formula>VLOOKUP($AH7,#REF!,1,FALSE)</formula>
    </cfRule>
  </conditionalFormatting>
  <conditionalFormatting sqref="AM7:AN37">
    <cfRule type="expression" dxfId="12" priority="103">
      <formula>VLOOKUP($AM7,#REF!,1,FALSE)</formula>
    </cfRule>
  </conditionalFormatting>
  <conditionalFormatting sqref="AR7:AS36 AR37">
    <cfRule type="expression" dxfId="11" priority="104">
      <formula>VLOOKUP($AR7,#REF!,1,FALSE)</formula>
    </cfRule>
  </conditionalFormatting>
  <conditionalFormatting sqref="AW7:AX37">
    <cfRule type="expression" dxfId="10" priority="106">
      <formula>VLOOKUP($AW7,#REF!,1,FALSE)</formula>
    </cfRule>
  </conditionalFormatting>
  <conditionalFormatting sqref="BB7:BC36 BB37">
    <cfRule type="expression" dxfId="9" priority="107">
      <formula>VLOOKUP($BB7,#REF!,1,FALSE)</formula>
    </cfRule>
  </conditionalFormatting>
  <conditionalFormatting sqref="BG7:BH37">
    <cfRule type="expression" dxfId="8" priority="109">
      <formula>VLOOKUP($BG7,#REF!,1,FALSE)</formula>
    </cfRule>
  </conditionalFormatting>
  <dataValidations count="1">
    <dataValidation type="list" allowBlank="1" showInputMessage="1" showErrorMessage="1" sqref="D3" xr:uid="{00000000-0002-0000-0000-000000000000}">
      <formula1>#REF!</formula1>
    </dataValidation>
  </dataValidations>
  <printOptions verticalCentered="1"/>
  <pageMargins left="0" right="0" top="0" bottom="0" header="0" footer="0"/>
  <pageSetup paperSize="9" scale="59" fitToHeight="0" orientation="landscape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Sources!$B$1:$B$55</xm:f>
          </x14:formula1>
          <xm:sqref>BI7:BI37 AJ7:AJ37 AY7:AY37 AT7:AT36 BD7:BD36 AO7:AO37 U7:U36 K7:K35 Z7:Z37 AE7:AE36 P7:P37 F7:F37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73587-6E1E-4E3D-AF74-3E0CC65B1042}">
  <dimension ref="A1:Z26"/>
  <sheetViews>
    <sheetView tabSelected="1" zoomScaleNormal="100" workbookViewId="0">
      <pane xSplit="2" ySplit="6" topLeftCell="C7" activePane="bottomRight" state="frozen"/>
      <selection pane="topRight" activeCell="C1" sqref="C1"/>
      <selection pane="bottomLeft" activeCell="A9" sqref="A9"/>
      <selection pane="bottomRight" activeCell="W8" sqref="W8"/>
    </sheetView>
  </sheetViews>
  <sheetFormatPr defaultColWidth="11" defaultRowHeight="15" x14ac:dyDescent="0.25"/>
  <cols>
    <col min="1" max="1" width="3" style="1" customWidth="1"/>
    <col min="2" max="3" width="1.7109375" style="1" customWidth="1"/>
    <col min="4" max="4" width="11" style="1" customWidth="1"/>
    <col min="5" max="5" width="3.42578125" style="1" customWidth="1"/>
    <col min="6" max="6" width="8" style="1" bestFit="1" customWidth="1"/>
    <col min="7" max="9" width="7.28515625" style="1" customWidth="1"/>
    <col min="10" max="16384" width="11" style="1"/>
  </cols>
  <sheetData>
    <row r="1" spans="1:26" ht="16.5" customHeight="1" x14ac:dyDescent="0.25">
      <c r="B1" s="30"/>
      <c r="C1" s="95">
        <v>2022</v>
      </c>
      <c r="D1" s="95"/>
      <c r="E1" s="95"/>
      <c r="F1" s="96"/>
      <c r="G1" s="96"/>
      <c r="H1" s="96"/>
      <c r="I1" s="96"/>
      <c r="J1" s="96"/>
    </row>
    <row r="2" spans="1:26" ht="16.5" customHeight="1" x14ac:dyDescent="0.25">
      <c r="C2" s="94" t="s">
        <v>44</v>
      </c>
      <c r="D2" s="94"/>
      <c r="E2" s="94"/>
      <c r="J2" s="30"/>
    </row>
    <row r="3" spans="1:26" ht="16.5" customHeight="1" x14ac:dyDescent="0.25">
      <c r="B3" s="35"/>
      <c r="C3" s="101" t="s">
        <v>45</v>
      </c>
      <c r="D3" s="102"/>
      <c r="E3" s="103"/>
      <c r="F3" s="31" t="s">
        <v>55</v>
      </c>
      <c r="G3" s="54" t="s">
        <v>31</v>
      </c>
      <c r="H3" s="54" t="s">
        <v>31</v>
      </c>
      <c r="I3" s="27" t="s">
        <v>46</v>
      </c>
      <c r="J3" s="27" t="s">
        <v>50</v>
      </c>
      <c r="V3" s="111" t="s">
        <v>59</v>
      </c>
      <c r="W3" s="111"/>
      <c r="X3" s="111"/>
    </row>
    <row r="4" spans="1:26" ht="16.5" customHeight="1" x14ac:dyDescent="0.25">
      <c r="B4" s="36"/>
      <c r="C4" s="104"/>
      <c r="D4" s="94"/>
      <c r="E4" s="105"/>
      <c r="F4" s="29"/>
      <c r="G4" s="55" t="s">
        <v>34</v>
      </c>
      <c r="H4" s="56" t="s">
        <v>35</v>
      </c>
      <c r="I4" s="28" t="s">
        <v>47</v>
      </c>
      <c r="J4" s="28" t="s">
        <v>51</v>
      </c>
    </row>
    <row r="5" spans="1:26" ht="16.5" hidden="1" customHeight="1" x14ac:dyDescent="0.25">
      <c r="C5" s="100">
        <v>43101</v>
      </c>
      <c r="D5" s="100"/>
      <c r="E5" s="100"/>
      <c r="H5" s="34"/>
      <c r="I5" s="24"/>
      <c r="J5" s="24"/>
    </row>
    <row r="6" spans="1:26" ht="16.5" hidden="1" customHeight="1" x14ac:dyDescent="0.25">
      <c r="C6" s="97" t="str">
        <f>IF($C$1&lt;&gt;"",PROPER(TEXT(C5,"mmmm")),"")</f>
        <v>Janvier</v>
      </c>
      <c r="D6" s="98"/>
      <c r="E6" s="99"/>
      <c r="H6" s="34"/>
    </row>
    <row r="7" spans="1:26" ht="13.5" customHeight="1" x14ac:dyDescent="0.25">
      <c r="A7" s="1">
        <v>1</v>
      </c>
      <c r="C7" s="32"/>
      <c r="D7" s="33">
        <f>IF($C$1&lt;&gt;"",DATE($C$1,MONTH(C$5),$A7),"")</f>
        <v>43100</v>
      </c>
      <c r="E7" s="61">
        <f>INT((D7-(DATE(YEAR(D7-WEEKDAY(D7-1)+4),1,3)-WEEKDAY(DATE(YEAR(D7 -WEEKDAY(D7-1)+4),1,3)))+5)/7)</f>
        <v>52</v>
      </c>
      <c r="F7" s="37" t="s">
        <v>5</v>
      </c>
      <c r="G7" s="52">
        <f>IF(ISNA(INDEX(Sources!$D$2:$F$21,MATCH(F7,Sources!$D$2:$D$21,0),MATCH($G$4,Sources!$D$1:$F$1,0))),0,INDEX(Sources!$D$2:$F$21,MATCH(F7,Sources!$D$2:$D$21,0),MATCH($G$4,Sources!$D$1:$F$1,0)))+
IF(ISNA(INDEX(Sources!$H$2:$L$20,MATCH(F7,Sources!$H$2:$H$20,0),MATCH($G$4,Sources!$H$1:$L$1,4))),0,INDEX(Sources!$H$2:$L$20,MATCH(F7,Sources!$H$2:$H$20,0),MATCH($G$4,Sources!$H$1:$L$1,4)))</f>
        <v>0.23958333333333334</v>
      </c>
      <c r="H7" s="52">
        <f>IF(ISNA(INDEX(Sources!$D$2:$I$21,MATCH(F7,Sources!$D$2:$D$21,0),MATCH($H$4,Sources!$D$1:$F$1,0))),0,INDEX(Sources!$D$2:$I$21,MATCH(F7,Sources!$D$2:$D$21,0),MATCH($H$4,Sources!$D$1:$F$1,0)))+
IF(ISNA(INDEX(Sources!$H$2:$L$20,MATCH(F7,Sources!$H$2:$H$20,0),MATCH($H$4,Sources!$H$1:$L$1,4))),0,INDEX(Sources!$H$2:$L$20,MATCH(F7,Sources!$H$2:$H$20,0),MATCH($H$4,Sources!$H$1:$L$1,4)))</f>
        <v>0.54166666666666663</v>
      </c>
      <c r="I7" s="52">
        <f t="shared" ref="I7" si="0">H7-G7</f>
        <v>0.30208333333333326</v>
      </c>
      <c r="J7" s="37">
        <f>IF(AND(WEEKDAY(D7,2)=7,LEFT(F7,1)="M")*OR(WEEKDAY(D7,2)=7,LEFT(F7,1)="A"),"4:30",0)</f>
        <v>0</v>
      </c>
      <c r="V7" s="1">
        <f>IF(ROW()=7,_xlfn.ISOWEEKNUM(D7),IF(WEEKDAY(D7)=2,_xlfn.ISOWEEKNUM(D7),""))</f>
        <v>52</v>
      </c>
      <c r="W7" s="110">
        <f>INDEX(Sources!$V$2:$V$40,MATCH(F7,Sources!$U$2:$U$40,0))</f>
        <v>0.23958333333333334</v>
      </c>
      <c r="X7" s="110">
        <f>INDEX(Sources!$W$2:$W$40,MATCH(F7,Sources!$U$2:$U$40,0))</f>
        <v>0.54166666666666663</v>
      </c>
      <c r="Y7" s="110">
        <f>MOD(X7-W7,1)</f>
        <v>0.30208333333333326</v>
      </c>
      <c r="Z7" s="110">
        <f>IF(AND(WEEKDAY(D7,2)=7,OR(LEFT(F7,1)="M",LEFT(F7,1)="A")),4.5/24,0)</f>
        <v>0</v>
      </c>
    </row>
    <row r="8" spans="1:26" ht="13.5" customHeight="1" thickBot="1" x14ac:dyDescent="0.3">
      <c r="A8" s="1">
        <v>2</v>
      </c>
      <c r="C8" s="32"/>
      <c r="D8" s="33">
        <f t="shared" ref="D8:D24" si="1">IF($C$1&lt;&gt;"",IF(MONTH(DATE($C$1,MONTH(C$5),$A8))=MONTH(D$7),DATE($C$1,MONTH(C$5),$A8),""),"")</f>
        <v>43101</v>
      </c>
      <c r="E8" s="61" t="str">
        <f>IF( OR(DAY(D8)=1,WEEKDAY(D8,2)=1), INT((D8-SUM(MOD(DATE(YEAR(D8-MOD(D8-2,7)+3),1,2),{1E+99;7})*{1;-1})+5)/7), "")</f>
        <v/>
      </c>
      <c r="F8" s="38" t="s">
        <v>5</v>
      </c>
      <c r="G8" s="53">
        <f>IF(ISNA(INDEX(Sources!$D$2:$F$21,MATCH(F8,Sources!$D$2:$D$21,0),MATCH($G$4,Sources!$D$1:$F$1,0))),0,INDEX(Sources!$D$2:$F$21,MATCH(F8,Sources!$D$2:$D$21,0),MATCH($G$4,Sources!$D$1:$F$1,0)))+
IF(ISNA(INDEX(Sources!$H$2:$L$20,MATCH(F8,Sources!$H$2:$H$20,0),MATCH($G$4,Sources!$H$1:$L$1,4))),0,INDEX(Sources!$H$2:$L$20,MATCH(F8,Sources!$H$2:$H$20,0),MATCH($G$4,Sources!$H$1:$L$1,4)))</f>
        <v>0.23958333333333334</v>
      </c>
      <c r="H8" s="53">
        <f>IF(ISNA(INDEX(Sources!$D$2:$I$21,MATCH(F8,Sources!$D$2:$D$21,0),MATCH($H$4,Sources!$D$1:$F$1,0))),0,INDEX(Sources!$D$2:$I$21,MATCH(F8,Sources!$D$2:$D$21,0),MATCH($H$4,Sources!$D$1:$F$1,0)))+
IF(ISNA(INDEX(Sources!$H$2:$L$20,MATCH(F8,Sources!$H$2:$H$20,0),MATCH($H$4,Sources!$H$1:$L$1,4))),0,INDEX(Sources!$H$2:$L$20,MATCH(F8,Sources!$H$2:$H$20,0),MATCH($H$4,Sources!$H$1:$L$1,4)))</f>
        <v>0.54166666666666663</v>
      </c>
      <c r="I8" s="53">
        <f t="shared" ref="I8:I24" si="2">H8-G8</f>
        <v>0.30208333333333326</v>
      </c>
      <c r="J8" s="38" t="str">
        <f>IF(AND(WEEKDAY(D8,2)=7,LEFT(F8,1)="M")*OR(WEEKDAY(D8,2)=7,LEFT(F8,1)="A"),"4:30",0)</f>
        <v>4:30</v>
      </c>
      <c r="V8" s="1" t="str">
        <f t="shared" ref="V8:V25" si="3">IF(ROW()=7,_xlfn.ISOWEEKNUM(D8),IF(WEEKDAY(D8)=2,_xlfn.ISOWEEKNUM(D8),""))</f>
        <v/>
      </c>
      <c r="W8" s="110">
        <f>INDEX(Sources!$V$2:$V$40,MATCH(F8,Sources!$U$2:$U$40,0))</f>
        <v>0.23958333333333334</v>
      </c>
      <c r="X8" s="110">
        <f>INDEX(Sources!$W$2:$W$40,MATCH(F8,Sources!$U$2:$U$40,0))</f>
        <v>0.54166666666666663</v>
      </c>
      <c r="Y8" s="110">
        <f t="shared" ref="Y8:Y24" si="4">MOD(X8-W8,1)</f>
        <v>0.30208333333333326</v>
      </c>
      <c r="Z8" s="110">
        <f t="shared" ref="Z8:Z24" si="5">IF(AND(WEEKDAY(D8,2)=7,OR(LEFT(F8,1)="M",LEFT(F8,1)="A")),4.5/24,0)</f>
        <v>0.1875</v>
      </c>
    </row>
    <row r="9" spans="1:26" ht="13.5" customHeight="1" x14ac:dyDescent="0.25">
      <c r="A9" s="1">
        <v>3</v>
      </c>
      <c r="C9" s="32"/>
      <c r="D9" s="33">
        <f t="shared" si="1"/>
        <v>43102</v>
      </c>
      <c r="E9" s="61">
        <f>IF( OR(DAY(D9)=1,WEEKDAY(D9,2)=1), INT((D9-SUM(MOD(DATE(YEAR(D9-MOD(D9-2,7)+3),1,2),{1E+99;7})*{1;-1})+5)/7), "")</f>
        <v>1</v>
      </c>
      <c r="F9" s="38" t="s">
        <v>7</v>
      </c>
      <c r="G9" s="53">
        <f>IF(ISNA(INDEX(Sources!$D$2:$F$21,MATCH(F9,Sources!$D$2:$D$21,0),MATCH($G$4,Sources!$D$1:$F$1,0))),0,INDEX(Sources!$D$2:$F$21,MATCH(F9,Sources!$D$2:$D$21,0),MATCH($G$4,Sources!$D$1:$F$1,0)))+
IF(ISNA(INDEX(Sources!$H$2:$L$20,MATCH(F9,Sources!$H$2:$H$20,0),MATCH($G$4,Sources!$H$1:$L$1,4))),0,INDEX(Sources!$H$2:$L$20,MATCH(F9,Sources!$H$2:$H$20,0),MATCH($G$4,Sources!$H$1:$L$1,4)))</f>
        <v>0.23958333333333334</v>
      </c>
      <c r="H9" s="53">
        <f>IF(ISNA(INDEX(Sources!$D$2:$I$21,MATCH(F9,Sources!$D$2:$D$21,0),MATCH($H$4,Sources!$D$1:$F$1,0))),0,INDEX(Sources!$D$2:$I$21,MATCH(F9,Sources!$D$2:$D$21,0),MATCH($H$4,Sources!$D$1:$F$1,0)))+
IF(ISNA(INDEX(Sources!$H$2:$L$20,MATCH(F9,Sources!$H$2:$H$20,0),MATCH($H$4,Sources!$H$1:$L$1,4))),0,INDEX(Sources!$H$2:$L$20,MATCH(F9,Sources!$H$2:$H$20,0),MATCH($H$4,Sources!$H$1:$L$1,4)))</f>
        <v>0.54166666666666663</v>
      </c>
      <c r="I9" s="53">
        <f t="shared" si="2"/>
        <v>0.30208333333333326</v>
      </c>
      <c r="J9" s="38">
        <f t="shared" ref="J9:J24" si="6">IF(AND(WEEKDAY(D9,2)=7,LEFT(F9,1)="M")*OR(WEEKDAY(D9,2)=7,LEFT(F9,1)="A"),"4:30",0)</f>
        <v>0</v>
      </c>
      <c r="L9" s="73" t="s">
        <v>53</v>
      </c>
      <c r="M9" s="74"/>
      <c r="N9" s="74"/>
      <c r="O9" s="74"/>
      <c r="P9" s="74"/>
      <c r="Q9" s="74"/>
      <c r="R9" s="74"/>
      <c r="S9" s="74"/>
      <c r="T9" s="75"/>
      <c r="V9" s="1">
        <f t="shared" si="3"/>
        <v>1</v>
      </c>
      <c r="W9" s="110">
        <f>INDEX(Sources!$V$2:$V$40,MATCH(F9,Sources!$U$2:$U$40,0))</f>
        <v>0.23958333333333334</v>
      </c>
      <c r="X9" s="110">
        <f>INDEX(Sources!$W$2:$W$40,MATCH(F9,Sources!$U$2:$U$40,0))</f>
        <v>0.54166666666666663</v>
      </c>
      <c r="Y9" s="110">
        <f t="shared" si="4"/>
        <v>0.30208333333333326</v>
      </c>
      <c r="Z9" s="110">
        <f t="shared" si="5"/>
        <v>0</v>
      </c>
    </row>
    <row r="10" spans="1:26" ht="13.5" customHeight="1" x14ac:dyDescent="0.25">
      <c r="A10" s="1">
        <v>4</v>
      </c>
      <c r="C10" s="32"/>
      <c r="D10" s="33">
        <f t="shared" si="1"/>
        <v>43103</v>
      </c>
      <c r="E10" s="60" t="str">
        <f>IF( OR(DAY(D10)=1,WEEKDAY(D10,2)=1), INT((D10-SUM(MOD(DATE(YEAR(D10-MOD(D10-2,7)+3),1,2),{1E+99;7})*{1;-1})+5)/7), "")</f>
        <v/>
      </c>
      <c r="F10" s="38" t="s">
        <v>37</v>
      </c>
      <c r="G10" s="53">
        <f>IF(ISNA(INDEX(Sources!$D$2:$F$21,MATCH(F10,Sources!$D$2:$D$21,0),MATCH($G$4,Sources!$D$1:$F$1,0))),0,INDEX(Sources!$D$2:$F$21,MATCH(F10,Sources!$D$2:$D$21,0),MATCH($G$4,Sources!$D$1:$F$1,0)))+
IF(ISNA(INDEX(Sources!$H$2:$L$20,MATCH(F10,Sources!$H$2:$H$20,0),MATCH($G$4,Sources!$H$1:$L$1,4))),0,INDEX(Sources!$H$2:$L$20,MATCH(F10,Sources!$H$2:$H$20,0),MATCH($G$4,Sources!$H$1:$L$1,4)))</f>
        <v>0</v>
      </c>
      <c r="H10" s="53">
        <f>IF(ISNA(INDEX(Sources!$D$2:$I$21,MATCH(F10,Sources!$D$2:$D$21,0),MATCH($H$4,Sources!$D$1:$F$1,0))),0,INDEX(Sources!$D$2:$I$21,MATCH(F10,Sources!$D$2:$D$21,0),MATCH($H$4,Sources!$D$1:$F$1,0)))+
IF(ISNA(INDEX(Sources!$H$2:$L$20,MATCH(F10,Sources!$H$2:$H$20,0),MATCH($H$4,Sources!$H$1:$L$1,4))),0,INDEX(Sources!$H$2:$L$20,MATCH(F10,Sources!$H$2:$H$20,0),MATCH($H$4,Sources!$H$1:$L$1,4)))</f>
        <v>0</v>
      </c>
      <c r="I10" s="53">
        <f t="shared" si="2"/>
        <v>0</v>
      </c>
      <c r="J10" s="38">
        <f t="shared" si="6"/>
        <v>0</v>
      </c>
      <c r="L10" s="76" t="s">
        <v>52</v>
      </c>
      <c r="M10" s="77"/>
      <c r="N10" s="77"/>
      <c r="O10" s="77"/>
      <c r="P10" s="77"/>
      <c r="Q10" s="77"/>
      <c r="R10" s="77"/>
      <c r="S10" s="77"/>
      <c r="T10" s="78"/>
      <c r="V10" s="1" t="str">
        <f t="shared" si="3"/>
        <v/>
      </c>
      <c r="W10" s="110">
        <f>INDEX(Sources!$V$2:$V$40,MATCH(F10,Sources!$U$2:$U$40,0))</f>
        <v>0</v>
      </c>
      <c r="X10" s="110">
        <f>INDEX(Sources!$W$2:$W$40,MATCH(F10,Sources!$U$2:$U$40,0))</f>
        <v>0</v>
      </c>
      <c r="Y10" s="110">
        <f t="shared" si="4"/>
        <v>0</v>
      </c>
      <c r="Z10" s="110">
        <f t="shared" si="5"/>
        <v>0</v>
      </c>
    </row>
    <row r="11" spans="1:26" ht="13.5" customHeight="1" x14ac:dyDescent="0.25">
      <c r="A11" s="1">
        <v>5</v>
      </c>
      <c r="C11" s="32"/>
      <c r="D11" s="33">
        <f t="shared" si="1"/>
        <v>43104</v>
      </c>
      <c r="E11" s="61" t="str">
        <f>IF( OR(DAY(D11)=1,WEEKDAY(D11,2)=1), INT((D11-SUM(MOD(DATE(YEAR(D11-MOD(D11-2,7)+3),1,2),{1E+99;7})*{1;-1})+5)/7), "")</f>
        <v/>
      </c>
      <c r="F11" s="38" t="s">
        <v>23</v>
      </c>
      <c r="G11" s="53">
        <f>IF(ISNA(INDEX(Sources!$D$2:$F$21,MATCH(F11,Sources!$D$2:$D$21,0),MATCH($G$4,Sources!$D$1:$F$1,0))),0,INDEX(Sources!$D$2:$F$21,MATCH(F11,Sources!$D$2:$D$21,0),MATCH($G$4,Sources!$D$1:$F$1,0)))+
IF(ISNA(INDEX(Sources!$H$2:$L$20,MATCH(F11,Sources!$H$2:$H$20,0),MATCH($G$4,Sources!$H$1:$L$1,4))),0,INDEX(Sources!$H$2:$L$20,MATCH(F11,Sources!$H$2:$H$20,0),MATCH($G$4,Sources!$H$1:$L$1,4)))</f>
        <v>0.53125</v>
      </c>
      <c r="H11" s="53">
        <f>IF(ISNA(INDEX(Sources!$D$2:$I$21,MATCH(F11,Sources!$D$2:$D$21,0),MATCH($H$4,Sources!$D$1:$F$1,0))),0,INDEX(Sources!$D$2:$I$21,MATCH(F11,Sources!$D$2:$D$21,0),MATCH($H$4,Sources!$D$1:$F$1,0)))+
IF(ISNA(INDEX(Sources!$H$2:$L$20,MATCH(F11,Sources!$H$2:$H$20,0),MATCH($H$4,Sources!$H$1:$L$1,4))),0,INDEX(Sources!$H$2:$L$20,MATCH(F11,Sources!$H$2:$H$20,0),MATCH($H$4,Sources!$H$1:$L$1,4)))</f>
        <v>0.83333333333333337</v>
      </c>
      <c r="I11" s="53">
        <f t="shared" si="2"/>
        <v>0.30208333333333337</v>
      </c>
      <c r="J11" s="38">
        <f t="shared" si="6"/>
        <v>0</v>
      </c>
      <c r="L11" s="76" t="s">
        <v>54</v>
      </c>
      <c r="M11" s="77"/>
      <c r="N11" s="77"/>
      <c r="O11" s="77"/>
      <c r="P11" s="77"/>
      <c r="Q11" s="77"/>
      <c r="R11" s="77"/>
      <c r="S11" s="77"/>
      <c r="T11" s="78"/>
      <c r="V11" s="1" t="str">
        <f t="shared" si="3"/>
        <v/>
      </c>
      <c r="W11" s="110">
        <f>INDEX(Sources!$V$2:$V$40,MATCH(F11,Sources!$U$2:$U$40,0))</f>
        <v>0.53125</v>
      </c>
      <c r="X11" s="110">
        <f>INDEX(Sources!$W$2:$W$40,MATCH(F11,Sources!$U$2:$U$40,0))</f>
        <v>0.83333333333333337</v>
      </c>
      <c r="Y11" s="110">
        <f t="shared" si="4"/>
        <v>0.30208333333333337</v>
      </c>
      <c r="Z11" s="110">
        <f t="shared" si="5"/>
        <v>0</v>
      </c>
    </row>
    <row r="12" spans="1:26" ht="13.5" customHeight="1" x14ac:dyDescent="0.25">
      <c r="A12" s="1">
        <v>6</v>
      </c>
      <c r="C12" s="32"/>
      <c r="D12" s="33">
        <f t="shared" si="1"/>
        <v>43105</v>
      </c>
      <c r="E12" s="61" t="str">
        <f>IF( OR(DAY(D12)=1,WEEKDAY(D12,2)=1), INT((D12-SUM(MOD(DATE(YEAR(D12-MOD(D12-2,7)+3),1,2),{1E+99;7})*{1;-1})+5)/7), "")</f>
        <v/>
      </c>
      <c r="F12" s="38" t="s">
        <v>23</v>
      </c>
      <c r="G12" s="53">
        <f>IF(ISNA(INDEX(Sources!$D$2:$F$21,MATCH(F12,Sources!$D$2:$D$21,0),MATCH($G$4,Sources!$D$1:$F$1,0))),0,INDEX(Sources!$D$2:$F$21,MATCH(F12,Sources!$D$2:$D$21,0),MATCH($G$4,Sources!$D$1:$F$1,0)))+
IF(ISNA(INDEX(Sources!$H$2:$L$20,MATCH(F12,Sources!$H$2:$H$20,0),MATCH($G$4,Sources!$H$1:$L$1,4))),0,INDEX(Sources!$H$2:$L$20,MATCH(F12,Sources!$H$2:$H$20,0),MATCH($G$4,Sources!$H$1:$L$1,4)))</f>
        <v>0.53125</v>
      </c>
      <c r="H12" s="53">
        <f>IF(ISNA(INDEX(Sources!$D$2:$I$21,MATCH(F12,Sources!$D$2:$D$21,0),MATCH($H$4,Sources!$D$1:$F$1,0))),0,INDEX(Sources!$D$2:$I$21,MATCH(F12,Sources!$D$2:$D$21,0),MATCH($H$4,Sources!$D$1:$F$1,0)))+
IF(ISNA(INDEX(Sources!$H$2:$L$20,MATCH(F12,Sources!$H$2:$H$20,0),MATCH($H$4,Sources!$H$1:$L$1,4))),0,INDEX(Sources!$H$2:$L$20,MATCH(F12,Sources!$H$2:$H$20,0),MATCH($H$4,Sources!$H$1:$L$1,4)))</f>
        <v>0.83333333333333337</v>
      </c>
      <c r="I12" s="53">
        <f t="shared" si="2"/>
        <v>0.30208333333333337</v>
      </c>
      <c r="J12" s="38">
        <f t="shared" si="6"/>
        <v>0</v>
      </c>
      <c r="L12" s="76"/>
      <c r="M12" s="77"/>
      <c r="N12" s="77"/>
      <c r="O12" s="77"/>
      <c r="P12" s="77"/>
      <c r="Q12" s="77"/>
      <c r="R12" s="77"/>
      <c r="S12" s="77"/>
      <c r="T12" s="78"/>
      <c r="V12" s="1" t="str">
        <f t="shared" si="3"/>
        <v/>
      </c>
      <c r="W12" s="110">
        <f>INDEX(Sources!$V$2:$V$40,MATCH(F12,Sources!$U$2:$U$40,0))</f>
        <v>0.53125</v>
      </c>
      <c r="X12" s="110">
        <f>INDEX(Sources!$W$2:$W$40,MATCH(F12,Sources!$U$2:$U$40,0))</f>
        <v>0.83333333333333337</v>
      </c>
      <c r="Y12" s="110">
        <f t="shared" si="4"/>
        <v>0.30208333333333337</v>
      </c>
      <c r="Z12" s="110">
        <f t="shared" si="5"/>
        <v>0</v>
      </c>
    </row>
    <row r="13" spans="1:26" ht="13.5" customHeight="1" x14ac:dyDescent="0.25">
      <c r="A13" s="1">
        <v>7</v>
      </c>
      <c r="C13" s="32"/>
      <c r="D13" s="33">
        <f t="shared" si="1"/>
        <v>43106</v>
      </c>
      <c r="E13" s="61" t="str">
        <f>IF( OR(DAY(D13)=1,WEEKDAY(D13,2)=1), INT((D13-SUM(MOD(DATE(YEAR(D13-MOD(D13-2,7)+3),1,2),{1E+99;7})*{1;-1})+5)/7), "")</f>
        <v/>
      </c>
      <c r="F13" s="38" t="s">
        <v>38</v>
      </c>
      <c r="G13" s="53">
        <f>IF(ISNA(INDEX(Sources!$D$2:$F$21,MATCH(F13,Sources!$D$2:$D$21,0),MATCH($G$4,Sources!$D$1:$F$1,0))),0,INDEX(Sources!$D$2:$F$21,MATCH(F13,Sources!$D$2:$D$21,0),MATCH($G$4,Sources!$D$1:$F$1,0)))+
IF(ISNA(INDEX(Sources!$H$2:$L$20,MATCH(F13,Sources!$H$2:$H$20,0),MATCH($G$4,Sources!$H$1:$L$1,4))),0,INDEX(Sources!$H$2:$L$20,MATCH(F13,Sources!$H$2:$H$20,0),MATCH($G$4,Sources!$H$1:$L$1,4)))</f>
        <v>0</v>
      </c>
      <c r="H13" s="53">
        <f>IF(ISNA(INDEX(Sources!$D$2:$I$21,MATCH(F13,Sources!$D$2:$D$21,0),MATCH($H$4,Sources!$D$1:$F$1,0))),0,INDEX(Sources!$D$2:$I$21,MATCH(F13,Sources!$D$2:$D$21,0),MATCH($H$4,Sources!$D$1:$F$1,0)))+
IF(ISNA(INDEX(Sources!$H$2:$L$20,MATCH(F13,Sources!$H$2:$H$20,0),MATCH($H$4,Sources!$H$1:$L$1,4))),0,INDEX(Sources!$H$2:$L$20,MATCH(F13,Sources!$H$2:$H$20,0),MATCH($H$4,Sources!$H$1:$L$1,4)))</f>
        <v>0</v>
      </c>
      <c r="I13" s="53">
        <f t="shared" si="2"/>
        <v>0</v>
      </c>
      <c r="J13" s="38">
        <f t="shared" si="6"/>
        <v>0</v>
      </c>
      <c r="L13" s="76" t="s">
        <v>56</v>
      </c>
      <c r="M13" s="77"/>
      <c r="N13" s="77"/>
      <c r="O13" s="77"/>
      <c r="P13" s="77"/>
      <c r="Q13" s="77"/>
      <c r="R13" s="77"/>
      <c r="S13" s="77"/>
      <c r="T13" s="78"/>
      <c r="V13" s="1" t="str">
        <f t="shared" si="3"/>
        <v/>
      </c>
      <c r="W13" s="110">
        <f>INDEX(Sources!$V$2:$V$40,MATCH(F13,Sources!$U$2:$U$40,0))</f>
        <v>0</v>
      </c>
      <c r="X13" s="110">
        <f>INDEX(Sources!$W$2:$W$40,MATCH(F13,Sources!$U$2:$U$40,0))</f>
        <v>0</v>
      </c>
      <c r="Y13" s="110">
        <f t="shared" si="4"/>
        <v>0</v>
      </c>
      <c r="Z13" s="110">
        <f t="shared" si="5"/>
        <v>0</v>
      </c>
    </row>
    <row r="14" spans="1:26" ht="13.5" customHeight="1" x14ac:dyDescent="0.25">
      <c r="A14" s="1">
        <v>8</v>
      </c>
      <c r="C14" s="32"/>
      <c r="D14" s="68">
        <f t="shared" si="1"/>
        <v>43107</v>
      </c>
      <c r="E14" s="69" t="str">
        <f>IF( OR(DAY(D14)=1,WEEKDAY(D14,2)=1), INT((D14-SUM(MOD(DATE(YEAR(D14-MOD(D14-2,7)+3),1,2),{1E+99;7})*{1;-1})+5)/7), "")</f>
        <v/>
      </c>
      <c r="F14" s="70" t="s">
        <v>39</v>
      </c>
      <c r="G14" s="71">
        <f>IF(ISNA(INDEX(Sources!$D$2:$F$21,MATCH(F14,Sources!$D$2:$D$21,0),MATCH($G$4,Sources!$D$1:$F$1,0))),0,INDEX(Sources!$D$2:$F$21,MATCH(F14,Sources!$D$2:$D$21,0),MATCH($G$4,Sources!$D$1:$F$1,0)))+
IF(ISNA(INDEX(Sources!$H$2:$L$20,MATCH(F14,Sources!$H$2:$H$20,0),MATCH($G$4,Sources!$H$1:$L$1,4))),0,INDEX(Sources!$H$2:$L$20,MATCH(F14,Sources!$H$2:$H$20,0),MATCH($G$4,Sources!$H$1:$L$1,4)))</f>
        <v>0</v>
      </c>
      <c r="H14" s="71">
        <f>IF(ISNA(INDEX(Sources!$D$2:$I$21,MATCH(F14,Sources!$D$2:$D$21,0),MATCH($H$4,Sources!$D$1:$F$1,0))),0,INDEX(Sources!$D$2:$I$21,MATCH(F14,Sources!$D$2:$D$21,0),MATCH($H$4,Sources!$D$1:$F$1,0)))+
IF(ISNA(INDEX(Sources!$H$2:$L$20,MATCH(F14,Sources!$H$2:$H$20,0),MATCH($H$4,Sources!$H$1:$L$1,4))),0,INDEX(Sources!$H$2:$L$20,MATCH(F14,Sources!$H$2:$H$20,0),MATCH($H$4,Sources!$H$1:$L$1,4)))</f>
        <v>0</v>
      </c>
      <c r="I14" s="71">
        <f t="shared" si="2"/>
        <v>0</v>
      </c>
      <c r="J14" s="70">
        <f t="shared" si="6"/>
        <v>0</v>
      </c>
      <c r="L14" s="76" t="s">
        <v>57</v>
      </c>
      <c r="M14" s="77"/>
      <c r="N14" s="77"/>
      <c r="O14" s="77"/>
      <c r="P14" s="77"/>
      <c r="Q14" s="77"/>
      <c r="R14" s="77"/>
      <c r="S14" s="77"/>
      <c r="T14" s="78"/>
      <c r="V14" s="1" t="str">
        <f t="shared" si="3"/>
        <v/>
      </c>
      <c r="W14" s="110">
        <f>INDEX(Sources!$V$2:$V$40,MATCH(F14,Sources!$U$2:$U$40,0))</f>
        <v>0</v>
      </c>
      <c r="X14" s="110">
        <f>INDEX(Sources!$W$2:$W$40,MATCH(F14,Sources!$U$2:$U$40,0))</f>
        <v>0</v>
      </c>
      <c r="Y14" s="110">
        <f t="shared" si="4"/>
        <v>0</v>
      </c>
      <c r="Z14" s="110">
        <f t="shared" si="5"/>
        <v>0</v>
      </c>
    </row>
    <row r="15" spans="1:26" ht="13.5" customHeight="1" x14ac:dyDescent="0.25">
      <c r="A15" s="1">
        <v>9</v>
      </c>
      <c r="C15" s="32"/>
      <c r="D15" s="68">
        <f t="shared" si="1"/>
        <v>43108</v>
      </c>
      <c r="E15" s="69" t="str">
        <f>IF( OR(DAY(D15)=1,WEEKDAY(D15,2)=1), INT((D15-SUM(MOD(DATE(YEAR(D15-MOD(D15-2,7)+3),1,2),{1E+99;7})*{1;-1})+5)/7), "")</f>
        <v/>
      </c>
      <c r="F15" s="70" t="s">
        <v>19</v>
      </c>
      <c r="G15" s="71">
        <f>IF(ISNA(INDEX(Sources!$D$2:$F$21,MATCH(F15,Sources!$D$2:$D$21,0),MATCH($G$4,Sources!$D$1:$F$1,0))),0,INDEX(Sources!$D$2:$F$21,MATCH(F15,Sources!$D$2:$D$21,0),MATCH($G$4,Sources!$D$1:$F$1,0)))+
IF(ISNA(INDEX(Sources!$H$2:$L$20,MATCH(F15,Sources!$H$2:$H$20,0),MATCH($G$4,Sources!$H$1:$L$1,4))),0,INDEX(Sources!$H$2:$L$20,MATCH(F15,Sources!$H$2:$H$20,0),MATCH($G$4,Sources!$H$1:$L$1,4)))</f>
        <v>0.53125</v>
      </c>
      <c r="H15" s="71">
        <f>IF(ISNA(INDEX(Sources!$D$2:$I$21,MATCH(F15,Sources!$D$2:$D$21,0),MATCH($H$4,Sources!$D$1:$F$1,0))),0,INDEX(Sources!$D$2:$I$21,MATCH(F15,Sources!$D$2:$D$21,0),MATCH($H$4,Sources!$D$1:$F$1,0)))+
IF(ISNA(INDEX(Sources!$H$2:$L$20,MATCH(F15,Sources!$H$2:$H$20,0),MATCH($H$4,Sources!$H$1:$L$1,4))),0,INDEX(Sources!$H$2:$L$20,MATCH(F15,Sources!$H$2:$H$20,0),MATCH($H$4,Sources!$H$1:$L$1,4)))</f>
        <v>0.83333333333333337</v>
      </c>
      <c r="I15" s="71">
        <f t="shared" si="2"/>
        <v>0.30208333333333337</v>
      </c>
      <c r="J15" s="70">
        <f t="shared" si="6"/>
        <v>0</v>
      </c>
      <c r="L15" s="76"/>
      <c r="M15" s="77"/>
      <c r="N15" s="77"/>
      <c r="O15" s="77"/>
      <c r="P15" s="77"/>
      <c r="Q15" s="77"/>
      <c r="R15" s="77"/>
      <c r="S15" s="77"/>
      <c r="T15" s="78"/>
      <c r="V15" s="1" t="str">
        <f t="shared" si="3"/>
        <v/>
      </c>
      <c r="W15" s="110">
        <f>INDEX(Sources!$V$2:$V$40,MATCH(F15,Sources!$U$2:$U$40,0))</f>
        <v>0.53125</v>
      </c>
      <c r="X15" s="110">
        <f>INDEX(Sources!$W$2:$W$40,MATCH(F15,Sources!$U$2:$U$40,0))</f>
        <v>0.83333333333333337</v>
      </c>
      <c r="Y15" s="110">
        <f t="shared" si="4"/>
        <v>0.30208333333333337</v>
      </c>
      <c r="Z15" s="110">
        <f t="shared" si="5"/>
        <v>0.1875</v>
      </c>
    </row>
    <row r="16" spans="1:26" ht="13.5" customHeight="1" x14ac:dyDescent="0.25">
      <c r="A16" s="1">
        <v>10</v>
      </c>
      <c r="C16" s="32"/>
      <c r="D16" s="33">
        <f t="shared" si="1"/>
        <v>43109</v>
      </c>
      <c r="E16" s="61">
        <f>IF( OR(DAY(D16)=1,WEEKDAY(D16,2)=1), INT((D16-SUM(MOD(DATE(YEAR(D16-MOD(D16-2,7)+3),1,2),{1E+99;7})*{1;-1})+5)/7), "")</f>
        <v>2</v>
      </c>
      <c r="F16" s="65" t="s">
        <v>8</v>
      </c>
      <c r="G16" s="58">
        <f>IF(ISNA(INDEX(Sources!$D$2:$F$21,MATCH(F16,Sources!$D$2:$D$21,0),MATCH($G$4,Sources!$D$1:$F$1,0))),0,INDEX(Sources!$D$2:$F$21,MATCH(F16,Sources!$D$2:$D$21,0),MATCH($G$4,Sources!$D$1:$F$1,0)))+
IF(ISNA(INDEX(Sources!$H$2:$L$20,MATCH(F16,Sources!$H$2:$H$20,0),MATCH($G$4,Sources!$H$1:$L$1,4))),0,INDEX(Sources!$H$2:$L$20,MATCH(F16,Sources!$H$2:$H$20,0),MATCH($G$4,Sources!$H$1:$L$1,4)))</f>
        <v>0.23958333333333334</v>
      </c>
      <c r="H16" s="58">
        <f>IF(ISNA(INDEX(Sources!$D$2:$I$21,MATCH(F16,Sources!$D$2:$D$21,0),MATCH($H$4,Sources!$D$1:$F$1,0))),0,INDEX(Sources!$D$2:$I$21,MATCH(F16,Sources!$D$2:$D$21,0),MATCH($H$4,Sources!$D$1:$F$1,0)))+
IF(ISNA(INDEX(Sources!$H$2:$L$20,MATCH(F16,Sources!$H$2:$H$20,0),MATCH($H$4,Sources!$H$1:$L$1,4))),0,INDEX(Sources!$H$2:$L$20,MATCH(F16,Sources!$H$2:$H$20,0),MATCH($H$4,Sources!$H$1:$L$1,4)))</f>
        <v>0.54166666666666663</v>
      </c>
      <c r="I16" s="58">
        <f t="shared" si="2"/>
        <v>0.30208333333333326</v>
      </c>
      <c r="J16" s="65">
        <f t="shared" si="6"/>
        <v>0</v>
      </c>
      <c r="K16" s="57"/>
      <c r="L16" s="59" t="s">
        <v>58</v>
      </c>
      <c r="M16" s="77"/>
      <c r="N16" s="77"/>
      <c r="O16" s="77"/>
      <c r="P16" s="77"/>
      <c r="Q16" s="77"/>
      <c r="R16" s="77"/>
      <c r="S16" s="77"/>
      <c r="T16" s="78"/>
      <c r="V16" s="1">
        <f t="shared" si="3"/>
        <v>2</v>
      </c>
      <c r="W16" s="110">
        <f>INDEX(Sources!$V$2:$V$40,MATCH(F16,Sources!$U$2:$U$40,0))</f>
        <v>0.23958333333333334</v>
      </c>
      <c r="X16" s="110">
        <f>INDEX(Sources!$W$2:$W$40,MATCH(F16,Sources!$U$2:$U$40,0))</f>
        <v>0.54166666666666663</v>
      </c>
      <c r="Y16" s="110">
        <f t="shared" si="4"/>
        <v>0.30208333333333326</v>
      </c>
      <c r="Z16" s="110">
        <f t="shared" si="5"/>
        <v>0</v>
      </c>
    </row>
    <row r="17" spans="1:26" ht="13.5" customHeight="1" thickBot="1" x14ac:dyDescent="0.3">
      <c r="A17" s="1">
        <v>11</v>
      </c>
      <c r="C17" s="32"/>
      <c r="D17" s="33">
        <f t="shared" si="1"/>
        <v>43110</v>
      </c>
      <c r="E17" s="61" t="str">
        <f>IF( OR(DAY(D17)=1,WEEKDAY(D17,2)=1), INT((D17-SUM(MOD(DATE(YEAR(D17-MOD(D17-2,7)+3),1,2),{1E+99;7})*{1;-1})+5)/7), "")</f>
        <v/>
      </c>
      <c r="F17" s="65" t="s">
        <v>8</v>
      </c>
      <c r="G17" s="58">
        <f>IF(ISNA(INDEX(Sources!$D$2:$F$21,MATCH(F17,Sources!$D$2:$D$21,0),MATCH($G$4,Sources!$D$1:$F$1,0))),0,INDEX(Sources!$D$2:$F$21,MATCH(F17,Sources!$D$2:$D$21,0),MATCH($G$4,Sources!$D$1:$F$1,0)))+
IF(ISNA(INDEX(Sources!$H$2:$L$20,MATCH(F17,Sources!$H$2:$H$20,0),MATCH($G$4,Sources!$H$1:$L$1,4))),0,INDEX(Sources!$H$2:$L$20,MATCH(F17,Sources!$H$2:$H$20,0),MATCH($G$4,Sources!$H$1:$L$1,4)))</f>
        <v>0.23958333333333334</v>
      </c>
      <c r="H17" s="58">
        <f>IF(ISNA(INDEX(Sources!$D$2:$I$21,MATCH(F17,Sources!$D$2:$D$21,0),MATCH($H$4,Sources!$D$1:$F$1,0))),0,INDEX(Sources!$D$2:$I$21,MATCH(F17,Sources!$D$2:$D$21,0),MATCH($H$4,Sources!$D$1:$F$1,0)))+
IF(ISNA(INDEX(Sources!$H$2:$L$20,MATCH(F17,Sources!$H$2:$H$20,0),MATCH($H$4,Sources!$H$1:$L$1,4))),0,INDEX(Sources!$H$2:$L$20,MATCH(F17,Sources!$H$2:$H$20,0),MATCH($H$4,Sources!$H$1:$L$1,4)))</f>
        <v>0.54166666666666663</v>
      </c>
      <c r="I17" s="58">
        <f t="shared" si="2"/>
        <v>0.30208333333333326</v>
      </c>
      <c r="J17" s="65">
        <f t="shared" si="6"/>
        <v>0</v>
      </c>
      <c r="K17" s="57"/>
      <c r="L17" s="62"/>
      <c r="M17" s="63"/>
      <c r="N17" s="63"/>
      <c r="O17" s="63"/>
      <c r="P17" s="63"/>
      <c r="Q17" s="63"/>
      <c r="R17" s="63"/>
      <c r="S17" s="63"/>
      <c r="T17" s="64"/>
      <c r="V17" s="1" t="str">
        <f t="shared" si="3"/>
        <v/>
      </c>
      <c r="W17" s="110">
        <f>INDEX(Sources!$V$2:$V$40,MATCH(F17,Sources!$U$2:$U$40,0))</f>
        <v>0.23958333333333334</v>
      </c>
      <c r="X17" s="110">
        <f>INDEX(Sources!$W$2:$W$40,MATCH(F17,Sources!$U$2:$U$40,0))</f>
        <v>0.54166666666666663</v>
      </c>
      <c r="Y17" s="110">
        <f t="shared" si="4"/>
        <v>0.30208333333333326</v>
      </c>
      <c r="Z17" s="110">
        <f t="shared" si="5"/>
        <v>0</v>
      </c>
    </row>
    <row r="18" spans="1:26" ht="13.5" customHeight="1" x14ac:dyDescent="0.25">
      <c r="A18" s="1">
        <v>12</v>
      </c>
      <c r="C18" s="32"/>
      <c r="D18" s="33">
        <f t="shared" si="1"/>
        <v>43111</v>
      </c>
      <c r="E18" s="61" t="str">
        <f>IF( OR(DAY(D18)=1,WEEKDAY(D18,2)=1), INT((D18-SUM(MOD(DATE(YEAR(D18-MOD(D18-2,7)+3),1,2),{1E+99;7})*{1;-1})+5)/7), "")</f>
        <v/>
      </c>
      <c r="F18" s="65" t="s">
        <v>8</v>
      </c>
      <c r="G18" s="58">
        <f>IF(ISNA(INDEX(Sources!$D$2:$F$21,MATCH(F18,Sources!$D$2:$D$21,0),MATCH($G$4,Sources!$D$1:$F$1,0))),0,INDEX(Sources!$D$2:$F$21,MATCH(F18,Sources!$D$2:$D$21,0),MATCH($G$4,Sources!$D$1:$F$1,0)))+
IF(ISNA(INDEX(Sources!$H$2:$L$20,MATCH(F18,Sources!$H$2:$H$20,0),MATCH($G$4,Sources!$H$1:$L$1,4))),0,INDEX(Sources!$H$2:$L$20,MATCH(F18,Sources!$H$2:$H$20,0),MATCH($G$4,Sources!$H$1:$L$1,4)))</f>
        <v>0.23958333333333334</v>
      </c>
      <c r="H18" s="58">
        <f>IF(ISNA(INDEX(Sources!$D$2:$I$21,MATCH(F18,Sources!$D$2:$D$21,0),MATCH($H$4,Sources!$D$1:$F$1,0))),0,INDEX(Sources!$D$2:$I$21,MATCH(F18,Sources!$D$2:$D$21,0),MATCH($H$4,Sources!$D$1:$F$1,0)))+
IF(ISNA(INDEX(Sources!$H$2:$L$20,MATCH(F18,Sources!$H$2:$H$20,0),MATCH($H$4,Sources!$H$1:$L$1,4))),0,INDEX(Sources!$H$2:$L$20,MATCH(F18,Sources!$H$2:$H$20,0),MATCH($H$4,Sources!$H$1:$L$1,4)))</f>
        <v>0.54166666666666663</v>
      </c>
      <c r="I18" s="58">
        <f t="shared" si="2"/>
        <v>0.30208333333333326</v>
      </c>
      <c r="J18" s="65">
        <f t="shared" si="6"/>
        <v>0</v>
      </c>
      <c r="K18" s="57"/>
      <c r="V18" s="1" t="str">
        <f t="shared" si="3"/>
        <v/>
      </c>
      <c r="W18" s="110">
        <f>INDEX(Sources!$V$2:$V$40,MATCH(F18,Sources!$U$2:$U$40,0))</f>
        <v>0.23958333333333334</v>
      </c>
      <c r="X18" s="110">
        <f>INDEX(Sources!$W$2:$W$40,MATCH(F18,Sources!$U$2:$U$40,0))</f>
        <v>0.54166666666666663</v>
      </c>
      <c r="Y18" s="110">
        <f t="shared" si="4"/>
        <v>0.30208333333333326</v>
      </c>
      <c r="Z18" s="110">
        <f t="shared" si="5"/>
        <v>0</v>
      </c>
    </row>
    <row r="19" spans="1:26" ht="13.5" customHeight="1" x14ac:dyDescent="0.25">
      <c r="A19" s="1">
        <v>13</v>
      </c>
      <c r="C19" s="32"/>
      <c r="D19" s="33">
        <f t="shared" si="1"/>
        <v>43112</v>
      </c>
      <c r="E19" s="61" t="str">
        <f>IF( OR(DAY(D19)=1,WEEKDAY(D19,2)=1), INT((D19-SUM(MOD(DATE(YEAR(D19-MOD(D19-2,7)+3),1,2),{1E+99;7})*{1;-1})+5)/7), "")</f>
        <v/>
      </c>
      <c r="F19" s="65" t="s">
        <v>8</v>
      </c>
      <c r="G19" s="58">
        <f>IF(ISNA(INDEX(Sources!$D$2:$F$21,MATCH(F19,Sources!$D$2:$D$21,0),MATCH($G$4,Sources!$D$1:$F$1,0))),0,INDEX(Sources!$D$2:$F$21,MATCH(F19,Sources!$D$2:$D$21,0),MATCH($G$4,Sources!$D$1:$F$1,0)))+
IF(ISNA(INDEX(Sources!$H$2:$L$20,MATCH(F19,Sources!$H$2:$H$20,0),MATCH($G$4,Sources!$H$1:$L$1,4))),0,INDEX(Sources!$H$2:$L$20,MATCH(F19,Sources!$H$2:$H$20,0),MATCH($G$4,Sources!$H$1:$L$1,4)))</f>
        <v>0.23958333333333334</v>
      </c>
      <c r="H19" s="58">
        <f>IF(ISNA(INDEX(Sources!$D$2:$I$21,MATCH(F19,Sources!$D$2:$D$21,0),MATCH($H$4,Sources!$D$1:$F$1,0))),0,INDEX(Sources!$D$2:$I$21,MATCH(F19,Sources!$D$2:$D$21,0),MATCH($H$4,Sources!$D$1:$F$1,0)))+
IF(ISNA(INDEX(Sources!$H$2:$L$20,MATCH(F19,Sources!$H$2:$H$20,0),MATCH($H$4,Sources!$H$1:$L$1,4))),0,INDEX(Sources!$H$2:$L$20,MATCH(F19,Sources!$H$2:$H$20,0),MATCH($H$4,Sources!$H$1:$L$1,4)))</f>
        <v>0.54166666666666663</v>
      </c>
      <c r="I19" s="58">
        <f t="shared" si="2"/>
        <v>0.30208333333333326</v>
      </c>
      <c r="J19" s="65">
        <f t="shared" si="6"/>
        <v>0</v>
      </c>
      <c r="K19" s="57"/>
      <c r="V19" s="1" t="str">
        <f t="shared" si="3"/>
        <v/>
      </c>
      <c r="W19" s="110">
        <f>INDEX(Sources!$V$2:$V$40,MATCH(F19,Sources!$U$2:$U$40,0))</f>
        <v>0.23958333333333334</v>
      </c>
      <c r="X19" s="110">
        <f>INDEX(Sources!$W$2:$W$40,MATCH(F19,Sources!$U$2:$U$40,0))</f>
        <v>0.54166666666666663</v>
      </c>
      <c r="Y19" s="110">
        <f t="shared" si="4"/>
        <v>0.30208333333333326</v>
      </c>
      <c r="Z19" s="110">
        <f t="shared" si="5"/>
        <v>0</v>
      </c>
    </row>
    <row r="20" spans="1:26" ht="13.5" customHeight="1" x14ac:dyDescent="0.25">
      <c r="A20" s="1">
        <v>14</v>
      </c>
      <c r="C20" s="32"/>
      <c r="D20" s="33">
        <f t="shared" si="1"/>
        <v>43113</v>
      </c>
      <c r="E20" s="61" t="str">
        <f>IF( OR(DAY(D20)=1,WEEKDAY(D20,2)=1), INT((D20-SUM(MOD(DATE(YEAR(D20-MOD(D20-2,7)+3),1,2),{1E+99;7})*{1;-1})+5)/7), "")</f>
        <v/>
      </c>
      <c r="F20" s="38" t="s">
        <v>38</v>
      </c>
      <c r="G20" s="53">
        <f>IF(ISNA(INDEX(Sources!$D$2:$F$21,MATCH(F20,Sources!$D$2:$D$21,0),MATCH($G$4,Sources!$D$1:$F$1,0))),0,INDEX(Sources!$D$2:$F$21,MATCH(F20,Sources!$D$2:$D$21,0),MATCH($G$4,Sources!$D$1:$F$1,0)))+
IF(ISNA(INDEX(Sources!$H$2:$L$20,MATCH(F20,Sources!$H$2:$H$20,0),MATCH($G$4,Sources!$H$1:$L$1,4))),0,INDEX(Sources!$H$2:$L$20,MATCH(F20,Sources!$H$2:$H$20,0),MATCH($G$4,Sources!$H$1:$L$1,4)))</f>
        <v>0</v>
      </c>
      <c r="H20" s="53">
        <f>IF(ISNA(INDEX(Sources!$D$2:$I$21,MATCH(F20,Sources!$D$2:$D$21,0),MATCH($H$4,Sources!$D$1:$F$1,0))),0,INDEX(Sources!$D$2:$I$21,MATCH(F20,Sources!$D$2:$D$21,0),MATCH($H$4,Sources!$D$1:$F$1,0)))+
IF(ISNA(INDEX(Sources!$H$2:$L$20,MATCH(F20,Sources!$H$2:$H$20,0),MATCH($H$4,Sources!$H$1:$L$1,4))),0,INDEX(Sources!$H$2:$L$20,MATCH(F20,Sources!$H$2:$H$20,0),MATCH($H$4,Sources!$H$1:$L$1,4)))</f>
        <v>0</v>
      </c>
      <c r="I20" s="53">
        <f t="shared" si="2"/>
        <v>0</v>
      </c>
      <c r="J20" s="38">
        <f t="shared" si="6"/>
        <v>0</v>
      </c>
      <c r="V20" s="1" t="str">
        <f t="shared" si="3"/>
        <v/>
      </c>
      <c r="W20" s="110">
        <f>INDEX(Sources!$V$2:$V$40,MATCH(F20,Sources!$U$2:$U$40,0))</f>
        <v>0</v>
      </c>
      <c r="X20" s="110">
        <f>INDEX(Sources!$W$2:$W$40,MATCH(F20,Sources!$U$2:$U$40,0))</f>
        <v>0</v>
      </c>
      <c r="Y20" s="110">
        <f t="shared" si="4"/>
        <v>0</v>
      </c>
      <c r="Z20" s="110">
        <f t="shared" si="5"/>
        <v>0</v>
      </c>
    </row>
    <row r="21" spans="1:26" ht="13.5" customHeight="1" x14ac:dyDescent="0.25">
      <c r="A21" s="1">
        <v>15</v>
      </c>
      <c r="C21" s="32"/>
      <c r="D21" s="33">
        <f t="shared" si="1"/>
        <v>43114</v>
      </c>
      <c r="E21" s="61" t="str">
        <f>IF( OR(DAY(D21)=1,WEEKDAY(D21,2)=1), INT((D21-SUM(MOD(DATE(YEAR(D21-MOD(D21-2,7)+3),1,2),{1E+99;7})*{1;-1})+5)/7), "")</f>
        <v/>
      </c>
      <c r="F21" s="38" t="s">
        <v>39</v>
      </c>
      <c r="G21" s="53">
        <f>IF(ISNA(INDEX(Sources!$D$2:$F$21,MATCH(F21,Sources!$D$2:$D$21,0),MATCH($G$4,Sources!$D$1:$F$1,0))),0,INDEX(Sources!$D$2:$F$21,MATCH(F21,Sources!$D$2:$D$21,0),MATCH($G$4,Sources!$D$1:$F$1,0)))+
IF(ISNA(INDEX(Sources!$H$2:$L$20,MATCH(F21,Sources!$H$2:$H$20,0),MATCH($G$4,Sources!$H$1:$L$1,4))),0,INDEX(Sources!$H$2:$L$20,MATCH(F21,Sources!$H$2:$H$20,0),MATCH($G$4,Sources!$H$1:$L$1,4)))</f>
        <v>0</v>
      </c>
      <c r="H21" s="53">
        <f>IF(ISNA(INDEX(Sources!$D$2:$I$21,MATCH(F21,Sources!$D$2:$D$21,0),MATCH($H$4,Sources!$D$1:$F$1,0))),0,INDEX(Sources!$D$2:$I$21,MATCH(F21,Sources!$D$2:$D$21,0),MATCH($H$4,Sources!$D$1:$F$1,0)))+
IF(ISNA(INDEX(Sources!$H$2:$L$20,MATCH(F21,Sources!$H$2:$H$20,0),MATCH($H$4,Sources!$H$1:$L$1,4))),0,INDEX(Sources!$H$2:$L$20,MATCH(F21,Sources!$H$2:$H$20,0),MATCH($H$4,Sources!$H$1:$L$1,4)))</f>
        <v>0</v>
      </c>
      <c r="I21" s="53">
        <f t="shared" si="2"/>
        <v>0</v>
      </c>
      <c r="J21" s="38">
        <f t="shared" si="6"/>
        <v>0</v>
      </c>
      <c r="V21" s="1" t="str">
        <f t="shared" si="3"/>
        <v/>
      </c>
      <c r="W21" s="110">
        <f>INDEX(Sources!$V$2:$V$40,MATCH(F21,Sources!$U$2:$U$40,0))</f>
        <v>0</v>
      </c>
      <c r="X21" s="110">
        <f>INDEX(Sources!$W$2:$W$40,MATCH(F21,Sources!$U$2:$U$40,0))</f>
        <v>0</v>
      </c>
      <c r="Y21" s="110">
        <f t="shared" si="4"/>
        <v>0</v>
      </c>
      <c r="Z21" s="110">
        <f t="shared" si="5"/>
        <v>0</v>
      </c>
    </row>
    <row r="22" spans="1:26" ht="13.5" customHeight="1" x14ac:dyDescent="0.25">
      <c r="A22" s="1">
        <v>16</v>
      </c>
      <c r="C22" s="32"/>
      <c r="D22" s="33">
        <f t="shared" si="1"/>
        <v>43115</v>
      </c>
      <c r="E22" s="61" t="str">
        <f>IF( OR(DAY(D22)=1,WEEKDAY(D22,2)=1), INT((D22-SUM(MOD(DATE(YEAR(D22-MOD(D22-2,7)+3),1,2),{1E+99;7})*{1;-1})+5)/7), "")</f>
        <v/>
      </c>
      <c r="F22" s="38" t="s">
        <v>19</v>
      </c>
      <c r="G22" s="53">
        <f>IF(ISNA(INDEX(Sources!$D$2:$F$21,MATCH(F22,Sources!$D$2:$D$21,0),MATCH($G$4,Sources!$D$1:$F$1,0))),0,INDEX(Sources!$D$2:$F$21,MATCH(F22,Sources!$D$2:$D$21,0),MATCH($G$4,Sources!$D$1:$F$1,0)))+
IF(ISNA(INDEX(Sources!$H$2:$L$20,MATCH(F22,Sources!$H$2:$H$20,0),MATCH($G$4,Sources!$H$1:$L$1,4))),0,INDEX(Sources!$H$2:$L$20,MATCH(F22,Sources!$H$2:$H$20,0),MATCH($G$4,Sources!$H$1:$L$1,4)))</f>
        <v>0.53125</v>
      </c>
      <c r="H22" s="53">
        <f>IF(ISNA(INDEX(Sources!$D$2:$I$21,MATCH(F22,Sources!$D$2:$D$21,0),MATCH($H$4,Sources!$D$1:$F$1,0))),0,INDEX(Sources!$D$2:$I$21,MATCH(F22,Sources!$D$2:$D$21,0),MATCH($H$4,Sources!$D$1:$F$1,0)))+
IF(ISNA(INDEX(Sources!$H$2:$L$20,MATCH(F22,Sources!$H$2:$H$20,0),MATCH($H$4,Sources!$H$1:$L$1,4))),0,INDEX(Sources!$H$2:$L$20,MATCH(F22,Sources!$H$2:$H$20,0),MATCH($H$4,Sources!$H$1:$L$1,4)))</f>
        <v>0.83333333333333337</v>
      </c>
      <c r="I22" s="53">
        <f t="shared" si="2"/>
        <v>0.30208333333333337</v>
      </c>
      <c r="J22" s="38">
        <f t="shared" si="6"/>
        <v>0</v>
      </c>
      <c r="V22" s="1" t="str">
        <f t="shared" si="3"/>
        <v/>
      </c>
      <c r="W22" s="110">
        <f>INDEX(Sources!$V$2:$V$40,MATCH(F22,Sources!$U$2:$U$40,0))</f>
        <v>0.53125</v>
      </c>
      <c r="X22" s="110">
        <f>INDEX(Sources!$W$2:$W$40,MATCH(F22,Sources!$U$2:$U$40,0))</f>
        <v>0.83333333333333337</v>
      </c>
      <c r="Y22" s="110">
        <f t="shared" si="4"/>
        <v>0.30208333333333337</v>
      </c>
      <c r="Z22" s="110">
        <f t="shared" si="5"/>
        <v>0.1875</v>
      </c>
    </row>
    <row r="23" spans="1:26" ht="13.5" customHeight="1" x14ac:dyDescent="0.25">
      <c r="A23" s="1">
        <v>17</v>
      </c>
      <c r="C23" s="32"/>
      <c r="D23" s="33">
        <f t="shared" si="1"/>
        <v>43116</v>
      </c>
      <c r="E23" s="61">
        <f>IF( OR(DAY(D23)=1,WEEKDAY(D23,2)=1), INT((D23-SUM(MOD(DATE(YEAR(D23-MOD(D23-2,7)+3),1,2),{1E+99;7})*{1;-1})+5)/7), "")</f>
        <v>3</v>
      </c>
      <c r="F23" s="38" t="s">
        <v>19</v>
      </c>
      <c r="G23" s="53">
        <f>IF(ISNA(INDEX(Sources!$D$2:$F$21,MATCH(F23,Sources!$D$2:$D$21,0),MATCH($G$4,Sources!$D$1:$F$1,0))),0,INDEX(Sources!$D$2:$F$21,MATCH(F23,Sources!$D$2:$D$21,0),MATCH($G$4,Sources!$D$1:$F$1,0)))+
IF(ISNA(INDEX(Sources!$H$2:$L$20,MATCH(F23,Sources!$H$2:$H$20,0),MATCH($G$4,Sources!$H$1:$L$1,4))),0,INDEX(Sources!$H$2:$L$20,MATCH(F23,Sources!$H$2:$H$20,0),MATCH($G$4,Sources!$H$1:$L$1,4)))</f>
        <v>0.53125</v>
      </c>
      <c r="H23" s="53">
        <f>IF(ISNA(INDEX(Sources!$D$2:$I$21,MATCH(F23,Sources!$D$2:$D$21,0),MATCH($H$4,Sources!$D$1:$F$1,0))),0,INDEX(Sources!$D$2:$I$21,MATCH(F23,Sources!$D$2:$D$21,0),MATCH($H$4,Sources!$D$1:$F$1,0)))+
IF(ISNA(INDEX(Sources!$H$2:$L$20,MATCH(F23,Sources!$H$2:$H$20,0),MATCH($H$4,Sources!$H$1:$L$1,4))),0,INDEX(Sources!$H$2:$L$20,MATCH(F23,Sources!$H$2:$H$20,0),MATCH($H$4,Sources!$H$1:$L$1,4)))</f>
        <v>0.83333333333333337</v>
      </c>
      <c r="I23" s="53">
        <f t="shared" si="2"/>
        <v>0.30208333333333337</v>
      </c>
      <c r="J23" s="38">
        <f t="shared" si="6"/>
        <v>0</v>
      </c>
      <c r="V23" s="1">
        <f t="shared" si="3"/>
        <v>3</v>
      </c>
      <c r="W23" s="110">
        <f>INDEX(Sources!$V$2:$V$40,MATCH(F23,Sources!$U$2:$U$40,0))</f>
        <v>0.53125</v>
      </c>
      <c r="X23" s="110">
        <f>INDEX(Sources!$W$2:$W$40,MATCH(F23,Sources!$U$2:$U$40,0))</f>
        <v>0.83333333333333337</v>
      </c>
      <c r="Y23" s="110">
        <f t="shared" si="4"/>
        <v>0.30208333333333337</v>
      </c>
      <c r="Z23" s="110">
        <f t="shared" si="5"/>
        <v>0</v>
      </c>
    </row>
    <row r="24" spans="1:26" ht="13.5" customHeight="1" x14ac:dyDescent="0.25">
      <c r="A24" s="1">
        <v>18</v>
      </c>
      <c r="C24" s="32"/>
      <c r="D24" s="33">
        <f t="shared" si="1"/>
        <v>43117</v>
      </c>
      <c r="E24" s="61" t="str">
        <f>IF( OR(DAY(D24)=1,WEEKDAY(D24,2)=1), INT((D24-SUM(MOD(DATE(YEAR(D24-MOD(D24-2,7)+3),1,2),{1E+99;7})*{1;-1})+5)/7), "")</f>
        <v/>
      </c>
      <c r="F24" s="66" t="str">
        <f>Calendrier!F24</f>
        <v>A5</v>
      </c>
      <c r="G24" s="67">
        <f>IF(ISNA(INDEX(Sources!$D$2:$F$21,MATCH(F24,Sources!$D$2:$D$21,0),MATCH($G$4,Sources!$D$1:$F$1,0))),0,INDEX(Sources!$D$2:$F$21,MATCH(F24,Sources!$D$2:$D$21,0),MATCH($G$4,Sources!$D$1:$F$1,0)))+
IF(ISNA(INDEX(Sources!$H$2:$L$20,MATCH(F24,Sources!$H$2:$H$20,0),MATCH($G$4,Sources!$H$1:$L$1,4))),0,INDEX(Sources!$H$2:$L$20,MATCH(F24,Sources!$H$2:$H$20,0),MATCH($G$4,Sources!$H$1:$L$1,4)))</f>
        <v>0.53125</v>
      </c>
      <c r="H24" s="67">
        <f>IF(ISNA(INDEX(Sources!$D$2:$I$21,MATCH(F24,Sources!$D$2:$D$21,0),MATCH($H$4,Sources!$D$1:$F$1,0))),0,INDEX(Sources!$D$2:$I$21,MATCH(F24,Sources!$D$2:$D$21,0),MATCH($H$4,Sources!$D$1:$F$1,0)))+
IF(ISNA(INDEX(Sources!$H$2:$L$20,MATCH(F24,Sources!$H$2:$H$20,0),MATCH($H$4,Sources!$H$1:$L$1,4))),0,INDEX(Sources!$H$2:$L$20,MATCH(F24,Sources!$H$2:$H$20,0),MATCH($H$4,Sources!$H$1:$L$1,4)))</f>
        <v>0.83333333333333337</v>
      </c>
      <c r="I24" s="67">
        <f t="shared" si="2"/>
        <v>0.30208333333333337</v>
      </c>
      <c r="J24" s="66">
        <f t="shared" si="6"/>
        <v>0</v>
      </c>
      <c r="V24" s="1" t="str">
        <f t="shared" si="3"/>
        <v/>
      </c>
      <c r="W24" s="110">
        <f>INDEX(Sources!$V$2:$V$40,MATCH(F24,Sources!$U$2:$U$40,0))</f>
        <v>0.53125</v>
      </c>
      <c r="X24" s="110">
        <f>INDEX(Sources!$W$2:$W$40,MATCH(F24,Sources!$U$2:$U$40,0))</f>
        <v>0.83333333333333337</v>
      </c>
      <c r="Y24" s="110">
        <f t="shared" si="4"/>
        <v>0.30208333333333337</v>
      </c>
      <c r="Z24" s="110">
        <f t="shared" si="5"/>
        <v>0</v>
      </c>
    </row>
    <row r="25" spans="1:26" x14ac:dyDescent="0.25">
      <c r="V25" s="1" t="str">
        <f t="shared" si="3"/>
        <v/>
      </c>
      <c r="Y25" s="107"/>
    </row>
    <row r="26" spans="1:26" x14ac:dyDescent="0.25">
      <c r="J26" s="72">
        <f>SUM(J9:J25)</f>
        <v>0</v>
      </c>
      <c r="Y26" s="108">
        <f>SUM(Y7:Y24)</f>
        <v>3.9270833333333326</v>
      </c>
      <c r="Z26" s="108">
        <f>SUM(Z7:Z24)</f>
        <v>0.5625</v>
      </c>
    </row>
  </sheetData>
  <mergeCells count="7">
    <mergeCell ref="C2:E2"/>
    <mergeCell ref="C1:E1"/>
    <mergeCell ref="F1:J1"/>
    <mergeCell ref="C6:E6"/>
    <mergeCell ref="C5:E5"/>
    <mergeCell ref="C3:E3"/>
    <mergeCell ref="C4:E4"/>
  </mergeCells>
  <conditionalFormatting sqref="C7:C24">
    <cfRule type="expression" dxfId="7" priority="11">
      <formula>COUNTIF(Feries,D7)=1</formula>
    </cfRule>
  </conditionalFormatting>
  <conditionalFormatting sqref="D7:D24">
    <cfRule type="expression" dxfId="6" priority="10">
      <formula>D7=TODAY()</formula>
    </cfRule>
  </conditionalFormatting>
  <conditionalFormatting sqref="E7:E24">
    <cfRule type="expression" dxfId="5" priority="9">
      <formula>D7=TODAY()</formula>
    </cfRule>
  </conditionalFormatting>
  <conditionalFormatting sqref="C6 C7:H9 C20:H24 C16:F16 C17:E19 C10:E15">
    <cfRule type="cellIs" dxfId="4" priority="8" operator="equal">
      <formula>"ATT"</formula>
    </cfRule>
  </conditionalFormatting>
  <conditionalFormatting sqref="D7:J9 D16:F16 D17:E19 D10:E15 D20:J24">
    <cfRule type="expression" dxfId="3" priority="123">
      <formula>OR(WEEKDAY($D7,2)=6,WEEKDAY($D7,2)=7)</formula>
    </cfRule>
  </conditionalFormatting>
  <conditionalFormatting sqref="D7:J9 D16:F16 D17:E19 D10:E15 D20:J24">
    <cfRule type="expression" dxfId="2" priority="124">
      <formula>VLOOKUP($D7,#REF!,1,FALSE)</formula>
    </cfRule>
  </conditionalFormatting>
  <conditionalFormatting sqref="J7:J24">
    <cfRule type="cellIs" dxfId="1" priority="2" operator="equal">
      <formula>0</formula>
    </cfRule>
  </conditionalFormatting>
  <conditionalFormatting sqref="G7:I24">
    <cfRule type="cellIs" dxfId="0" priority="1" operator="equal">
      <formula>0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X45"/>
  <sheetViews>
    <sheetView workbookViewId="0">
      <selection activeCell="R13" sqref="R13"/>
    </sheetView>
  </sheetViews>
  <sheetFormatPr defaultColWidth="11.42578125" defaultRowHeight="15" x14ac:dyDescent="0.25"/>
  <cols>
    <col min="1" max="1" width="11.42578125" style="3"/>
    <col min="2" max="2" width="4.7109375" style="3" bestFit="1" customWidth="1"/>
    <col min="3" max="3" width="6.42578125" style="3" bestFit="1" customWidth="1"/>
    <col min="4" max="4" width="4.7109375" style="3" bestFit="1" customWidth="1"/>
    <col min="5" max="5" width="6.42578125" style="3" bestFit="1" customWidth="1"/>
    <col min="6" max="6" width="5.5703125" style="3" bestFit="1" customWidth="1"/>
    <col min="7" max="7" width="11.42578125" style="46"/>
    <col min="8" max="8" width="4.5703125" style="3" bestFit="1" customWidth="1"/>
    <col min="9" max="10" width="5.5703125" style="3" bestFit="1" customWidth="1"/>
    <col min="11" max="11" width="6.42578125" style="3" bestFit="1" customWidth="1"/>
    <col min="12" max="13" width="5.5703125" style="3" bestFit="1" customWidth="1"/>
    <col min="14" max="14" width="4.5703125" style="3" customWidth="1"/>
    <col min="15" max="15" width="5.5703125" style="3" bestFit="1" customWidth="1"/>
    <col min="16" max="18" width="11.28515625" style="3" customWidth="1"/>
    <col min="19" max="16384" width="11.42578125" style="3"/>
  </cols>
  <sheetData>
    <row r="1" spans="2:24" x14ac:dyDescent="0.25">
      <c r="B1" s="46"/>
      <c r="D1" s="46"/>
      <c r="E1" s="48" t="s">
        <v>34</v>
      </c>
      <c r="F1" s="48" t="s">
        <v>35</v>
      </c>
      <c r="G1" s="46" t="s">
        <v>42</v>
      </c>
      <c r="K1" s="48" t="s">
        <v>34</v>
      </c>
      <c r="L1" s="48" t="s">
        <v>35</v>
      </c>
      <c r="U1" s="109"/>
      <c r="V1" s="109" t="s">
        <v>34</v>
      </c>
      <c r="W1" s="109" t="s">
        <v>35</v>
      </c>
      <c r="X1" s="109" t="s">
        <v>42</v>
      </c>
    </row>
    <row r="2" spans="2:24" x14ac:dyDescent="0.25">
      <c r="B2" s="46" t="s">
        <v>1</v>
      </c>
      <c r="D2" s="46" t="s">
        <v>1</v>
      </c>
      <c r="E2" s="49">
        <v>0.23958333333333334</v>
      </c>
      <c r="F2" s="49">
        <v>0.54166666666666663</v>
      </c>
      <c r="H2" s="46" t="s">
        <v>30</v>
      </c>
      <c r="I2" s="49">
        <v>0.33333333333333331</v>
      </c>
      <c r="J2" s="49">
        <v>0.5</v>
      </c>
      <c r="K2" s="49">
        <v>0.54166666666666663</v>
      </c>
      <c r="L2" s="49">
        <v>0.66666666666666663</v>
      </c>
      <c r="Q2" s="106" t="s">
        <v>40</v>
      </c>
      <c r="R2" s="106"/>
      <c r="U2" s="109" t="s">
        <v>1</v>
      </c>
      <c r="V2" s="107">
        <v>0.23958333333333334</v>
      </c>
      <c r="W2" s="107">
        <v>0.54166666666666663</v>
      </c>
      <c r="X2" s="107"/>
    </row>
    <row r="3" spans="2:24" x14ac:dyDescent="0.25">
      <c r="B3" s="46" t="s">
        <v>2</v>
      </c>
      <c r="D3" s="46" t="s">
        <v>2</v>
      </c>
      <c r="E3" s="49">
        <v>0.23958333333333334</v>
      </c>
      <c r="F3" s="49">
        <v>0.54166666666666663</v>
      </c>
      <c r="H3" s="46"/>
      <c r="I3" s="49"/>
      <c r="J3" s="49"/>
      <c r="K3" s="49"/>
      <c r="L3" s="49"/>
      <c r="P3" s="47" t="s">
        <v>31</v>
      </c>
      <c r="Q3" s="26">
        <v>7.291666666666667</v>
      </c>
      <c r="R3" s="50">
        <f>R4/24</f>
        <v>0.26124999999999998</v>
      </c>
      <c r="U3" s="109" t="s">
        <v>2</v>
      </c>
      <c r="V3" s="107">
        <v>0.23958333333333334</v>
      </c>
      <c r="W3" s="107">
        <v>0.54166666666666663</v>
      </c>
      <c r="X3" s="107"/>
    </row>
    <row r="4" spans="2:24" x14ac:dyDescent="0.25">
      <c r="B4" s="46" t="s">
        <v>3</v>
      </c>
      <c r="D4" s="46" t="s">
        <v>3</v>
      </c>
      <c r="E4" s="49">
        <v>0.23958333333333334</v>
      </c>
      <c r="F4" s="49">
        <v>0.54166666666666663</v>
      </c>
      <c r="H4" s="46" t="s">
        <v>48</v>
      </c>
      <c r="I4" s="49">
        <v>0.29166666666666669</v>
      </c>
      <c r="J4" s="49">
        <v>0.5</v>
      </c>
      <c r="K4" s="49">
        <v>0.54166666666666663</v>
      </c>
      <c r="L4" s="49">
        <v>0.66666666666666663</v>
      </c>
      <c r="P4" s="47" t="s">
        <v>41</v>
      </c>
      <c r="Q4" s="51">
        <f>Q3*24</f>
        <v>175</v>
      </c>
      <c r="R4" s="25">
        <v>6.27</v>
      </c>
      <c r="U4" s="109" t="s">
        <v>3</v>
      </c>
      <c r="V4" s="107">
        <v>0.23958333333333334</v>
      </c>
      <c r="W4" s="107">
        <v>0.54166666666666663</v>
      </c>
      <c r="X4" s="107"/>
    </row>
    <row r="5" spans="2:24" x14ac:dyDescent="0.25">
      <c r="B5" s="46" t="s">
        <v>4</v>
      </c>
      <c r="D5" s="46" t="s">
        <v>4</v>
      </c>
      <c r="E5" s="49">
        <v>0.23958333333333334</v>
      </c>
      <c r="F5" s="49">
        <v>0.54166666666666663</v>
      </c>
      <c r="H5" s="46" t="s">
        <v>49</v>
      </c>
      <c r="I5" s="49">
        <v>0.29166666666666669</v>
      </c>
      <c r="J5" s="49">
        <v>0.47916666666666669</v>
      </c>
      <c r="K5" s="49"/>
      <c r="L5" s="49"/>
      <c r="U5" s="109" t="s">
        <v>4</v>
      </c>
      <c r="V5" s="107">
        <v>0.23958333333333334</v>
      </c>
      <c r="W5" s="107">
        <v>0.54166666666666663</v>
      </c>
      <c r="X5" s="107"/>
    </row>
    <row r="6" spans="2:24" x14ac:dyDescent="0.25">
      <c r="B6" s="46" t="s">
        <v>5</v>
      </c>
      <c r="D6" s="46" t="s">
        <v>5</v>
      </c>
      <c r="E6" s="49">
        <v>0.23958333333333334</v>
      </c>
      <c r="F6" s="49">
        <v>0.54166666666666663</v>
      </c>
      <c r="H6" s="49"/>
      <c r="I6" s="49"/>
      <c r="J6" s="49"/>
      <c r="K6" s="49"/>
      <c r="L6" s="49"/>
      <c r="U6" s="109" t="s">
        <v>5</v>
      </c>
      <c r="V6" s="107">
        <v>0.23958333333333334</v>
      </c>
      <c r="W6" s="107">
        <v>0.54166666666666663</v>
      </c>
      <c r="X6" s="107"/>
    </row>
    <row r="7" spans="2:24" x14ac:dyDescent="0.25">
      <c r="B7" s="46" t="s">
        <v>6</v>
      </c>
      <c r="D7" s="46" t="s">
        <v>6</v>
      </c>
      <c r="E7" s="49">
        <v>0.23958333333333334</v>
      </c>
      <c r="F7" s="49">
        <v>0.54166666666666663</v>
      </c>
      <c r="H7" s="46" t="s">
        <v>14</v>
      </c>
      <c r="I7" s="49"/>
      <c r="J7" s="49"/>
      <c r="K7" s="49">
        <v>0.53125</v>
      </c>
      <c r="L7" s="49">
        <v>0.83333333333333337</v>
      </c>
      <c r="U7" s="109" t="s">
        <v>6</v>
      </c>
      <c r="V7" s="107">
        <v>0.23958333333333334</v>
      </c>
      <c r="W7" s="107">
        <v>0.54166666666666663</v>
      </c>
      <c r="X7" s="107"/>
    </row>
    <row r="8" spans="2:24" x14ac:dyDescent="0.25">
      <c r="B8" s="46" t="s">
        <v>7</v>
      </c>
      <c r="D8" s="46" t="s">
        <v>7</v>
      </c>
      <c r="E8" s="49">
        <v>0.23958333333333334</v>
      </c>
      <c r="F8" s="49">
        <v>0.54166666666666663</v>
      </c>
      <c r="H8" s="46" t="s">
        <v>15</v>
      </c>
      <c r="I8" s="49"/>
      <c r="J8" s="49"/>
      <c r="K8" s="49">
        <v>0.53125</v>
      </c>
      <c r="L8" s="49">
        <v>0.83333333333333337</v>
      </c>
      <c r="U8" s="109" t="s">
        <v>7</v>
      </c>
      <c r="V8" s="107">
        <v>0.23958333333333334</v>
      </c>
      <c r="W8" s="107">
        <v>0.54166666666666663</v>
      </c>
      <c r="X8" s="107"/>
    </row>
    <row r="9" spans="2:24" x14ac:dyDescent="0.25">
      <c r="B9" s="46" t="s">
        <v>8</v>
      </c>
      <c r="D9" s="46" t="s">
        <v>8</v>
      </c>
      <c r="E9" s="49">
        <v>0.23958333333333334</v>
      </c>
      <c r="F9" s="49">
        <v>0.54166666666666663</v>
      </c>
      <c r="H9" s="46" t="s">
        <v>16</v>
      </c>
      <c r="I9" s="49"/>
      <c r="J9" s="49"/>
      <c r="K9" s="49">
        <v>0.53125</v>
      </c>
      <c r="L9" s="49">
        <v>0.83333333333333337</v>
      </c>
      <c r="U9" s="109" t="s">
        <v>8</v>
      </c>
      <c r="V9" s="107">
        <v>0.23958333333333334</v>
      </c>
      <c r="W9" s="107">
        <v>0.54166666666666663</v>
      </c>
      <c r="X9" s="107"/>
    </row>
    <row r="10" spans="2:24" x14ac:dyDescent="0.25">
      <c r="B10" s="46" t="s">
        <v>9</v>
      </c>
      <c r="D10" s="46" t="s">
        <v>9</v>
      </c>
      <c r="E10" s="49">
        <v>0.23958333333333334</v>
      </c>
      <c r="F10" s="49">
        <v>0.54166666666666663</v>
      </c>
      <c r="H10" s="46" t="s">
        <v>17</v>
      </c>
      <c r="I10" s="49"/>
      <c r="J10" s="49"/>
      <c r="K10" s="49">
        <v>0.53125</v>
      </c>
      <c r="L10" s="49">
        <v>0.83333333333333337</v>
      </c>
      <c r="U10" s="109" t="s">
        <v>9</v>
      </c>
      <c r="V10" s="107">
        <v>0.23958333333333334</v>
      </c>
      <c r="W10" s="107">
        <v>0.54166666666666663</v>
      </c>
      <c r="X10" s="107"/>
    </row>
    <row r="11" spans="2:24" x14ac:dyDescent="0.25">
      <c r="B11" s="46" t="s">
        <v>10</v>
      </c>
      <c r="D11" s="46" t="s">
        <v>10</v>
      </c>
      <c r="E11" s="49">
        <v>0.23958333333333334</v>
      </c>
      <c r="F11" s="49">
        <v>0.54166666666666663</v>
      </c>
      <c r="H11" s="46" t="s">
        <v>18</v>
      </c>
      <c r="I11" s="49"/>
      <c r="J11" s="49"/>
      <c r="K11" s="49">
        <v>0.53125</v>
      </c>
      <c r="L11" s="49">
        <v>0.83333333333333337</v>
      </c>
      <c r="U11" s="109" t="s">
        <v>10</v>
      </c>
      <c r="V11" s="107">
        <v>0.23958333333333334</v>
      </c>
      <c r="W11" s="107">
        <v>0.54166666666666663</v>
      </c>
      <c r="X11" s="107"/>
    </row>
    <row r="12" spans="2:24" x14ac:dyDescent="0.25">
      <c r="B12" s="46" t="s">
        <v>11</v>
      </c>
      <c r="D12" s="46" t="s">
        <v>11</v>
      </c>
      <c r="E12" s="49">
        <v>0.23958333333333334</v>
      </c>
      <c r="F12" s="49">
        <v>0.54166666666666663</v>
      </c>
      <c r="H12" s="46" t="s">
        <v>19</v>
      </c>
      <c r="I12" s="49"/>
      <c r="J12" s="49"/>
      <c r="K12" s="49">
        <v>0.53125</v>
      </c>
      <c r="L12" s="49">
        <v>0.83333333333333337</v>
      </c>
      <c r="U12" s="109" t="s">
        <v>11</v>
      </c>
      <c r="V12" s="107">
        <v>0.23958333333333334</v>
      </c>
      <c r="W12" s="107">
        <v>0.54166666666666663</v>
      </c>
      <c r="X12" s="107"/>
    </row>
    <row r="13" spans="2:24" x14ac:dyDescent="0.25">
      <c r="B13" s="46" t="s">
        <v>12</v>
      </c>
      <c r="D13" s="46" t="s">
        <v>12</v>
      </c>
      <c r="E13" s="49">
        <v>0.23958333333333334</v>
      </c>
      <c r="F13" s="49">
        <v>0.54166666666666663</v>
      </c>
      <c r="H13" s="46" t="s">
        <v>20</v>
      </c>
      <c r="I13" s="49"/>
      <c r="J13" s="49"/>
      <c r="K13" s="49">
        <v>0.53125</v>
      </c>
      <c r="L13" s="49">
        <v>0.83333333333333337</v>
      </c>
      <c r="U13" s="109" t="s">
        <v>12</v>
      </c>
      <c r="V13" s="107">
        <v>0.23958333333333334</v>
      </c>
      <c r="W13" s="107">
        <v>0.54166666666666663</v>
      </c>
      <c r="X13" s="107"/>
    </row>
    <row r="14" spans="2:24" x14ac:dyDescent="0.25">
      <c r="B14" s="46" t="s">
        <v>13</v>
      </c>
      <c r="D14" s="46" t="s">
        <v>13</v>
      </c>
      <c r="E14" s="49">
        <v>0.23958333333333334</v>
      </c>
      <c r="F14" s="49">
        <v>0.54166666666666663</v>
      </c>
      <c r="H14" s="46" t="s">
        <v>21</v>
      </c>
      <c r="I14" s="49"/>
      <c r="J14" s="49"/>
      <c r="K14" s="49">
        <v>0.53125</v>
      </c>
      <c r="L14" s="49">
        <v>0.83333333333333337</v>
      </c>
      <c r="U14" s="109" t="s">
        <v>13</v>
      </c>
      <c r="V14" s="107">
        <v>0.23958333333333334</v>
      </c>
      <c r="W14" s="107">
        <v>0.54166666666666663</v>
      </c>
      <c r="X14" s="107"/>
    </row>
    <row r="15" spans="2:24" x14ac:dyDescent="0.25">
      <c r="B15" s="46"/>
      <c r="D15" s="46"/>
      <c r="E15" s="49"/>
      <c r="F15" s="49"/>
      <c r="H15" s="46" t="s">
        <v>22</v>
      </c>
      <c r="I15" s="49"/>
      <c r="J15" s="49"/>
      <c r="K15" s="49">
        <v>0.53125</v>
      </c>
      <c r="L15" s="49">
        <v>0.83333333333333337</v>
      </c>
      <c r="U15" s="109"/>
      <c r="V15" s="107"/>
      <c r="W15" s="107"/>
      <c r="X15" s="107"/>
    </row>
    <row r="16" spans="2:24" x14ac:dyDescent="0.25">
      <c r="B16" s="46" t="s">
        <v>28</v>
      </c>
      <c r="D16" s="46" t="s">
        <v>28</v>
      </c>
      <c r="E16" s="49">
        <v>0.33333333333333331</v>
      </c>
      <c r="F16" s="49">
        <v>0.63541666666666663</v>
      </c>
      <c r="H16" s="46" t="s">
        <v>23</v>
      </c>
      <c r="I16" s="49"/>
      <c r="J16" s="49"/>
      <c r="K16" s="49">
        <v>0.53125</v>
      </c>
      <c r="L16" s="49">
        <v>0.83333333333333337</v>
      </c>
      <c r="U16" s="109" t="s">
        <v>28</v>
      </c>
      <c r="V16" s="107">
        <v>0.33333333333333331</v>
      </c>
      <c r="W16" s="107">
        <v>0.63541666666666663</v>
      </c>
      <c r="X16" s="107"/>
    </row>
    <row r="17" spans="2:24" x14ac:dyDescent="0.25">
      <c r="B17" s="46" t="s">
        <v>29</v>
      </c>
      <c r="D17" s="46" t="s">
        <v>29</v>
      </c>
      <c r="E17" s="49">
        <v>0.33333333333333331</v>
      </c>
      <c r="F17" s="49">
        <v>0.63541666666666663</v>
      </c>
      <c r="H17" s="46" t="s">
        <v>24</v>
      </c>
      <c r="I17" s="49"/>
      <c r="J17" s="49"/>
      <c r="K17" s="49">
        <v>0.53125</v>
      </c>
      <c r="L17" s="49">
        <v>0.83333333333333337</v>
      </c>
      <c r="U17" s="109" t="s">
        <v>29</v>
      </c>
      <c r="V17" s="107">
        <v>0.33333333333333331</v>
      </c>
      <c r="W17" s="107">
        <v>0.63541666666666663</v>
      </c>
      <c r="X17" s="107"/>
    </row>
    <row r="18" spans="2:24" x14ac:dyDescent="0.25">
      <c r="B18" s="46" t="s">
        <v>30</v>
      </c>
      <c r="D18" s="46" t="s">
        <v>30</v>
      </c>
      <c r="E18" s="49">
        <v>0.33333333333333331</v>
      </c>
      <c r="F18" s="49">
        <v>0.5</v>
      </c>
      <c r="G18" s="45">
        <v>4.1666666666666664E-2</v>
      </c>
      <c r="H18" s="46" t="s">
        <v>25</v>
      </c>
      <c r="I18" s="49"/>
      <c r="J18" s="49"/>
      <c r="K18" s="49">
        <v>0.53125</v>
      </c>
      <c r="L18" s="49">
        <v>0.83333333333333337</v>
      </c>
      <c r="U18" s="109" t="s">
        <v>30</v>
      </c>
      <c r="V18" s="107">
        <v>0.33333333333333331</v>
      </c>
      <c r="W18" s="107">
        <v>0.5</v>
      </c>
      <c r="X18" s="107">
        <v>4.1666666666666664E-2</v>
      </c>
    </row>
    <row r="19" spans="2:24" x14ac:dyDescent="0.25">
      <c r="B19" s="46"/>
      <c r="D19" s="46"/>
      <c r="E19" s="49"/>
      <c r="F19" s="49"/>
      <c r="H19" s="46" t="s">
        <v>26</v>
      </c>
      <c r="I19" s="49"/>
      <c r="J19" s="49"/>
      <c r="K19" s="49">
        <v>0.53125</v>
      </c>
      <c r="L19" s="49">
        <v>0.83333333333333337</v>
      </c>
      <c r="U19" s="109"/>
      <c r="V19" s="107"/>
      <c r="W19" s="107"/>
      <c r="X19" s="107"/>
    </row>
    <row r="20" spans="2:24" x14ac:dyDescent="0.25">
      <c r="B20" s="46" t="s">
        <v>48</v>
      </c>
      <c r="D20" s="46" t="s">
        <v>48</v>
      </c>
      <c r="E20" s="49">
        <v>0.29166666666666669</v>
      </c>
      <c r="F20" s="49">
        <v>0.5</v>
      </c>
      <c r="G20" s="45">
        <v>4.1666666666666664E-2</v>
      </c>
      <c r="H20" s="46" t="s">
        <v>27</v>
      </c>
      <c r="I20" s="49"/>
      <c r="J20" s="49"/>
      <c r="K20" s="49">
        <v>0.53125</v>
      </c>
      <c r="L20" s="49">
        <v>0.83333333333333337</v>
      </c>
      <c r="U20" s="109" t="s">
        <v>48</v>
      </c>
      <c r="V20" s="107">
        <v>0.29166666666666669</v>
      </c>
      <c r="W20" s="107">
        <v>0.5</v>
      </c>
      <c r="X20" s="107">
        <v>4.1666666666666664E-2</v>
      </c>
    </row>
    <row r="21" spans="2:24" x14ac:dyDescent="0.25">
      <c r="B21" s="46" t="s">
        <v>49</v>
      </c>
      <c r="D21" s="46" t="s">
        <v>49</v>
      </c>
      <c r="E21" s="49">
        <v>0.29166666666666669</v>
      </c>
      <c r="F21" s="49">
        <v>0.47916666666666669</v>
      </c>
      <c r="U21" s="109" t="s">
        <v>49</v>
      </c>
      <c r="V21" s="107">
        <v>0.29166666666666669</v>
      </c>
      <c r="W21" s="107">
        <v>0.47916666666666669</v>
      </c>
      <c r="X21" s="107"/>
    </row>
    <row r="22" spans="2:24" x14ac:dyDescent="0.25">
      <c r="B22" s="46"/>
      <c r="C22" s="49"/>
      <c r="U22" s="109"/>
      <c r="V22" s="109"/>
      <c r="W22" s="109"/>
      <c r="X22" s="109"/>
    </row>
    <row r="23" spans="2:24" x14ac:dyDescent="0.25">
      <c r="B23" s="46" t="s">
        <v>14</v>
      </c>
      <c r="U23" s="109" t="s">
        <v>14</v>
      </c>
      <c r="V23" s="107">
        <v>0.53125</v>
      </c>
      <c r="W23" s="107">
        <v>0.83333333333333337</v>
      </c>
      <c r="X23" s="109"/>
    </row>
    <row r="24" spans="2:24" x14ac:dyDescent="0.25">
      <c r="B24" s="46" t="s">
        <v>15</v>
      </c>
      <c r="U24" s="109" t="s">
        <v>15</v>
      </c>
      <c r="V24" s="107">
        <v>0.53125</v>
      </c>
      <c r="W24" s="107">
        <v>0.83333333333333337</v>
      </c>
      <c r="X24" s="109"/>
    </row>
    <row r="25" spans="2:24" x14ac:dyDescent="0.25">
      <c r="B25" s="46" t="s">
        <v>16</v>
      </c>
      <c r="U25" s="109" t="s">
        <v>16</v>
      </c>
      <c r="V25" s="107">
        <v>0.53125</v>
      </c>
      <c r="W25" s="107">
        <v>0.83333333333333337</v>
      </c>
      <c r="X25" s="109"/>
    </row>
    <row r="26" spans="2:24" x14ac:dyDescent="0.25">
      <c r="B26" s="46" t="s">
        <v>17</v>
      </c>
      <c r="U26" s="109" t="s">
        <v>17</v>
      </c>
      <c r="V26" s="107">
        <v>0.53125</v>
      </c>
      <c r="W26" s="107">
        <v>0.83333333333333337</v>
      </c>
      <c r="X26" s="109"/>
    </row>
    <row r="27" spans="2:24" x14ac:dyDescent="0.25">
      <c r="B27" s="46" t="s">
        <v>18</v>
      </c>
      <c r="U27" s="109" t="s">
        <v>18</v>
      </c>
      <c r="V27" s="107">
        <v>0.53125</v>
      </c>
      <c r="W27" s="107">
        <v>0.83333333333333337</v>
      </c>
      <c r="X27" s="109"/>
    </row>
    <row r="28" spans="2:24" x14ac:dyDescent="0.25">
      <c r="B28" s="46" t="s">
        <v>19</v>
      </c>
      <c r="U28" s="109" t="s">
        <v>19</v>
      </c>
      <c r="V28" s="107">
        <v>0.53125</v>
      </c>
      <c r="W28" s="107">
        <v>0.83333333333333337</v>
      </c>
      <c r="X28" s="109"/>
    </row>
    <row r="29" spans="2:24" x14ac:dyDescent="0.25">
      <c r="B29" s="46" t="s">
        <v>20</v>
      </c>
      <c r="U29" s="109" t="s">
        <v>20</v>
      </c>
      <c r="V29" s="107">
        <v>0.53125</v>
      </c>
      <c r="W29" s="107">
        <v>0.83333333333333337</v>
      </c>
      <c r="X29" s="109"/>
    </row>
    <row r="30" spans="2:24" x14ac:dyDescent="0.25">
      <c r="B30" s="46" t="s">
        <v>21</v>
      </c>
      <c r="U30" s="109" t="s">
        <v>21</v>
      </c>
      <c r="V30" s="107">
        <v>0.53125</v>
      </c>
      <c r="W30" s="107">
        <v>0.83333333333333337</v>
      </c>
      <c r="X30" s="109"/>
    </row>
    <row r="31" spans="2:24" x14ac:dyDescent="0.25">
      <c r="B31" s="46" t="s">
        <v>22</v>
      </c>
      <c r="U31" s="109" t="s">
        <v>22</v>
      </c>
      <c r="V31" s="107">
        <v>0.53125</v>
      </c>
      <c r="W31" s="107">
        <v>0.83333333333333337</v>
      </c>
      <c r="X31" s="109"/>
    </row>
    <row r="32" spans="2:24" x14ac:dyDescent="0.25">
      <c r="B32" s="46" t="s">
        <v>23</v>
      </c>
      <c r="U32" s="109" t="s">
        <v>23</v>
      </c>
      <c r="V32" s="107">
        <v>0.53125</v>
      </c>
      <c r="W32" s="107">
        <v>0.83333333333333337</v>
      </c>
      <c r="X32" s="109"/>
    </row>
    <row r="33" spans="2:24" x14ac:dyDescent="0.25">
      <c r="B33" s="46" t="s">
        <v>24</v>
      </c>
      <c r="U33" s="109" t="s">
        <v>24</v>
      </c>
      <c r="V33" s="107">
        <v>0.53125</v>
      </c>
      <c r="W33" s="107">
        <v>0.83333333333333337</v>
      </c>
      <c r="X33" s="109"/>
    </row>
    <row r="34" spans="2:24" x14ac:dyDescent="0.25">
      <c r="B34" s="46" t="s">
        <v>25</v>
      </c>
      <c r="U34" s="109" t="s">
        <v>25</v>
      </c>
      <c r="V34" s="107">
        <v>0.53125</v>
      </c>
      <c r="W34" s="107">
        <v>0.83333333333333337</v>
      </c>
      <c r="X34" s="109"/>
    </row>
    <row r="35" spans="2:24" x14ac:dyDescent="0.25">
      <c r="B35" s="46" t="s">
        <v>26</v>
      </c>
      <c r="U35" s="109" t="s">
        <v>26</v>
      </c>
      <c r="V35" s="107">
        <v>0.53125</v>
      </c>
      <c r="W35" s="107">
        <v>0.83333333333333337</v>
      </c>
      <c r="X35" s="109"/>
    </row>
    <row r="36" spans="2:24" x14ac:dyDescent="0.25">
      <c r="B36" s="46" t="s">
        <v>27</v>
      </c>
      <c r="U36" s="109" t="s">
        <v>27</v>
      </c>
      <c r="V36" s="107">
        <v>0.53125</v>
      </c>
      <c r="W36" s="107">
        <v>0.83333333333333337</v>
      </c>
      <c r="X36" s="109"/>
    </row>
    <row r="37" spans="2:24" x14ac:dyDescent="0.25">
      <c r="U37" s="109"/>
      <c r="V37" s="109"/>
      <c r="W37" s="109"/>
      <c r="X37" s="109"/>
    </row>
    <row r="38" spans="2:24" x14ac:dyDescent="0.25">
      <c r="B38" s="46" t="s">
        <v>37</v>
      </c>
      <c r="U38" s="109" t="s">
        <v>38</v>
      </c>
      <c r="V38" s="109"/>
      <c r="W38" s="109"/>
      <c r="X38" s="109"/>
    </row>
    <row r="39" spans="2:24" x14ac:dyDescent="0.25">
      <c r="B39" s="46" t="s">
        <v>38</v>
      </c>
      <c r="U39" s="109" t="s">
        <v>39</v>
      </c>
      <c r="V39" s="109"/>
      <c r="W39" s="109"/>
      <c r="X39" s="109"/>
    </row>
    <row r="40" spans="2:24" x14ac:dyDescent="0.25">
      <c r="B40" s="46" t="s">
        <v>39</v>
      </c>
      <c r="U40" s="109" t="s">
        <v>37</v>
      </c>
      <c r="V40" s="109"/>
      <c r="W40" s="109"/>
      <c r="X40" s="109"/>
    </row>
    <row r="41" spans="2:24" x14ac:dyDescent="0.25">
      <c r="B41" s="46" t="s">
        <v>43</v>
      </c>
    </row>
    <row r="43" spans="2:24" x14ac:dyDescent="0.25">
      <c r="B43" s="46" t="s">
        <v>33</v>
      </c>
    </row>
    <row r="44" spans="2:24" x14ac:dyDescent="0.25">
      <c r="B44" s="46" t="s">
        <v>32</v>
      </c>
    </row>
    <row r="45" spans="2:24" x14ac:dyDescent="0.25">
      <c r="B45" s="46" t="s">
        <v>36</v>
      </c>
    </row>
  </sheetData>
  <mergeCells count="1">
    <mergeCell ref="Q2:R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Calendrier</vt:lpstr>
      <vt:lpstr>AnxJan</vt:lpstr>
      <vt:lpstr>Sources</vt:lpstr>
      <vt:lpstr>Calendrier!Print_Area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2021-10-30T14:52:51Z</dcterms:modified>
</cp:coreProperties>
</file>