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08AE355B-AE73-4A98-9D13-EDE0F36D0194}" xr6:coauthVersionLast="47" xr6:coauthVersionMax="47" xr10:uidLastSave="{00000000-0000-0000-0000-000000000000}"/>
  <bookViews>
    <workbookView xWindow="-120" yWindow="-120" windowWidth="24240" windowHeight="13740" activeTab="1" xr2:uid="{113223F7-DAF1-4CF7-A2CD-88B51F717AD4}"/>
  </bookViews>
  <sheets>
    <sheet name="2020" sheetId="2" r:id="rId1"/>
    <sheet name="2020 (2)" sheetId="3" r:id="rId2"/>
  </sheets>
  <definedNames>
    <definedName name="_xlnm._FilterDatabase" localSheetId="0" hidden="1">'2020'!$A$2:$H$98</definedName>
    <definedName name="_xlnm._FilterDatabase" localSheetId="1" hidden="1">'2020 (2)'!$A$2:$H$99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" i="3" l="1"/>
  <c r="E4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G81" i="3"/>
  <c r="H81" i="3" s="1"/>
  <c r="G80" i="3"/>
  <c r="H80" i="3" s="1"/>
  <c r="G80" i="2"/>
  <c r="H80" i="2" s="1"/>
  <c r="G79" i="2"/>
  <c r="H79" i="2" s="1"/>
  <c r="E76" i="2"/>
  <c r="H76" i="2" s="1"/>
  <c r="E75" i="2"/>
  <c r="H75" i="2" s="1"/>
  <c r="E74" i="2"/>
  <c r="H74" i="2" s="1"/>
  <c r="E73" i="2"/>
  <c r="H73" i="2" s="1"/>
  <c r="E72" i="2"/>
  <c r="H72" i="2" s="1"/>
  <c r="E71" i="2"/>
  <c r="H71" i="2" s="1"/>
  <c r="E70" i="2"/>
  <c r="H70" i="2" s="1"/>
  <c r="E69" i="2"/>
  <c r="H69" i="2" s="1"/>
  <c r="E68" i="2"/>
  <c r="H68" i="2" s="1"/>
  <c r="E67" i="2"/>
  <c r="H67" i="2" s="1"/>
  <c r="E66" i="2"/>
  <c r="H66" i="2" s="1"/>
  <c r="E65" i="2"/>
  <c r="H65" i="2" s="1"/>
  <c r="E64" i="2"/>
  <c r="H64" i="2" s="1"/>
  <c r="E63" i="2"/>
  <c r="H63" i="2" s="1"/>
  <c r="E62" i="2"/>
  <c r="H62" i="2" s="1"/>
  <c r="E61" i="2"/>
  <c r="H61" i="2" s="1"/>
  <c r="E60" i="2"/>
  <c r="H60" i="2" s="1"/>
  <c r="E59" i="2"/>
  <c r="H59" i="2" s="1"/>
  <c r="E58" i="2"/>
  <c r="H58" i="2" s="1"/>
  <c r="E57" i="2"/>
  <c r="H57" i="2" s="1"/>
  <c r="E56" i="2"/>
  <c r="H56" i="2" s="1"/>
  <c r="E55" i="2"/>
  <c r="H55" i="2" s="1"/>
  <c r="E54" i="2"/>
  <c r="H54" i="2" s="1"/>
  <c r="E53" i="2"/>
  <c r="H53" i="2" s="1"/>
  <c r="E52" i="2"/>
  <c r="H52" i="2" s="1"/>
  <c r="E51" i="2"/>
  <c r="H51" i="2" s="1"/>
  <c r="E50" i="2"/>
  <c r="H50" i="2" s="1"/>
  <c r="E49" i="2"/>
  <c r="H49" i="2" s="1"/>
  <c r="E48" i="2"/>
  <c r="H48" i="2" s="1"/>
  <c r="E47" i="2"/>
  <c r="H47" i="2" s="1"/>
  <c r="E46" i="2"/>
  <c r="H46" i="2" s="1"/>
  <c r="E45" i="2"/>
  <c r="H45" i="2" s="1"/>
  <c r="E44" i="2"/>
  <c r="H44" i="2" s="1"/>
  <c r="E43" i="2"/>
  <c r="H43" i="2" s="1"/>
  <c r="E42" i="2"/>
  <c r="H42" i="2" s="1"/>
  <c r="E41" i="2"/>
  <c r="H41" i="2" s="1"/>
  <c r="E40" i="2"/>
  <c r="H40" i="2" s="1"/>
  <c r="E39" i="2"/>
  <c r="H39" i="2" s="1"/>
  <c r="E38" i="2"/>
  <c r="H38" i="2" s="1"/>
  <c r="E37" i="2"/>
  <c r="H37" i="2" s="1"/>
  <c r="E36" i="2"/>
  <c r="H36" i="2" s="1"/>
  <c r="E35" i="2"/>
  <c r="H35" i="2" s="1"/>
  <c r="E34" i="2"/>
  <c r="H34" i="2" s="1"/>
  <c r="E33" i="2"/>
  <c r="H33" i="2" s="1"/>
  <c r="E32" i="2"/>
  <c r="H32" i="2" s="1"/>
  <c r="E31" i="2"/>
  <c r="H31" i="2" s="1"/>
  <c r="E30" i="2"/>
  <c r="H30" i="2" s="1"/>
  <c r="E29" i="2"/>
  <c r="H29" i="2" s="1"/>
  <c r="E28" i="2"/>
  <c r="H28" i="2" s="1"/>
  <c r="E27" i="2"/>
  <c r="H27" i="2" s="1"/>
  <c r="E26" i="2"/>
  <c r="H26" i="2" s="1"/>
  <c r="E25" i="2"/>
  <c r="H25" i="2" s="1"/>
  <c r="E24" i="2"/>
  <c r="H24" i="2" s="1"/>
  <c r="E23" i="2"/>
  <c r="H23" i="2" s="1"/>
  <c r="E22" i="2"/>
  <c r="H22" i="2" s="1"/>
  <c r="E21" i="2"/>
  <c r="H21" i="2" s="1"/>
  <c r="E20" i="2"/>
  <c r="H20" i="2" s="1"/>
  <c r="E19" i="2"/>
  <c r="H19" i="2" s="1"/>
  <c r="E18" i="2"/>
  <c r="H18" i="2" s="1"/>
  <c r="E17" i="2"/>
  <c r="H17" i="2" s="1"/>
  <c r="E16" i="2"/>
  <c r="H16" i="2" s="1"/>
  <c r="E15" i="2"/>
  <c r="H15" i="2" s="1"/>
  <c r="E14" i="2"/>
  <c r="H14" i="2" s="1"/>
  <c r="E13" i="2"/>
  <c r="H13" i="2" s="1"/>
  <c r="E12" i="2"/>
  <c r="H12" i="2" s="1"/>
  <c r="E11" i="2"/>
  <c r="H11" i="2" s="1"/>
  <c r="E10" i="2"/>
  <c r="H10" i="2" s="1"/>
  <c r="E9" i="2"/>
  <c r="H9" i="2" s="1"/>
  <c r="E8" i="2"/>
  <c r="H8" i="2" s="1"/>
  <c r="E7" i="2"/>
  <c r="H7" i="2" s="1"/>
  <c r="E6" i="2"/>
  <c r="H6" i="2" s="1"/>
  <c r="E5" i="2"/>
  <c r="H5" i="2" s="1"/>
  <c r="E4" i="2"/>
  <c r="H4" i="2" s="1"/>
  <c r="E3" i="2"/>
  <c r="H3" i="2" s="1"/>
  <c r="F4" i="3"/>
  <c r="F8" i="3"/>
  <c r="F12" i="3"/>
  <c r="F16" i="3"/>
  <c r="F20" i="3"/>
  <c r="F24" i="3"/>
  <c r="F28" i="3"/>
  <c r="F32" i="3"/>
  <c r="F36" i="3"/>
  <c r="F40" i="3"/>
  <c r="F44" i="3"/>
  <c r="F48" i="3"/>
  <c r="F52" i="3"/>
  <c r="F56" i="3"/>
  <c r="F60" i="3"/>
  <c r="F64" i="3"/>
  <c r="F68" i="3"/>
  <c r="F72" i="3"/>
  <c r="F76" i="3"/>
  <c r="F10" i="3"/>
  <c r="F14" i="3"/>
  <c r="F22" i="3"/>
  <c r="F30" i="3"/>
  <c r="F38" i="3"/>
  <c r="F46" i="3"/>
  <c r="F54" i="3"/>
  <c r="F62" i="3"/>
  <c r="F74" i="3"/>
  <c r="F11" i="3"/>
  <c r="F15" i="3"/>
  <c r="F27" i="3"/>
  <c r="F35" i="3"/>
  <c r="F43" i="3"/>
  <c r="F51" i="3"/>
  <c r="F59" i="3"/>
  <c r="F67" i="3"/>
  <c r="F75" i="3"/>
  <c r="F5" i="3"/>
  <c r="F9" i="3"/>
  <c r="F13" i="3"/>
  <c r="F17" i="3"/>
  <c r="F21" i="3"/>
  <c r="F25" i="3"/>
  <c r="F29" i="3"/>
  <c r="F33" i="3"/>
  <c r="F37" i="3"/>
  <c r="F41" i="3"/>
  <c r="F45" i="3"/>
  <c r="F49" i="3"/>
  <c r="F53" i="3"/>
  <c r="F57" i="3"/>
  <c r="F61" i="3"/>
  <c r="F65" i="3"/>
  <c r="F69" i="3"/>
  <c r="F73" i="3"/>
  <c r="F6" i="3"/>
  <c r="F18" i="3"/>
  <c r="F26" i="3"/>
  <c r="F34" i="3"/>
  <c r="F42" i="3"/>
  <c r="F50" i="3"/>
  <c r="F58" i="3"/>
  <c r="F66" i="3"/>
  <c r="F70" i="3"/>
  <c r="F7" i="3"/>
  <c r="F19" i="3"/>
  <c r="F23" i="3"/>
  <c r="F31" i="3"/>
  <c r="F39" i="3"/>
  <c r="F47" i="3"/>
  <c r="F55" i="3"/>
  <c r="F63" i="3"/>
  <c r="F71" i="3"/>
  <c r="F3" i="3"/>
  <c r="H5" i="3" l="1"/>
  <c r="H65" i="3"/>
  <c r="H53" i="3"/>
  <c r="H41" i="3"/>
  <c r="H33" i="3"/>
  <c r="H21" i="3"/>
  <c r="H17" i="3"/>
  <c r="H76" i="3"/>
  <c r="H72" i="3"/>
  <c r="H68" i="3"/>
  <c r="H64" i="3"/>
  <c r="H60" i="3"/>
  <c r="H56" i="3"/>
  <c r="H52" i="3"/>
  <c r="H48" i="3"/>
  <c r="H44" i="3"/>
  <c r="H40" i="3"/>
  <c r="H36" i="3"/>
  <c r="H32" i="3"/>
  <c r="H28" i="3"/>
  <c r="H24" i="3"/>
  <c r="H20" i="3"/>
  <c r="H16" i="3"/>
  <c r="H73" i="3"/>
  <c r="H57" i="3"/>
  <c r="H45" i="3"/>
  <c r="H29" i="3"/>
  <c r="H75" i="3"/>
  <c r="H71" i="3"/>
  <c r="H67" i="3"/>
  <c r="H63" i="3"/>
  <c r="H59" i="3"/>
  <c r="H55" i="3"/>
  <c r="H51" i="3"/>
  <c r="H47" i="3"/>
  <c r="H43" i="3"/>
  <c r="H39" i="3"/>
  <c r="H35" i="3"/>
  <c r="H31" i="3"/>
  <c r="H27" i="3"/>
  <c r="H23" i="3"/>
  <c r="H19" i="3"/>
  <c r="H15" i="3"/>
  <c r="H69" i="3"/>
  <c r="H61" i="3"/>
  <c r="H49" i="3"/>
  <c r="H37" i="3"/>
  <c r="H25" i="3"/>
  <c r="H74" i="3"/>
  <c r="H70" i="3"/>
  <c r="H66" i="3"/>
  <c r="H62" i="3"/>
  <c r="H58" i="3"/>
  <c r="H54" i="3"/>
  <c r="H50" i="3"/>
  <c r="H46" i="3"/>
  <c r="H42" i="3"/>
  <c r="H38" i="3"/>
  <c r="H34" i="3"/>
  <c r="H30" i="3"/>
  <c r="H26" i="3"/>
  <c r="H22" i="3"/>
  <c r="H18" i="3"/>
  <c r="H14" i="3"/>
  <c r="H10" i="3"/>
  <c r="H13" i="3"/>
  <c r="H9" i="3"/>
  <c r="H12" i="3"/>
  <c r="H8" i="3"/>
  <c r="H11" i="3"/>
  <c r="H7" i="3"/>
  <c r="H6" i="3"/>
  <c r="H4" i="3"/>
  <c r="H3" i="3"/>
  <c r="H78" i="2"/>
  <c r="H81" i="2" s="1"/>
  <c r="H77" i="3" l="1"/>
  <c r="H79" i="3"/>
  <c r="H82" i="3" s="1"/>
</calcChain>
</file>

<file path=xl/sharedStrings.xml><?xml version="1.0" encoding="utf-8"?>
<sst xmlns="http://schemas.openxmlformats.org/spreadsheetml/2006/main" count="175" uniqueCount="14">
  <si>
    <t>Fériés 2021</t>
  </si>
  <si>
    <t xml:space="preserve">Du </t>
  </si>
  <si>
    <t>Au</t>
  </si>
  <si>
    <t>Taux d'activité</t>
  </si>
  <si>
    <t>Nbre jours</t>
  </si>
  <si>
    <t>Nbre j. fériés</t>
  </si>
  <si>
    <t>Nbre h/jours</t>
  </si>
  <si>
    <t>Total heures</t>
  </si>
  <si>
    <t>VAUD</t>
  </si>
  <si>
    <t>GENEVE</t>
  </si>
  <si>
    <t>VALAIS</t>
  </si>
  <si>
    <t>FRIBOURG</t>
  </si>
  <si>
    <t>Canton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</si>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</sst>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&quot;h&quot;"/>
    <numFmt numFmtId="165" formatCode="#,##0.00_ ;[Red]\-#,##0.00\ ;"/>
  </numFmts>
  <fonts count="13" x14ac:knownFonts="1">
    <font>
      <sz val="11"/>
      <color theme="1"/>
      <name val="Calibri"/>
      <family val="2"/>
      <scheme val="minor"/>
    </font>
    <font>
      <b/>
      <i/>
      <sz val="11"/>
      <color rgb="FFC00000"/>
      <name val="Verdana"/>
      <family val="2"/>
    </font>
    <font>
      <sz val="9"/>
      <color rgb="FFC00000"/>
      <name val="Verdana"/>
      <family val="2"/>
    </font>
    <font>
      <b/>
      <i/>
      <sz val="10"/>
      <color theme="0" tint="-4.9989318521683403E-2"/>
      <name val="Verdana"/>
      <family val="2"/>
    </font>
    <font>
      <sz val="9"/>
      <name val="Verdana"/>
      <family val="2"/>
    </font>
    <font>
      <b/>
      <sz val="9"/>
      <color theme="0" tint="-4.9989318521683403E-2"/>
      <name val="Verdana"/>
      <family val="2"/>
    </font>
    <font>
      <sz val="10"/>
      <name val="Verdana"/>
      <family val="2"/>
    </font>
    <font>
      <i/>
      <sz val="9"/>
      <name val="Verdana"/>
      <family val="2"/>
    </font>
    <font>
      <b/>
      <sz val="10"/>
      <color theme="4"/>
      <name val="Verdana"/>
      <family val="2"/>
    </font>
    <font>
      <b/>
      <sz val="11"/>
      <name val="Verdana"/>
      <family val="2"/>
    </font>
    <font>
      <sz val="10"/>
      <color rgb="FFFF0000"/>
      <name val="Verdana"/>
      <family val="2"/>
    </font>
    <font>
      <sz val="11"/>
      <name val="Verdana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2" fillId="0" borderId="0" applyFont="0" applyFill="0" applyBorder="0" applyAlignment="0" applyProtection="0"/>
  </cellStyleXfs>
  <cellXfs count="59">
    <xf numFmtId="0" fontId="0" fillId="0" borderId="0" xfId="0"/>
    <xf numFmtId="0" fontId="2" fillId="0" borderId="0" xfId="0" applyFont="1" applyAlignment="1">
      <alignment vertical="center"/>
    </xf>
    <xf numFmtId="0" fontId="3" fillId="2" borderId="6" xfId="0" applyFont="1" applyFill="1" applyBorder="1" applyAlignment="1">
      <alignment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right" vertical="center" wrapText="1"/>
    </xf>
    <xf numFmtId="0" fontId="3" fillId="2" borderId="6" xfId="0" applyFont="1" applyFill="1" applyBorder="1" applyAlignment="1">
      <alignment horizontal="right" wrapText="1"/>
    </xf>
    <xf numFmtId="0" fontId="3" fillId="2" borderId="7" xfId="0" applyFont="1" applyFill="1" applyBorder="1" applyAlignment="1">
      <alignment horizontal="center" wrapText="1"/>
    </xf>
    <xf numFmtId="0" fontId="3" fillId="2" borderId="7" xfId="0" applyFont="1" applyFill="1" applyBorder="1" applyAlignment="1">
      <alignment horizontal="right" wrapText="1"/>
    </xf>
    <xf numFmtId="0" fontId="4" fillId="0" borderId="0" xfId="0" applyFont="1" applyAlignment="1">
      <alignment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3" borderId="6" xfId="0" applyFont="1" applyFill="1" applyBorder="1" applyAlignment="1">
      <alignment vertical="center"/>
    </xf>
    <xf numFmtId="0" fontId="6" fillId="3" borderId="6" xfId="0" applyFont="1" applyFill="1" applyBorder="1" applyAlignment="1">
      <alignment horizontal="center" vertical="center"/>
    </xf>
    <xf numFmtId="14" fontId="6" fillId="3" borderId="6" xfId="0" applyNumberFormat="1" applyFont="1" applyFill="1" applyBorder="1" applyAlignment="1">
      <alignment horizontal="center" vertical="center"/>
    </xf>
    <xf numFmtId="9" fontId="6" fillId="3" borderId="6" xfId="0" applyNumberFormat="1" applyFont="1" applyFill="1" applyBorder="1" applyAlignment="1">
      <alignment horizontal="right" vertical="center"/>
    </xf>
    <xf numFmtId="0" fontId="6" fillId="3" borderId="6" xfId="0" applyFont="1" applyFill="1" applyBorder="1" applyAlignment="1">
      <alignment horizontal="right"/>
    </xf>
    <xf numFmtId="0" fontId="6" fillId="3" borderId="6" xfId="0" applyFont="1" applyFill="1" applyBorder="1" applyAlignment="1">
      <alignment horizontal="center"/>
    </xf>
    <xf numFmtId="164" fontId="6" fillId="3" borderId="6" xfId="0" applyNumberFormat="1" applyFont="1" applyFill="1" applyBorder="1" applyAlignment="1">
      <alignment horizontal="right" vertical="center"/>
    </xf>
    <xf numFmtId="0" fontId="4" fillId="0" borderId="0" xfId="0" applyFont="1" applyAlignment="1">
      <alignment vertical="center"/>
    </xf>
    <xf numFmtId="14" fontId="7" fillId="0" borderId="6" xfId="0" applyNumberFormat="1" applyFont="1" applyBorder="1" applyAlignment="1">
      <alignment vertical="center"/>
    </xf>
    <xf numFmtId="0" fontId="6" fillId="3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8" fillId="3" borderId="6" xfId="0" applyFont="1" applyFill="1" applyBorder="1" applyAlignment="1">
      <alignment vertical="center"/>
    </xf>
    <xf numFmtId="14" fontId="8" fillId="3" borderId="6" xfId="0" applyNumberFormat="1" applyFont="1" applyFill="1" applyBorder="1" applyAlignment="1">
      <alignment horizontal="center" vertical="center"/>
    </xf>
    <xf numFmtId="9" fontId="8" fillId="3" borderId="6" xfId="0" applyNumberFormat="1" applyFont="1" applyFill="1" applyBorder="1" applyAlignment="1">
      <alignment horizontal="right" vertical="center"/>
    </xf>
    <xf numFmtId="0" fontId="8" fillId="3" borderId="6" xfId="0" applyFont="1" applyFill="1" applyBorder="1" applyAlignment="1">
      <alignment horizontal="right"/>
    </xf>
    <xf numFmtId="0" fontId="8" fillId="3" borderId="6" xfId="0" applyFont="1" applyFill="1" applyBorder="1" applyAlignment="1">
      <alignment horizontal="center"/>
    </xf>
    <xf numFmtId="164" fontId="8" fillId="3" borderId="6" xfId="0" applyNumberFormat="1" applyFont="1" applyFill="1" applyBorder="1" applyAlignment="1">
      <alignment horizontal="right" vertical="center"/>
    </xf>
    <xf numFmtId="0" fontId="6" fillId="3" borderId="6" xfId="0" applyFont="1" applyFill="1" applyBorder="1" applyAlignment="1">
      <alignment horizontal="right" vertical="center"/>
    </xf>
    <xf numFmtId="0" fontId="6" fillId="3" borderId="4" xfId="0" applyFont="1" applyFill="1" applyBorder="1" applyAlignment="1">
      <alignment vertical="center"/>
    </xf>
    <xf numFmtId="0" fontId="6" fillId="3" borderId="4" xfId="0" applyFont="1" applyFill="1" applyBorder="1" applyAlignment="1">
      <alignment horizontal="center" vertical="center"/>
    </xf>
    <xf numFmtId="14" fontId="6" fillId="3" borderId="4" xfId="0" applyNumberFormat="1" applyFont="1" applyFill="1" applyBorder="1" applyAlignment="1">
      <alignment horizontal="center" vertical="center"/>
    </xf>
    <xf numFmtId="9" fontId="6" fillId="3" borderId="4" xfId="0" applyNumberFormat="1" applyFont="1" applyFill="1" applyBorder="1" applyAlignment="1">
      <alignment horizontal="right" vertical="center"/>
    </xf>
    <xf numFmtId="0" fontId="6" fillId="3" borderId="4" xfId="0" applyFont="1" applyFill="1" applyBorder="1" applyAlignment="1">
      <alignment horizontal="right"/>
    </xf>
    <xf numFmtId="164" fontId="6" fillId="3" borderId="4" xfId="0" applyNumberFormat="1" applyFont="1" applyFill="1" applyBorder="1" applyAlignment="1">
      <alignment horizontal="right" vertical="center"/>
    </xf>
    <xf numFmtId="164" fontId="6" fillId="3" borderId="0" xfId="0" applyNumberFormat="1" applyFont="1" applyFill="1" applyAlignment="1">
      <alignment horizontal="right" vertical="center"/>
    </xf>
    <xf numFmtId="164" fontId="9" fillId="3" borderId="9" xfId="0" applyNumberFormat="1" applyFont="1" applyFill="1" applyBorder="1" applyAlignment="1">
      <alignment horizontal="right" vertical="center"/>
    </xf>
    <xf numFmtId="164" fontId="11" fillId="3" borderId="10" xfId="0" applyNumberFormat="1" applyFont="1" applyFill="1" applyBorder="1" applyAlignment="1">
      <alignment horizontal="right" vertical="center"/>
    </xf>
    <xf numFmtId="164" fontId="9" fillId="3" borderId="11" xfId="0" applyNumberFormat="1" applyFont="1" applyFill="1" applyBorder="1" applyAlignment="1">
      <alignment horizontal="right" vertical="center"/>
    </xf>
    <xf numFmtId="164" fontId="9" fillId="3" borderId="12" xfId="0" applyNumberFormat="1" applyFont="1" applyFill="1" applyBorder="1" applyAlignment="1">
      <alignment horizontal="right" vertical="center"/>
    </xf>
    <xf numFmtId="164" fontId="9" fillId="3" borderId="13" xfId="0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14" fontId="0" fillId="0" borderId="0" xfId="0" applyNumberFormat="1"/>
    <xf numFmtId="9" fontId="0" fillId="0" borderId="0" xfId="1" applyFont="1"/>
    <xf numFmtId="0" fontId="0" fillId="0" borderId="0" xfId="0" applyNumberFormat="1"/>
    <xf numFmtId="165" fontId="0" fillId="0" borderId="0" xfId="0" applyNumberFormat="1"/>
    <xf numFmtId="0" fontId="9" fillId="3" borderId="4" xfId="0" applyFont="1" applyFill="1" applyBorder="1" applyAlignment="1">
      <alignment horizontal="right" vertical="center"/>
    </xf>
    <xf numFmtId="0" fontId="9" fillId="3" borderId="8" xfId="0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right" vertical="center"/>
    </xf>
    <xf numFmtId="0" fontId="10" fillId="3" borderId="5" xfId="0" applyFont="1" applyFill="1" applyBorder="1" applyAlignment="1">
      <alignment horizontal="right" vertical="center"/>
    </xf>
    <xf numFmtId="0" fontId="0" fillId="0" borderId="0" xfId="0"/>
  </cellXfs>
  <cellStyles count="2">
    <cellStyle name="Normal" xfId="0" builtinId="0"/>
    <cellStyle name="Percent" xfId="1" builtinId="5"/>
  </cellStyles>
  <dxfs count="10">
    <dxf>
      <numFmt numFmtId="165" formatCode="#,##0.00_ ;[Red]\-#,##0.00\ ;"/>
    </dxf>
    <dxf>
      <numFmt numFmtId="0" formatCode="General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65" formatCode="#,##0.00_ ;[Red]\-#,##0.00\ ;"/>
    </dxf>
    <dxf>
      <numFmt numFmtId="0" formatCode="General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226B7C8-6C3C-4E26-AD1A-7AB3BC69021E}" name="Table1" displayName="Table1" ref="A2:H77" totalsRowCount="1">
  <autoFilter ref="A2:H76" xr:uid="{6226B7C8-6C3C-4E26-AD1A-7AB3BC69021E}"/>
  <tableColumns count="8">
    <tableColumn id="1" xr3:uid="{1E65A288-9D4B-4FAB-889E-F8DA3A9A9A6F}" name="Canton" totalsRowLabel="Total"/>
    <tableColumn id="2" xr3:uid="{55FDB669-E1CF-4FB4-84C9-2552353ED756}" name="Du " dataDxfId="9"/>
    <tableColumn id="3" xr3:uid="{761E0AFE-A1E3-402B-B8DC-1412FAEB8504}" name="Au" dataDxfId="8"/>
    <tableColumn id="4" xr3:uid="{2B42C098-7218-4041-ABF0-650178E74769}" name="Taux d'activité" totalsRowDxfId="1" dataCellStyle="Percent"/>
    <tableColumn id="5" xr3:uid="{EC6F836E-F1E9-40D6-999E-28C614E8E467}" name="Nbre jours" dataDxfId="7">
      <calculatedColumnFormula>NETWORKDAYS(Table1[[#This Row],[Du ]],Table1[[#This Row],[Au]])</calculatedColumnFormula>
    </tableColumn>
    <tableColumn id="6" xr3:uid="{865A033B-99B2-488C-A05E-6B92A9C6B784}" name="Nbre j. fériés">
      <calculatedColumnFormula>Table1[[#This Row],[Nbre jours]]-NETWORKDAYS(Table1[[#This Row],[Du ]],Table1[[#This Row],[Au]],INDIRECT(Table1[[#This Row],[Canton]]))</calculatedColumnFormula>
    </tableColumn>
    <tableColumn id="7" xr3:uid="{BD8909CD-DBC7-43F9-8539-3C360D7F30B6}" name="Nbre h/jours"/>
    <tableColumn id="8" xr3:uid="{21EDBD48-67C9-4BD8-92C7-686695C79BA3}" name="Total heures" totalsRowFunction="sum" dataDxfId="6" totalsRowDxfId="0">
      <calculatedColumnFormula>(Table1[[#This Row],[Nbre jours]]-Table1[[#This Row],[Nbre j. fériés]])*Table1[[#This Row],[Nbre h/jours]]</calculatedColumnFormula>
    </tableColumn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BC98647-FF7C-475A-9B2C-30A6AF5A5118}" name="VAUD" displayName="VAUD" ref="K2:K8" totalsRowShown="0">
  <autoFilter ref="K2:K8" xr:uid="{7BC98647-FF7C-475A-9B2C-30A6AF5A5118}">
    <filterColumn colId="0" hiddenButton="1"/>
  </autoFilter>
  <tableColumns count="1">
    <tableColumn id="1" xr3:uid="{04C2304D-45AB-46AD-88D6-CEB56FC9A5E1}" name="VAUD" dataDxfId="5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C92C103-DC5E-4084-BEA7-93EE6E720E29}" name="GENEVE" displayName="GENEVE" ref="M2:M9" totalsRowShown="0">
  <autoFilter ref="M2:M9" xr:uid="{7C92C103-DC5E-4084-BEA7-93EE6E720E29}">
    <filterColumn colId="0" hiddenButton="1"/>
  </autoFilter>
  <tableColumns count="1">
    <tableColumn id="1" xr3:uid="{145DF9BD-EDF9-4566-8086-4636F4972AFC}" name="GENEVE" dataDxfId="4"/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5314A19F-7F0E-44EC-A71D-27E6618638BC}" name="VALAIS" displayName="VALAIS" ref="O2:O8" totalsRowShown="0">
  <autoFilter ref="O2:O8" xr:uid="{5314A19F-7F0E-44EC-A71D-27E6618638BC}">
    <filterColumn colId="0" hiddenButton="1"/>
  </autoFilter>
  <tableColumns count="1">
    <tableColumn id="1" xr3:uid="{C4803134-BE69-475E-83A7-CAFFDEA6FD1D}" name="VALAIS" dataDxfId="3"/>
  </tableColumns>
  <tableStyleInfo name="TableStyleLight1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AFB6771F-0295-4712-AE02-D786432A2E1F}" name="FRIBOURG" displayName="FRIBOURG" ref="Q2:Q8" totalsRowShown="0">
  <autoFilter ref="Q2:Q8" xr:uid="{AFB6771F-0295-4712-AE02-D786432A2E1F}">
    <filterColumn colId="0" hiddenButton="1"/>
  </autoFilter>
  <tableColumns count="1">
    <tableColumn id="1" xr3:uid="{0E75E667-1B9D-4E0F-820D-57B7172B8FD2}" name="FRIBOURG" dataDxfId="2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D2636-0FE9-431D-86E3-2A1DC440616B}">
  <sheetPr>
    <pageSetUpPr fitToPage="1"/>
  </sheetPr>
  <dimension ref="A1:AF123"/>
  <sheetViews>
    <sheetView zoomScale="90" zoomScaleNormal="90" workbookViewId="0">
      <selection activeCell="F5" sqref="F5"/>
    </sheetView>
  </sheetViews>
  <sheetFormatPr defaultColWidth="11.42578125" defaultRowHeight="11.25" x14ac:dyDescent="0.25"/>
  <cols>
    <col min="1" max="1" width="16.42578125" style="18" customWidth="1"/>
    <col min="2" max="2" width="15.28515625" style="41" customWidth="1"/>
    <col min="3" max="3" width="14.140625" style="41" bestFit="1" customWidth="1"/>
    <col min="4" max="4" width="11.7109375" style="42" customWidth="1"/>
    <col min="5" max="5" width="10.140625" style="18" customWidth="1"/>
    <col min="6" max="6" width="9.85546875" style="41" customWidth="1"/>
    <col min="7" max="7" width="11.5703125" style="18" customWidth="1"/>
    <col min="8" max="8" width="17.140625" style="18" bestFit="1" customWidth="1"/>
    <col min="9" max="10" width="11.42578125" style="18"/>
    <col min="11" max="14" width="11.85546875" style="18" bestFit="1" customWidth="1"/>
    <col min="15" max="16384" width="11.42578125" style="18"/>
  </cols>
  <sheetData>
    <row r="1" spans="1:32" s="1" customFormat="1" ht="15" customHeight="1" x14ac:dyDescent="0.25">
      <c r="A1" s="49"/>
      <c r="B1" s="49"/>
      <c r="C1" s="49"/>
      <c r="D1" s="49"/>
      <c r="E1" s="49"/>
      <c r="F1" s="49"/>
      <c r="G1" s="49"/>
      <c r="H1" s="50"/>
      <c r="K1" s="51" t="s">
        <v>0</v>
      </c>
      <c r="L1" s="52"/>
      <c r="M1" s="52"/>
      <c r="N1" s="53"/>
    </row>
    <row r="2" spans="1:32" s="10" customFormat="1" ht="29.25" customHeight="1" x14ac:dyDescent="0.2">
      <c r="A2" s="2" t="s">
        <v>12</v>
      </c>
      <c r="B2" s="3" t="s">
        <v>1</v>
      </c>
      <c r="C2" s="3" t="s">
        <v>2</v>
      </c>
      <c r="D2" s="4" t="s">
        <v>3</v>
      </c>
      <c r="E2" s="5" t="s">
        <v>4</v>
      </c>
      <c r="F2" s="6" t="s">
        <v>5</v>
      </c>
      <c r="G2" s="6" t="s">
        <v>6</v>
      </c>
      <c r="H2" s="7" t="s">
        <v>7</v>
      </c>
      <c r="I2" s="8"/>
      <c r="J2" s="8"/>
      <c r="K2" s="9" t="s">
        <v>8</v>
      </c>
      <c r="L2" s="9" t="s">
        <v>9</v>
      </c>
      <c r="M2" s="9" t="s">
        <v>10</v>
      </c>
      <c r="N2" s="9" t="s">
        <v>11</v>
      </c>
      <c r="O2" s="8"/>
      <c r="P2" s="8"/>
      <c r="Q2" s="8"/>
      <c r="R2" s="8"/>
      <c r="S2" s="8"/>
      <c r="T2" s="8"/>
      <c r="U2" s="8"/>
      <c r="V2" s="8"/>
      <c r="W2" s="8"/>
      <c r="X2" s="8"/>
      <c r="Y2" s="8"/>
    </row>
    <row r="3" spans="1:32" s="20" customFormat="1" ht="15" customHeight="1" x14ac:dyDescent="0.2">
      <c r="A3" s="11" t="s">
        <v>8</v>
      </c>
      <c r="B3" s="13">
        <v>44440</v>
      </c>
      <c r="C3" s="13">
        <v>44561</v>
      </c>
      <c r="D3" s="14">
        <v>0.5</v>
      </c>
      <c r="E3" s="15">
        <f>NETWORKDAYS(B3,C3)</f>
        <v>88</v>
      </c>
      <c r="F3" s="16">
        <v>1</v>
      </c>
      <c r="G3" s="17">
        <v>4</v>
      </c>
      <c r="H3" s="17">
        <f>(E3-F3)*G3</f>
        <v>348</v>
      </c>
      <c r="I3" s="18"/>
      <c r="J3" s="18"/>
      <c r="K3" s="19">
        <v>44197</v>
      </c>
      <c r="L3" s="19">
        <v>44197</v>
      </c>
      <c r="M3" s="19">
        <v>44197</v>
      </c>
      <c r="N3" s="19">
        <v>44197</v>
      </c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</row>
    <row r="4" spans="1:32" s="20" customFormat="1" ht="15" customHeight="1" x14ac:dyDescent="0.2">
      <c r="A4" s="11" t="s">
        <v>9</v>
      </c>
      <c r="B4" s="13">
        <v>44197</v>
      </c>
      <c r="C4" s="13">
        <v>44237</v>
      </c>
      <c r="D4" s="14">
        <v>1</v>
      </c>
      <c r="E4" s="15">
        <f>NETWORKDAYS(B4,C4)</f>
        <v>29</v>
      </c>
      <c r="F4" s="16">
        <v>1</v>
      </c>
      <c r="G4" s="17">
        <v>8</v>
      </c>
      <c r="H4" s="17">
        <f>(E4-F4)*G4</f>
        <v>224</v>
      </c>
      <c r="I4" s="18"/>
      <c r="J4" s="18"/>
      <c r="K4" s="19">
        <v>44288</v>
      </c>
      <c r="L4" s="19">
        <v>44288</v>
      </c>
      <c r="M4" s="19">
        <v>44274</v>
      </c>
      <c r="N4" s="19">
        <v>44288</v>
      </c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</row>
    <row r="5" spans="1:32" s="20" customFormat="1" ht="15" customHeight="1" x14ac:dyDescent="0.2">
      <c r="A5" s="11" t="s">
        <v>8</v>
      </c>
      <c r="B5" s="13">
        <v>44197</v>
      </c>
      <c r="C5" s="13">
        <v>44561</v>
      </c>
      <c r="D5" s="14">
        <v>1</v>
      </c>
      <c r="E5" s="15">
        <f>NETWORKDAYS(B5,C5)</f>
        <v>261</v>
      </c>
      <c r="F5" s="16"/>
      <c r="G5" s="17">
        <v>8.3000000000000007</v>
      </c>
      <c r="H5" s="17">
        <f>(E5-F5)*G5</f>
        <v>2166.3000000000002</v>
      </c>
      <c r="I5" s="18"/>
      <c r="J5" s="18"/>
      <c r="K5" s="19">
        <v>44291</v>
      </c>
      <c r="L5" s="19">
        <v>44291</v>
      </c>
      <c r="M5" s="19">
        <v>44329</v>
      </c>
      <c r="N5" s="19">
        <v>44329</v>
      </c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</row>
    <row r="6" spans="1:32" s="20" customFormat="1" ht="15" customHeight="1" x14ac:dyDescent="0.2">
      <c r="A6" s="11" t="s">
        <v>11</v>
      </c>
      <c r="B6" s="13">
        <v>44287</v>
      </c>
      <c r="C6" s="13">
        <v>44561</v>
      </c>
      <c r="D6" s="14">
        <v>1</v>
      </c>
      <c r="E6" s="15">
        <f>NETWORKDAYS(B6,C6)</f>
        <v>197</v>
      </c>
      <c r="F6" s="16">
        <v>5</v>
      </c>
      <c r="G6" s="17">
        <v>8.4</v>
      </c>
      <c r="H6" s="17">
        <f>(E6-F6)*G6</f>
        <v>1612.8000000000002</v>
      </c>
      <c r="I6" s="18"/>
      <c r="J6" s="18"/>
      <c r="K6" s="19">
        <v>44329</v>
      </c>
      <c r="L6" s="19">
        <v>44329</v>
      </c>
      <c r="M6" s="19">
        <v>44350</v>
      </c>
      <c r="N6" s="19">
        <v>44350</v>
      </c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</row>
    <row r="7" spans="1:32" s="20" customFormat="1" ht="15" customHeight="1" x14ac:dyDescent="0.2">
      <c r="A7" s="11" t="s">
        <v>9</v>
      </c>
      <c r="B7" s="13">
        <v>44197</v>
      </c>
      <c r="C7" s="13">
        <v>44561</v>
      </c>
      <c r="D7" s="14">
        <v>1</v>
      </c>
      <c r="E7" s="15">
        <f t="shared" ref="E7:E70" si="0">NETWORKDAYS(B7,C7)</f>
        <v>261</v>
      </c>
      <c r="F7" s="16"/>
      <c r="G7" s="17">
        <v>8</v>
      </c>
      <c r="H7" s="17">
        <f t="shared" ref="H7:H70" si="1">(E7-F7)*G7</f>
        <v>2088</v>
      </c>
      <c r="I7" s="18"/>
      <c r="J7" s="18"/>
      <c r="K7" s="19">
        <v>44340</v>
      </c>
      <c r="L7" s="19">
        <v>44340</v>
      </c>
      <c r="M7" s="19">
        <v>44501</v>
      </c>
      <c r="N7" s="19">
        <v>44501</v>
      </c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</row>
    <row r="8" spans="1:32" s="20" customFormat="1" ht="15" customHeight="1" x14ac:dyDescent="0.2">
      <c r="A8" s="11" t="s">
        <v>8</v>
      </c>
      <c r="B8" s="13">
        <v>44197</v>
      </c>
      <c r="C8" s="13">
        <v>44439</v>
      </c>
      <c r="D8" s="14">
        <v>1</v>
      </c>
      <c r="E8" s="15">
        <f t="shared" si="0"/>
        <v>173</v>
      </c>
      <c r="F8" s="16">
        <v>5</v>
      </c>
      <c r="G8" s="17">
        <v>8.3000000000000007</v>
      </c>
      <c r="H8" s="17">
        <f t="shared" si="1"/>
        <v>1394.4</v>
      </c>
      <c r="I8" s="18"/>
      <c r="J8" s="18"/>
      <c r="K8" s="19">
        <v>44459</v>
      </c>
      <c r="L8" s="19">
        <v>44448</v>
      </c>
      <c r="M8" s="19">
        <v>44538</v>
      </c>
      <c r="N8" s="19">
        <v>44538</v>
      </c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</row>
    <row r="9" spans="1:32" s="20" customFormat="1" ht="15" customHeight="1" x14ac:dyDescent="0.2">
      <c r="A9" s="11" t="s">
        <v>8</v>
      </c>
      <c r="B9" s="13">
        <v>44197</v>
      </c>
      <c r="C9" s="13">
        <v>44561</v>
      </c>
      <c r="D9" s="14">
        <v>1</v>
      </c>
      <c r="E9" s="15">
        <f t="shared" si="0"/>
        <v>261</v>
      </c>
      <c r="F9" s="16"/>
      <c r="G9" s="17">
        <v>8.3000000000000007</v>
      </c>
      <c r="H9" s="17">
        <f t="shared" si="1"/>
        <v>2166.3000000000002</v>
      </c>
      <c r="I9" s="18"/>
      <c r="J9" s="18"/>
      <c r="K9" s="18"/>
      <c r="L9" s="19">
        <v>44561</v>
      </c>
      <c r="M9" s="21"/>
      <c r="N9" s="21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</row>
    <row r="10" spans="1:32" s="20" customFormat="1" ht="15" customHeight="1" x14ac:dyDescent="0.2">
      <c r="A10" s="11" t="s">
        <v>8</v>
      </c>
      <c r="B10" s="13">
        <v>44197</v>
      </c>
      <c r="C10" s="13">
        <v>44286</v>
      </c>
      <c r="D10" s="14">
        <v>0.6</v>
      </c>
      <c r="E10" s="15">
        <f t="shared" si="0"/>
        <v>64</v>
      </c>
      <c r="F10" s="16">
        <v>1</v>
      </c>
      <c r="G10" s="17">
        <v>4.9800000000000004</v>
      </c>
      <c r="H10" s="17">
        <f t="shared" si="1"/>
        <v>313.74</v>
      </c>
      <c r="I10" s="18"/>
      <c r="J10" s="18"/>
      <c r="K10" s="21"/>
      <c r="L10" s="21"/>
      <c r="M10" s="21"/>
      <c r="N10" s="21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</row>
    <row r="11" spans="1:32" s="20" customFormat="1" ht="15" customHeight="1" x14ac:dyDescent="0.2">
      <c r="A11" s="11" t="s">
        <v>8</v>
      </c>
      <c r="B11" s="13">
        <v>44287</v>
      </c>
      <c r="C11" s="13">
        <v>44561</v>
      </c>
      <c r="D11" s="14">
        <v>0.8</v>
      </c>
      <c r="E11" s="15">
        <f t="shared" si="0"/>
        <v>197</v>
      </c>
      <c r="F11" s="16">
        <v>5</v>
      </c>
      <c r="G11" s="17">
        <v>6.64</v>
      </c>
      <c r="H11" s="17">
        <f t="shared" si="1"/>
        <v>1274.8799999999999</v>
      </c>
      <c r="I11" s="18"/>
      <c r="J11" s="18"/>
      <c r="K11" s="21"/>
      <c r="L11" s="21"/>
      <c r="M11" s="21"/>
      <c r="N11" s="21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</row>
    <row r="12" spans="1:32" s="20" customFormat="1" ht="15" customHeight="1" x14ac:dyDescent="0.2">
      <c r="A12" s="11" t="s">
        <v>10</v>
      </c>
      <c r="B12" s="13">
        <v>44326</v>
      </c>
      <c r="C12" s="13">
        <v>44561</v>
      </c>
      <c r="D12" s="14">
        <v>0.8</v>
      </c>
      <c r="E12" s="15">
        <f t="shared" si="0"/>
        <v>170</v>
      </c>
      <c r="F12" s="16">
        <v>4</v>
      </c>
      <c r="G12" s="17">
        <v>6.4</v>
      </c>
      <c r="H12" s="17">
        <f t="shared" si="1"/>
        <v>1062.4000000000001</v>
      </c>
      <c r="I12" s="18"/>
      <c r="J12" s="18"/>
      <c r="K12" s="21"/>
      <c r="L12" s="21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</row>
    <row r="13" spans="1:32" s="20" customFormat="1" ht="15" customHeight="1" x14ac:dyDescent="0.2">
      <c r="A13" s="11" t="s">
        <v>9</v>
      </c>
      <c r="B13" s="13">
        <v>44197</v>
      </c>
      <c r="C13" s="13">
        <v>44377</v>
      </c>
      <c r="D13" s="14">
        <v>1</v>
      </c>
      <c r="E13" s="15">
        <f t="shared" si="0"/>
        <v>129</v>
      </c>
      <c r="F13" s="16">
        <v>5</v>
      </c>
      <c r="G13" s="17">
        <v>8</v>
      </c>
      <c r="H13" s="17">
        <f t="shared" si="1"/>
        <v>992</v>
      </c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</row>
    <row r="14" spans="1:32" s="20" customFormat="1" ht="15" customHeight="1" x14ac:dyDescent="0.2">
      <c r="A14" s="11" t="s">
        <v>9</v>
      </c>
      <c r="B14" s="13">
        <v>44197</v>
      </c>
      <c r="C14" s="13">
        <v>44561</v>
      </c>
      <c r="D14" s="14">
        <v>1</v>
      </c>
      <c r="E14" s="15">
        <f t="shared" si="0"/>
        <v>261</v>
      </c>
      <c r="F14" s="16"/>
      <c r="G14" s="17">
        <v>8</v>
      </c>
      <c r="H14" s="17">
        <f t="shared" si="1"/>
        <v>2088</v>
      </c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</row>
    <row r="15" spans="1:32" s="20" customFormat="1" ht="15" customHeight="1" x14ac:dyDescent="0.2">
      <c r="A15" s="11" t="s">
        <v>9</v>
      </c>
      <c r="B15" s="13">
        <v>44197</v>
      </c>
      <c r="C15" s="13">
        <v>44561</v>
      </c>
      <c r="D15" s="14">
        <v>1</v>
      </c>
      <c r="E15" s="15">
        <f t="shared" si="0"/>
        <v>261</v>
      </c>
      <c r="F15" s="16"/>
      <c r="G15" s="17">
        <v>8</v>
      </c>
      <c r="H15" s="17">
        <f t="shared" si="1"/>
        <v>2088</v>
      </c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</row>
    <row r="16" spans="1:32" s="20" customFormat="1" ht="15" customHeight="1" x14ac:dyDescent="0.2">
      <c r="A16" s="11" t="s">
        <v>9</v>
      </c>
      <c r="B16" s="13">
        <v>44197</v>
      </c>
      <c r="C16" s="13">
        <v>44561</v>
      </c>
      <c r="D16" s="14">
        <v>1</v>
      </c>
      <c r="E16" s="15">
        <f t="shared" si="0"/>
        <v>261</v>
      </c>
      <c r="F16" s="16"/>
      <c r="G16" s="17">
        <v>8</v>
      </c>
      <c r="H16" s="17">
        <f t="shared" si="1"/>
        <v>2088</v>
      </c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</row>
    <row r="17" spans="1:32" s="20" customFormat="1" ht="15" customHeight="1" x14ac:dyDescent="0.2">
      <c r="A17" s="11" t="s">
        <v>9</v>
      </c>
      <c r="B17" s="13">
        <v>44197</v>
      </c>
      <c r="C17" s="13">
        <v>44286</v>
      </c>
      <c r="D17" s="14">
        <v>1</v>
      </c>
      <c r="E17" s="15">
        <f t="shared" si="0"/>
        <v>64</v>
      </c>
      <c r="F17" s="16"/>
      <c r="G17" s="17">
        <v>8</v>
      </c>
      <c r="H17" s="17">
        <f t="shared" si="1"/>
        <v>512</v>
      </c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</row>
    <row r="18" spans="1:32" s="20" customFormat="1" ht="14.25" customHeight="1" x14ac:dyDescent="0.2">
      <c r="A18" s="11" t="s">
        <v>8</v>
      </c>
      <c r="B18" s="13">
        <v>44197</v>
      </c>
      <c r="C18" s="13">
        <v>44211</v>
      </c>
      <c r="D18" s="14">
        <v>1</v>
      </c>
      <c r="E18" s="15">
        <f t="shared" si="0"/>
        <v>11</v>
      </c>
      <c r="F18" s="16"/>
      <c r="G18" s="17">
        <v>8</v>
      </c>
      <c r="H18" s="17">
        <f t="shared" si="1"/>
        <v>88</v>
      </c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</row>
    <row r="19" spans="1:32" s="20" customFormat="1" ht="15" customHeight="1" x14ac:dyDescent="0.2">
      <c r="A19" s="11" t="s">
        <v>8</v>
      </c>
      <c r="B19" s="13">
        <v>44197</v>
      </c>
      <c r="C19" s="13">
        <v>44439</v>
      </c>
      <c r="D19" s="14">
        <v>1</v>
      </c>
      <c r="E19" s="15">
        <f t="shared" si="0"/>
        <v>173</v>
      </c>
      <c r="F19" s="16">
        <v>5</v>
      </c>
      <c r="G19" s="17">
        <v>8.3000000000000007</v>
      </c>
      <c r="H19" s="17">
        <f t="shared" si="1"/>
        <v>1394.4</v>
      </c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</row>
    <row r="20" spans="1:32" s="20" customFormat="1" ht="15" customHeight="1" x14ac:dyDescent="0.2">
      <c r="A20" s="11" t="s">
        <v>10</v>
      </c>
      <c r="B20" s="13">
        <v>44378</v>
      </c>
      <c r="C20" s="13">
        <v>44561</v>
      </c>
      <c r="D20" s="14">
        <v>0.5</v>
      </c>
      <c r="E20" s="15">
        <f t="shared" si="0"/>
        <v>132</v>
      </c>
      <c r="F20" s="16">
        <v>2</v>
      </c>
      <c r="G20" s="17">
        <v>4</v>
      </c>
      <c r="H20" s="17">
        <f t="shared" si="1"/>
        <v>520</v>
      </c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</row>
    <row r="21" spans="1:32" s="20" customFormat="1" ht="15" customHeight="1" x14ac:dyDescent="0.2">
      <c r="A21" s="11" t="s">
        <v>8</v>
      </c>
      <c r="B21" s="13">
        <v>44317</v>
      </c>
      <c r="C21" s="13">
        <v>44561</v>
      </c>
      <c r="D21" s="14">
        <v>1</v>
      </c>
      <c r="E21" s="15">
        <f t="shared" si="0"/>
        <v>175</v>
      </c>
      <c r="F21" s="16">
        <v>3</v>
      </c>
      <c r="G21" s="17">
        <v>8</v>
      </c>
      <c r="H21" s="17">
        <f t="shared" si="1"/>
        <v>1376</v>
      </c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</row>
    <row r="22" spans="1:32" s="20" customFormat="1" ht="15" customHeight="1" x14ac:dyDescent="0.2">
      <c r="A22" s="11" t="s">
        <v>8</v>
      </c>
      <c r="B22" s="13">
        <v>44228</v>
      </c>
      <c r="C22" s="13">
        <v>44439</v>
      </c>
      <c r="D22" s="14">
        <v>1</v>
      </c>
      <c r="E22" s="15">
        <f t="shared" si="0"/>
        <v>152</v>
      </c>
      <c r="F22" s="16">
        <v>4</v>
      </c>
      <c r="G22" s="17">
        <v>8</v>
      </c>
      <c r="H22" s="17">
        <f t="shared" si="1"/>
        <v>1184</v>
      </c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</row>
    <row r="23" spans="1:32" s="20" customFormat="1" ht="15" customHeight="1" x14ac:dyDescent="0.2">
      <c r="A23" s="11" t="s">
        <v>8</v>
      </c>
      <c r="B23" s="13">
        <v>44440</v>
      </c>
      <c r="C23" s="13">
        <v>44561</v>
      </c>
      <c r="D23" s="14">
        <v>1</v>
      </c>
      <c r="E23" s="15">
        <f t="shared" si="0"/>
        <v>88</v>
      </c>
      <c r="F23" s="16">
        <v>1</v>
      </c>
      <c r="G23" s="17">
        <v>5.6</v>
      </c>
      <c r="H23" s="17">
        <f t="shared" si="1"/>
        <v>487.2</v>
      </c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</row>
    <row r="24" spans="1:32" s="20" customFormat="1" ht="15" customHeight="1" x14ac:dyDescent="0.2">
      <c r="A24" s="22" t="s">
        <v>11</v>
      </c>
      <c r="B24" s="23">
        <v>44197</v>
      </c>
      <c r="C24" s="23">
        <v>44561</v>
      </c>
      <c r="D24" s="24">
        <v>1</v>
      </c>
      <c r="E24" s="25">
        <f t="shared" si="0"/>
        <v>261</v>
      </c>
      <c r="F24" s="26"/>
      <c r="G24" s="27">
        <v>8.4</v>
      </c>
      <c r="H24" s="27">
        <f t="shared" si="1"/>
        <v>2192.4</v>
      </c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</row>
    <row r="25" spans="1:32" s="20" customFormat="1" ht="15" customHeight="1" x14ac:dyDescent="0.2">
      <c r="A25" s="11" t="s">
        <v>8</v>
      </c>
      <c r="B25" s="13">
        <v>44197</v>
      </c>
      <c r="C25" s="13">
        <v>44561</v>
      </c>
      <c r="D25" s="14">
        <v>1</v>
      </c>
      <c r="E25" s="15">
        <f t="shared" si="0"/>
        <v>261</v>
      </c>
      <c r="F25" s="16"/>
      <c r="G25" s="17">
        <v>8.3000000000000007</v>
      </c>
      <c r="H25" s="17">
        <f t="shared" si="1"/>
        <v>2166.3000000000002</v>
      </c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</row>
    <row r="26" spans="1:32" s="20" customFormat="1" ht="15" customHeight="1" x14ac:dyDescent="0.2">
      <c r="A26" s="11" t="s">
        <v>10</v>
      </c>
      <c r="B26" s="13">
        <v>44197</v>
      </c>
      <c r="C26" s="13">
        <v>44561</v>
      </c>
      <c r="D26" s="14">
        <v>1</v>
      </c>
      <c r="E26" s="15">
        <f t="shared" si="0"/>
        <v>261</v>
      </c>
      <c r="F26" s="16"/>
      <c r="G26" s="17">
        <v>8.1999999999999993</v>
      </c>
      <c r="H26" s="17">
        <f t="shared" si="1"/>
        <v>2140.1999999999998</v>
      </c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</row>
    <row r="27" spans="1:32" s="20" customFormat="1" ht="15" customHeight="1" x14ac:dyDescent="0.2">
      <c r="A27" s="11" t="s">
        <v>9</v>
      </c>
      <c r="B27" s="13">
        <v>44470</v>
      </c>
      <c r="C27" s="13">
        <v>44561</v>
      </c>
      <c r="D27" s="14">
        <v>1</v>
      </c>
      <c r="E27" s="15">
        <f t="shared" si="0"/>
        <v>66</v>
      </c>
      <c r="F27" s="16">
        <v>1</v>
      </c>
      <c r="G27" s="17">
        <v>8</v>
      </c>
      <c r="H27" s="17">
        <f t="shared" si="1"/>
        <v>520</v>
      </c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</row>
    <row r="28" spans="1:32" s="20" customFormat="1" ht="15" customHeight="1" x14ac:dyDescent="0.2">
      <c r="A28" s="11" t="s">
        <v>9</v>
      </c>
      <c r="B28" s="13">
        <v>44197</v>
      </c>
      <c r="C28" s="13">
        <v>44561</v>
      </c>
      <c r="D28" s="14">
        <v>1</v>
      </c>
      <c r="E28" s="15">
        <f t="shared" si="0"/>
        <v>261</v>
      </c>
      <c r="F28" s="16"/>
      <c r="G28" s="17">
        <v>8</v>
      </c>
      <c r="H28" s="17">
        <f t="shared" si="1"/>
        <v>2088</v>
      </c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</row>
    <row r="29" spans="1:32" s="20" customFormat="1" ht="15" customHeight="1" x14ac:dyDescent="0.2">
      <c r="A29" s="11" t="s">
        <v>8</v>
      </c>
      <c r="B29" s="13">
        <v>44197</v>
      </c>
      <c r="C29" s="13">
        <v>44561</v>
      </c>
      <c r="D29" s="14">
        <v>1</v>
      </c>
      <c r="E29" s="15">
        <f t="shared" si="0"/>
        <v>261</v>
      </c>
      <c r="F29" s="16"/>
      <c r="G29" s="17">
        <v>8.3000000000000007</v>
      </c>
      <c r="H29" s="17">
        <f t="shared" si="1"/>
        <v>2166.3000000000002</v>
      </c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</row>
    <row r="30" spans="1:32" s="20" customFormat="1" ht="15" customHeight="1" x14ac:dyDescent="0.2">
      <c r="A30" s="11" t="s">
        <v>9</v>
      </c>
      <c r="B30" s="13">
        <v>44409</v>
      </c>
      <c r="C30" s="13">
        <v>44561</v>
      </c>
      <c r="D30" s="14">
        <v>0.5</v>
      </c>
      <c r="E30" s="15">
        <f t="shared" si="0"/>
        <v>110</v>
      </c>
      <c r="F30" s="16">
        <v>2</v>
      </c>
      <c r="G30" s="17">
        <v>4</v>
      </c>
      <c r="H30" s="17">
        <f t="shared" si="1"/>
        <v>432</v>
      </c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</row>
    <row r="31" spans="1:32" s="20" customFormat="1" ht="15" customHeight="1" x14ac:dyDescent="0.2">
      <c r="A31" s="11" t="s">
        <v>8</v>
      </c>
      <c r="B31" s="13">
        <v>44197</v>
      </c>
      <c r="C31" s="13">
        <v>44561</v>
      </c>
      <c r="D31" s="14">
        <v>1</v>
      </c>
      <c r="E31" s="15">
        <f t="shared" si="0"/>
        <v>261</v>
      </c>
      <c r="F31" s="16"/>
      <c r="G31" s="17">
        <v>8</v>
      </c>
      <c r="H31" s="17">
        <f t="shared" si="1"/>
        <v>2088</v>
      </c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</row>
    <row r="32" spans="1:32" s="20" customFormat="1" ht="15" customHeight="1" x14ac:dyDescent="0.2">
      <c r="A32" s="11" t="s">
        <v>11</v>
      </c>
      <c r="B32" s="13">
        <v>44230</v>
      </c>
      <c r="C32" s="13">
        <v>44255</v>
      </c>
      <c r="D32" s="14">
        <v>1</v>
      </c>
      <c r="E32" s="15">
        <f t="shared" si="0"/>
        <v>18</v>
      </c>
      <c r="F32" s="16"/>
      <c r="G32" s="17">
        <v>8</v>
      </c>
      <c r="H32" s="17">
        <f t="shared" si="1"/>
        <v>144</v>
      </c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</row>
    <row r="33" spans="1:25" s="20" customFormat="1" ht="15" customHeight="1" x14ac:dyDescent="0.2">
      <c r="A33" s="11" t="s">
        <v>8</v>
      </c>
      <c r="B33" s="13">
        <v>44197</v>
      </c>
      <c r="C33" s="13">
        <v>44561</v>
      </c>
      <c r="D33" s="14">
        <v>1</v>
      </c>
      <c r="E33" s="15">
        <f t="shared" si="0"/>
        <v>261</v>
      </c>
      <c r="F33" s="16"/>
      <c r="G33" s="17">
        <v>8.3000000000000007</v>
      </c>
      <c r="H33" s="17">
        <f t="shared" si="1"/>
        <v>2166.3000000000002</v>
      </c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</row>
    <row r="34" spans="1:25" s="20" customFormat="1" ht="14.25" customHeight="1" x14ac:dyDescent="0.2">
      <c r="A34" s="11" t="s">
        <v>8</v>
      </c>
      <c r="B34" s="13">
        <v>44197</v>
      </c>
      <c r="C34" s="13">
        <v>44433</v>
      </c>
      <c r="D34" s="14">
        <v>1</v>
      </c>
      <c r="E34" s="15">
        <f t="shared" si="0"/>
        <v>169</v>
      </c>
      <c r="F34" s="16">
        <v>5</v>
      </c>
      <c r="G34" s="17">
        <v>8.3000000000000007</v>
      </c>
      <c r="H34" s="17">
        <f t="shared" si="1"/>
        <v>1361.2</v>
      </c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</row>
    <row r="35" spans="1:25" s="20" customFormat="1" ht="14.25" customHeight="1" x14ac:dyDescent="0.2">
      <c r="A35" s="11" t="s">
        <v>9</v>
      </c>
      <c r="B35" s="13">
        <v>44256</v>
      </c>
      <c r="C35" s="13">
        <v>44279</v>
      </c>
      <c r="D35" s="14">
        <v>0.4</v>
      </c>
      <c r="E35" s="15">
        <f t="shared" si="0"/>
        <v>18</v>
      </c>
      <c r="F35" s="16"/>
      <c r="G35" s="17">
        <v>3.2</v>
      </c>
      <c r="H35" s="17">
        <f t="shared" si="1"/>
        <v>57.6</v>
      </c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</row>
    <row r="36" spans="1:25" s="20" customFormat="1" ht="15" customHeight="1" x14ac:dyDescent="0.2">
      <c r="A36" s="11" t="s">
        <v>8</v>
      </c>
      <c r="B36" s="13">
        <v>44197</v>
      </c>
      <c r="C36" s="13">
        <v>44561</v>
      </c>
      <c r="D36" s="14">
        <v>1</v>
      </c>
      <c r="E36" s="15">
        <f t="shared" si="0"/>
        <v>261</v>
      </c>
      <c r="F36" s="16"/>
      <c r="G36" s="17">
        <v>8.3000000000000007</v>
      </c>
      <c r="H36" s="17">
        <f t="shared" si="1"/>
        <v>2166.3000000000002</v>
      </c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</row>
    <row r="37" spans="1:25" s="20" customFormat="1" ht="15" customHeight="1" x14ac:dyDescent="0.2">
      <c r="A37" s="11" t="s">
        <v>8</v>
      </c>
      <c r="B37" s="13">
        <v>44197</v>
      </c>
      <c r="C37" s="13">
        <v>44561</v>
      </c>
      <c r="D37" s="14">
        <v>1</v>
      </c>
      <c r="E37" s="15">
        <f t="shared" si="0"/>
        <v>261</v>
      </c>
      <c r="F37" s="16"/>
      <c r="G37" s="17">
        <v>8.3000000000000007</v>
      </c>
      <c r="H37" s="17">
        <f t="shared" si="1"/>
        <v>2166.3000000000002</v>
      </c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</row>
    <row r="38" spans="1:25" s="20" customFormat="1" ht="15" customHeight="1" x14ac:dyDescent="0.2">
      <c r="A38" s="11" t="s">
        <v>8</v>
      </c>
      <c r="B38" s="13">
        <v>44197</v>
      </c>
      <c r="C38" s="13">
        <v>44561</v>
      </c>
      <c r="D38" s="14">
        <v>1</v>
      </c>
      <c r="E38" s="15">
        <f t="shared" si="0"/>
        <v>261</v>
      </c>
      <c r="F38" s="16"/>
      <c r="G38" s="17">
        <v>8.3000000000000007</v>
      </c>
      <c r="H38" s="17">
        <f t="shared" si="1"/>
        <v>2166.3000000000002</v>
      </c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</row>
    <row r="39" spans="1:25" s="20" customFormat="1" ht="15" customHeight="1" x14ac:dyDescent="0.2">
      <c r="A39" s="11" t="s">
        <v>8</v>
      </c>
      <c r="B39" s="13">
        <v>44197</v>
      </c>
      <c r="C39" s="13">
        <v>44561</v>
      </c>
      <c r="D39" s="14">
        <v>1</v>
      </c>
      <c r="E39" s="15">
        <f t="shared" si="0"/>
        <v>261</v>
      </c>
      <c r="F39" s="16"/>
      <c r="G39" s="17">
        <v>8.3000000000000007</v>
      </c>
      <c r="H39" s="17">
        <f t="shared" si="1"/>
        <v>2166.3000000000002</v>
      </c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</row>
    <row r="40" spans="1:25" s="20" customFormat="1" ht="15" customHeight="1" x14ac:dyDescent="0.2">
      <c r="A40" s="11" t="s">
        <v>8</v>
      </c>
      <c r="B40" s="13">
        <v>44228</v>
      </c>
      <c r="C40" s="13">
        <v>44561</v>
      </c>
      <c r="D40" s="14">
        <v>1</v>
      </c>
      <c r="E40" s="15">
        <f t="shared" si="0"/>
        <v>240</v>
      </c>
      <c r="F40" s="16">
        <v>5</v>
      </c>
      <c r="G40" s="17">
        <v>8</v>
      </c>
      <c r="H40" s="17">
        <f t="shared" si="1"/>
        <v>1880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</row>
    <row r="41" spans="1:25" s="20" customFormat="1" ht="15" customHeight="1" x14ac:dyDescent="0.2">
      <c r="A41" s="11" t="s">
        <v>8</v>
      </c>
      <c r="B41" s="13">
        <v>44197</v>
      </c>
      <c r="C41" s="13">
        <v>44377</v>
      </c>
      <c r="D41" s="14">
        <v>1</v>
      </c>
      <c r="E41" s="15">
        <f t="shared" si="0"/>
        <v>129</v>
      </c>
      <c r="F41" s="16"/>
      <c r="G41" s="17">
        <v>8.3000000000000007</v>
      </c>
      <c r="H41" s="17">
        <f t="shared" si="1"/>
        <v>1070.7</v>
      </c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</row>
    <row r="42" spans="1:25" s="20" customFormat="1" ht="15" customHeight="1" x14ac:dyDescent="0.2">
      <c r="A42" s="11" t="s">
        <v>8</v>
      </c>
      <c r="B42" s="13">
        <v>44197</v>
      </c>
      <c r="C42" s="13">
        <v>44561</v>
      </c>
      <c r="D42" s="14">
        <v>1</v>
      </c>
      <c r="E42" s="15">
        <f t="shared" si="0"/>
        <v>261</v>
      </c>
      <c r="F42" s="16"/>
      <c r="G42" s="17">
        <v>8.3000000000000007</v>
      </c>
      <c r="H42" s="17">
        <f t="shared" si="1"/>
        <v>2166.3000000000002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</row>
    <row r="43" spans="1:25" s="20" customFormat="1" ht="15" customHeight="1" x14ac:dyDescent="0.2">
      <c r="A43" s="11" t="s">
        <v>9</v>
      </c>
      <c r="B43" s="13">
        <v>44197</v>
      </c>
      <c r="C43" s="13">
        <v>44561</v>
      </c>
      <c r="D43" s="14">
        <v>1</v>
      </c>
      <c r="E43" s="15">
        <f t="shared" si="0"/>
        <v>261</v>
      </c>
      <c r="F43" s="16"/>
      <c r="G43" s="17">
        <v>8</v>
      </c>
      <c r="H43" s="17">
        <f t="shared" si="1"/>
        <v>2088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</row>
    <row r="44" spans="1:25" s="20" customFormat="1" ht="15" customHeight="1" x14ac:dyDescent="0.2">
      <c r="A44" s="11" t="s">
        <v>8</v>
      </c>
      <c r="B44" s="13">
        <v>44396</v>
      </c>
      <c r="C44" s="13">
        <v>44500</v>
      </c>
      <c r="D44" s="14">
        <v>1</v>
      </c>
      <c r="E44" s="15">
        <f t="shared" si="0"/>
        <v>75</v>
      </c>
      <c r="F44" s="16">
        <v>1</v>
      </c>
      <c r="G44" s="17">
        <v>8</v>
      </c>
      <c r="H44" s="17">
        <f t="shared" si="1"/>
        <v>592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</row>
    <row r="45" spans="1:25" s="20" customFormat="1" ht="15" customHeight="1" x14ac:dyDescent="0.2">
      <c r="A45" s="11" t="s">
        <v>8</v>
      </c>
      <c r="B45" s="13">
        <v>44197</v>
      </c>
      <c r="C45" s="13">
        <v>44561</v>
      </c>
      <c r="D45" s="14">
        <v>1</v>
      </c>
      <c r="E45" s="15">
        <f t="shared" si="0"/>
        <v>261</v>
      </c>
      <c r="F45" s="16"/>
      <c r="G45" s="17">
        <v>8.3000000000000007</v>
      </c>
      <c r="H45" s="17">
        <f t="shared" si="1"/>
        <v>2166.3000000000002</v>
      </c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</row>
    <row r="46" spans="1:25" s="20" customFormat="1" ht="15" customHeight="1" x14ac:dyDescent="0.2">
      <c r="A46" s="11" t="s">
        <v>8</v>
      </c>
      <c r="B46" s="13">
        <v>44197</v>
      </c>
      <c r="C46" s="13">
        <v>44561</v>
      </c>
      <c r="D46" s="14">
        <v>1</v>
      </c>
      <c r="E46" s="15">
        <f t="shared" si="0"/>
        <v>261</v>
      </c>
      <c r="F46" s="16"/>
      <c r="G46" s="17">
        <v>8.3000000000000007</v>
      </c>
      <c r="H46" s="17">
        <f t="shared" si="1"/>
        <v>2166.3000000000002</v>
      </c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</row>
    <row r="47" spans="1:25" s="20" customFormat="1" ht="15" customHeight="1" x14ac:dyDescent="0.2">
      <c r="A47" s="11" t="s">
        <v>8</v>
      </c>
      <c r="B47" s="13">
        <v>44197</v>
      </c>
      <c r="C47" s="13">
        <v>44561</v>
      </c>
      <c r="D47" s="14">
        <v>1</v>
      </c>
      <c r="E47" s="15">
        <f t="shared" si="0"/>
        <v>261</v>
      </c>
      <c r="F47" s="16"/>
      <c r="G47" s="17">
        <v>8.3000000000000007</v>
      </c>
      <c r="H47" s="17">
        <f t="shared" si="1"/>
        <v>2166.3000000000002</v>
      </c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</row>
    <row r="48" spans="1:25" s="20" customFormat="1" ht="15" customHeight="1" x14ac:dyDescent="0.2">
      <c r="A48" s="22" t="s">
        <v>11</v>
      </c>
      <c r="B48" s="23">
        <v>44197</v>
      </c>
      <c r="C48" s="23">
        <v>44561</v>
      </c>
      <c r="D48" s="24">
        <v>1</v>
      </c>
      <c r="E48" s="25">
        <f t="shared" si="0"/>
        <v>261</v>
      </c>
      <c r="F48" s="26"/>
      <c r="G48" s="27">
        <v>8.4</v>
      </c>
      <c r="H48" s="27">
        <f t="shared" si="1"/>
        <v>2192.4</v>
      </c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</row>
    <row r="49" spans="1:25" s="20" customFormat="1" ht="15" customHeight="1" x14ac:dyDescent="0.2">
      <c r="A49" s="11" t="s">
        <v>9</v>
      </c>
      <c r="B49" s="13">
        <v>44197</v>
      </c>
      <c r="C49" s="13">
        <v>44561</v>
      </c>
      <c r="D49" s="14">
        <v>1</v>
      </c>
      <c r="E49" s="15">
        <f t="shared" si="0"/>
        <v>261</v>
      </c>
      <c r="F49" s="16"/>
      <c r="G49" s="17">
        <v>6.4</v>
      </c>
      <c r="H49" s="17">
        <f t="shared" si="1"/>
        <v>1670.4</v>
      </c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</row>
    <row r="50" spans="1:25" s="20" customFormat="1" ht="15" customHeight="1" x14ac:dyDescent="0.2">
      <c r="A50" s="11" t="s">
        <v>8</v>
      </c>
      <c r="B50" s="13">
        <v>44197</v>
      </c>
      <c r="C50" s="13">
        <v>44561</v>
      </c>
      <c r="D50" s="14">
        <v>1</v>
      </c>
      <c r="E50" s="15">
        <f t="shared" si="0"/>
        <v>261</v>
      </c>
      <c r="F50" s="16"/>
      <c r="G50" s="17">
        <v>8.3000000000000007</v>
      </c>
      <c r="H50" s="17">
        <f t="shared" si="1"/>
        <v>2166.3000000000002</v>
      </c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</row>
    <row r="51" spans="1:25" s="20" customFormat="1" ht="15" customHeight="1" x14ac:dyDescent="0.2">
      <c r="A51" s="11" t="s">
        <v>8</v>
      </c>
      <c r="B51" s="13">
        <v>44348</v>
      </c>
      <c r="C51" s="13">
        <v>44460</v>
      </c>
      <c r="D51" s="14">
        <v>0.4</v>
      </c>
      <c r="E51" s="15">
        <f t="shared" si="0"/>
        <v>81</v>
      </c>
      <c r="F51" s="16">
        <v>1</v>
      </c>
      <c r="G51" s="17">
        <v>3.2</v>
      </c>
      <c r="H51" s="17">
        <f t="shared" si="1"/>
        <v>256</v>
      </c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</row>
    <row r="52" spans="1:25" s="20" customFormat="1" ht="15" customHeight="1" x14ac:dyDescent="0.2">
      <c r="A52" s="11" t="s">
        <v>8</v>
      </c>
      <c r="B52" s="13">
        <v>44361</v>
      </c>
      <c r="C52" s="13">
        <v>44561</v>
      </c>
      <c r="D52" s="14">
        <v>1</v>
      </c>
      <c r="E52" s="15">
        <f t="shared" si="0"/>
        <v>145</v>
      </c>
      <c r="F52" s="16">
        <v>1</v>
      </c>
      <c r="G52" s="17">
        <v>8.3000000000000007</v>
      </c>
      <c r="H52" s="17">
        <f t="shared" si="1"/>
        <v>1195.2</v>
      </c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</row>
    <row r="53" spans="1:25" s="20" customFormat="1" ht="15" customHeight="1" x14ac:dyDescent="0.2">
      <c r="A53" s="11" t="s">
        <v>9</v>
      </c>
      <c r="B53" s="13">
        <v>44214</v>
      </c>
      <c r="C53" s="13">
        <v>44316</v>
      </c>
      <c r="D53" s="14">
        <v>1</v>
      </c>
      <c r="E53" s="15">
        <f t="shared" si="0"/>
        <v>75</v>
      </c>
      <c r="F53" s="16">
        <v>3</v>
      </c>
      <c r="G53" s="17">
        <v>8</v>
      </c>
      <c r="H53" s="17">
        <f t="shared" si="1"/>
        <v>576</v>
      </c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</row>
    <row r="54" spans="1:25" s="20" customFormat="1" ht="15" customHeight="1" x14ac:dyDescent="0.2">
      <c r="A54" s="11" t="s">
        <v>8</v>
      </c>
      <c r="B54" s="13">
        <v>44214</v>
      </c>
      <c r="C54" s="13">
        <v>44561</v>
      </c>
      <c r="D54" s="14">
        <v>1</v>
      </c>
      <c r="E54" s="15">
        <f t="shared" si="0"/>
        <v>250</v>
      </c>
      <c r="F54" s="16">
        <v>5</v>
      </c>
      <c r="G54" s="17">
        <v>8.3000000000000007</v>
      </c>
      <c r="H54" s="17">
        <f t="shared" si="1"/>
        <v>2033.5000000000002</v>
      </c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</row>
    <row r="55" spans="1:25" s="20" customFormat="1" ht="15" customHeight="1" x14ac:dyDescent="0.2">
      <c r="A55" s="11" t="s">
        <v>9</v>
      </c>
      <c r="B55" s="13">
        <v>44197</v>
      </c>
      <c r="C55" s="13">
        <v>44561</v>
      </c>
      <c r="D55" s="14">
        <v>1</v>
      </c>
      <c r="E55" s="15">
        <f t="shared" si="0"/>
        <v>261</v>
      </c>
      <c r="F55" s="16"/>
      <c r="G55" s="17">
        <v>8</v>
      </c>
      <c r="H55" s="17">
        <f t="shared" si="1"/>
        <v>2088</v>
      </c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</row>
    <row r="56" spans="1:25" s="20" customFormat="1" ht="15" customHeight="1" x14ac:dyDescent="0.2">
      <c r="A56" s="11" t="s">
        <v>8</v>
      </c>
      <c r="B56" s="13">
        <v>44214</v>
      </c>
      <c r="C56" s="13">
        <v>44561</v>
      </c>
      <c r="D56" s="14">
        <v>1</v>
      </c>
      <c r="E56" s="15">
        <f t="shared" si="0"/>
        <v>250</v>
      </c>
      <c r="F56" s="16">
        <v>5</v>
      </c>
      <c r="G56" s="17">
        <v>8.3000000000000007</v>
      </c>
      <c r="H56" s="17">
        <f t="shared" si="1"/>
        <v>2033.5000000000002</v>
      </c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</row>
    <row r="57" spans="1:25" s="20" customFormat="1" ht="15" customHeight="1" x14ac:dyDescent="0.2">
      <c r="A57" s="11" t="s">
        <v>8</v>
      </c>
      <c r="B57" s="13">
        <v>44197</v>
      </c>
      <c r="C57" s="13">
        <v>44561</v>
      </c>
      <c r="D57" s="28">
        <v>1</v>
      </c>
      <c r="E57" s="15">
        <f t="shared" si="0"/>
        <v>261</v>
      </c>
      <c r="F57" s="16"/>
      <c r="G57" s="17">
        <v>8.3000000000000007</v>
      </c>
      <c r="H57" s="17">
        <f t="shared" si="1"/>
        <v>2166.3000000000002</v>
      </c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</row>
    <row r="58" spans="1:25" s="20" customFormat="1" ht="14.25" customHeight="1" x14ac:dyDescent="0.2">
      <c r="A58" s="11" t="s">
        <v>8</v>
      </c>
      <c r="B58" s="13">
        <v>44197</v>
      </c>
      <c r="C58" s="13">
        <v>44561</v>
      </c>
      <c r="D58" s="28">
        <v>1</v>
      </c>
      <c r="E58" s="15">
        <f t="shared" si="0"/>
        <v>261</v>
      </c>
      <c r="F58" s="16"/>
      <c r="G58" s="17">
        <v>8</v>
      </c>
      <c r="H58" s="17">
        <f t="shared" si="1"/>
        <v>2088</v>
      </c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</row>
    <row r="59" spans="1:25" s="20" customFormat="1" ht="14.25" customHeight="1" x14ac:dyDescent="0.2">
      <c r="A59" s="11" t="s">
        <v>8</v>
      </c>
      <c r="B59" s="13">
        <v>44197</v>
      </c>
      <c r="C59" s="13">
        <v>44561</v>
      </c>
      <c r="D59" s="28">
        <v>1</v>
      </c>
      <c r="E59" s="15">
        <f t="shared" si="0"/>
        <v>261</v>
      </c>
      <c r="F59" s="16"/>
      <c r="G59" s="17">
        <v>8.3000000000000007</v>
      </c>
      <c r="H59" s="17">
        <f t="shared" si="1"/>
        <v>2166.3000000000002</v>
      </c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</row>
    <row r="60" spans="1:25" s="20" customFormat="1" ht="14.25" customHeight="1" x14ac:dyDescent="0.2">
      <c r="A60" s="11" t="s">
        <v>8</v>
      </c>
      <c r="B60" s="13">
        <v>44214</v>
      </c>
      <c r="C60" s="13">
        <v>44347</v>
      </c>
      <c r="D60" s="28">
        <v>0.5</v>
      </c>
      <c r="E60" s="15">
        <f t="shared" si="0"/>
        <v>96</v>
      </c>
      <c r="F60" s="16">
        <v>4</v>
      </c>
      <c r="G60" s="17">
        <v>4</v>
      </c>
      <c r="H60" s="17">
        <f t="shared" si="1"/>
        <v>368</v>
      </c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</row>
    <row r="61" spans="1:25" s="20" customFormat="1" ht="14.25" customHeight="1" x14ac:dyDescent="0.2">
      <c r="A61" s="11" t="s">
        <v>8</v>
      </c>
      <c r="B61" s="13">
        <v>44197</v>
      </c>
      <c r="C61" s="13">
        <v>44561</v>
      </c>
      <c r="D61" s="28">
        <v>1</v>
      </c>
      <c r="E61" s="15">
        <f t="shared" si="0"/>
        <v>261</v>
      </c>
      <c r="F61" s="16"/>
      <c r="G61" s="17">
        <v>8.3000000000000007</v>
      </c>
      <c r="H61" s="17">
        <f t="shared" si="1"/>
        <v>2166.3000000000002</v>
      </c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</row>
    <row r="62" spans="1:25" s="20" customFormat="1" ht="14.25" customHeight="1" x14ac:dyDescent="0.2">
      <c r="A62" s="11" t="s">
        <v>8</v>
      </c>
      <c r="B62" s="13">
        <v>44197</v>
      </c>
      <c r="C62" s="13">
        <v>44561</v>
      </c>
      <c r="D62" s="14">
        <v>1</v>
      </c>
      <c r="E62" s="15">
        <f t="shared" si="0"/>
        <v>261</v>
      </c>
      <c r="F62" s="16"/>
      <c r="G62" s="17">
        <v>8.3000000000000007</v>
      </c>
      <c r="H62" s="17">
        <f t="shared" si="1"/>
        <v>2166.3000000000002</v>
      </c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</row>
    <row r="63" spans="1:25" s="20" customFormat="1" ht="14.25" customHeight="1" x14ac:dyDescent="0.2">
      <c r="A63" s="11" t="s">
        <v>8</v>
      </c>
      <c r="B63" s="13">
        <v>44197</v>
      </c>
      <c r="C63" s="13">
        <v>44561</v>
      </c>
      <c r="D63" s="14">
        <v>1</v>
      </c>
      <c r="E63" s="15">
        <f t="shared" si="0"/>
        <v>261</v>
      </c>
      <c r="F63" s="16"/>
      <c r="G63" s="17">
        <v>8.3000000000000007</v>
      </c>
      <c r="H63" s="17">
        <f t="shared" si="1"/>
        <v>2166.3000000000002</v>
      </c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</row>
    <row r="64" spans="1:25" s="20" customFormat="1" ht="14.25" customHeight="1" x14ac:dyDescent="0.2">
      <c r="A64" s="11" t="s">
        <v>8</v>
      </c>
      <c r="B64" s="13">
        <v>44197</v>
      </c>
      <c r="C64" s="13">
        <v>44561</v>
      </c>
      <c r="D64" s="14">
        <v>1</v>
      </c>
      <c r="E64" s="15">
        <f t="shared" si="0"/>
        <v>261</v>
      </c>
      <c r="F64" s="16"/>
      <c r="G64" s="17">
        <v>8.3000000000000007</v>
      </c>
      <c r="H64" s="17">
        <f t="shared" si="1"/>
        <v>2166.3000000000002</v>
      </c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1:25" s="20" customFormat="1" ht="14.25" customHeight="1" x14ac:dyDescent="0.2">
      <c r="A65" s="11" t="s">
        <v>8</v>
      </c>
      <c r="B65" s="13">
        <v>44333</v>
      </c>
      <c r="C65" s="13">
        <v>44347</v>
      </c>
      <c r="D65" s="14">
        <v>1</v>
      </c>
      <c r="E65" s="15">
        <f t="shared" si="0"/>
        <v>11</v>
      </c>
      <c r="F65" s="16">
        <v>1</v>
      </c>
      <c r="G65" s="17">
        <v>8</v>
      </c>
      <c r="H65" s="17">
        <f t="shared" si="1"/>
        <v>80</v>
      </c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</row>
    <row r="66" spans="1:25" s="20" customFormat="1" ht="14.25" customHeight="1" x14ac:dyDescent="0.2">
      <c r="A66" s="11" t="s">
        <v>8</v>
      </c>
      <c r="B66" s="13">
        <v>44256</v>
      </c>
      <c r="C66" s="13">
        <v>44347</v>
      </c>
      <c r="D66" s="14">
        <v>0.6</v>
      </c>
      <c r="E66" s="15">
        <f t="shared" si="0"/>
        <v>66</v>
      </c>
      <c r="F66" s="16">
        <v>4</v>
      </c>
      <c r="G66" s="17">
        <v>4.8</v>
      </c>
      <c r="H66" s="17">
        <f t="shared" si="1"/>
        <v>297.59999999999997</v>
      </c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</row>
    <row r="67" spans="1:25" s="20" customFormat="1" ht="14.25" customHeight="1" x14ac:dyDescent="0.2">
      <c r="A67" s="11" t="s">
        <v>9</v>
      </c>
      <c r="B67" s="13">
        <v>44409</v>
      </c>
      <c r="C67" s="13">
        <v>44561</v>
      </c>
      <c r="D67" s="14">
        <v>1</v>
      </c>
      <c r="E67" s="15">
        <f t="shared" si="0"/>
        <v>110</v>
      </c>
      <c r="F67" s="16">
        <v>2</v>
      </c>
      <c r="G67" s="17">
        <v>8</v>
      </c>
      <c r="H67" s="17">
        <f t="shared" si="1"/>
        <v>864</v>
      </c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</row>
    <row r="68" spans="1:25" s="20" customFormat="1" ht="14.25" customHeight="1" x14ac:dyDescent="0.2">
      <c r="A68" s="11" t="s">
        <v>10</v>
      </c>
      <c r="B68" s="13">
        <v>44197</v>
      </c>
      <c r="C68" s="13">
        <v>44227</v>
      </c>
      <c r="D68" s="14">
        <v>0.6</v>
      </c>
      <c r="E68" s="15">
        <f t="shared" si="0"/>
        <v>21</v>
      </c>
      <c r="F68" s="16">
        <v>1</v>
      </c>
      <c r="G68" s="17">
        <v>4.8</v>
      </c>
      <c r="H68" s="17">
        <f t="shared" si="1"/>
        <v>96</v>
      </c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</row>
    <row r="69" spans="1:25" s="20" customFormat="1" ht="14.25" customHeight="1" x14ac:dyDescent="0.2">
      <c r="A69" s="11" t="s">
        <v>10</v>
      </c>
      <c r="B69" s="13">
        <v>44440</v>
      </c>
      <c r="C69" s="13">
        <v>44500</v>
      </c>
      <c r="D69" s="14">
        <v>0.5</v>
      </c>
      <c r="E69" s="15">
        <f t="shared" si="0"/>
        <v>43</v>
      </c>
      <c r="F69" s="16">
        <v>0</v>
      </c>
      <c r="G69" s="17">
        <v>4</v>
      </c>
      <c r="H69" s="17">
        <f t="shared" si="1"/>
        <v>172</v>
      </c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</row>
    <row r="70" spans="1:25" s="20" customFormat="1" ht="14.25" customHeight="1" x14ac:dyDescent="0.2">
      <c r="A70" s="11" t="s">
        <v>9</v>
      </c>
      <c r="B70" s="13">
        <v>44455</v>
      </c>
      <c r="C70" s="13">
        <v>44561</v>
      </c>
      <c r="D70" s="14">
        <v>1</v>
      </c>
      <c r="E70" s="15">
        <f t="shared" si="0"/>
        <v>77</v>
      </c>
      <c r="F70" s="16">
        <v>1</v>
      </c>
      <c r="G70" s="17">
        <v>8</v>
      </c>
      <c r="H70" s="17">
        <f t="shared" si="1"/>
        <v>608</v>
      </c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</row>
    <row r="71" spans="1:25" s="20" customFormat="1" ht="14.25" customHeight="1" x14ac:dyDescent="0.2">
      <c r="A71" s="11" t="s">
        <v>8</v>
      </c>
      <c r="B71" s="13">
        <v>44417</v>
      </c>
      <c r="C71" s="13">
        <v>44530</v>
      </c>
      <c r="D71" s="14">
        <v>1</v>
      </c>
      <c r="E71" s="15">
        <f t="shared" ref="E71:E76" si="2">NETWORKDAYS(B71,C71)</f>
        <v>82</v>
      </c>
      <c r="F71" s="16">
        <v>1</v>
      </c>
      <c r="G71" s="17">
        <v>8.5</v>
      </c>
      <c r="H71" s="17">
        <f t="shared" ref="H71:H76" si="3">(E71-F71)*G71</f>
        <v>688.5</v>
      </c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</row>
    <row r="72" spans="1:25" s="20" customFormat="1" ht="14.25" customHeight="1" x14ac:dyDescent="0.2">
      <c r="A72" s="11" t="s">
        <v>8</v>
      </c>
      <c r="B72" s="13">
        <v>44298</v>
      </c>
      <c r="C72" s="13">
        <v>44561</v>
      </c>
      <c r="D72" s="14">
        <v>1</v>
      </c>
      <c r="E72" s="15">
        <f t="shared" si="2"/>
        <v>190</v>
      </c>
      <c r="F72" s="16">
        <v>3</v>
      </c>
      <c r="G72" s="17">
        <v>8</v>
      </c>
      <c r="H72" s="17">
        <f t="shared" si="3"/>
        <v>1496</v>
      </c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</row>
    <row r="73" spans="1:25" s="20" customFormat="1" ht="15" customHeight="1" x14ac:dyDescent="0.2">
      <c r="A73" s="11" t="s">
        <v>8</v>
      </c>
      <c r="B73" s="13">
        <v>44197</v>
      </c>
      <c r="C73" s="13">
        <v>44561</v>
      </c>
      <c r="D73" s="14">
        <v>1</v>
      </c>
      <c r="E73" s="15">
        <f t="shared" si="2"/>
        <v>261</v>
      </c>
      <c r="F73" s="16"/>
      <c r="G73" s="17">
        <v>8.3000000000000007</v>
      </c>
      <c r="H73" s="17">
        <f t="shared" si="3"/>
        <v>2166.3000000000002</v>
      </c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</row>
    <row r="74" spans="1:25" s="20" customFormat="1" ht="15" customHeight="1" x14ac:dyDescent="0.2">
      <c r="A74" s="11" t="s">
        <v>11</v>
      </c>
      <c r="B74" s="13">
        <v>44459</v>
      </c>
      <c r="C74" s="13">
        <v>44561</v>
      </c>
      <c r="D74" s="14">
        <v>1</v>
      </c>
      <c r="E74" s="15">
        <f t="shared" si="2"/>
        <v>75</v>
      </c>
      <c r="F74" s="16">
        <v>2</v>
      </c>
      <c r="G74" s="17">
        <v>8</v>
      </c>
      <c r="H74" s="17">
        <f t="shared" si="3"/>
        <v>584</v>
      </c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</row>
    <row r="75" spans="1:25" s="20" customFormat="1" ht="15" customHeight="1" x14ac:dyDescent="0.2">
      <c r="A75" s="11" t="s">
        <v>8</v>
      </c>
      <c r="B75" s="13">
        <v>44197</v>
      </c>
      <c r="C75" s="13">
        <v>44377</v>
      </c>
      <c r="D75" s="14">
        <v>1</v>
      </c>
      <c r="E75" s="15">
        <f t="shared" si="2"/>
        <v>129</v>
      </c>
      <c r="F75" s="16"/>
      <c r="G75" s="17">
        <v>8.3000000000000007</v>
      </c>
      <c r="H75" s="17">
        <f t="shared" si="3"/>
        <v>1070.7</v>
      </c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</row>
    <row r="76" spans="1:25" s="20" customFormat="1" ht="15" customHeight="1" x14ac:dyDescent="0.2">
      <c r="A76" s="11" t="s">
        <v>8</v>
      </c>
      <c r="B76" s="13">
        <v>44197</v>
      </c>
      <c r="C76" s="13">
        <v>44561</v>
      </c>
      <c r="D76" s="14">
        <v>1</v>
      </c>
      <c r="E76" s="15">
        <f t="shared" si="2"/>
        <v>261</v>
      </c>
      <c r="F76" s="16"/>
      <c r="G76" s="17">
        <v>8.3000000000000007</v>
      </c>
      <c r="H76" s="17">
        <f t="shared" si="3"/>
        <v>2166.3000000000002</v>
      </c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</row>
    <row r="77" spans="1:25" s="20" customFormat="1" ht="15" customHeight="1" thickBot="1" x14ac:dyDescent="0.25">
      <c r="A77" s="29"/>
      <c r="B77" s="31"/>
      <c r="C77" s="31"/>
      <c r="D77" s="32"/>
      <c r="E77" s="33"/>
      <c r="F77" s="30"/>
      <c r="G77" s="34"/>
      <c r="H77" s="35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</row>
    <row r="78" spans="1:25" s="20" customFormat="1" ht="15" customHeight="1" x14ac:dyDescent="0.25">
      <c r="A78" s="54"/>
      <c r="B78" s="54"/>
      <c r="C78" s="54"/>
      <c r="D78" s="54"/>
      <c r="E78" s="54"/>
      <c r="F78" s="54"/>
      <c r="G78" s="55"/>
      <c r="H78" s="36">
        <f>SUM(H3:H76)</f>
        <v>105906.32000000004</v>
      </c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</row>
    <row r="79" spans="1:25" s="20" customFormat="1" ht="15" customHeight="1" x14ac:dyDescent="0.25">
      <c r="A79" s="56"/>
      <c r="B79" s="56"/>
      <c r="C79" s="56"/>
      <c r="D79" s="56"/>
      <c r="E79" s="57"/>
      <c r="F79" s="12"/>
      <c r="G79" s="37">
        <f>AVERAGE(G5:G76)</f>
        <v>7.5683333333333342</v>
      </c>
      <c r="H79" s="38">
        <f>F79*G79</f>
        <v>0</v>
      </c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</row>
    <row r="80" spans="1:25" s="20" customFormat="1" ht="15" customHeight="1" thickBot="1" x14ac:dyDescent="0.3">
      <c r="A80" s="56"/>
      <c r="B80" s="56"/>
      <c r="C80" s="56"/>
      <c r="D80" s="56"/>
      <c r="E80" s="57"/>
      <c r="F80" s="12"/>
      <c r="G80" s="37">
        <f>AVERAGE(G5:G76)</f>
        <v>7.5683333333333342</v>
      </c>
      <c r="H80" s="39">
        <f>F80*G80</f>
        <v>0</v>
      </c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</row>
    <row r="81" spans="1:25" s="20" customFormat="1" ht="15" customHeight="1" thickBot="1" x14ac:dyDescent="0.3">
      <c r="A81" s="47"/>
      <c r="B81" s="47"/>
      <c r="C81" s="47"/>
      <c r="D81" s="47"/>
      <c r="E81" s="47"/>
      <c r="F81" s="47"/>
      <c r="G81" s="48"/>
      <c r="H81" s="40">
        <f>H78-H79-H80</f>
        <v>105906.32000000004</v>
      </c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</row>
    <row r="82" spans="1:25" s="20" customFormat="1" ht="15" customHeight="1" x14ac:dyDescent="0.25">
      <c r="A82" s="18"/>
      <c r="B82" s="41"/>
      <c r="C82" s="41"/>
      <c r="D82" s="42"/>
      <c r="E82" s="18"/>
      <c r="F82" s="41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</row>
    <row r="83" spans="1:25" s="20" customFormat="1" ht="15" customHeight="1" x14ac:dyDescent="0.25">
      <c r="A83" s="18"/>
      <c r="B83" s="41"/>
      <c r="C83" s="41"/>
      <c r="D83" s="42"/>
      <c r="E83" s="18"/>
      <c r="F83" s="41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</row>
    <row r="84" spans="1:25" s="20" customFormat="1" ht="15" customHeight="1" x14ac:dyDescent="0.25">
      <c r="A84" s="18"/>
      <c r="B84" s="41"/>
      <c r="C84" s="41"/>
      <c r="D84" s="42"/>
      <c r="E84" s="18"/>
      <c r="F84" s="41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</row>
    <row r="85" spans="1:25" s="20" customFormat="1" ht="15" customHeight="1" x14ac:dyDescent="0.25">
      <c r="A85" s="18"/>
      <c r="B85" s="41"/>
      <c r="C85" s="41"/>
      <c r="D85" s="42"/>
      <c r="E85" s="18"/>
      <c r="F85" s="41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</row>
    <row r="86" spans="1:25" s="20" customFormat="1" ht="15" customHeight="1" x14ac:dyDescent="0.25">
      <c r="A86" s="18"/>
      <c r="B86" s="41"/>
      <c r="C86" s="41"/>
      <c r="D86" s="42"/>
      <c r="E86" s="18"/>
      <c r="F86" s="41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</row>
    <row r="87" spans="1:25" s="20" customFormat="1" ht="15" customHeight="1" x14ac:dyDescent="0.25">
      <c r="A87" s="18"/>
      <c r="B87" s="41"/>
      <c r="C87" s="41"/>
      <c r="D87" s="42"/>
      <c r="E87" s="18"/>
      <c r="F87" s="41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</row>
    <row r="88" spans="1:25" s="20" customFormat="1" ht="15" customHeight="1" x14ac:dyDescent="0.25">
      <c r="A88" s="18"/>
      <c r="B88" s="41"/>
      <c r="C88" s="41"/>
      <c r="D88" s="42"/>
      <c r="E88" s="18"/>
      <c r="F88" s="41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</row>
    <row r="89" spans="1:25" s="20" customFormat="1" ht="15" customHeight="1" x14ac:dyDescent="0.25">
      <c r="A89" s="18"/>
      <c r="B89" s="41"/>
      <c r="C89" s="41"/>
      <c r="D89" s="42"/>
      <c r="E89" s="18"/>
      <c r="F89" s="41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</row>
    <row r="90" spans="1:25" s="20" customFormat="1" ht="15" customHeight="1" x14ac:dyDescent="0.25">
      <c r="A90" s="18"/>
      <c r="B90" s="41"/>
      <c r="C90" s="41"/>
      <c r="D90" s="42"/>
      <c r="E90" s="18"/>
      <c r="F90" s="41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</row>
    <row r="91" spans="1:25" s="20" customFormat="1" ht="15" customHeight="1" x14ac:dyDescent="0.25">
      <c r="A91" s="18"/>
      <c r="B91" s="41"/>
      <c r="C91" s="41"/>
      <c r="D91" s="42"/>
      <c r="E91" s="18"/>
      <c r="F91" s="41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</row>
    <row r="92" spans="1:25" s="20" customFormat="1" ht="15" customHeight="1" x14ac:dyDescent="0.25">
      <c r="A92" s="18"/>
      <c r="B92" s="41"/>
      <c r="C92" s="41"/>
      <c r="D92" s="42"/>
      <c r="E92" s="18"/>
      <c r="F92" s="41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</row>
    <row r="93" spans="1:25" s="20" customFormat="1" ht="15" customHeight="1" x14ac:dyDescent="0.25">
      <c r="A93" s="18"/>
      <c r="B93" s="41"/>
      <c r="C93" s="41"/>
      <c r="D93" s="42"/>
      <c r="E93" s="18"/>
      <c r="F93" s="41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</row>
    <row r="94" spans="1:25" s="20" customFormat="1" ht="15" customHeight="1" x14ac:dyDescent="0.25">
      <c r="A94" s="18"/>
      <c r="B94" s="41"/>
      <c r="C94" s="41"/>
      <c r="D94" s="42"/>
      <c r="E94" s="18"/>
      <c r="F94" s="41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</row>
    <row r="95" spans="1:25" s="20" customFormat="1" ht="15" customHeight="1" x14ac:dyDescent="0.25">
      <c r="A95" s="18"/>
      <c r="B95" s="41"/>
      <c r="C95" s="41"/>
      <c r="D95" s="42"/>
      <c r="E95" s="18"/>
      <c r="F95" s="41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</row>
    <row r="96" spans="1:25" s="20" customFormat="1" ht="14.25" customHeight="1" x14ac:dyDescent="0.25">
      <c r="A96" s="18"/>
      <c r="B96" s="41"/>
      <c r="C96" s="41"/>
      <c r="D96" s="42"/>
      <c r="E96" s="18"/>
      <c r="F96" s="41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</row>
    <row r="97" spans="1:25" s="20" customFormat="1" ht="14.25" customHeight="1" x14ac:dyDescent="0.25">
      <c r="A97" s="18"/>
      <c r="B97" s="41"/>
      <c r="C97" s="41"/>
      <c r="D97" s="42"/>
      <c r="E97" s="18"/>
      <c r="F97" s="41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</row>
    <row r="98" spans="1:25" s="20" customFormat="1" ht="15" customHeight="1" x14ac:dyDescent="0.25">
      <c r="A98" s="18"/>
      <c r="B98" s="41"/>
      <c r="C98" s="41"/>
      <c r="D98" s="42"/>
      <c r="E98" s="18"/>
      <c r="F98" s="41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</row>
    <row r="99" spans="1:25" s="20" customFormat="1" ht="15" customHeight="1" x14ac:dyDescent="0.25">
      <c r="A99" s="18"/>
      <c r="B99" s="41"/>
      <c r="C99" s="41"/>
      <c r="D99" s="42"/>
      <c r="E99" s="18"/>
      <c r="F99" s="41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</row>
    <row r="100" spans="1:25" s="20" customFormat="1" ht="15" customHeight="1" x14ac:dyDescent="0.25">
      <c r="A100" s="18"/>
      <c r="B100" s="41"/>
      <c r="C100" s="41"/>
      <c r="D100" s="42"/>
      <c r="E100" s="18"/>
      <c r="F100" s="41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</row>
    <row r="101" spans="1:25" s="20" customFormat="1" ht="15" customHeight="1" x14ac:dyDescent="0.25">
      <c r="A101" s="18"/>
      <c r="B101" s="41"/>
      <c r="C101" s="41"/>
      <c r="D101" s="42"/>
      <c r="E101" s="18"/>
      <c r="F101" s="41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</row>
    <row r="102" spans="1:25" s="20" customFormat="1" ht="15" customHeight="1" x14ac:dyDescent="0.25">
      <c r="A102" s="18"/>
      <c r="B102" s="41"/>
      <c r="C102" s="41"/>
      <c r="D102" s="42"/>
      <c r="E102" s="18"/>
      <c r="F102" s="41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</row>
    <row r="103" spans="1:25" s="20" customFormat="1" ht="15" customHeight="1" x14ac:dyDescent="0.25">
      <c r="A103" s="18"/>
      <c r="B103" s="41"/>
      <c r="C103" s="41"/>
      <c r="D103" s="42"/>
      <c r="E103" s="18"/>
      <c r="F103" s="41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</row>
    <row r="104" spans="1:25" s="20" customFormat="1" ht="15" customHeight="1" x14ac:dyDescent="0.25">
      <c r="A104" s="18"/>
      <c r="B104" s="41"/>
      <c r="C104" s="41"/>
      <c r="D104" s="42"/>
      <c r="E104" s="18"/>
      <c r="F104" s="41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</row>
    <row r="105" spans="1:25" s="20" customFormat="1" ht="15" customHeight="1" x14ac:dyDescent="0.25">
      <c r="A105" s="18"/>
      <c r="B105" s="41"/>
      <c r="C105" s="41"/>
      <c r="D105" s="42"/>
      <c r="E105" s="18"/>
      <c r="F105" s="41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</row>
    <row r="106" spans="1:25" s="20" customFormat="1" ht="15" customHeight="1" x14ac:dyDescent="0.25">
      <c r="A106" s="18"/>
      <c r="B106" s="41"/>
      <c r="C106" s="41"/>
      <c r="D106" s="42"/>
      <c r="E106" s="18"/>
      <c r="F106" s="41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</row>
    <row r="107" spans="1:25" s="20" customFormat="1" ht="15" customHeight="1" x14ac:dyDescent="0.25">
      <c r="A107" s="18"/>
      <c r="B107" s="41"/>
      <c r="C107" s="41"/>
      <c r="D107" s="42"/>
      <c r="E107" s="18"/>
      <c r="F107" s="41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</row>
    <row r="108" spans="1:25" s="20" customFormat="1" ht="15" customHeight="1" x14ac:dyDescent="0.25">
      <c r="A108" s="18"/>
      <c r="B108" s="41"/>
      <c r="C108" s="41"/>
      <c r="D108" s="42"/>
      <c r="E108" s="18"/>
      <c r="F108" s="41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</row>
    <row r="109" spans="1:25" s="20" customFormat="1" ht="15" customHeight="1" x14ac:dyDescent="0.25">
      <c r="A109" s="18"/>
      <c r="B109" s="41"/>
      <c r="C109" s="41"/>
      <c r="D109" s="42"/>
      <c r="E109" s="18"/>
      <c r="F109" s="41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</row>
    <row r="110" spans="1:25" s="20" customFormat="1" ht="15" customHeight="1" x14ac:dyDescent="0.25">
      <c r="A110" s="18"/>
      <c r="B110" s="41"/>
      <c r="C110" s="41"/>
      <c r="D110" s="42"/>
      <c r="E110" s="18"/>
      <c r="F110" s="41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</row>
    <row r="111" spans="1:25" s="20" customFormat="1" ht="15" customHeight="1" x14ac:dyDescent="0.25">
      <c r="A111" s="18"/>
      <c r="B111" s="41"/>
      <c r="C111" s="41"/>
      <c r="D111" s="42"/>
      <c r="E111" s="18"/>
      <c r="F111" s="41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</row>
    <row r="112" spans="1:25" s="20" customFormat="1" ht="15" customHeight="1" x14ac:dyDescent="0.25">
      <c r="A112" s="18"/>
      <c r="B112" s="41"/>
      <c r="C112" s="41"/>
      <c r="D112" s="42"/>
      <c r="E112" s="18"/>
      <c r="F112" s="41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</row>
    <row r="113" spans="1:25" s="20" customFormat="1" ht="15" customHeight="1" x14ac:dyDescent="0.25">
      <c r="A113" s="18"/>
      <c r="B113" s="41"/>
      <c r="C113" s="41"/>
      <c r="D113" s="42"/>
      <c r="E113" s="18"/>
      <c r="F113" s="41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</row>
    <row r="114" spans="1:25" s="20" customFormat="1" ht="15" customHeight="1" x14ac:dyDescent="0.25">
      <c r="A114" s="18"/>
      <c r="B114" s="41"/>
      <c r="C114" s="41"/>
      <c r="D114" s="42"/>
      <c r="E114" s="18"/>
      <c r="F114" s="41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</row>
    <row r="115" spans="1:25" s="20" customFormat="1" ht="14.25" customHeight="1" x14ac:dyDescent="0.25">
      <c r="A115" s="18"/>
      <c r="B115" s="41"/>
      <c r="C115" s="41"/>
      <c r="D115" s="42"/>
      <c r="E115" s="18"/>
      <c r="F115" s="41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</row>
    <row r="116" spans="1:25" s="20" customFormat="1" ht="14.25" customHeight="1" x14ac:dyDescent="0.25">
      <c r="A116" s="18"/>
      <c r="B116" s="41"/>
      <c r="C116" s="41"/>
      <c r="D116" s="42"/>
      <c r="E116" s="18"/>
      <c r="F116" s="41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</row>
    <row r="117" spans="1:25" s="20" customFormat="1" ht="14.25" customHeight="1" x14ac:dyDescent="0.25">
      <c r="A117" s="18"/>
      <c r="B117" s="41"/>
      <c r="C117" s="41"/>
      <c r="D117" s="42"/>
      <c r="E117" s="18"/>
      <c r="F117" s="41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</row>
    <row r="118" spans="1:25" s="20" customFormat="1" ht="15" customHeight="1" x14ac:dyDescent="0.25">
      <c r="A118" s="18"/>
      <c r="B118" s="41"/>
      <c r="C118" s="41"/>
      <c r="D118" s="42"/>
      <c r="E118" s="18"/>
      <c r="F118" s="41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</row>
    <row r="119" spans="1:25" s="20" customFormat="1" ht="19.5" customHeight="1" x14ac:dyDescent="0.25">
      <c r="A119" s="18"/>
      <c r="B119" s="41"/>
      <c r="C119" s="41"/>
      <c r="D119" s="42"/>
      <c r="E119" s="18"/>
      <c r="F119" s="41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</row>
    <row r="120" spans="1:25" s="20" customFormat="1" ht="19.5" customHeight="1" x14ac:dyDescent="0.25">
      <c r="A120" s="18"/>
      <c r="B120" s="41"/>
      <c r="C120" s="41"/>
      <c r="D120" s="42"/>
      <c r="E120" s="18"/>
      <c r="F120" s="41"/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</row>
    <row r="121" spans="1:25" ht="19.5" customHeight="1" x14ac:dyDescent="0.25"/>
    <row r="122" spans="1:25" s="20" customFormat="1" ht="19.5" customHeight="1" x14ac:dyDescent="0.25">
      <c r="A122" s="18"/>
      <c r="B122" s="41"/>
      <c r="C122" s="41"/>
      <c r="D122" s="42"/>
      <c r="E122" s="18"/>
      <c r="F122" s="41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</row>
    <row r="123" spans="1:25" s="20" customFormat="1" ht="15" customHeight="1" x14ac:dyDescent="0.25">
      <c r="A123" s="18"/>
      <c r="B123" s="41"/>
      <c r="C123" s="41"/>
      <c r="D123" s="42"/>
      <c r="E123" s="18"/>
      <c r="F123" s="41"/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</row>
  </sheetData>
  <autoFilter ref="A2:H98" xr:uid="{00000000-0009-0000-0000-000000000000}"/>
  <mergeCells count="6">
    <mergeCell ref="A81:G81"/>
    <mergeCell ref="A1:H1"/>
    <mergeCell ref="K1:N1"/>
    <mergeCell ref="A78:G78"/>
    <mergeCell ref="A79:E79"/>
    <mergeCell ref="A80:E80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2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C566B3-B701-4AB8-876D-94B48AFEFB88}">
  <sheetPr>
    <pageSetUpPr fitToPage="1"/>
  </sheetPr>
  <dimension ref="A1:Q82"/>
  <sheetViews>
    <sheetView showGridLines="0" tabSelected="1" zoomScale="90" zoomScaleNormal="90" workbookViewId="0">
      <selection activeCell="F6" sqref="F6"/>
    </sheetView>
  </sheetViews>
  <sheetFormatPr defaultColWidth="11.42578125" defaultRowHeight="15" x14ac:dyDescent="0.25"/>
  <cols>
    <col min="1" max="1" width="16.42578125" customWidth="1"/>
    <col min="2" max="2" width="15.28515625" customWidth="1"/>
    <col min="3" max="3" width="14.140625" bestFit="1" customWidth="1"/>
    <col min="4" max="4" width="15.85546875" customWidth="1"/>
    <col min="5" max="5" width="12.42578125" customWidth="1"/>
    <col min="6" max="7" width="14.28515625" customWidth="1"/>
    <col min="8" max="8" width="17.140625" bestFit="1" customWidth="1"/>
    <col min="11" max="11" width="11.85546875" bestFit="1" customWidth="1"/>
    <col min="12" max="12" width="1.7109375" customWidth="1"/>
    <col min="13" max="13" width="11.85546875" bestFit="1" customWidth="1"/>
    <col min="14" max="14" width="1.7109375" customWidth="1"/>
    <col min="15" max="15" width="11.85546875" bestFit="1" customWidth="1"/>
    <col min="16" max="16" width="1.7109375" customWidth="1"/>
    <col min="17" max="17" width="12" customWidth="1"/>
    <col min="18" max="18" width="1.7109375" customWidth="1"/>
  </cols>
  <sheetData>
    <row r="1" spans="1:17" x14ac:dyDescent="0.25">
      <c r="A1" s="58"/>
      <c r="B1" s="58"/>
      <c r="C1" s="58"/>
      <c r="D1" s="58"/>
      <c r="E1" s="58"/>
      <c r="F1" s="58"/>
      <c r="G1" s="58"/>
      <c r="H1" s="58"/>
      <c r="K1" s="58" t="s">
        <v>0</v>
      </c>
      <c r="L1" s="58"/>
      <c r="M1" s="58"/>
      <c r="N1" s="58"/>
      <c r="O1" s="58"/>
      <c r="P1" s="58"/>
      <c r="Q1" s="58"/>
    </row>
    <row r="2" spans="1:17" x14ac:dyDescent="0.25">
      <c r="A2" t="s">
        <v>12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K2" t="s">
        <v>8</v>
      </c>
      <c r="M2" t="s">
        <v>9</v>
      </c>
      <c r="O2" t="s">
        <v>10</v>
      </c>
      <c r="Q2" t="s">
        <v>11</v>
      </c>
    </row>
    <row r="3" spans="1:17" x14ac:dyDescent="0.25">
      <c r="A3" t="s">
        <v>8</v>
      </c>
      <c r="B3" s="43">
        <v>44440</v>
      </c>
      <c r="C3" s="43">
        <v>44561</v>
      </c>
      <c r="D3" s="44">
        <v>0.5</v>
      </c>
      <c r="E3">
        <f>NETWORKDAYS(Table1[[#This Row],[Du ]],Table1[[#This Row],[Au]])</f>
        <v>88</v>
      </c>
      <c r="F3" s="45">
        <f ca="1">Table1[[#This Row],[Nbre jours]]-NETWORKDAYS(Table1[[#This Row],[Du ]],Table1[[#This Row],[Au]],INDIRECT(Table1[[#This Row],[Canton]]))</f>
        <v>1</v>
      </c>
      <c r="G3">
        <v>4</v>
      </c>
      <c r="H3" s="46">
        <f ca="1">(Table1[[#This Row],[Nbre jours]]-Table1[[#This Row],[Nbre j. fériés]])*Table1[[#This Row],[Nbre h/jours]]</f>
        <v>348</v>
      </c>
      <c r="K3" s="43">
        <v>44197</v>
      </c>
      <c r="L3" s="43"/>
      <c r="M3" s="43">
        <v>44197</v>
      </c>
      <c r="N3" s="43"/>
      <c r="O3" s="43">
        <v>44197</v>
      </c>
      <c r="P3" s="43"/>
      <c r="Q3" s="43">
        <v>44197</v>
      </c>
    </row>
    <row r="4" spans="1:17" x14ac:dyDescent="0.25">
      <c r="A4" t="s">
        <v>9</v>
      </c>
      <c r="B4" s="43">
        <v>44197</v>
      </c>
      <c r="C4" s="43">
        <v>44237</v>
      </c>
      <c r="D4" s="44">
        <v>1</v>
      </c>
      <c r="E4">
        <f>NETWORKDAYS(Table1[[#This Row],[Du ]],Table1[[#This Row],[Au]])</f>
        <v>29</v>
      </c>
      <c r="F4" s="45">
        <f ca="1">Table1[[#This Row],[Nbre jours]]-NETWORKDAYS(Table1[[#This Row],[Du ]],Table1[[#This Row],[Au]],INDIRECT(Table1[[#This Row],[Canton]]))</f>
        <v>1</v>
      </c>
      <c r="G4">
        <v>8</v>
      </c>
      <c r="H4" s="46">
        <f ca="1">(Table1[[#This Row],[Nbre jours]]-Table1[[#This Row],[Nbre j. fériés]])*Table1[[#This Row],[Nbre h/jours]]</f>
        <v>224</v>
      </c>
      <c r="K4" s="43">
        <v>44288</v>
      </c>
      <c r="L4" s="43"/>
      <c r="M4" s="43">
        <v>44288</v>
      </c>
      <c r="N4" s="43"/>
      <c r="O4" s="43">
        <v>44274</v>
      </c>
      <c r="P4" s="43"/>
      <c r="Q4" s="43">
        <v>44288</v>
      </c>
    </row>
    <row r="5" spans="1:17" x14ac:dyDescent="0.25">
      <c r="A5" t="s">
        <v>8</v>
      </c>
      <c r="B5" s="43">
        <v>44197</v>
      </c>
      <c r="C5" s="43">
        <v>44561</v>
      </c>
      <c r="D5" s="44">
        <v>1</v>
      </c>
      <c r="E5">
        <f>NETWORKDAYS(Table1[[#This Row],[Du ]],Table1[[#This Row],[Au]])</f>
        <v>261</v>
      </c>
      <c r="F5" s="45">
        <f ca="1">Table1[[#This Row],[Nbre jours]]-NETWORKDAYS(Table1[[#This Row],[Du ]],Table1[[#This Row],[Au]],INDIRECT(Table1[[#This Row],[Canton]]))</f>
        <v>6</v>
      </c>
      <c r="G5">
        <v>8.3000000000000007</v>
      </c>
      <c r="H5" s="46">
        <f ca="1">(Table1[[#This Row],[Nbre jours]]-Table1[[#This Row],[Nbre j. fériés]])*Table1[[#This Row],[Nbre h/jours]]</f>
        <v>2116.5</v>
      </c>
      <c r="K5" s="43">
        <v>44291</v>
      </c>
      <c r="L5" s="43"/>
      <c r="M5" s="43">
        <v>44291</v>
      </c>
      <c r="N5" s="43"/>
      <c r="O5" s="43">
        <v>44329</v>
      </c>
      <c r="P5" s="43"/>
      <c r="Q5" s="43">
        <v>44329</v>
      </c>
    </row>
    <row r="6" spans="1:17" x14ac:dyDescent="0.25">
      <c r="A6" t="s">
        <v>11</v>
      </c>
      <c r="B6" s="43">
        <v>44287</v>
      </c>
      <c r="C6" s="43">
        <v>44561</v>
      </c>
      <c r="D6" s="44">
        <v>1</v>
      </c>
      <c r="E6">
        <f>NETWORKDAYS(Table1[[#This Row],[Du ]],Table1[[#This Row],[Au]])</f>
        <v>197</v>
      </c>
      <c r="F6" s="45">
        <f ca="1">Table1[[#This Row],[Nbre jours]]-NETWORKDAYS(Table1[[#This Row],[Du ]],Table1[[#This Row],[Au]],INDIRECT(Table1[[#This Row],[Canton]]))</f>
        <v>5</v>
      </c>
      <c r="G6">
        <v>8.4</v>
      </c>
      <c r="H6" s="46">
        <f ca="1">(Table1[[#This Row],[Nbre jours]]-Table1[[#This Row],[Nbre j. fériés]])*Table1[[#This Row],[Nbre h/jours]]</f>
        <v>1612.8000000000002</v>
      </c>
      <c r="K6" s="43">
        <v>44329</v>
      </c>
      <c r="L6" s="43"/>
      <c r="M6" s="43">
        <v>44329</v>
      </c>
      <c r="N6" s="43"/>
      <c r="O6" s="43">
        <v>44350</v>
      </c>
      <c r="P6" s="43"/>
      <c r="Q6" s="43">
        <v>44350</v>
      </c>
    </row>
    <row r="7" spans="1:17" x14ac:dyDescent="0.25">
      <c r="A7" t="s">
        <v>9</v>
      </c>
      <c r="B7" s="43">
        <v>44197</v>
      </c>
      <c r="C7" s="43">
        <v>44561</v>
      </c>
      <c r="D7" s="44">
        <v>1</v>
      </c>
      <c r="E7">
        <f>NETWORKDAYS(Table1[[#This Row],[Du ]],Table1[[#This Row],[Au]])</f>
        <v>261</v>
      </c>
      <c r="F7" s="45">
        <f ca="1">Table1[[#This Row],[Nbre jours]]-NETWORKDAYS(Table1[[#This Row],[Du ]],Table1[[#This Row],[Au]],INDIRECT(Table1[[#This Row],[Canton]]))</f>
        <v>7</v>
      </c>
      <c r="G7">
        <v>8</v>
      </c>
      <c r="H7" s="46">
        <f ca="1">(Table1[[#This Row],[Nbre jours]]-Table1[[#This Row],[Nbre j. fériés]])*Table1[[#This Row],[Nbre h/jours]]</f>
        <v>2032</v>
      </c>
      <c r="K7" s="43">
        <v>44340</v>
      </c>
      <c r="L7" s="43"/>
      <c r="M7" s="43">
        <v>44340</v>
      </c>
      <c r="N7" s="43"/>
      <c r="O7" s="43">
        <v>44501</v>
      </c>
      <c r="P7" s="43"/>
      <c r="Q7" s="43">
        <v>44501</v>
      </c>
    </row>
    <row r="8" spans="1:17" x14ac:dyDescent="0.25">
      <c r="A8" t="s">
        <v>8</v>
      </c>
      <c r="B8" s="43">
        <v>44197</v>
      </c>
      <c r="C8" s="43">
        <v>44439</v>
      </c>
      <c r="D8" s="44">
        <v>1</v>
      </c>
      <c r="E8">
        <f>NETWORKDAYS(Table1[[#This Row],[Du ]],Table1[[#This Row],[Au]])</f>
        <v>173</v>
      </c>
      <c r="F8" s="45">
        <f ca="1">Table1[[#This Row],[Nbre jours]]-NETWORKDAYS(Table1[[#This Row],[Du ]],Table1[[#This Row],[Au]],INDIRECT(Table1[[#This Row],[Canton]]))</f>
        <v>5</v>
      </c>
      <c r="G8">
        <v>8.3000000000000007</v>
      </c>
      <c r="H8" s="46">
        <f ca="1">(Table1[[#This Row],[Nbre jours]]-Table1[[#This Row],[Nbre j. fériés]])*Table1[[#This Row],[Nbre h/jours]]</f>
        <v>1394.4</v>
      </c>
      <c r="K8" s="43">
        <v>44459</v>
      </c>
      <c r="L8" s="43"/>
      <c r="M8" s="43">
        <v>44448</v>
      </c>
      <c r="N8" s="43"/>
      <c r="O8" s="43">
        <v>44538</v>
      </c>
      <c r="P8" s="43"/>
      <c r="Q8" s="43">
        <v>44538</v>
      </c>
    </row>
    <row r="9" spans="1:17" x14ac:dyDescent="0.25">
      <c r="A9" t="s">
        <v>8</v>
      </c>
      <c r="B9" s="43">
        <v>44197</v>
      </c>
      <c r="C9" s="43">
        <v>44561</v>
      </c>
      <c r="D9" s="44">
        <v>1</v>
      </c>
      <c r="E9">
        <f>NETWORKDAYS(Table1[[#This Row],[Du ]],Table1[[#This Row],[Au]])</f>
        <v>261</v>
      </c>
      <c r="F9" s="45">
        <f ca="1">Table1[[#This Row],[Nbre jours]]-NETWORKDAYS(Table1[[#This Row],[Du ]],Table1[[#This Row],[Au]],INDIRECT(Table1[[#This Row],[Canton]]))</f>
        <v>6</v>
      </c>
      <c r="G9">
        <v>8.3000000000000007</v>
      </c>
      <c r="H9" s="46">
        <f ca="1">(Table1[[#This Row],[Nbre jours]]-Table1[[#This Row],[Nbre j. fériés]])*Table1[[#This Row],[Nbre h/jours]]</f>
        <v>2116.5</v>
      </c>
      <c r="K9" s="43"/>
      <c r="L9" s="43"/>
      <c r="M9" s="43">
        <v>44561</v>
      </c>
      <c r="N9" s="43"/>
      <c r="O9" s="43"/>
      <c r="P9" s="43"/>
      <c r="Q9" s="43"/>
    </row>
    <row r="10" spans="1:17" x14ac:dyDescent="0.25">
      <c r="A10" t="s">
        <v>8</v>
      </c>
      <c r="B10" s="43">
        <v>44197</v>
      </c>
      <c r="C10" s="43">
        <v>44286</v>
      </c>
      <c r="D10" s="44">
        <v>0.6</v>
      </c>
      <c r="E10">
        <f>NETWORKDAYS(Table1[[#This Row],[Du ]],Table1[[#This Row],[Au]])</f>
        <v>64</v>
      </c>
      <c r="F10" s="45">
        <f ca="1">Table1[[#This Row],[Nbre jours]]-NETWORKDAYS(Table1[[#This Row],[Du ]],Table1[[#This Row],[Au]],INDIRECT(Table1[[#This Row],[Canton]]))</f>
        <v>1</v>
      </c>
      <c r="G10">
        <v>4.9800000000000004</v>
      </c>
      <c r="H10" s="46">
        <f ca="1">(Table1[[#This Row],[Nbre jours]]-Table1[[#This Row],[Nbre j. fériés]])*Table1[[#This Row],[Nbre h/jours]]</f>
        <v>313.74</v>
      </c>
    </row>
    <row r="11" spans="1:17" x14ac:dyDescent="0.25">
      <c r="A11" t="s">
        <v>8</v>
      </c>
      <c r="B11" s="43">
        <v>44287</v>
      </c>
      <c r="C11" s="43">
        <v>44561</v>
      </c>
      <c r="D11" s="44">
        <v>0.8</v>
      </c>
      <c r="E11">
        <f>NETWORKDAYS(Table1[[#This Row],[Du ]],Table1[[#This Row],[Au]])</f>
        <v>197</v>
      </c>
      <c r="F11" s="45">
        <f ca="1">Table1[[#This Row],[Nbre jours]]-NETWORKDAYS(Table1[[#This Row],[Du ]],Table1[[#This Row],[Au]],INDIRECT(Table1[[#This Row],[Canton]]))</f>
        <v>5</v>
      </c>
      <c r="G11">
        <v>6.64</v>
      </c>
      <c r="H11" s="46">
        <f ca="1">(Table1[[#This Row],[Nbre jours]]-Table1[[#This Row],[Nbre j. fériés]])*Table1[[#This Row],[Nbre h/jours]]</f>
        <v>1274.8799999999999</v>
      </c>
    </row>
    <row r="12" spans="1:17" x14ac:dyDescent="0.25">
      <c r="A12" t="s">
        <v>10</v>
      </c>
      <c r="B12" s="43">
        <v>44326</v>
      </c>
      <c r="C12" s="43">
        <v>44561</v>
      </c>
      <c r="D12" s="44">
        <v>0.8</v>
      </c>
      <c r="E12">
        <f>NETWORKDAYS(Table1[[#This Row],[Du ]],Table1[[#This Row],[Au]])</f>
        <v>170</v>
      </c>
      <c r="F12" s="45">
        <f ca="1">Table1[[#This Row],[Nbre jours]]-NETWORKDAYS(Table1[[#This Row],[Du ]],Table1[[#This Row],[Au]],INDIRECT(Table1[[#This Row],[Canton]]))</f>
        <v>4</v>
      </c>
      <c r="G12">
        <v>6.4</v>
      </c>
      <c r="H12" s="46">
        <f ca="1">(Table1[[#This Row],[Nbre jours]]-Table1[[#This Row],[Nbre j. fériés]])*Table1[[#This Row],[Nbre h/jours]]</f>
        <v>1062.4000000000001</v>
      </c>
    </row>
    <row r="13" spans="1:17" x14ac:dyDescent="0.25">
      <c r="A13" t="s">
        <v>9</v>
      </c>
      <c r="B13" s="43">
        <v>44197</v>
      </c>
      <c r="C13" s="43">
        <v>44377</v>
      </c>
      <c r="D13" s="44">
        <v>1</v>
      </c>
      <c r="E13">
        <f>NETWORKDAYS(Table1[[#This Row],[Du ]],Table1[[#This Row],[Au]])</f>
        <v>129</v>
      </c>
      <c r="F13" s="45">
        <f ca="1">Table1[[#This Row],[Nbre jours]]-NETWORKDAYS(Table1[[#This Row],[Du ]],Table1[[#This Row],[Au]],INDIRECT(Table1[[#This Row],[Canton]]))</f>
        <v>5</v>
      </c>
      <c r="G13">
        <v>8</v>
      </c>
      <c r="H13" s="46">
        <f ca="1">(Table1[[#This Row],[Nbre jours]]-Table1[[#This Row],[Nbre j. fériés]])*Table1[[#This Row],[Nbre h/jours]]</f>
        <v>992</v>
      </c>
    </row>
    <row r="14" spans="1:17" x14ac:dyDescent="0.25">
      <c r="A14" t="s">
        <v>9</v>
      </c>
      <c r="B14" s="43">
        <v>44197</v>
      </c>
      <c r="C14" s="43">
        <v>44561</v>
      </c>
      <c r="D14" s="44">
        <v>1</v>
      </c>
      <c r="E14">
        <f>NETWORKDAYS(Table1[[#This Row],[Du ]],Table1[[#This Row],[Au]])</f>
        <v>261</v>
      </c>
      <c r="F14" s="45">
        <f ca="1">Table1[[#This Row],[Nbre jours]]-NETWORKDAYS(Table1[[#This Row],[Du ]],Table1[[#This Row],[Au]],INDIRECT(Table1[[#This Row],[Canton]]))</f>
        <v>7</v>
      </c>
      <c r="G14">
        <v>8</v>
      </c>
      <c r="H14" s="46">
        <f ca="1">(Table1[[#This Row],[Nbre jours]]-Table1[[#This Row],[Nbre j. fériés]])*Table1[[#This Row],[Nbre h/jours]]</f>
        <v>2032</v>
      </c>
    </row>
    <row r="15" spans="1:17" x14ac:dyDescent="0.25">
      <c r="A15" t="s">
        <v>9</v>
      </c>
      <c r="B15" s="43">
        <v>44197</v>
      </c>
      <c r="C15" s="43">
        <v>44561</v>
      </c>
      <c r="D15" s="44">
        <v>1</v>
      </c>
      <c r="E15">
        <f>NETWORKDAYS(Table1[[#This Row],[Du ]],Table1[[#This Row],[Au]])</f>
        <v>261</v>
      </c>
      <c r="F15" s="45">
        <f ca="1">Table1[[#This Row],[Nbre jours]]-NETWORKDAYS(Table1[[#This Row],[Du ]],Table1[[#This Row],[Au]],INDIRECT(Table1[[#This Row],[Canton]]))</f>
        <v>7</v>
      </c>
      <c r="G15">
        <v>8</v>
      </c>
      <c r="H15" s="46">
        <f ca="1">(Table1[[#This Row],[Nbre jours]]-Table1[[#This Row],[Nbre j. fériés]])*Table1[[#This Row],[Nbre h/jours]]</f>
        <v>2032</v>
      </c>
    </row>
    <row r="16" spans="1:17" x14ac:dyDescent="0.25">
      <c r="A16" t="s">
        <v>9</v>
      </c>
      <c r="B16" s="43">
        <v>44197</v>
      </c>
      <c r="C16" s="43">
        <v>44561</v>
      </c>
      <c r="D16" s="44">
        <v>1</v>
      </c>
      <c r="E16">
        <f>NETWORKDAYS(Table1[[#This Row],[Du ]],Table1[[#This Row],[Au]])</f>
        <v>261</v>
      </c>
      <c r="F16" s="45">
        <f ca="1">Table1[[#This Row],[Nbre jours]]-NETWORKDAYS(Table1[[#This Row],[Du ]],Table1[[#This Row],[Au]],INDIRECT(Table1[[#This Row],[Canton]]))</f>
        <v>7</v>
      </c>
      <c r="G16">
        <v>8</v>
      </c>
      <c r="H16" s="46">
        <f ca="1">(Table1[[#This Row],[Nbre jours]]-Table1[[#This Row],[Nbre j. fériés]])*Table1[[#This Row],[Nbre h/jours]]</f>
        <v>2032</v>
      </c>
    </row>
    <row r="17" spans="1:8" x14ac:dyDescent="0.25">
      <c r="A17" t="s">
        <v>9</v>
      </c>
      <c r="B17" s="43">
        <v>44197</v>
      </c>
      <c r="C17" s="43">
        <v>44286</v>
      </c>
      <c r="D17" s="44">
        <v>1</v>
      </c>
      <c r="E17">
        <f>NETWORKDAYS(Table1[[#This Row],[Du ]],Table1[[#This Row],[Au]])</f>
        <v>64</v>
      </c>
      <c r="F17" s="45">
        <f ca="1">Table1[[#This Row],[Nbre jours]]-NETWORKDAYS(Table1[[#This Row],[Du ]],Table1[[#This Row],[Au]],INDIRECT(Table1[[#This Row],[Canton]]))</f>
        <v>1</v>
      </c>
      <c r="G17">
        <v>8</v>
      </c>
      <c r="H17" s="46">
        <f ca="1">(Table1[[#This Row],[Nbre jours]]-Table1[[#This Row],[Nbre j. fériés]])*Table1[[#This Row],[Nbre h/jours]]</f>
        <v>504</v>
      </c>
    </row>
    <row r="18" spans="1:8" x14ac:dyDescent="0.25">
      <c r="A18" t="s">
        <v>8</v>
      </c>
      <c r="B18" s="43">
        <v>44197</v>
      </c>
      <c r="C18" s="43">
        <v>44211</v>
      </c>
      <c r="D18" s="44">
        <v>1</v>
      </c>
      <c r="E18">
        <f>NETWORKDAYS(Table1[[#This Row],[Du ]],Table1[[#This Row],[Au]])</f>
        <v>11</v>
      </c>
      <c r="F18" s="45">
        <f ca="1">Table1[[#This Row],[Nbre jours]]-NETWORKDAYS(Table1[[#This Row],[Du ]],Table1[[#This Row],[Au]],INDIRECT(Table1[[#This Row],[Canton]]))</f>
        <v>1</v>
      </c>
      <c r="G18">
        <v>8</v>
      </c>
      <c r="H18" s="46">
        <f ca="1">(Table1[[#This Row],[Nbre jours]]-Table1[[#This Row],[Nbre j. fériés]])*Table1[[#This Row],[Nbre h/jours]]</f>
        <v>80</v>
      </c>
    </row>
    <row r="19" spans="1:8" x14ac:dyDescent="0.25">
      <c r="A19" t="s">
        <v>8</v>
      </c>
      <c r="B19" s="43">
        <v>44197</v>
      </c>
      <c r="C19" s="43">
        <v>44439</v>
      </c>
      <c r="D19" s="44">
        <v>1</v>
      </c>
      <c r="E19">
        <f>NETWORKDAYS(Table1[[#This Row],[Du ]],Table1[[#This Row],[Au]])</f>
        <v>173</v>
      </c>
      <c r="F19" s="45">
        <f ca="1">Table1[[#This Row],[Nbre jours]]-NETWORKDAYS(Table1[[#This Row],[Du ]],Table1[[#This Row],[Au]],INDIRECT(Table1[[#This Row],[Canton]]))</f>
        <v>5</v>
      </c>
      <c r="G19">
        <v>8.3000000000000007</v>
      </c>
      <c r="H19" s="46">
        <f ca="1">(Table1[[#This Row],[Nbre jours]]-Table1[[#This Row],[Nbre j. fériés]])*Table1[[#This Row],[Nbre h/jours]]</f>
        <v>1394.4</v>
      </c>
    </row>
    <row r="20" spans="1:8" x14ac:dyDescent="0.25">
      <c r="A20" t="s">
        <v>10</v>
      </c>
      <c r="B20" s="43">
        <v>44378</v>
      </c>
      <c r="C20" s="43">
        <v>44561</v>
      </c>
      <c r="D20" s="44">
        <v>0.5</v>
      </c>
      <c r="E20">
        <f>NETWORKDAYS(Table1[[#This Row],[Du ]],Table1[[#This Row],[Au]])</f>
        <v>132</v>
      </c>
      <c r="F20" s="45">
        <f ca="1">Table1[[#This Row],[Nbre jours]]-NETWORKDAYS(Table1[[#This Row],[Du ]],Table1[[#This Row],[Au]],INDIRECT(Table1[[#This Row],[Canton]]))</f>
        <v>2</v>
      </c>
      <c r="G20">
        <v>4</v>
      </c>
      <c r="H20" s="46">
        <f ca="1">(Table1[[#This Row],[Nbre jours]]-Table1[[#This Row],[Nbre j. fériés]])*Table1[[#This Row],[Nbre h/jours]]</f>
        <v>520</v>
      </c>
    </row>
    <row r="21" spans="1:8" x14ac:dyDescent="0.25">
      <c r="A21" t="s">
        <v>8</v>
      </c>
      <c r="B21" s="43">
        <v>44317</v>
      </c>
      <c r="C21" s="43">
        <v>44561</v>
      </c>
      <c r="D21" s="44">
        <v>1</v>
      </c>
      <c r="E21">
        <f>NETWORKDAYS(Table1[[#This Row],[Du ]],Table1[[#This Row],[Au]])</f>
        <v>175</v>
      </c>
      <c r="F21" s="45">
        <f ca="1">Table1[[#This Row],[Nbre jours]]-NETWORKDAYS(Table1[[#This Row],[Du ]],Table1[[#This Row],[Au]],INDIRECT(Table1[[#This Row],[Canton]]))</f>
        <v>3</v>
      </c>
      <c r="G21">
        <v>8</v>
      </c>
      <c r="H21" s="46">
        <f ca="1">(Table1[[#This Row],[Nbre jours]]-Table1[[#This Row],[Nbre j. fériés]])*Table1[[#This Row],[Nbre h/jours]]</f>
        <v>1376</v>
      </c>
    </row>
    <row r="22" spans="1:8" x14ac:dyDescent="0.25">
      <c r="A22" t="s">
        <v>8</v>
      </c>
      <c r="B22" s="43">
        <v>44228</v>
      </c>
      <c r="C22" s="43">
        <v>44439</v>
      </c>
      <c r="D22" s="44">
        <v>1</v>
      </c>
      <c r="E22">
        <f>NETWORKDAYS(Table1[[#This Row],[Du ]],Table1[[#This Row],[Au]])</f>
        <v>152</v>
      </c>
      <c r="F22" s="45">
        <f ca="1">Table1[[#This Row],[Nbre jours]]-NETWORKDAYS(Table1[[#This Row],[Du ]],Table1[[#This Row],[Au]],INDIRECT(Table1[[#This Row],[Canton]]))</f>
        <v>4</v>
      </c>
      <c r="G22">
        <v>8</v>
      </c>
      <c r="H22" s="46">
        <f ca="1">(Table1[[#This Row],[Nbre jours]]-Table1[[#This Row],[Nbre j. fériés]])*Table1[[#This Row],[Nbre h/jours]]</f>
        <v>1184</v>
      </c>
    </row>
    <row r="23" spans="1:8" x14ac:dyDescent="0.25">
      <c r="A23" t="s">
        <v>8</v>
      </c>
      <c r="B23" s="43">
        <v>44440</v>
      </c>
      <c r="C23" s="43">
        <v>44561</v>
      </c>
      <c r="D23" s="44">
        <v>1</v>
      </c>
      <c r="E23">
        <f>NETWORKDAYS(Table1[[#This Row],[Du ]],Table1[[#This Row],[Au]])</f>
        <v>88</v>
      </c>
      <c r="F23" s="45">
        <f ca="1">Table1[[#This Row],[Nbre jours]]-NETWORKDAYS(Table1[[#This Row],[Du ]],Table1[[#This Row],[Au]],INDIRECT(Table1[[#This Row],[Canton]]))</f>
        <v>1</v>
      </c>
      <c r="G23">
        <v>5.6</v>
      </c>
      <c r="H23" s="46">
        <f ca="1">(Table1[[#This Row],[Nbre jours]]-Table1[[#This Row],[Nbre j. fériés]])*Table1[[#This Row],[Nbre h/jours]]</f>
        <v>487.2</v>
      </c>
    </row>
    <row r="24" spans="1:8" x14ac:dyDescent="0.25">
      <c r="A24" t="s">
        <v>11</v>
      </c>
      <c r="B24" s="43">
        <v>44197</v>
      </c>
      <c r="C24" s="43">
        <v>44561</v>
      </c>
      <c r="D24" s="44">
        <v>1</v>
      </c>
      <c r="E24">
        <f>NETWORKDAYS(Table1[[#This Row],[Du ]],Table1[[#This Row],[Au]])</f>
        <v>261</v>
      </c>
      <c r="F24" s="45">
        <f ca="1">Table1[[#This Row],[Nbre jours]]-NETWORKDAYS(Table1[[#This Row],[Du ]],Table1[[#This Row],[Au]],INDIRECT(Table1[[#This Row],[Canton]]))</f>
        <v>6</v>
      </c>
      <c r="G24">
        <v>8.4</v>
      </c>
      <c r="H24" s="46">
        <f ca="1">(Table1[[#This Row],[Nbre jours]]-Table1[[#This Row],[Nbre j. fériés]])*Table1[[#This Row],[Nbre h/jours]]</f>
        <v>2142</v>
      </c>
    </row>
    <row r="25" spans="1:8" x14ac:dyDescent="0.25">
      <c r="A25" t="s">
        <v>8</v>
      </c>
      <c r="B25" s="43">
        <v>44197</v>
      </c>
      <c r="C25" s="43">
        <v>44561</v>
      </c>
      <c r="D25" s="44">
        <v>1</v>
      </c>
      <c r="E25">
        <f>NETWORKDAYS(Table1[[#This Row],[Du ]],Table1[[#This Row],[Au]])</f>
        <v>261</v>
      </c>
      <c r="F25" s="45">
        <f ca="1">Table1[[#This Row],[Nbre jours]]-NETWORKDAYS(Table1[[#This Row],[Du ]],Table1[[#This Row],[Au]],INDIRECT(Table1[[#This Row],[Canton]]))</f>
        <v>6</v>
      </c>
      <c r="G25">
        <v>8.3000000000000007</v>
      </c>
      <c r="H25" s="46">
        <f ca="1">(Table1[[#This Row],[Nbre jours]]-Table1[[#This Row],[Nbre j. fériés]])*Table1[[#This Row],[Nbre h/jours]]</f>
        <v>2116.5</v>
      </c>
    </row>
    <row r="26" spans="1:8" x14ac:dyDescent="0.25">
      <c r="A26" t="s">
        <v>10</v>
      </c>
      <c r="B26" s="43">
        <v>44197</v>
      </c>
      <c r="C26" s="43">
        <v>44561</v>
      </c>
      <c r="D26" s="44">
        <v>1</v>
      </c>
      <c r="E26">
        <f>NETWORKDAYS(Table1[[#This Row],[Du ]],Table1[[#This Row],[Au]])</f>
        <v>261</v>
      </c>
      <c r="F26" s="45">
        <f ca="1">Table1[[#This Row],[Nbre jours]]-NETWORKDAYS(Table1[[#This Row],[Du ]],Table1[[#This Row],[Au]],INDIRECT(Table1[[#This Row],[Canton]]))</f>
        <v>6</v>
      </c>
      <c r="G26">
        <v>8.1999999999999993</v>
      </c>
      <c r="H26" s="46">
        <f ca="1">(Table1[[#This Row],[Nbre jours]]-Table1[[#This Row],[Nbre j. fériés]])*Table1[[#This Row],[Nbre h/jours]]</f>
        <v>2091</v>
      </c>
    </row>
    <row r="27" spans="1:8" x14ac:dyDescent="0.25">
      <c r="A27" t="s">
        <v>9</v>
      </c>
      <c r="B27" s="43">
        <v>44470</v>
      </c>
      <c r="C27" s="43">
        <v>44561</v>
      </c>
      <c r="D27" s="44">
        <v>1</v>
      </c>
      <c r="E27">
        <f>NETWORKDAYS(Table1[[#This Row],[Du ]],Table1[[#This Row],[Au]])</f>
        <v>66</v>
      </c>
      <c r="F27" s="45">
        <f ca="1">Table1[[#This Row],[Nbre jours]]-NETWORKDAYS(Table1[[#This Row],[Du ]],Table1[[#This Row],[Au]],INDIRECT(Table1[[#This Row],[Canton]]))</f>
        <v>1</v>
      </c>
      <c r="G27">
        <v>8</v>
      </c>
      <c r="H27" s="46">
        <f ca="1">(Table1[[#This Row],[Nbre jours]]-Table1[[#This Row],[Nbre j. fériés]])*Table1[[#This Row],[Nbre h/jours]]</f>
        <v>520</v>
      </c>
    </row>
    <row r="28" spans="1:8" x14ac:dyDescent="0.25">
      <c r="A28" t="s">
        <v>9</v>
      </c>
      <c r="B28" s="43">
        <v>44197</v>
      </c>
      <c r="C28" s="43">
        <v>44561</v>
      </c>
      <c r="D28" s="44">
        <v>1</v>
      </c>
      <c r="E28">
        <f>NETWORKDAYS(Table1[[#This Row],[Du ]],Table1[[#This Row],[Au]])</f>
        <v>261</v>
      </c>
      <c r="F28" s="45">
        <f ca="1">Table1[[#This Row],[Nbre jours]]-NETWORKDAYS(Table1[[#This Row],[Du ]],Table1[[#This Row],[Au]],INDIRECT(Table1[[#This Row],[Canton]]))</f>
        <v>7</v>
      </c>
      <c r="G28">
        <v>8</v>
      </c>
      <c r="H28" s="46">
        <f ca="1">(Table1[[#This Row],[Nbre jours]]-Table1[[#This Row],[Nbre j. fériés]])*Table1[[#This Row],[Nbre h/jours]]</f>
        <v>2032</v>
      </c>
    </row>
    <row r="29" spans="1:8" x14ac:dyDescent="0.25">
      <c r="A29" t="s">
        <v>8</v>
      </c>
      <c r="B29" s="43">
        <v>44197</v>
      </c>
      <c r="C29" s="43">
        <v>44561</v>
      </c>
      <c r="D29" s="44">
        <v>1</v>
      </c>
      <c r="E29">
        <f>NETWORKDAYS(Table1[[#This Row],[Du ]],Table1[[#This Row],[Au]])</f>
        <v>261</v>
      </c>
      <c r="F29" s="45">
        <f ca="1">Table1[[#This Row],[Nbre jours]]-NETWORKDAYS(Table1[[#This Row],[Du ]],Table1[[#This Row],[Au]],INDIRECT(Table1[[#This Row],[Canton]]))</f>
        <v>6</v>
      </c>
      <c r="G29">
        <v>8.3000000000000007</v>
      </c>
      <c r="H29" s="46">
        <f ca="1">(Table1[[#This Row],[Nbre jours]]-Table1[[#This Row],[Nbre j. fériés]])*Table1[[#This Row],[Nbre h/jours]]</f>
        <v>2116.5</v>
      </c>
    </row>
    <row r="30" spans="1:8" x14ac:dyDescent="0.25">
      <c r="A30" t="s">
        <v>9</v>
      </c>
      <c r="B30" s="43">
        <v>44409</v>
      </c>
      <c r="C30" s="43">
        <v>44561</v>
      </c>
      <c r="D30" s="44">
        <v>0.5</v>
      </c>
      <c r="E30">
        <f>NETWORKDAYS(Table1[[#This Row],[Du ]],Table1[[#This Row],[Au]])</f>
        <v>110</v>
      </c>
      <c r="F30" s="45">
        <f ca="1">Table1[[#This Row],[Nbre jours]]-NETWORKDAYS(Table1[[#This Row],[Du ]],Table1[[#This Row],[Au]],INDIRECT(Table1[[#This Row],[Canton]]))</f>
        <v>2</v>
      </c>
      <c r="G30">
        <v>4</v>
      </c>
      <c r="H30" s="46">
        <f ca="1">(Table1[[#This Row],[Nbre jours]]-Table1[[#This Row],[Nbre j. fériés]])*Table1[[#This Row],[Nbre h/jours]]</f>
        <v>432</v>
      </c>
    </row>
    <row r="31" spans="1:8" x14ac:dyDescent="0.25">
      <c r="A31" t="s">
        <v>8</v>
      </c>
      <c r="B31" s="43">
        <v>44197</v>
      </c>
      <c r="C31" s="43">
        <v>44561</v>
      </c>
      <c r="D31" s="44">
        <v>1</v>
      </c>
      <c r="E31">
        <f>NETWORKDAYS(Table1[[#This Row],[Du ]],Table1[[#This Row],[Au]])</f>
        <v>261</v>
      </c>
      <c r="F31" s="45">
        <f ca="1">Table1[[#This Row],[Nbre jours]]-NETWORKDAYS(Table1[[#This Row],[Du ]],Table1[[#This Row],[Au]],INDIRECT(Table1[[#This Row],[Canton]]))</f>
        <v>6</v>
      </c>
      <c r="G31">
        <v>8</v>
      </c>
      <c r="H31" s="46">
        <f ca="1">(Table1[[#This Row],[Nbre jours]]-Table1[[#This Row],[Nbre j. fériés]])*Table1[[#This Row],[Nbre h/jours]]</f>
        <v>2040</v>
      </c>
    </row>
    <row r="32" spans="1:8" x14ac:dyDescent="0.25">
      <c r="A32" t="s">
        <v>11</v>
      </c>
      <c r="B32" s="43">
        <v>44230</v>
      </c>
      <c r="C32" s="43">
        <v>44255</v>
      </c>
      <c r="D32" s="44">
        <v>1</v>
      </c>
      <c r="E32">
        <f>NETWORKDAYS(Table1[[#This Row],[Du ]],Table1[[#This Row],[Au]])</f>
        <v>18</v>
      </c>
      <c r="F32" s="45">
        <f ca="1">Table1[[#This Row],[Nbre jours]]-NETWORKDAYS(Table1[[#This Row],[Du ]],Table1[[#This Row],[Au]],INDIRECT(Table1[[#This Row],[Canton]]))</f>
        <v>0</v>
      </c>
      <c r="G32">
        <v>8</v>
      </c>
      <c r="H32" s="46">
        <f ca="1">(Table1[[#This Row],[Nbre jours]]-Table1[[#This Row],[Nbre j. fériés]])*Table1[[#This Row],[Nbre h/jours]]</f>
        <v>144</v>
      </c>
    </row>
    <row r="33" spans="1:8" x14ac:dyDescent="0.25">
      <c r="A33" t="s">
        <v>8</v>
      </c>
      <c r="B33" s="43">
        <v>44197</v>
      </c>
      <c r="C33" s="43">
        <v>44561</v>
      </c>
      <c r="D33" s="44">
        <v>1</v>
      </c>
      <c r="E33">
        <f>NETWORKDAYS(Table1[[#This Row],[Du ]],Table1[[#This Row],[Au]])</f>
        <v>261</v>
      </c>
      <c r="F33" s="45">
        <f ca="1">Table1[[#This Row],[Nbre jours]]-NETWORKDAYS(Table1[[#This Row],[Du ]],Table1[[#This Row],[Au]],INDIRECT(Table1[[#This Row],[Canton]]))</f>
        <v>6</v>
      </c>
      <c r="G33">
        <v>8.3000000000000007</v>
      </c>
      <c r="H33" s="46">
        <f ca="1">(Table1[[#This Row],[Nbre jours]]-Table1[[#This Row],[Nbre j. fériés]])*Table1[[#This Row],[Nbre h/jours]]</f>
        <v>2116.5</v>
      </c>
    </row>
    <row r="34" spans="1:8" x14ac:dyDescent="0.25">
      <c r="A34" t="s">
        <v>8</v>
      </c>
      <c r="B34" s="43">
        <v>44197</v>
      </c>
      <c r="C34" s="43">
        <v>44433</v>
      </c>
      <c r="D34" s="44">
        <v>1</v>
      </c>
      <c r="E34">
        <f>NETWORKDAYS(Table1[[#This Row],[Du ]],Table1[[#This Row],[Au]])</f>
        <v>169</v>
      </c>
      <c r="F34" s="45">
        <f ca="1">Table1[[#This Row],[Nbre jours]]-NETWORKDAYS(Table1[[#This Row],[Du ]],Table1[[#This Row],[Au]],INDIRECT(Table1[[#This Row],[Canton]]))</f>
        <v>5</v>
      </c>
      <c r="G34">
        <v>8.3000000000000007</v>
      </c>
      <c r="H34" s="46">
        <f ca="1">(Table1[[#This Row],[Nbre jours]]-Table1[[#This Row],[Nbre j. fériés]])*Table1[[#This Row],[Nbre h/jours]]</f>
        <v>1361.2</v>
      </c>
    </row>
    <row r="35" spans="1:8" x14ac:dyDescent="0.25">
      <c r="A35" t="s">
        <v>9</v>
      </c>
      <c r="B35" s="43">
        <v>44256</v>
      </c>
      <c r="C35" s="43">
        <v>44279</v>
      </c>
      <c r="D35" s="44">
        <v>0.4</v>
      </c>
      <c r="E35">
        <f>NETWORKDAYS(Table1[[#This Row],[Du ]],Table1[[#This Row],[Au]])</f>
        <v>18</v>
      </c>
      <c r="F35" s="45">
        <f ca="1">Table1[[#This Row],[Nbre jours]]-NETWORKDAYS(Table1[[#This Row],[Du ]],Table1[[#This Row],[Au]],INDIRECT(Table1[[#This Row],[Canton]]))</f>
        <v>0</v>
      </c>
      <c r="G35">
        <v>3.2</v>
      </c>
      <c r="H35" s="46">
        <f ca="1">(Table1[[#This Row],[Nbre jours]]-Table1[[#This Row],[Nbre j. fériés]])*Table1[[#This Row],[Nbre h/jours]]</f>
        <v>57.6</v>
      </c>
    </row>
    <row r="36" spans="1:8" x14ac:dyDescent="0.25">
      <c r="A36" t="s">
        <v>8</v>
      </c>
      <c r="B36" s="43">
        <v>44197</v>
      </c>
      <c r="C36" s="43">
        <v>44561</v>
      </c>
      <c r="D36" s="44">
        <v>1</v>
      </c>
      <c r="E36">
        <f>NETWORKDAYS(Table1[[#This Row],[Du ]],Table1[[#This Row],[Au]])</f>
        <v>261</v>
      </c>
      <c r="F36" s="45">
        <f ca="1">Table1[[#This Row],[Nbre jours]]-NETWORKDAYS(Table1[[#This Row],[Du ]],Table1[[#This Row],[Au]],INDIRECT(Table1[[#This Row],[Canton]]))</f>
        <v>6</v>
      </c>
      <c r="G36">
        <v>8.3000000000000007</v>
      </c>
      <c r="H36" s="46">
        <f ca="1">(Table1[[#This Row],[Nbre jours]]-Table1[[#This Row],[Nbre j. fériés]])*Table1[[#This Row],[Nbre h/jours]]</f>
        <v>2116.5</v>
      </c>
    </row>
    <row r="37" spans="1:8" x14ac:dyDescent="0.25">
      <c r="A37" t="s">
        <v>8</v>
      </c>
      <c r="B37" s="43">
        <v>44197</v>
      </c>
      <c r="C37" s="43">
        <v>44561</v>
      </c>
      <c r="D37" s="44">
        <v>1</v>
      </c>
      <c r="E37">
        <f>NETWORKDAYS(Table1[[#This Row],[Du ]],Table1[[#This Row],[Au]])</f>
        <v>261</v>
      </c>
      <c r="F37" s="45">
        <f ca="1">Table1[[#This Row],[Nbre jours]]-NETWORKDAYS(Table1[[#This Row],[Du ]],Table1[[#This Row],[Au]],INDIRECT(Table1[[#This Row],[Canton]]))</f>
        <v>6</v>
      </c>
      <c r="G37">
        <v>8.3000000000000007</v>
      </c>
      <c r="H37" s="46">
        <f ca="1">(Table1[[#This Row],[Nbre jours]]-Table1[[#This Row],[Nbre j. fériés]])*Table1[[#This Row],[Nbre h/jours]]</f>
        <v>2116.5</v>
      </c>
    </row>
    <row r="38" spans="1:8" x14ac:dyDescent="0.25">
      <c r="A38" t="s">
        <v>8</v>
      </c>
      <c r="B38" s="43">
        <v>44197</v>
      </c>
      <c r="C38" s="43">
        <v>44561</v>
      </c>
      <c r="D38" s="44">
        <v>1</v>
      </c>
      <c r="E38">
        <f>NETWORKDAYS(Table1[[#This Row],[Du ]],Table1[[#This Row],[Au]])</f>
        <v>261</v>
      </c>
      <c r="F38" s="45">
        <f ca="1">Table1[[#This Row],[Nbre jours]]-NETWORKDAYS(Table1[[#This Row],[Du ]],Table1[[#This Row],[Au]],INDIRECT(Table1[[#This Row],[Canton]]))</f>
        <v>6</v>
      </c>
      <c r="G38">
        <v>8.3000000000000007</v>
      </c>
      <c r="H38" s="46">
        <f ca="1">(Table1[[#This Row],[Nbre jours]]-Table1[[#This Row],[Nbre j. fériés]])*Table1[[#This Row],[Nbre h/jours]]</f>
        <v>2116.5</v>
      </c>
    </row>
    <row r="39" spans="1:8" x14ac:dyDescent="0.25">
      <c r="A39" t="s">
        <v>8</v>
      </c>
      <c r="B39" s="43">
        <v>44197</v>
      </c>
      <c r="C39" s="43">
        <v>44561</v>
      </c>
      <c r="D39" s="44">
        <v>1</v>
      </c>
      <c r="E39">
        <f>NETWORKDAYS(Table1[[#This Row],[Du ]],Table1[[#This Row],[Au]])</f>
        <v>261</v>
      </c>
      <c r="F39" s="45">
        <f ca="1">Table1[[#This Row],[Nbre jours]]-NETWORKDAYS(Table1[[#This Row],[Du ]],Table1[[#This Row],[Au]],INDIRECT(Table1[[#This Row],[Canton]]))</f>
        <v>6</v>
      </c>
      <c r="G39">
        <v>8.3000000000000007</v>
      </c>
      <c r="H39" s="46">
        <f ca="1">(Table1[[#This Row],[Nbre jours]]-Table1[[#This Row],[Nbre j. fériés]])*Table1[[#This Row],[Nbre h/jours]]</f>
        <v>2116.5</v>
      </c>
    </row>
    <row r="40" spans="1:8" x14ac:dyDescent="0.25">
      <c r="A40" t="s">
        <v>8</v>
      </c>
      <c r="B40" s="43">
        <v>44228</v>
      </c>
      <c r="C40" s="43">
        <v>44561</v>
      </c>
      <c r="D40" s="44">
        <v>1</v>
      </c>
      <c r="E40">
        <f>NETWORKDAYS(Table1[[#This Row],[Du ]],Table1[[#This Row],[Au]])</f>
        <v>240</v>
      </c>
      <c r="F40" s="45">
        <f ca="1">Table1[[#This Row],[Nbre jours]]-NETWORKDAYS(Table1[[#This Row],[Du ]],Table1[[#This Row],[Au]],INDIRECT(Table1[[#This Row],[Canton]]))</f>
        <v>5</v>
      </c>
      <c r="G40">
        <v>8</v>
      </c>
      <c r="H40" s="46">
        <f ca="1">(Table1[[#This Row],[Nbre jours]]-Table1[[#This Row],[Nbre j. fériés]])*Table1[[#This Row],[Nbre h/jours]]</f>
        <v>1880</v>
      </c>
    </row>
    <row r="41" spans="1:8" x14ac:dyDescent="0.25">
      <c r="A41" t="s">
        <v>8</v>
      </c>
      <c r="B41" s="43">
        <v>44197</v>
      </c>
      <c r="C41" s="43">
        <v>44377</v>
      </c>
      <c r="D41" s="44">
        <v>1</v>
      </c>
      <c r="E41">
        <f>NETWORKDAYS(Table1[[#This Row],[Du ]],Table1[[#This Row],[Au]])</f>
        <v>129</v>
      </c>
      <c r="F41" s="45">
        <f ca="1">Table1[[#This Row],[Nbre jours]]-NETWORKDAYS(Table1[[#This Row],[Du ]],Table1[[#This Row],[Au]],INDIRECT(Table1[[#This Row],[Canton]]))</f>
        <v>5</v>
      </c>
      <c r="G41">
        <v>8.3000000000000007</v>
      </c>
      <c r="H41" s="46">
        <f ca="1">(Table1[[#This Row],[Nbre jours]]-Table1[[#This Row],[Nbre j. fériés]])*Table1[[#This Row],[Nbre h/jours]]</f>
        <v>1029.2</v>
      </c>
    </row>
    <row r="42" spans="1:8" x14ac:dyDescent="0.25">
      <c r="A42" t="s">
        <v>8</v>
      </c>
      <c r="B42" s="43">
        <v>44197</v>
      </c>
      <c r="C42" s="43">
        <v>44561</v>
      </c>
      <c r="D42" s="44">
        <v>1</v>
      </c>
      <c r="E42">
        <f>NETWORKDAYS(Table1[[#This Row],[Du ]],Table1[[#This Row],[Au]])</f>
        <v>261</v>
      </c>
      <c r="F42" s="45">
        <f ca="1">Table1[[#This Row],[Nbre jours]]-NETWORKDAYS(Table1[[#This Row],[Du ]],Table1[[#This Row],[Au]],INDIRECT(Table1[[#This Row],[Canton]]))</f>
        <v>6</v>
      </c>
      <c r="G42">
        <v>8.3000000000000007</v>
      </c>
      <c r="H42" s="46">
        <f ca="1">(Table1[[#This Row],[Nbre jours]]-Table1[[#This Row],[Nbre j. fériés]])*Table1[[#This Row],[Nbre h/jours]]</f>
        <v>2116.5</v>
      </c>
    </row>
    <row r="43" spans="1:8" x14ac:dyDescent="0.25">
      <c r="A43" t="s">
        <v>9</v>
      </c>
      <c r="B43" s="43">
        <v>44197</v>
      </c>
      <c r="C43" s="43">
        <v>44561</v>
      </c>
      <c r="D43" s="44">
        <v>1</v>
      </c>
      <c r="E43">
        <f>NETWORKDAYS(Table1[[#This Row],[Du ]],Table1[[#This Row],[Au]])</f>
        <v>261</v>
      </c>
      <c r="F43" s="45">
        <f ca="1">Table1[[#This Row],[Nbre jours]]-NETWORKDAYS(Table1[[#This Row],[Du ]],Table1[[#This Row],[Au]],INDIRECT(Table1[[#This Row],[Canton]]))</f>
        <v>7</v>
      </c>
      <c r="G43">
        <v>8</v>
      </c>
      <c r="H43" s="46">
        <f ca="1">(Table1[[#This Row],[Nbre jours]]-Table1[[#This Row],[Nbre j. fériés]])*Table1[[#This Row],[Nbre h/jours]]</f>
        <v>2032</v>
      </c>
    </row>
    <row r="44" spans="1:8" x14ac:dyDescent="0.25">
      <c r="A44" t="s">
        <v>8</v>
      </c>
      <c r="B44" s="43">
        <v>44396</v>
      </c>
      <c r="C44" s="43">
        <v>44500</v>
      </c>
      <c r="D44" s="44">
        <v>1</v>
      </c>
      <c r="E44">
        <f>NETWORKDAYS(Table1[[#This Row],[Du ]],Table1[[#This Row],[Au]])</f>
        <v>75</v>
      </c>
      <c r="F44" s="45">
        <f ca="1">Table1[[#This Row],[Nbre jours]]-NETWORKDAYS(Table1[[#This Row],[Du ]],Table1[[#This Row],[Au]],INDIRECT(Table1[[#This Row],[Canton]]))</f>
        <v>1</v>
      </c>
      <c r="G44">
        <v>8</v>
      </c>
      <c r="H44" s="46">
        <f ca="1">(Table1[[#This Row],[Nbre jours]]-Table1[[#This Row],[Nbre j. fériés]])*Table1[[#This Row],[Nbre h/jours]]</f>
        <v>592</v>
      </c>
    </row>
    <row r="45" spans="1:8" x14ac:dyDescent="0.25">
      <c r="A45" t="s">
        <v>8</v>
      </c>
      <c r="B45" s="43">
        <v>44197</v>
      </c>
      <c r="C45" s="43">
        <v>44561</v>
      </c>
      <c r="D45" s="44">
        <v>1</v>
      </c>
      <c r="E45">
        <f>NETWORKDAYS(Table1[[#This Row],[Du ]],Table1[[#This Row],[Au]])</f>
        <v>261</v>
      </c>
      <c r="F45" s="45">
        <f ca="1">Table1[[#This Row],[Nbre jours]]-NETWORKDAYS(Table1[[#This Row],[Du ]],Table1[[#This Row],[Au]],INDIRECT(Table1[[#This Row],[Canton]]))</f>
        <v>6</v>
      </c>
      <c r="G45">
        <v>8.3000000000000007</v>
      </c>
      <c r="H45" s="46">
        <f ca="1">(Table1[[#This Row],[Nbre jours]]-Table1[[#This Row],[Nbre j. fériés]])*Table1[[#This Row],[Nbre h/jours]]</f>
        <v>2116.5</v>
      </c>
    </row>
    <row r="46" spans="1:8" x14ac:dyDescent="0.25">
      <c r="A46" t="s">
        <v>8</v>
      </c>
      <c r="B46" s="43">
        <v>44197</v>
      </c>
      <c r="C46" s="43">
        <v>44561</v>
      </c>
      <c r="D46" s="44">
        <v>1</v>
      </c>
      <c r="E46">
        <f>NETWORKDAYS(Table1[[#This Row],[Du ]],Table1[[#This Row],[Au]])</f>
        <v>261</v>
      </c>
      <c r="F46" s="45">
        <f ca="1">Table1[[#This Row],[Nbre jours]]-NETWORKDAYS(Table1[[#This Row],[Du ]],Table1[[#This Row],[Au]],INDIRECT(Table1[[#This Row],[Canton]]))</f>
        <v>6</v>
      </c>
      <c r="G46">
        <v>8.3000000000000007</v>
      </c>
      <c r="H46" s="46">
        <f ca="1">(Table1[[#This Row],[Nbre jours]]-Table1[[#This Row],[Nbre j. fériés]])*Table1[[#This Row],[Nbre h/jours]]</f>
        <v>2116.5</v>
      </c>
    </row>
    <row r="47" spans="1:8" x14ac:dyDescent="0.25">
      <c r="A47" t="s">
        <v>8</v>
      </c>
      <c r="B47" s="43">
        <v>44197</v>
      </c>
      <c r="C47" s="43">
        <v>44561</v>
      </c>
      <c r="D47" s="44">
        <v>1</v>
      </c>
      <c r="E47">
        <f>NETWORKDAYS(Table1[[#This Row],[Du ]],Table1[[#This Row],[Au]])</f>
        <v>261</v>
      </c>
      <c r="F47" s="45">
        <f ca="1">Table1[[#This Row],[Nbre jours]]-NETWORKDAYS(Table1[[#This Row],[Du ]],Table1[[#This Row],[Au]],INDIRECT(Table1[[#This Row],[Canton]]))</f>
        <v>6</v>
      </c>
      <c r="G47">
        <v>8.3000000000000007</v>
      </c>
      <c r="H47" s="46">
        <f ca="1">(Table1[[#This Row],[Nbre jours]]-Table1[[#This Row],[Nbre j. fériés]])*Table1[[#This Row],[Nbre h/jours]]</f>
        <v>2116.5</v>
      </c>
    </row>
    <row r="48" spans="1:8" x14ac:dyDescent="0.25">
      <c r="A48" t="s">
        <v>11</v>
      </c>
      <c r="B48" s="43">
        <v>44197</v>
      </c>
      <c r="C48" s="43">
        <v>44561</v>
      </c>
      <c r="D48" s="44">
        <v>1</v>
      </c>
      <c r="E48">
        <f>NETWORKDAYS(Table1[[#This Row],[Du ]],Table1[[#This Row],[Au]])</f>
        <v>261</v>
      </c>
      <c r="F48" s="45">
        <f ca="1">Table1[[#This Row],[Nbre jours]]-NETWORKDAYS(Table1[[#This Row],[Du ]],Table1[[#This Row],[Au]],INDIRECT(Table1[[#This Row],[Canton]]))</f>
        <v>6</v>
      </c>
      <c r="G48">
        <v>8.4</v>
      </c>
      <c r="H48" s="46">
        <f ca="1">(Table1[[#This Row],[Nbre jours]]-Table1[[#This Row],[Nbre j. fériés]])*Table1[[#This Row],[Nbre h/jours]]</f>
        <v>2142</v>
      </c>
    </row>
    <row r="49" spans="1:8" x14ac:dyDescent="0.25">
      <c r="A49" t="s">
        <v>9</v>
      </c>
      <c r="B49" s="43">
        <v>44197</v>
      </c>
      <c r="C49" s="43">
        <v>44561</v>
      </c>
      <c r="D49" s="44">
        <v>1</v>
      </c>
      <c r="E49">
        <f>NETWORKDAYS(Table1[[#This Row],[Du ]],Table1[[#This Row],[Au]])</f>
        <v>261</v>
      </c>
      <c r="F49" s="45">
        <f ca="1">Table1[[#This Row],[Nbre jours]]-NETWORKDAYS(Table1[[#This Row],[Du ]],Table1[[#This Row],[Au]],INDIRECT(Table1[[#This Row],[Canton]]))</f>
        <v>7</v>
      </c>
      <c r="G49">
        <v>6.4</v>
      </c>
      <c r="H49" s="46">
        <f ca="1">(Table1[[#This Row],[Nbre jours]]-Table1[[#This Row],[Nbre j. fériés]])*Table1[[#This Row],[Nbre h/jours]]</f>
        <v>1625.6000000000001</v>
      </c>
    </row>
    <row r="50" spans="1:8" x14ac:dyDescent="0.25">
      <c r="A50" t="s">
        <v>8</v>
      </c>
      <c r="B50" s="43">
        <v>44197</v>
      </c>
      <c r="C50" s="43">
        <v>44561</v>
      </c>
      <c r="D50" s="44">
        <v>1</v>
      </c>
      <c r="E50">
        <f>NETWORKDAYS(Table1[[#This Row],[Du ]],Table1[[#This Row],[Au]])</f>
        <v>261</v>
      </c>
      <c r="F50" s="45">
        <f ca="1">Table1[[#This Row],[Nbre jours]]-NETWORKDAYS(Table1[[#This Row],[Du ]],Table1[[#This Row],[Au]],INDIRECT(Table1[[#This Row],[Canton]]))</f>
        <v>6</v>
      </c>
      <c r="G50">
        <v>8.3000000000000007</v>
      </c>
      <c r="H50" s="46">
        <f ca="1">(Table1[[#This Row],[Nbre jours]]-Table1[[#This Row],[Nbre j. fériés]])*Table1[[#This Row],[Nbre h/jours]]</f>
        <v>2116.5</v>
      </c>
    </row>
    <row r="51" spans="1:8" x14ac:dyDescent="0.25">
      <c r="A51" t="s">
        <v>8</v>
      </c>
      <c r="B51" s="43">
        <v>44348</v>
      </c>
      <c r="C51" s="43">
        <v>44460</v>
      </c>
      <c r="D51" s="44">
        <v>0.4</v>
      </c>
      <c r="E51">
        <f>NETWORKDAYS(Table1[[#This Row],[Du ]],Table1[[#This Row],[Au]])</f>
        <v>81</v>
      </c>
      <c r="F51" s="45">
        <f ca="1">Table1[[#This Row],[Nbre jours]]-NETWORKDAYS(Table1[[#This Row],[Du ]],Table1[[#This Row],[Au]],INDIRECT(Table1[[#This Row],[Canton]]))</f>
        <v>1</v>
      </c>
      <c r="G51">
        <v>3.2</v>
      </c>
      <c r="H51" s="46">
        <f ca="1">(Table1[[#This Row],[Nbre jours]]-Table1[[#This Row],[Nbre j. fériés]])*Table1[[#This Row],[Nbre h/jours]]</f>
        <v>256</v>
      </c>
    </row>
    <row r="52" spans="1:8" x14ac:dyDescent="0.25">
      <c r="A52" t="s">
        <v>8</v>
      </c>
      <c r="B52" s="43">
        <v>44361</v>
      </c>
      <c r="C52" s="43">
        <v>44561</v>
      </c>
      <c r="D52" s="44">
        <v>1</v>
      </c>
      <c r="E52">
        <f>NETWORKDAYS(Table1[[#This Row],[Du ]],Table1[[#This Row],[Au]])</f>
        <v>145</v>
      </c>
      <c r="F52" s="45">
        <f ca="1">Table1[[#This Row],[Nbre jours]]-NETWORKDAYS(Table1[[#This Row],[Du ]],Table1[[#This Row],[Au]],INDIRECT(Table1[[#This Row],[Canton]]))</f>
        <v>1</v>
      </c>
      <c r="G52">
        <v>8.3000000000000007</v>
      </c>
      <c r="H52" s="46">
        <f ca="1">(Table1[[#This Row],[Nbre jours]]-Table1[[#This Row],[Nbre j. fériés]])*Table1[[#This Row],[Nbre h/jours]]</f>
        <v>1195.2</v>
      </c>
    </row>
    <row r="53" spans="1:8" x14ac:dyDescent="0.25">
      <c r="A53" t="s">
        <v>9</v>
      </c>
      <c r="B53" s="43">
        <v>44214</v>
      </c>
      <c r="C53" s="43">
        <v>44316</v>
      </c>
      <c r="D53" s="44">
        <v>1</v>
      </c>
      <c r="E53">
        <f>NETWORKDAYS(Table1[[#This Row],[Du ]],Table1[[#This Row],[Au]])</f>
        <v>75</v>
      </c>
      <c r="F53" s="45">
        <f ca="1">Table1[[#This Row],[Nbre jours]]-NETWORKDAYS(Table1[[#This Row],[Du ]],Table1[[#This Row],[Au]],INDIRECT(Table1[[#This Row],[Canton]]))</f>
        <v>2</v>
      </c>
      <c r="G53">
        <v>8</v>
      </c>
      <c r="H53" s="46">
        <f ca="1">(Table1[[#This Row],[Nbre jours]]-Table1[[#This Row],[Nbre j. fériés]])*Table1[[#This Row],[Nbre h/jours]]</f>
        <v>584</v>
      </c>
    </row>
    <row r="54" spans="1:8" x14ac:dyDescent="0.25">
      <c r="A54" t="s">
        <v>8</v>
      </c>
      <c r="B54" s="43">
        <v>44214</v>
      </c>
      <c r="C54" s="43">
        <v>44561</v>
      </c>
      <c r="D54" s="44">
        <v>1</v>
      </c>
      <c r="E54">
        <f>NETWORKDAYS(Table1[[#This Row],[Du ]],Table1[[#This Row],[Au]])</f>
        <v>250</v>
      </c>
      <c r="F54" s="45">
        <f ca="1">Table1[[#This Row],[Nbre jours]]-NETWORKDAYS(Table1[[#This Row],[Du ]],Table1[[#This Row],[Au]],INDIRECT(Table1[[#This Row],[Canton]]))</f>
        <v>5</v>
      </c>
      <c r="G54">
        <v>8.3000000000000007</v>
      </c>
      <c r="H54" s="46">
        <f ca="1">(Table1[[#This Row],[Nbre jours]]-Table1[[#This Row],[Nbre j. fériés]])*Table1[[#This Row],[Nbre h/jours]]</f>
        <v>2033.5000000000002</v>
      </c>
    </row>
    <row r="55" spans="1:8" x14ac:dyDescent="0.25">
      <c r="A55" t="s">
        <v>9</v>
      </c>
      <c r="B55" s="43">
        <v>44197</v>
      </c>
      <c r="C55" s="43">
        <v>44561</v>
      </c>
      <c r="D55" s="44">
        <v>1</v>
      </c>
      <c r="E55">
        <f>NETWORKDAYS(Table1[[#This Row],[Du ]],Table1[[#This Row],[Au]])</f>
        <v>261</v>
      </c>
      <c r="F55" s="45">
        <f ca="1">Table1[[#This Row],[Nbre jours]]-NETWORKDAYS(Table1[[#This Row],[Du ]],Table1[[#This Row],[Au]],INDIRECT(Table1[[#This Row],[Canton]]))</f>
        <v>7</v>
      </c>
      <c r="G55">
        <v>8</v>
      </c>
      <c r="H55" s="46">
        <f ca="1">(Table1[[#This Row],[Nbre jours]]-Table1[[#This Row],[Nbre j. fériés]])*Table1[[#This Row],[Nbre h/jours]]</f>
        <v>2032</v>
      </c>
    </row>
    <row r="56" spans="1:8" x14ac:dyDescent="0.25">
      <c r="A56" t="s">
        <v>8</v>
      </c>
      <c r="B56" s="43">
        <v>44214</v>
      </c>
      <c r="C56" s="43">
        <v>44561</v>
      </c>
      <c r="D56" s="44">
        <v>1</v>
      </c>
      <c r="E56">
        <f>NETWORKDAYS(Table1[[#This Row],[Du ]],Table1[[#This Row],[Au]])</f>
        <v>250</v>
      </c>
      <c r="F56" s="45">
        <f ca="1">Table1[[#This Row],[Nbre jours]]-NETWORKDAYS(Table1[[#This Row],[Du ]],Table1[[#This Row],[Au]],INDIRECT(Table1[[#This Row],[Canton]]))</f>
        <v>5</v>
      </c>
      <c r="G56">
        <v>8.3000000000000007</v>
      </c>
      <c r="H56" s="46">
        <f ca="1">(Table1[[#This Row],[Nbre jours]]-Table1[[#This Row],[Nbre j. fériés]])*Table1[[#This Row],[Nbre h/jours]]</f>
        <v>2033.5000000000002</v>
      </c>
    </row>
    <row r="57" spans="1:8" x14ac:dyDescent="0.25">
      <c r="A57" t="s">
        <v>8</v>
      </c>
      <c r="B57" s="43">
        <v>44197</v>
      </c>
      <c r="C57" s="43">
        <v>44561</v>
      </c>
      <c r="D57" s="44">
        <v>1</v>
      </c>
      <c r="E57">
        <f>NETWORKDAYS(Table1[[#This Row],[Du ]],Table1[[#This Row],[Au]])</f>
        <v>261</v>
      </c>
      <c r="F57" s="45">
        <f ca="1">Table1[[#This Row],[Nbre jours]]-NETWORKDAYS(Table1[[#This Row],[Du ]],Table1[[#This Row],[Au]],INDIRECT(Table1[[#This Row],[Canton]]))</f>
        <v>6</v>
      </c>
      <c r="G57">
        <v>8.3000000000000007</v>
      </c>
      <c r="H57" s="46">
        <f ca="1">(Table1[[#This Row],[Nbre jours]]-Table1[[#This Row],[Nbre j. fériés]])*Table1[[#This Row],[Nbre h/jours]]</f>
        <v>2116.5</v>
      </c>
    </row>
    <row r="58" spans="1:8" x14ac:dyDescent="0.25">
      <c r="A58" t="s">
        <v>8</v>
      </c>
      <c r="B58" s="43">
        <v>44197</v>
      </c>
      <c r="C58" s="43">
        <v>44561</v>
      </c>
      <c r="D58" s="44">
        <v>1</v>
      </c>
      <c r="E58">
        <f>NETWORKDAYS(Table1[[#This Row],[Du ]],Table1[[#This Row],[Au]])</f>
        <v>261</v>
      </c>
      <c r="F58" s="45">
        <f ca="1">Table1[[#This Row],[Nbre jours]]-NETWORKDAYS(Table1[[#This Row],[Du ]],Table1[[#This Row],[Au]],INDIRECT(Table1[[#This Row],[Canton]]))</f>
        <v>6</v>
      </c>
      <c r="G58">
        <v>8</v>
      </c>
      <c r="H58" s="46">
        <f ca="1">(Table1[[#This Row],[Nbre jours]]-Table1[[#This Row],[Nbre j. fériés]])*Table1[[#This Row],[Nbre h/jours]]</f>
        <v>2040</v>
      </c>
    </row>
    <row r="59" spans="1:8" x14ac:dyDescent="0.25">
      <c r="A59" t="s">
        <v>8</v>
      </c>
      <c r="B59" s="43">
        <v>44197</v>
      </c>
      <c r="C59" s="43">
        <v>44561</v>
      </c>
      <c r="D59" s="44">
        <v>1</v>
      </c>
      <c r="E59">
        <f>NETWORKDAYS(Table1[[#This Row],[Du ]],Table1[[#This Row],[Au]])</f>
        <v>261</v>
      </c>
      <c r="F59" s="45">
        <f ca="1">Table1[[#This Row],[Nbre jours]]-NETWORKDAYS(Table1[[#This Row],[Du ]],Table1[[#This Row],[Au]],INDIRECT(Table1[[#This Row],[Canton]]))</f>
        <v>6</v>
      </c>
      <c r="G59">
        <v>8.3000000000000007</v>
      </c>
      <c r="H59" s="46">
        <f ca="1">(Table1[[#This Row],[Nbre jours]]-Table1[[#This Row],[Nbre j. fériés]])*Table1[[#This Row],[Nbre h/jours]]</f>
        <v>2116.5</v>
      </c>
    </row>
    <row r="60" spans="1:8" x14ac:dyDescent="0.25">
      <c r="A60" t="s">
        <v>8</v>
      </c>
      <c r="B60" s="43">
        <v>44214</v>
      </c>
      <c r="C60" s="43">
        <v>44347</v>
      </c>
      <c r="D60" s="44">
        <v>0.5</v>
      </c>
      <c r="E60">
        <f>NETWORKDAYS(Table1[[#This Row],[Du ]],Table1[[#This Row],[Au]])</f>
        <v>96</v>
      </c>
      <c r="F60" s="45">
        <f ca="1">Table1[[#This Row],[Nbre jours]]-NETWORKDAYS(Table1[[#This Row],[Du ]],Table1[[#This Row],[Au]],INDIRECT(Table1[[#This Row],[Canton]]))</f>
        <v>4</v>
      </c>
      <c r="G60">
        <v>4</v>
      </c>
      <c r="H60" s="46">
        <f ca="1">(Table1[[#This Row],[Nbre jours]]-Table1[[#This Row],[Nbre j. fériés]])*Table1[[#This Row],[Nbre h/jours]]</f>
        <v>368</v>
      </c>
    </row>
    <row r="61" spans="1:8" x14ac:dyDescent="0.25">
      <c r="A61" t="s">
        <v>8</v>
      </c>
      <c r="B61" s="43">
        <v>44197</v>
      </c>
      <c r="C61" s="43">
        <v>44561</v>
      </c>
      <c r="D61" s="44">
        <v>1</v>
      </c>
      <c r="E61">
        <f>NETWORKDAYS(Table1[[#This Row],[Du ]],Table1[[#This Row],[Au]])</f>
        <v>261</v>
      </c>
      <c r="F61" s="45">
        <f ca="1">Table1[[#This Row],[Nbre jours]]-NETWORKDAYS(Table1[[#This Row],[Du ]],Table1[[#This Row],[Au]],INDIRECT(Table1[[#This Row],[Canton]]))</f>
        <v>6</v>
      </c>
      <c r="G61">
        <v>8.3000000000000007</v>
      </c>
      <c r="H61" s="46">
        <f ca="1">(Table1[[#This Row],[Nbre jours]]-Table1[[#This Row],[Nbre j. fériés]])*Table1[[#This Row],[Nbre h/jours]]</f>
        <v>2116.5</v>
      </c>
    </row>
    <row r="62" spans="1:8" x14ac:dyDescent="0.25">
      <c r="A62" t="s">
        <v>8</v>
      </c>
      <c r="B62" s="43">
        <v>44197</v>
      </c>
      <c r="C62" s="43">
        <v>44561</v>
      </c>
      <c r="D62" s="44">
        <v>1</v>
      </c>
      <c r="E62">
        <f>NETWORKDAYS(Table1[[#This Row],[Du ]],Table1[[#This Row],[Au]])</f>
        <v>261</v>
      </c>
      <c r="F62" s="45">
        <f ca="1">Table1[[#This Row],[Nbre jours]]-NETWORKDAYS(Table1[[#This Row],[Du ]],Table1[[#This Row],[Au]],INDIRECT(Table1[[#This Row],[Canton]]))</f>
        <v>6</v>
      </c>
      <c r="G62">
        <v>8.3000000000000007</v>
      </c>
      <c r="H62" s="46">
        <f ca="1">(Table1[[#This Row],[Nbre jours]]-Table1[[#This Row],[Nbre j. fériés]])*Table1[[#This Row],[Nbre h/jours]]</f>
        <v>2116.5</v>
      </c>
    </row>
    <row r="63" spans="1:8" x14ac:dyDescent="0.25">
      <c r="A63" t="s">
        <v>8</v>
      </c>
      <c r="B63" s="43">
        <v>44197</v>
      </c>
      <c r="C63" s="43">
        <v>44561</v>
      </c>
      <c r="D63" s="44">
        <v>1</v>
      </c>
      <c r="E63">
        <f>NETWORKDAYS(Table1[[#This Row],[Du ]],Table1[[#This Row],[Au]])</f>
        <v>261</v>
      </c>
      <c r="F63" s="45">
        <f ca="1">Table1[[#This Row],[Nbre jours]]-NETWORKDAYS(Table1[[#This Row],[Du ]],Table1[[#This Row],[Au]],INDIRECT(Table1[[#This Row],[Canton]]))</f>
        <v>6</v>
      </c>
      <c r="G63">
        <v>8.3000000000000007</v>
      </c>
      <c r="H63" s="46">
        <f ca="1">(Table1[[#This Row],[Nbre jours]]-Table1[[#This Row],[Nbre j. fériés]])*Table1[[#This Row],[Nbre h/jours]]</f>
        <v>2116.5</v>
      </c>
    </row>
    <row r="64" spans="1:8" x14ac:dyDescent="0.25">
      <c r="A64" t="s">
        <v>8</v>
      </c>
      <c r="B64" s="43">
        <v>44197</v>
      </c>
      <c r="C64" s="43">
        <v>44561</v>
      </c>
      <c r="D64" s="44">
        <v>1</v>
      </c>
      <c r="E64">
        <f>NETWORKDAYS(Table1[[#This Row],[Du ]],Table1[[#This Row],[Au]])</f>
        <v>261</v>
      </c>
      <c r="F64" s="45">
        <f ca="1">Table1[[#This Row],[Nbre jours]]-NETWORKDAYS(Table1[[#This Row],[Du ]],Table1[[#This Row],[Au]],INDIRECT(Table1[[#This Row],[Canton]]))</f>
        <v>6</v>
      </c>
      <c r="G64">
        <v>8.3000000000000007</v>
      </c>
      <c r="H64" s="46">
        <f ca="1">(Table1[[#This Row],[Nbre jours]]-Table1[[#This Row],[Nbre j. fériés]])*Table1[[#This Row],[Nbre h/jours]]</f>
        <v>2116.5</v>
      </c>
    </row>
    <row r="65" spans="1:8" x14ac:dyDescent="0.25">
      <c r="A65" t="s">
        <v>8</v>
      </c>
      <c r="B65" s="43">
        <v>44333</v>
      </c>
      <c r="C65" s="43">
        <v>44347</v>
      </c>
      <c r="D65" s="44">
        <v>1</v>
      </c>
      <c r="E65">
        <f>NETWORKDAYS(Table1[[#This Row],[Du ]],Table1[[#This Row],[Au]])</f>
        <v>11</v>
      </c>
      <c r="F65" s="45">
        <f ca="1">Table1[[#This Row],[Nbre jours]]-NETWORKDAYS(Table1[[#This Row],[Du ]],Table1[[#This Row],[Au]],INDIRECT(Table1[[#This Row],[Canton]]))</f>
        <v>1</v>
      </c>
      <c r="G65">
        <v>8</v>
      </c>
      <c r="H65" s="46">
        <f ca="1">(Table1[[#This Row],[Nbre jours]]-Table1[[#This Row],[Nbre j. fériés]])*Table1[[#This Row],[Nbre h/jours]]</f>
        <v>80</v>
      </c>
    </row>
    <row r="66" spans="1:8" x14ac:dyDescent="0.25">
      <c r="A66" t="s">
        <v>8</v>
      </c>
      <c r="B66" s="43">
        <v>44256</v>
      </c>
      <c r="C66" s="43">
        <v>44347</v>
      </c>
      <c r="D66" s="44">
        <v>0.6</v>
      </c>
      <c r="E66">
        <f>NETWORKDAYS(Table1[[#This Row],[Du ]],Table1[[#This Row],[Au]])</f>
        <v>66</v>
      </c>
      <c r="F66" s="45">
        <f ca="1">Table1[[#This Row],[Nbre jours]]-NETWORKDAYS(Table1[[#This Row],[Du ]],Table1[[#This Row],[Au]],INDIRECT(Table1[[#This Row],[Canton]]))</f>
        <v>4</v>
      </c>
      <c r="G66">
        <v>4.8</v>
      </c>
      <c r="H66" s="46">
        <f ca="1">(Table1[[#This Row],[Nbre jours]]-Table1[[#This Row],[Nbre j. fériés]])*Table1[[#This Row],[Nbre h/jours]]</f>
        <v>297.59999999999997</v>
      </c>
    </row>
    <row r="67" spans="1:8" x14ac:dyDescent="0.25">
      <c r="A67" t="s">
        <v>9</v>
      </c>
      <c r="B67" s="43">
        <v>44409</v>
      </c>
      <c r="C67" s="43">
        <v>44561</v>
      </c>
      <c r="D67" s="44">
        <v>1</v>
      </c>
      <c r="E67">
        <f>NETWORKDAYS(Table1[[#This Row],[Du ]],Table1[[#This Row],[Au]])</f>
        <v>110</v>
      </c>
      <c r="F67" s="45">
        <f ca="1">Table1[[#This Row],[Nbre jours]]-NETWORKDAYS(Table1[[#This Row],[Du ]],Table1[[#This Row],[Au]],INDIRECT(Table1[[#This Row],[Canton]]))</f>
        <v>2</v>
      </c>
      <c r="G67">
        <v>8</v>
      </c>
      <c r="H67" s="46">
        <f ca="1">(Table1[[#This Row],[Nbre jours]]-Table1[[#This Row],[Nbre j. fériés]])*Table1[[#This Row],[Nbre h/jours]]</f>
        <v>864</v>
      </c>
    </row>
    <row r="68" spans="1:8" x14ac:dyDescent="0.25">
      <c r="A68" t="s">
        <v>10</v>
      </c>
      <c r="B68" s="43">
        <v>44197</v>
      </c>
      <c r="C68" s="43">
        <v>44227</v>
      </c>
      <c r="D68" s="44">
        <v>0.6</v>
      </c>
      <c r="E68">
        <f>NETWORKDAYS(Table1[[#This Row],[Du ]],Table1[[#This Row],[Au]])</f>
        <v>21</v>
      </c>
      <c r="F68" s="45">
        <f ca="1">Table1[[#This Row],[Nbre jours]]-NETWORKDAYS(Table1[[#This Row],[Du ]],Table1[[#This Row],[Au]],INDIRECT(Table1[[#This Row],[Canton]]))</f>
        <v>1</v>
      </c>
      <c r="G68">
        <v>4.8</v>
      </c>
      <c r="H68" s="46">
        <f ca="1">(Table1[[#This Row],[Nbre jours]]-Table1[[#This Row],[Nbre j. fériés]])*Table1[[#This Row],[Nbre h/jours]]</f>
        <v>96</v>
      </c>
    </row>
    <row r="69" spans="1:8" x14ac:dyDescent="0.25">
      <c r="A69" t="s">
        <v>10</v>
      </c>
      <c r="B69" s="43">
        <v>44440</v>
      </c>
      <c r="C69" s="43">
        <v>44500</v>
      </c>
      <c r="D69" s="44">
        <v>0.5</v>
      </c>
      <c r="E69">
        <f>NETWORKDAYS(Table1[[#This Row],[Du ]],Table1[[#This Row],[Au]])</f>
        <v>43</v>
      </c>
      <c r="F69" s="45">
        <f ca="1">Table1[[#This Row],[Nbre jours]]-NETWORKDAYS(Table1[[#This Row],[Du ]],Table1[[#This Row],[Au]],INDIRECT(Table1[[#This Row],[Canton]]))</f>
        <v>0</v>
      </c>
      <c r="G69">
        <v>4</v>
      </c>
      <c r="H69" s="46">
        <f ca="1">(Table1[[#This Row],[Nbre jours]]-Table1[[#This Row],[Nbre j. fériés]])*Table1[[#This Row],[Nbre h/jours]]</f>
        <v>172</v>
      </c>
    </row>
    <row r="70" spans="1:8" x14ac:dyDescent="0.25">
      <c r="A70" t="s">
        <v>9</v>
      </c>
      <c r="B70" s="43">
        <v>44455</v>
      </c>
      <c r="C70" s="43">
        <v>44561</v>
      </c>
      <c r="D70" s="44">
        <v>1</v>
      </c>
      <c r="E70">
        <f>NETWORKDAYS(Table1[[#This Row],[Du ]],Table1[[#This Row],[Au]])</f>
        <v>77</v>
      </c>
      <c r="F70" s="45">
        <f ca="1">Table1[[#This Row],[Nbre jours]]-NETWORKDAYS(Table1[[#This Row],[Du ]],Table1[[#This Row],[Au]],INDIRECT(Table1[[#This Row],[Canton]]))</f>
        <v>1</v>
      </c>
      <c r="G70">
        <v>8</v>
      </c>
      <c r="H70" s="46">
        <f ca="1">(Table1[[#This Row],[Nbre jours]]-Table1[[#This Row],[Nbre j. fériés]])*Table1[[#This Row],[Nbre h/jours]]</f>
        <v>608</v>
      </c>
    </row>
    <row r="71" spans="1:8" x14ac:dyDescent="0.25">
      <c r="A71" t="s">
        <v>8</v>
      </c>
      <c r="B71" s="43">
        <v>44417</v>
      </c>
      <c r="C71" s="43">
        <v>44530</v>
      </c>
      <c r="D71" s="44">
        <v>1</v>
      </c>
      <c r="E71">
        <f>NETWORKDAYS(Table1[[#This Row],[Du ]],Table1[[#This Row],[Au]])</f>
        <v>82</v>
      </c>
      <c r="F71" s="45">
        <f ca="1">Table1[[#This Row],[Nbre jours]]-NETWORKDAYS(Table1[[#This Row],[Du ]],Table1[[#This Row],[Au]],INDIRECT(Table1[[#This Row],[Canton]]))</f>
        <v>1</v>
      </c>
      <c r="G71">
        <v>8.5</v>
      </c>
      <c r="H71" s="46">
        <f ca="1">(Table1[[#This Row],[Nbre jours]]-Table1[[#This Row],[Nbre j. fériés]])*Table1[[#This Row],[Nbre h/jours]]</f>
        <v>688.5</v>
      </c>
    </row>
    <row r="72" spans="1:8" x14ac:dyDescent="0.25">
      <c r="A72" t="s">
        <v>8</v>
      </c>
      <c r="B72" s="43">
        <v>44298</v>
      </c>
      <c r="C72" s="43">
        <v>44561</v>
      </c>
      <c r="D72" s="44">
        <v>1</v>
      </c>
      <c r="E72">
        <f>NETWORKDAYS(Table1[[#This Row],[Du ]],Table1[[#This Row],[Au]])</f>
        <v>190</v>
      </c>
      <c r="F72" s="45">
        <f ca="1">Table1[[#This Row],[Nbre jours]]-NETWORKDAYS(Table1[[#This Row],[Du ]],Table1[[#This Row],[Au]],INDIRECT(Table1[[#This Row],[Canton]]))</f>
        <v>3</v>
      </c>
      <c r="G72">
        <v>8</v>
      </c>
      <c r="H72" s="46">
        <f ca="1">(Table1[[#This Row],[Nbre jours]]-Table1[[#This Row],[Nbre j. fériés]])*Table1[[#This Row],[Nbre h/jours]]</f>
        <v>1496</v>
      </c>
    </row>
    <row r="73" spans="1:8" x14ac:dyDescent="0.25">
      <c r="A73" t="s">
        <v>8</v>
      </c>
      <c r="B73" s="43">
        <v>44197</v>
      </c>
      <c r="C73" s="43">
        <v>44561</v>
      </c>
      <c r="D73" s="44">
        <v>1</v>
      </c>
      <c r="E73">
        <f>NETWORKDAYS(Table1[[#This Row],[Du ]],Table1[[#This Row],[Au]])</f>
        <v>261</v>
      </c>
      <c r="F73" s="45">
        <f ca="1">Table1[[#This Row],[Nbre jours]]-NETWORKDAYS(Table1[[#This Row],[Du ]],Table1[[#This Row],[Au]],INDIRECT(Table1[[#This Row],[Canton]]))</f>
        <v>6</v>
      </c>
      <c r="G73">
        <v>8.3000000000000007</v>
      </c>
      <c r="H73" s="46">
        <f ca="1">(Table1[[#This Row],[Nbre jours]]-Table1[[#This Row],[Nbre j. fériés]])*Table1[[#This Row],[Nbre h/jours]]</f>
        <v>2116.5</v>
      </c>
    </row>
    <row r="74" spans="1:8" x14ac:dyDescent="0.25">
      <c r="A74" t="s">
        <v>11</v>
      </c>
      <c r="B74" s="43">
        <v>44459</v>
      </c>
      <c r="C74" s="43">
        <v>44561</v>
      </c>
      <c r="D74" s="44">
        <v>1</v>
      </c>
      <c r="E74">
        <f>NETWORKDAYS(Table1[[#This Row],[Du ]],Table1[[#This Row],[Au]])</f>
        <v>75</v>
      </c>
      <c r="F74" s="45">
        <f ca="1">Table1[[#This Row],[Nbre jours]]-NETWORKDAYS(Table1[[#This Row],[Du ]],Table1[[#This Row],[Au]],INDIRECT(Table1[[#This Row],[Canton]]))</f>
        <v>2</v>
      </c>
      <c r="G74">
        <v>8</v>
      </c>
      <c r="H74" s="46">
        <f ca="1">(Table1[[#This Row],[Nbre jours]]-Table1[[#This Row],[Nbre j. fériés]])*Table1[[#This Row],[Nbre h/jours]]</f>
        <v>584</v>
      </c>
    </row>
    <row r="75" spans="1:8" x14ac:dyDescent="0.25">
      <c r="A75" t="s">
        <v>8</v>
      </c>
      <c r="B75" s="43">
        <v>44197</v>
      </c>
      <c r="C75" s="43">
        <v>44377</v>
      </c>
      <c r="D75" s="44">
        <v>1</v>
      </c>
      <c r="E75">
        <f>NETWORKDAYS(Table1[[#This Row],[Du ]],Table1[[#This Row],[Au]])</f>
        <v>129</v>
      </c>
      <c r="F75" s="45">
        <f ca="1">Table1[[#This Row],[Nbre jours]]-NETWORKDAYS(Table1[[#This Row],[Du ]],Table1[[#This Row],[Au]],INDIRECT(Table1[[#This Row],[Canton]]))</f>
        <v>5</v>
      </c>
      <c r="G75">
        <v>8.3000000000000007</v>
      </c>
      <c r="H75" s="46">
        <f ca="1">(Table1[[#This Row],[Nbre jours]]-Table1[[#This Row],[Nbre j. fériés]])*Table1[[#This Row],[Nbre h/jours]]</f>
        <v>1029.2</v>
      </c>
    </row>
    <row r="76" spans="1:8" x14ac:dyDescent="0.25">
      <c r="A76" t="s">
        <v>8</v>
      </c>
      <c r="B76" s="43">
        <v>44197</v>
      </c>
      <c r="C76" s="43">
        <v>44561</v>
      </c>
      <c r="D76" s="44">
        <v>1</v>
      </c>
      <c r="E76">
        <f>NETWORKDAYS(Table1[[#This Row],[Du ]],Table1[[#This Row],[Au]])</f>
        <v>261</v>
      </c>
      <c r="F76" s="45">
        <f ca="1">Table1[[#This Row],[Nbre jours]]-NETWORKDAYS(Table1[[#This Row],[Du ]],Table1[[#This Row],[Au]],INDIRECT(Table1[[#This Row],[Canton]]))</f>
        <v>6</v>
      </c>
      <c r="G76">
        <v>8.3000000000000007</v>
      </c>
      <c r="H76" s="46">
        <f ca="1">(Table1[[#This Row],[Nbre jours]]-Table1[[#This Row],[Nbre j. fériés]])*Table1[[#This Row],[Nbre h/jours]]</f>
        <v>2116.5</v>
      </c>
    </row>
    <row r="77" spans="1:8" x14ac:dyDescent="0.25">
      <c r="A77" t="s">
        <v>13</v>
      </c>
      <c r="D77" s="45"/>
      <c r="H77" s="46">
        <f ca="1">SUBTOTAL(109,Table1[Total heures])</f>
        <v>104036.92000000001</v>
      </c>
    </row>
    <row r="79" spans="1:8" x14ac:dyDescent="0.25">
      <c r="A79" s="58"/>
      <c r="B79" s="58"/>
      <c r="C79" s="58"/>
      <c r="D79" s="58"/>
      <c r="E79" s="58"/>
      <c r="F79" s="58"/>
      <c r="G79" s="58"/>
      <c r="H79">
        <f ca="1">SUM(H3:H76)</f>
        <v>104036.92000000001</v>
      </c>
    </row>
    <row r="80" spans="1:8" x14ac:dyDescent="0.25">
      <c r="A80" s="58"/>
      <c r="B80" s="58"/>
      <c r="C80" s="58"/>
      <c r="D80" s="58"/>
      <c r="E80" s="58"/>
      <c r="G80">
        <f>AVERAGE(G5:G76)</f>
        <v>7.5683333333333342</v>
      </c>
      <c r="H80">
        <f>F80*G80</f>
        <v>0</v>
      </c>
    </row>
    <row r="81" spans="1:8" x14ac:dyDescent="0.25">
      <c r="A81" s="58"/>
      <c r="B81" s="58"/>
      <c r="C81" s="58"/>
      <c r="D81" s="58"/>
      <c r="E81" s="58"/>
      <c r="G81">
        <f>AVERAGE(G5:G76)</f>
        <v>7.5683333333333342</v>
      </c>
      <c r="H81">
        <f>F81*G81</f>
        <v>0</v>
      </c>
    </row>
    <row r="82" spans="1:8" x14ac:dyDescent="0.25">
      <c r="A82" s="58"/>
      <c r="B82" s="58"/>
      <c r="C82" s="58"/>
      <c r="D82" s="58"/>
      <c r="E82" s="58"/>
      <c r="F82" s="58"/>
      <c r="G82" s="58"/>
      <c r="H82">
        <f ca="1">H79-H80-H81</f>
        <v>104036.92000000001</v>
      </c>
    </row>
  </sheetData>
  <mergeCells count="6">
    <mergeCell ref="A82:G82"/>
    <mergeCell ref="A1:H1"/>
    <mergeCell ref="K1:Q1"/>
    <mergeCell ref="A79:G79"/>
    <mergeCell ref="A80:E80"/>
    <mergeCell ref="A81:E81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50" orientation="portrait" r:id="rId1"/>
  <headerFooter alignWithMargins="0"/>
  <tableParts count="5">
    <tablePart r:id="rId2"/>
    <tablePart r:id="rId3"/>
    <tablePart r:id="rId4"/>
    <tablePart r:id="rId5"/>
    <tablePart r:id="rId6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03DA7C4-04DD-4561-9E44-A309D96ED51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2020</vt:lpstr>
      <vt:lpstr>2020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Barré Axel</dc:creator>
  <cp:lastModifiedBy>Jean-Eric</cp:lastModifiedBy>
  <dcterms:created xsi:type="dcterms:W3CDTF">2021-10-06T05:23:09Z</dcterms:created>
  <dcterms:modified xsi:type="dcterms:W3CDTF">2021-10-06T08:40:53Z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bb0763a-4201-47b7-9a08-776908e1e95f_Enabled">
    <vt:lpwstr>true</vt:lpwstr>
  </property>
  <property fmtid="{D5CDD505-2E9C-101B-9397-08002B2CF9AE}" pid="3" name="MSIP_Label_4bb0763a-4201-47b7-9a08-776908e1e95f_SetDate">
    <vt:lpwstr>2021-10-06T05:23:09Z</vt:lpwstr>
  </property>
  <property fmtid="{D5CDD505-2E9C-101B-9397-08002B2CF9AE}" pid="4" name="MSIP_Label_4bb0763a-4201-47b7-9a08-776908e1e95f_Method">
    <vt:lpwstr>Standard</vt:lpwstr>
  </property>
  <property fmtid="{D5CDD505-2E9C-101B-9397-08002B2CF9AE}" pid="5" name="MSIP_Label_4bb0763a-4201-47b7-9a08-776908e1e95f_Name">
    <vt:lpwstr>Public</vt:lpwstr>
  </property>
  <property fmtid="{D5CDD505-2E9C-101B-9397-08002B2CF9AE}" pid="6" name="MSIP_Label_4bb0763a-4201-47b7-9a08-776908e1e95f_SiteId">
    <vt:lpwstr>1d7f4c8e-0fe5-4efd-8316-d2b5fc808dae</vt:lpwstr>
  </property>
  <property fmtid="{D5CDD505-2E9C-101B-9397-08002B2CF9AE}" pid="7" name="MSIP_Label_4bb0763a-4201-47b7-9a08-776908e1e95f_ActionId">
    <vt:lpwstr>d8ea26b5-ebd2-4879-bf7c-d82d674339c2</vt:lpwstr>
  </property>
  <property fmtid="{D5CDD505-2E9C-101B-9397-08002B2CF9AE}" pid="8" name="MSIP_Label_4bb0763a-4201-47b7-9a08-776908e1e95f_ContentBits">
    <vt:lpwstr>0</vt:lpwstr>
  </property>
</Properties>
</file>