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974BB75-6E1A-45CF-8CDC-E7D2C46BD0A6}" xr6:coauthVersionLast="47" xr6:coauthVersionMax="47" xr10:uidLastSave="{00000000-0000-0000-0000-000000000000}"/>
  <bookViews>
    <workbookView xWindow="-120" yWindow="-120" windowWidth="24240" windowHeight="13740" xr2:uid="{4BEF75A8-7967-4E80-858E-70140EC3F7A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" i="2" l="1" a="1"/>
  <c r="L7" i="2" s="1"/>
  <c r="L6" i="2" a="1"/>
  <c r="L6" i="2" s="1"/>
  <c r="L5" i="2" a="1"/>
  <c r="L5" i="2" s="1"/>
  <c r="L4" i="2"/>
  <c r="Y6" i="1"/>
  <c r="E4" i="2" a="1"/>
  <c r="E4" i="2" s="1"/>
  <c r="C8" i="2" l="1"/>
  <c r="C12" i="2"/>
  <c r="C16" i="2"/>
  <c r="C20" i="2"/>
  <c r="C24" i="2"/>
  <c r="C28" i="2"/>
  <c r="C13" i="2"/>
  <c r="C21" i="2"/>
  <c r="C23" i="2"/>
  <c r="C5" i="2"/>
  <c r="C9" i="2"/>
  <c r="C17" i="2"/>
  <c r="C25" i="2"/>
  <c r="C6" i="2"/>
  <c r="C10" i="2"/>
  <c r="C14" i="2"/>
  <c r="C18" i="2"/>
  <c r="C22" i="2"/>
  <c r="C26" i="2"/>
  <c r="C7" i="2"/>
  <c r="C11" i="2"/>
  <c r="C15" i="2"/>
  <c r="C19" i="2"/>
  <c r="C27" i="2"/>
  <c r="J9" i="1" l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B4" i="1"/>
  <c r="I10" i="1"/>
  <c r="I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<sst xmlns="http://schemas.openxmlformats.org/spreadsheetml/2006/main" count="16" uniqueCount="12">
  <si>
    <t>Nombre de produits vendus</t>
  </si>
  <si>
    <t>Mois</t>
  </si>
  <si>
    <t>Nombre calculé grâce à l'équation</t>
  </si>
  <si>
    <t>pente</t>
  </si>
  <si>
    <t>point origine</t>
  </si>
  <si>
    <t>Tendance</t>
  </si>
  <si>
    <t>b</t>
  </si>
  <si>
    <t>Période</t>
  </si>
  <si>
    <t>Nombre produits vendus</t>
  </si>
  <si>
    <t>x3</t>
  </si>
  <si>
    <t>x2</t>
  </si>
  <si>
    <t>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</si>
</sst>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5" formatCode="yyyy\-mm"/>
    <numFmt numFmtId="166" formatCode="#,##0_ ;[Red]\-#,##0\ ;"/>
    <numFmt numFmtId="167" formatCode="0.0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17" fontId="2" fillId="0" borderId="0" xfId="0" applyNumberFormat="1" applyFont="1"/>
    <xf numFmtId="4" fontId="3" fillId="0" borderId="0" xfId="1" applyNumberFormat="1" applyFont="1"/>
    <xf numFmtId="4" fontId="4" fillId="0" borderId="0" xfId="1" applyNumberFormat="1" applyFont="1"/>
    <xf numFmtId="2" fontId="0" fillId="0" borderId="0" xfId="0" applyNumberFormat="1"/>
    <xf numFmtId="165" fontId="0" fillId="0" borderId="0" xfId="0" applyNumberFormat="1"/>
    <xf numFmtId="166" fontId="0" fillId="0" borderId="0" xfId="0" applyNumberFormat="1"/>
    <xf numFmtId="166" fontId="5" fillId="0" borderId="0" xfId="0" applyNumberFormat="1" applyFont="1"/>
    <xf numFmtId="0" fontId="0" fillId="0" borderId="0" xfId="0" applyNumberFormat="1"/>
    <xf numFmtId="0" fontId="5" fillId="0" borderId="0" xfId="0" applyFont="1"/>
    <xf numFmtId="167" fontId="5" fillId="0" borderId="0" xfId="0" applyNumberFormat="1" applyFont="1"/>
  </cellXfs>
  <cellStyles count="2">
    <cellStyle name="Milliers" xfId="1" builtinId="3"/>
    <cellStyle name="Normal" xfId="0" builtinId="0"/>
  </cellStyles>
  <dxfs count="3">
    <dxf>
      <numFmt numFmtId="166" formatCode="#,##0_ ;[Red]\-#,##0\ ;"/>
    </dxf>
    <dxf>
      <numFmt numFmtId="166" formatCode="#,##0_ ;[Red]\-#,##0\ ;"/>
    </dxf>
    <dxf>
      <numFmt numFmtId="165" formatCode="yyyy\-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Nombre de produits vendus</c:v>
                </c:pt>
              </c:strCache>
            </c:strRef>
          </c:tx>
          <c:spPr>
            <a:ln w="158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25755920232405977"/>
                  <c:y val="5.7802349260919726E-3"/>
                </c:manualLayout>
              </c:layout>
              <c:numFmt formatCode="#,##0.0000_ ;[Red]\-#,##0.0000\ 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Feuil1!$B$2:$BI$2</c:f>
              <c:numCache>
                <c:formatCode>mmm\-yy</c:formatCode>
                <c:ptCount val="60"/>
                <c:pt idx="0">
                  <c:v>44227</c:v>
                </c:pt>
                <c:pt idx="1">
                  <c:v>44255</c:v>
                </c:pt>
                <c:pt idx="2">
                  <c:v>44286</c:v>
                </c:pt>
                <c:pt idx="3">
                  <c:v>44316</c:v>
                </c:pt>
                <c:pt idx="4">
                  <c:v>44347</c:v>
                </c:pt>
                <c:pt idx="5">
                  <c:v>44377</c:v>
                </c:pt>
                <c:pt idx="6">
                  <c:v>44408</c:v>
                </c:pt>
                <c:pt idx="7">
                  <c:v>44439</c:v>
                </c:pt>
                <c:pt idx="8">
                  <c:v>44469</c:v>
                </c:pt>
                <c:pt idx="9">
                  <c:v>44500</c:v>
                </c:pt>
                <c:pt idx="10">
                  <c:v>44530</c:v>
                </c:pt>
                <c:pt idx="11">
                  <c:v>44561</c:v>
                </c:pt>
                <c:pt idx="12">
                  <c:v>44592</c:v>
                </c:pt>
                <c:pt idx="13">
                  <c:v>44620</c:v>
                </c:pt>
                <c:pt idx="14">
                  <c:v>44651</c:v>
                </c:pt>
                <c:pt idx="15">
                  <c:v>44681</c:v>
                </c:pt>
                <c:pt idx="16">
                  <c:v>44712</c:v>
                </c:pt>
                <c:pt idx="17">
                  <c:v>44742</c:v>
                </c:pt>
                <c:pt idx="18">
                  <c:v>44773</c:v>
                </c:pt>
                <c:pt idx="19">
                  <c:v>44804</c:v>
                </c:pt>
                <c:pt idx="20">
                  <c:v>44834</c:v>
                </c:pt>
                <c:pt idx="21">
                  <c:v>44865</c:v>
                </c:pt>
                <c:pt idx="22">
                  <c:v>44895</c:v>
                </c:pt>
                <c:pt idx="23">
                  <c:v>44926</c:v>
                </c:pt>
              </c:numCache>
            </c:numRef>
          </c:xVal>
          <c:yVal>
            <c:numRef>
              <c:f>Feuil1!$B$3:$BI$3</c:f>
              <c:numCache>
                <c:formatCode>#,##0.00</c:formatCode>
                <c:ptCount val="60"/>
                <c:pt idx="0">
                  <c:v>8888</c:v>
                </c:pt>
                <c:pt idx="1">
                  <c:v>8820</c:v>
                </c:pt>
                <c:pt idx="2">
                  <c:v>11086</c:v>
                </c:pt>
                <c:pt idx="3">
                  <c:v>12098</c:v>
                </c:pt>
                <c:pt idx="4">
                  <c:v>12628</c:v>
                </c:pt>
                <c:pt idx="5">
                  <c:v>14421</c:v>
                </c:pt>
                <c:pt idx="6">
                  <c:v>15755</c:v>
                </c:pt>
                <c:pt idx="7">
                  <c:v>16456</c:v>
                </c:pt>
                <c:pt idx="8">
                  <c:v>18791</c:v>
                </c:pt>
                <c:pt idx="9">
                  <c:v>19624</c:v>
                </c:pt>
                <c:pt idx="10">
                  <c:v>21428</c:v>
                </c:pt>
                <c:pt idx="11">
                  <c:v>25536</c:v>
                </c:pt>
                <c:pt idx="12">
                  <c:v>25454</c:v>
                </c:pt>
                <c:pt idx="13">
                  <c:v>26418</c:v>
                </c:pt>
                <c:pt idx="14">
                  <c:v>32832</c:v>
                </c:pt>
                <c:pt idx="15">
                  <c:v>32736</c:v>
                </c:pt>
                <c:pt idx="16">
                  <c:v>35596</c:v>
                </c:pt>
                <c:pt idx="17">
                  <c:v>40480</c:v>
                </c:pt>
                <c:pt idx="18">
                  <c:v>42108</c:v>
                </c:pt>
                <c:pt idx="19">
                  <c:v>47886</c:v>
                </c:pt>
                <c:pt idx="20">
                  <c:v>52095</c:v>
                </c:pt>
                <c:pt idx="21">
                  <c:v>54208</c:v>
                </c:pt>
                <c:pt idx="22">
                  <c:v>61640</c:v>
                </c:pt>
                <c:pt idx="23">
                  <c:v>67045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417-4A5A-8939-B1C313CC6453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Nombre calculé grâce à l'équation</c:v>
                </c:pt>
              </c:strCache>
            </c:strRef>
          </c:tx>
          <c:spPr>
            <a:ln w="158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Feuil1!$B$2:$BI$2</c:f>
              <c:numCache>
                <c:formatCode>mmm\-yy</c:formatCode>
                <c:ptCount val="60"/>
                <c:pt idx="0">
                  <c:v>44227</c:v>
                </c:pt>
                <c:pt idx="1">
                  <c:v>44255</c:v>
                </c:pt>
                <c:pt idx="2">
                  <c:v>44286</c:v>
                </c:pt>
                <c:pt idx="3">
                  <c:v>44316</c:v>
                </c:pt>
                <c:pt idx="4">
                  <c:v>44347</c:v>
                </c:pt>
                <c:pt idx="5">
                  <c:v>44377</c:v>
                </c:pt>
                <c:pt idx="6">
                  <c:v>44408</c:v>
                </c:pt>
                <c:pt idx="7">
                  <c:v>44439</c:v>
                </c:pt>
                <c:pt idx="8">
                  <c:v>44469</c:v>
                </c:pt>
                <c:pt idx="9">
                  <c:v>44500</c:v>
                </c:pt>
                <c:pt idx="10">
                  <c:v>44530</c:v>
                </c:pt>
                <c:pt idx="11">
                  <c:v>44561</c:v>
                </c:pt>
                <c:pt idx="12">
                  <c:v>44592</c:v>
                </c:pt>
                <c:pt idx="13">
                  <c:v>44620</c:v>
                </c:pt>
                <c:pt idx="14">
                  <c:v>44651</c:v>
                </c:pt>
                <c:pt idx="15">
                  <c:v>44681</c:v>
                </c:pt>
                <c:pt idx="16">
                  <c:v>44712</c:v>
                </c:pt>
                <c:pt idx="17">
                  <c:v>44742</c:v>
                </c:pt>
                <c:pt idx="18">
                  <c:v>44773</c:v>
                </c:pt>
                <c:pt idx="19">
                  <c:v>44804</c:v>
                </c:pt>
                <c:pt idx="20">
                  <c:v>44834</c:v>
                </c:pt>
                <c:pt idx="21">
                  <c:v>44865</c:v>
                </c:pt>
                <c:pt idx="22">
                  <c:v>44895</c:v>
                </c:pt>
                <c:pt idx="23">
                  <c:v>44926</c:v>
                </c:pt>
              </c:numCache>
            </c:numRef>
          </c:xVal>
          <c:yVal>
            <c:numRef>
              <c:f>Feuil1!$B$4:$BI$4</c:f>
              <c:numCache>
                <c:formatCode>#,##0.00</c:formatCode>
                <c:ptCount val="60"/>
                <c:pt idx="0">
                  <c:v>2164.833385489881</c:v>
                </c:pt>
                <c:pt idx="1">
                  <c:v>4348.2875788589008</c:v>
                </c:pt>
                <c:pt idx="2">
                  <c:v>6765.6832929458469</c:v>
                </c:pt>
                <c:pt idx="3">
                  <c:v>9105.0985001269728</c:v>
                </c:pt>
                <c:pt idx="4">
                  <c:v>11522.494214213919</c:v>
                </c:pt>
                <c:pt idx="5">
                  <c:v>13861.909421395045</c:v>
                </c:pt>
                <c:pt idx="6">
                  <c:v>16279.305135481991</c:v>
                </c:pt>
                <c:pt idx="7">
                  <c:v>18696.700849568937</c:v>
                </c:pt>
                <c:pt idx="8">
                  <c:v>21036.116056750063</c:v>
                </c:pt>
                <c:pt idx="9">
                  <c:v>23453.511770837009</c:v>
                </c:pt>
                <c:pt idx="10">
                  <c:v>25792.926978017669</c:v>
                </c:pt>
                <c:pt idx="11">
                  <c:v>28210.322692104615</c:v>
                </c:pt>
                <c:pt idx="12">
                  <c:v>30627.718406192027</c:v>
                </c:pt>
                <c:pt idx="13">
                  <c:v>32811.172599560581</c:v>
                </c:pt>
                <c:pt idx="14">
                  <c:v>35228.568313647527</c:v>
                </c:pt>
                <c:pt idx="15">
                  <c:v>37567.983520828653</c:v>
                </c:pt>
                <c:pt idx="16">
                  <c:v>39985.379234915599</c:v>
                </c:pt>
                <c:pt idx="17">
                  <c:v>42324.794442096725</c:v>
                </c:pt>
                <c:pt idx="18">
                  <c:v>44742.190156183671</c:v>
                </c:pt>
                <c:pt idx="19">
                  <c:v>47159.585870270617</c:v>
                </c:pt>
                <c:pt idx="20">
                  <c:v>49499.001077451743</c:v>
                </c:pt>
                <c:pt idx="21">
                  <c:v>51916.396791538689</c:v>
                </c:pt>
                <c:pt idx="22">
                  <c:v>54255.81199871935</c:v>
                </c:pt>
                <c:pt idx="23">
                  <c:v>56673.207712806761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A417-4A5A-8939-B1C313CC64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0833208"/>
        <c:axId val="580834192"/>
      </c:scatterChart>
      <c:valAx>
        <c:axId val="58083320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834192"/>
        <c:crosses val="autoZero"/>
        <c:crossBetween val="midCat"/>
      </c:valAx>
      <c:valAx>
        <c:axId val="580834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8332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Feuil2!$B$4</c:f>
              <c:strCache>
                <c:ptCount val="1"/>
                <c:pt idx="0">
                  <c:v>Nombre produits vendus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3"/>
            <c:dispRSqr val="1"/>
            <c:dispEq val="1"/>
            <c:trendlineLbl>
              <c:layout>
                <c:manualLayout>
                  <c:x val="-2.5925514747329275E-2"/>
                  <c:y val="8.8053574235785539E-3"/>
                </c:manualLayout>
              </c:layout>
              <c:numFmt formatCode="#,##0.0000_ ;[Red]\-#,##0.0000\ 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Feuil2!$A$5:$A$28</c:f>
              <c:numCache>
                <c:formatCode>yyyy\-mm</c:formatCode>
                <c:ptCount val="24"/>
                <c:pt idx="0">
                  <c:v>44227</c:v>
                </c:pt>
                <c:pt idx="1">
                  <c:v>44255</c:v>
                </c:pt>
                <c:pt idx="2">
                  <c:v>44286</c:v>
                </c:pt>
                <c:pt idx="3">
                  <c:v>44316</c:v>
                </c:pt>
                <c:pt idx="4">
                  <c:v>44347</c:v>
                </c:pt>
                <c:pt idx="5">
                  <c:v>44377</c:v>
                </c:pt>
                <c:pt idx="6">
                  <c:v>44408</c:v>
                </c:pt>
                <c:pt idx="7">
                  <c:v>44439</c:v>
                </c:pt>
                <c:pt idx="8">
                  <c:v>44469</c:v>
                </c:pt>
                <c:pt idx="9">
                  <c:v>44500</c:v>
                </c:pt>
                <c:pt idx="10">
                  <c:v>44530</c:v>
                </c:pt>
                <c:pt idx="11">
                  <c:v>44561</c:v>
                </c:pt>
                <c:pt idx="12">
                  <c:v>44592</c:v>
                </c:pt>
                <c:pt idx="13">
                  <c:v>44620</c:v>
                </c:pt>
                <c:pt idx="14">
                  <c:v>44651</c:v>
                </c:pt>
                <c:pt idx="15">
                  <c:v>44681</c:v>
                </c:pt>
                <c:pt idx="16">
                  <c:v>44712</c:v>
                </c:pt>
                <c:pt idx="17">
                  <c:v>44742</c:v>
                </c:pt>
                <c:pt idx="18">
                  <c:v>44773</c:v>
                </c:pt>
                <c:pt idx="19">
                  <c:v>44804</c:v>
                </c:pt>
                <c:pt idx="20">
                  <c:v>44834</c:v>
                </c:pt>
                <c:pt idx="21">
                  <c:v>44865</c:v>
                </c:pt>
                <c:pt idx="22">
                  <c:v>44895</c:v>
                </c:pt>
                <c:pt idx="23">
                  <c:v>44926</c:v>
                </c:pt>
              </c:numCache>
            </c:numRef>
          </c:xVal>
          <c:yVal>
            <c:numRef>
              <c:f>Feuil2!$B$5:$B$28</c:f>
              <c:numCache>
                <c:formatCode>#\ ##0_ ;[Red]\-#\ ##0\ ;</c:formatCode>
                <c:ptCount val="24"/>
                <c:pt idx="0">
                  <c:v>8888</c:v>
                </c:pt>
                <c:pt idx="1">
                  <c:v>8820</c:v>
                </c:pt>
                <c:pt idx="2">
                  <c:v>11086</c:v>
                </c:pt>
                <c:pt idx="3">
                  <c:v>12098</c:v>
                </c:pt>
                <c:pt idx="4">
                  <c:v>12628</c:v>
                </c:pt>
                <c:pt idx="5">
                  <c:v>14421</c:v>
                </c:pt>
                <c:pt idx="6">
                  <c:v>15755</c:v>
                </c:pt>
                <c:pt idx="7">
                  <c:v>16456</c:v>
                </c:pt>
                <c:pt idx="8">
                  <c:v>18791</c:v>
                </c:pt>
                <c:pt idx="9">
                  <c:v>19624</c:v>
                </c:pt>
                <c:pt idx="10">
                  <c:v>21428</c:v>
                </c:pt>
                <c:pt idx="11">
                  <c:v>25536</c:v>
                </c:pt>
                <c:pt idx="12">
                  <c:v>25454</c:v>
                </c:pt>
                <c:pt idx="13">
                  <c:v>26418</c:v>
                </c:pt>
                <c:pt idx="14">
                  <c:v>32832</c:v>
                </c:pt>
                <c:pt idx="15">
                  <c:v>32736</c:v>
                </c:pt>
                <c:pt idx="16">
                  <c:v>35596</c:v>
                </c:pt>
                <c:pt idx="17">
                  <c:v>40480</c:v>
                </c:pt>
                <c:pt idx="18">
                  <c:v>42108</c:v>
                </c:pt>
                <c:pt idx="19">
                  <c:v>47886</c:v>
                </c:pt>
                <c:pt idx="20">
                  <c:v>52095</c:v>
                </c:pt>
                <c:pt idx="21">
                  <c:v>54208</c:v>
                </c:pt>
                <c:pt idx="22">
                  <c:v>61640</c:v>
                </c:pt>
                <c:pt idx="23">
                  <c:v>67045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091-4239-9A5A-A835074E01C7}"/>
            </c:ext>
          </c:extLst>
        </c:ser>
        <c:ser>
          <c:idx val="1"/>
          <c:order val="1"/>
          <c:tx>
            <c:strRef>
              <c:f>Feuil2!$C$4</c:f>
              <c:strCache>
                <c:ptCount val="1"/>
                <c:pt idx="0">
                  <c:v>Tendance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Feuil2!$A$5:$A$28</c:f>
              <c:numCache>
                <c:formatCode>yyyy\-mm</c:formatCode>
                <c:ptCount val="24"/>
                <c:pt idx="0">
                  <c:v>44227</c:v>
                </c:pt>
                <c:pt idx="1">
                  <c:v>44255</c:v>
                </c:pt>
                <c:pt idx="2">
                  <c:v>44286</c:v>
                </c:pt>
                <c:pt idx="3">
                  <c:v>44316</c:v>
                </c:pt>
                <c:pt idx="4">
                  <c:v>44347</c:v>
                </c:pt>
                <c:pt idx="5">
                  <c:v>44377</c:v>
                </c:pt>
                <c:pt idx="6">
                  <c:v>44408</c:v>
                </c:pt>
                <c:pt idx="7">
                  <c:v>44439</c:v>
                </c:pt>
                <c:pt idx="8">
                  <c:v>44469</c:v>
                </c:pt>
                <c:pt idx="9">
                  <c:v>44500</c:v>
                </c:pt>
                <c:pt idx="10">
                  <c:v>44530</c:v>
                </c:pt>
                <c:pt idx="11">
                  <c:v>44561</c:v>
                </c:pt>
                <c:pt idx="12">
                  <c:v>44592</c:v>
                </c:pt>
                <c:pt idx="13">
                  <c:v>44620</c:v>
                </c:pt>
                <c:pt idx="14">
                  <c:v>44651</c:v>
                </c:pt>
                <c:pt idx="15">
                  <c:v>44681</c:v>
                </c:pt>
                <c:pt idx="16">
                  <c:v>44712</c:v>
                </c:pt>
                <c:pt idx="17">
                  <c:v>44742</c:v>
                </c:pt>
                <c:pt idx="18">
                  <c:v>44773</c:v>
                </c:pt>
                <c:pt idx="19">
                  <c:v>44804</c:v>
                </c:pt>
                <c:pt idx="20">
                  <c:v>44834</c:v>
                </c:pt>
                <c:pt idx="21">
                  <c:v>44865</c:v>
                </c:pt>
                <c:pt idx="22">
                  <c:v>44895</c:v>
                </c:pt>
                <c:pt idx="23">
                  <c:v>44926</c:v>
                </c:pt>
              </c:numCache>
            </c:numRef>
          </c:xVal>
          <c:yVal>
            <c:numRef>
              <c:f>Feuil2!$C$5:$C$28</c:f>
              <c:numCache>
                <c:formatCode>#\ ##0_ ;[Red]\-#\ ##0\ ;</c:formatCode>
                <c:ptCount val="24"/>
                <c:pt idx="0">
                  <c:v>8443.2842617034912</c:v>
                </c:pt>
                <c:pt idx="1">
                  <c:v>9533.30690574646</c:v>
                </c:pt>
                <c:pt idx="2">
                  <c:v>10721.801614761353</c:v>
                </c:pt>
                <c:pt idx="3">
                  <c:v>11872.976121902466</c:v>
                </c:pt>
                <c:pt idx="4">
                  <c:v>13084.23842048645</c:v>
                </c:pt>
                <c:pt idx="5">
                  <c:v>14297.221670150757</c:v>
                </c:pt>
                <c:pt idx="6">
                  <c:v>15613.454454421997</c:v>
                </c:pt>
                <c:pt idx="7">
                  <c:v>17014.535551071167</c:v>
                </c:pt>
                <c:pt idx="8">
                  <c:v>18471.203847885132</c:v>
                </c:pt>
                <c:pt idx="9">
                  <c:v>20101.233594894409</c:v>
                </c:pt>
                <c:pt idx="10">
                  <c:v>21819.240701675415</c:v>
                </c:pt>
                <c:pt idx="11">
                  <c:v>23760.421995162964</c:v>
                </c:pt>
                <c:pt idx="12">
                  <c:v>25891.232152938843</c:v>
                </c:pt>
                <c:pt idx="13">
                  <c:v>27996.483949661255</c:v>
                </c:pt>
                <c:pt idx="14">
                  <c:v>30546.8538646698</c:v>
                </c:pt>
                <c:pt idx="15">
                  <c:v>33253.973669052124</c:v>
                </c:pt>
                <c:pt idx="16">
                  <c:v>36318.981027603149</c:v>
                </c:pt>
                <c:pt idx="17">
                  <c:v>39563.912664413452</c:v>
                </c:pt>
                <c:pt idx="18">
                  <c:v>43225.760389328003</c:v>
                </c:pt>
                <c:pt idx="19">
                  <c:v>47222.423067092896</c:v>
                </c:pt>
                <c:pt idx="20">
                  <c:v>51428.946054458618</c:v>
                </c:pt>
                <c:pt idx="21">
                  <c:v>56146.427251815796</c:v>
                </c:pt>
                <c:pt idx="22">
                  <c:v>61090.292146682739</c:v>
                </c:pt>
                <c:pt idx="23">
                  <c:v>66610.794763565063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9091-4239-9A5A-A835074E01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94314376"/>
        <c:axId val="594308472"/>
      </c:scatterChart>
      <c:valAx>
        <c:axId val="594314376"/>
        <c:scaling>
          <c:orientation val="minMax"/>
        </c:scaling>
        <c:delete val="0"/>
        <c:axPos val="b"/>
        <c:numFmt formatCode="yyyy\-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4308472"/>
        <c:crosses val="autoZero"/>
        <c:crossBetween val="midCat"/>
      </c:valAx>
      <c:valAx>
        <c:axId val="594308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43143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5461</xdr:rowOff>
    </xdr:from>
    <xdr:to>
      <xdr:col>4</xdr:col>
      <xdr:colOff>657151</xdr:colOff>
      <xdr:row>22</xdr:row>
      <xdr:rowOff>162440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0F40C25-3EFB-4B75-BE98-B5E3F32D38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4761</xdr:colOff>
      <xdr:row>9</xdr:row>
      <xdr:rowOff>9523</xdr:rowOff>
    </xdr:from>
    <xdr:to>
      <xdr:col>11</xdr:col>
      <xdr:colOff>664535</xdr:colOff>
      <xdr:row>32</xdr:row>
      <xdr:rowOff>88604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EAB254C-B03F-454E-A307-574386E3CA1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BE6098-616B-49F8-A5AC-7A1D59B7ED6A}" name="Tableau1" displayName="Tableau1" ref="A4:C28" totalsRowShown="0">
  <autoFilter ref="A4:C28" xr:uid="{DAFEF01B-92DB-4AD3-9820-A83EA99E786A}"/>
  <tableColumns count="3">
    <tableColumn id="1" xr3:uid="{9B449557-83A2-4C82-8675-5EF5D6AA27AA}" name="Période" dataDxfId="2"/>
    <tableColumn id="2" xr3:uid="{AA78FF59-5348-4167-B2A5-DB28E19265CB}" name="Nombre produits vendus" dataDxfId="1"/>
    <tableColumn id="5" xr3:uid="{6CACE98E-34F9-4282-A32D-CEC5F15AD7B4}" name="Tendance" dataDxfId="0">
      <calculatedColumnFormula>Tableau1[[#This Row],[Période]]^3*$E$4+Tableau1[[#This Row],[Période]]^2*$F$4+Tableau1[[#This Row],[Période]]*$G$4+$H$4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31C95-36B7-405F-9475-FE648760477E}">
  <sheetPr codeName="Sheet1"/>
  <dimension ref="A2:BI10"/>
  <sheetViews>
    <sheetView tabSelected="1" zoomScale="86" workbookViewId="0">
      <selection activeCell="F17" sqref="F17"/>
    </sheetView>
  </sheetViews>
  <sheetFormatPr baseColWidth="10" defaultColWidth="11.42578125" defaultRowHeight="15" x14ac:dyDescent="0.25"/>
  <cols>
    <col min="1" max="1" width="29.5703125" bestFit="1" customWidth="1"/>
    <col min="2" max="2" width="13.7109375" bestFit="1" customWidth="1"/>
    <col min="3" max="32" width="11" bestFit="1" customWidth="1"/>
    <col min="33" max="61" width="10.42578125" bestFit="1" customWidth="1"/>
  </cols>
  <sheetData>
    <row r="2" spans="1:61" x14ac:dyDescent="0.25">
      <c r="A2" t="s">
        <v>1</v>
      </c>
      <c r="B2" s="1">
        <v>44227</v>
      </c>
      <c r="C2" s="1">
        <v>44255</v>
      </c>
      <c r="D2" s="1">
        <v>44286</v>
      </c>
      <c r="E2" s="1">
        <v>44316</v>
      </c>
      <c r="F2" s="1">
        <v>44347</v>
      </c>
      <c r="G2" s="1">
        <v>44377</v>
      </c>
      <c r="H2" s="1">
        <v>44408</v>
      </c>
      <c r="I2" s="1">
        <v>44439</v>
      </c>
      <c r="J2" s="1">
        <v>44469</v>
      </c>
      <c r="K2" s="1">
        <v>44500</v>
      </c>
      <c r="L2" s="1">
        <v>44530</v>
      </c>
      <c r="M2" s="1">
        <v>44561</v>
      </c>
      <c r="N2" s="1">
        <v>44592</v>
      </c>
      <c r="O2" s="1">
        <v>44620</v>
      </c>
      <c r="P2" s="1">
        <v>44651</v>
      </c>
      <c r="Q2" s="1">
        <v>44681</v>
      </c>
      <c r="R2" s="1">
        <v>44712</v>
      </c>
      <c r="S2" s="1">
        <v>44742</v>
      </c>
      <c r="T2" s="1">
        <v>44773</v>
      </c>
      <c r="U2" s="1">
        <v>44804</v>
      </c>
      <c r="V2" s="1">
        <v>44834</v>
      </c>
      <c r="W2" s="1">
        <v>44865</v>
      </c>
      <c r="X2" s="1">
        <v>44895</v>
      </c>
      <c r="Y2" s="1">
        <v>44926</v>
      </c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</row>
    <row r="3" spans="1:61" x14ac:dyDescent="0.25">
      <c r="A3" t="s">
        <v>0</v>
      </c>
      <c r="B3" s="2">
        <v>8888</v>
      </c>
      <c r="C3" s="2">
        <v>8820</v>
      </c>
      <c r="D3" s="2">
        <v>11086</v>
      </c>
      <c r="E3" s="2">
        <v>12098</v>
      </c>
      <c r="F3" s="2">
        <v>12628</v>
      </c>
      <c r="G3" s="2">
        <v>14421</v>
      </c>
      <c r="H3" s="2">
        <v>15755</v>
      </c>
      <c r="I3" s="2">
        <v>16456</v>
      </c>
      <c r="J3" s="2">
        <v>18791</v>
      </c>
      <c r="K3" s="2">
        <v>19624</v>
      </c>
      <c r="L3" s="2">
        <v>21428</v>
      </c>
      <c r="M3" s="2">
        <v>25536</v>
      </c>
      <c r="N3" s="2">
        <v>25454</v>
      </c>
      <c r="O3" s="2">
        <v>26418</v>
      </c>
      <c r="P3" s="2">
        <v>32832</v>
      </c>
      <c r="Q3" s="2">
        <v>32736</v>
      </c>
      <c r="R3" s="2">
        <v>35596</v>
      </c>
      <c r="S3" s="2">
        <v>40480</v>
      </c>
      <c r="T3" s="2">
        <v>42108</v>
      </c>
      <c r="U3" s="2">
        <v>47886</v>
      </c>
      <c r="V3" s="2">
        <v>52095</v>
      </c>
      <c r="W3" s="2">
        <v>54208</v>
      </c>
      <c r="X3" s="2">
        <v>61640</v>
      </c>
      <c r="Y3" s="2">
        <v>67045</v>
      </c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</row>
    <row r="4" spans="1:61" x14ac:dyDescent="0.25">
      <c r="A4" t="s">
        <v>2</v>
      </c>
      <c r="B4" s="3">
        <f>B2*$I$9+$I$10</f>
        <v>2164.833385489881</v>
      </c>
      <c r="C4" s="3">
        <f t="shared" ref="C4:Y4" si="0">C2*$I$9+$I$10</f>
        <v>4348.2875788589008</v>
      </c>
      <c r="D4" s="3">
        <f t="shared" si="0"/>
        <v>6765.6832929458469</v>
      </c>
      <c r="E4" s="3">
        <f t="shared" si="0"/>
        <v>9105.0985001269728</v>
      </c>
      <c r="F4" s="3">
        <f t="shared" si="0"/>
        <v>11522.494214213919</v>
      </c>
      <c r="G4" s="3">
        <f t="shared" si="0"/>
        <v>13861.909421395045</v>
      </c>
      <c r="H4" s="3">
        <f t="shared" si="0"/>
        <v>16279.305135481991</v>
      </c>
      <c r="I4" s="3">
        <f t="shared" si="0"/>
        <v>18696.700849568937</v>
      </c>
      <c r="J4" s="3">
        <f t="shared" si="0"/>
        <v>21036.116056750063</v>
      </c>
      <c r="K4" s="3">
        <f t="shared" si="0"/>
        <v>23453.511770837009</v>
      </c>
      <c r="L4" s="3">
        <f t="shared" si="0"/>
        <v>25792.926978017669</v>
      </c>
      <c r="M4" s="3">
        <f t="shared" si="0"/>
        <v>28210.322692104615</v>
      </c>
      <c r="N4" s="3">
        <f t="shared" si="0"/>
        <v>30627.718406192027</v>
      </c>
      <c r="O4" s="3">
        <f t="shared" si="0"/>
        <v>32811.172599560581</v>
      </c>
      <c r="P4" s="3">
        <f t="shared" si="0"/>
        <v>35228.568313647527</v>
      </c>
      <c r="Q4" s="3">
        <f t="shared" si="0"/>
        <v>37567.983520828653</v>
      </c>
      <c r="R4" s="3">
        <f t="shared" si="0"/>
        <v>39985.379234915599</v>
      </c>
      <c r="S4" s="3">
        <f t="shared" si="0"/>
        <v>42324.794442096725</v>
      </c>
      <c r="T4" s="3">
        <f t="shared" si="0"/>
        <v>44742.190156183671</v>
      </c>
      <c r="U4" s="3">
        <f t="shared" si="0"/>
        <v>47159.585870270617</v>
      </c>
      <c r="V4" s="3">
        <f t="shared" si="0"/>
        <v>49499.001077451743</v>
      </c>
      <c r="W4" s="3">
        <f t="shared" si="0"/>
        <v>51916.396791538689</v>
      </c>
      <c r="X4" s="3">
        <f t="shared" si="0"/>
        <v>54255.81199871935</v>
      </c>
      <c r="Y4" s="3">
        <f t="shared" si="0"/>
        <v>56673.207712806761</v>
      </c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</row>
    <row r="6" spans="1:61" x14ac:dyDescent="0.25">
      <c r="Y6" s="8">
        <f>B2</f>
        <v>44227</v>
      </c>
    </row>
    <row r="9" spans="1:61" x14ac:dyDescent="0.25">
      <c r="H9" t="s">
        <v>3</v>
      </c>
      <c r="I9">
        <f>SLOPE(B3:Y3,B2:Y2)</f>
        <v>77.980506906032161</v>
      </c>
      <c r="J9" s="4" t="str">
        <f>"equation = " &amp; I9 &amp; "x"&amp;IF(I10&lt;0,"","+") &amp;I10</f>
        <v>equation = 77.9805069060322x-3446679.04554759</v>
      </c>
    </row>
    <row r="10" spans="1:61" x14ac:dyDescent="0.25">
      <c r="H10" t="s">
        <v>4</v>
      </c>
      <c r="I10">
        <f>INTERCEPT(B3:Y3,B2:Y2)</f>
        <v>-3446679.0455475943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60FBB2-390E-4702-92AF-EA997E92337B}">
  <dimension ref="A3:L28"/>
  <sheetViews>
    <sheetView showGridLines="0" zoomScale="86" zoomScaleNormal="86" workbookViewId="0">
      <selection activeCell="C31" sqref="C31"/>
    </sheetView>
  </sheetViews>
  <sheetFormatPr baseColWidth="10" defaultRowHeight="15" x14ac:dyDescent="0.25"/>
  <cols>
    <col min="1" max="1" width="10.140625" customWidth="1"/>
    <col min="2" max="2" width="26" bestFit="1" customWidth="1"/>
    <col min="3" max="3" width="26" customWidth="1"/>
    <col min="4" max="4" width="11.42578125" customWidth="1"/>
    <col min="5" max="5" width="12.140625" bestFit="1" customWidth="1"/>
    <col min="6" max="6" width="12.28515625" bestFit="1" customWidth="1"/>
    <col min="7" max="7" width="14" bestFit="1" customWidth="1"/>
    <col min="8" max="8" width="19.85546875" bestFit="1" customWidth="1"/>
    <col min="12" max="12" width="12.7109375" bestFit="1" customWidth="1"/>
  </cols>
  <sheetData>
    <row r="3" spans="1:12" x14ac:dyDescent="0.25">
      <c r="E3" t="s">
        <v>9</v>
      </c>
      <c r="F3" t="s">
        <v>10</v>
      </c>
      <c r="G3" t="s">
        <v>11</v>
      </c>
      <c r="H3" t="s">
        <v>6</v>
      </c>
    </row>
    <row r="4" spans="1:12" x14ac:dyDescent="0.25">
      <c r="A4" t="s">
        <v>7</v>
      </c>
      <c r="B4" t="s">
        <v>8</v>
      </c>
      <c r="C4" t="s">
        <v>5</v>
      </c>
      <c r="E4" s="9" cm="1">
        <f t="array" ref="E4:H8">LINEST(Tableau1[Nombre produits vendus],Tableau1[Période]^{1,2,3},TRUE,TRUE)</f>
        <v>1.1877213738729095E-4</v>
      </c>
      <c r="F4" s="10">
        <v>-15.779153390172203</v>
      </c>
      <c r="G4" s="10">
        <v>698803.92874187569</v>
      </c>
      <c r="H4" s="10">
        <v>-10316420592.114012</v>
      </c>
      <c r="K4" t="s">
        <v>9</v>
      </c>
      <c r="L4" s="9">
        <f>INDEX(LINEST(Tableau1[Nombre produits vendus],Tableau1[Période]^{1,2,3},TRUE,TRUE),1,1)</f>
        <v>1.1877213738729095E-4</v>
      </c>
    </row>
    <row r="5" spans="1:12" x14ac:dyDescent="0.25">
      <c r="A5" s="5">
        <v>44227</v>
      </c>
      <c r="B5" s="6">
        <v>8888</v>
      </c>
      <c r="C5" s="6">
        <f>Tableau1[[#This Row],[Période]]^3*$E$4+Tableau1[[#This Row],[Période]]^2*$F$4+Tableau1[[#This Row],[Période]]*$G$4+$H$4</f>
        <v>8443.2842617034912</v>
      </c>
      <c r="D5" s="7"/>
      <c r="E5">
        <v>2.8848042646441089E-5</v>
      </c>
      <c r="F5">
        <v>3.8577949030964964</v>
      </c>
      <c r="G5">
        <v>171963.25821136183</v>
      </c>
      <c r="H5">
        <v>2555088466.6879063</v>
      </c>
      <c r="K5" t="s">
        <v>10</v>
      </c>
      <c r="L5" s="9" cm="1">
        <f t="array" ref="L5">INDEX(LINEST(Tableau1[Nombre produits vendus],Tableau1[Période]^{1,2,3},TRUE,TRUE),1,2)</f>
        <v>-15.779153390172203</v>
      </c>
    </row>
    <row r="6" spans="1:12" x14ac:dyDescent="0.25">
      <c r="A6" s="5">
        <v>44255</v>
      </c>
      <c r="B6" s="6">
        <v>8820</v>
      </c>
      <c r="C6" s="6">
        <f>Tableau1[[#This Row],[Période]]^3*$E$4+Tableau1[[#This Row],[Période]]^2*$F$4+Tableau1[[#This Row],[Période]]*$G$4+$H$4</f>
        <v>9533.30690574646</v>
      </c>
      <c r="D6" s="7"/>
      <c r="E6" s="10">
        <v>0.99696732079531847</v>
      </c>
      <c r="F6">
        <v>1024.6352761067915</v>
      </c>
      <c r="G6" t="e">
        <v>#N/A</v>
      </c>
      <c r="H6" t="e">
        <v>#N/A</v>
      </c>
      <c r="K6" t="s">
        <v>11</v>
      </c>
      <c r="L6" s="9" cm="1">
        <f t="array" ref="L6">INDEX(LINEST(Tableau1[Nombre produits vendus],Tableau1[Période]^{1,2,3},TRUE,TRUE),1,3)</f>
        <v>698803.92874187569</v>
      </c>
    </row>
    <row r="7" spans="1:12" x14ac:dyDescent="0.25">
      <c r="A7" s="5">
        <v>44286</v>
      </c>
      <c r="B7" s="6">
        <v>11086</v>
      </c>
      <c r="C7" s="6">
        <f>Tableau1[[#This Row],[Période]]^3*$E$4+Tableau1[[#This Row],[Période]]^2*$F$4+Tableau1[[#This Row],[Période]]*$G$4+$H$4</f>
        <v>10721.801614761353</v>
      </c>
      <c r="D7" s="7"/>
      <c r="E7">
        <v>2191.6095823924566</v>
      </c>
      <c r="F7">
        <v>20</v>
      </c>
      <c r="G7" t="e">
        <v>#N/A</v>
      </c>
      <c r="H7" t="e">
        <v>#N/A</v>
      </c>
      <c r="K7" t="s">
        <v>6</v>
      </c>
      <c r="L7" s="9" cm="1">
        <f t="array" ref="L7">INDEX(LINEST(Tableau1[Nombre produits vendus],Tableau1[Période]^{1,2,3},TRUE,TRUE),1,4)</f>
        <v>-10316420592.114012</v>
      </c>
    </row>
    <row r="8" spans="1:12" x14ac:dyDescent="0.25">
      <c r="A8" s="5">
        <v>44316</v>
      </c>
      <c r="B8" s="6">
        <v>12098</v>
      </c>
      <c r="C8" s="6">
        <f>Tableau1[[#This Row],[Période]]^3*$E$4+Tableau1[[#This Row],[Période]]^2*$F$4+Tableau1[[#This Row],[Période]]*$G$4+$H$4</f>
        <v>11872.976121902466</v>
      </c>
      <c r="D8" s="7"/>
      <c r="E8">
        <v>6902764432.9774847</v>
      </c>
      <c r="F8">
        <v>20997548.980848815</v>
      </c>
      <c r="G8" t="e">
        <v>#N/A</v>
      </c>
      <c r="H8" t="e">
        <v>#N/A</v>
      </c>
    </row>
    <row r="9" spans="1:12" x14ac:dyDescent="0.25">
      <c r="A9" s="5">
        <v>44347</v>
      </c>
      <c r="B9" s="6">
        <v>12628</v>
      </c>
      <c r="C9" s="6">
        <f>Tableau1[[#This Row],[Période]]^3*$E$4+Tableau1[[#This Row],[Période]]^2*$F$4+Tableau1[[#This Row],[Période]]*$G$4+$H$4</f>
        <v>13084.23842048645</v>
      </c>
      <c r="D9" s="7"/>
    </row>
    <row r="10" spans="1:12" x14ac:dyDescent="0.25">
      <c r="A10" s="5">
        <v>44377</v>
      </c>
      <c r="B10" s="6">
        <v>14421</v>
      </c>
      <c r="C10" s="6">
        <f>Tableau1[[#This Row],[Période]]^3*$E$4+Tableau1[[#This Row],[Période]]^2*$F$4+Tableau1[[#This Row],[Période]]*$G$4+$H$4</f>
        <v>14297.221670150757</v>
      </c>
      <c r="D10" s="7"/>
    </row>
    <row r="11" spans="1:12" x14ac:dyDescent="0.25">
      <c r="A11" s="5">
        <v>44408</v>
      </c>
      <c r="B11" s="6">
        <v>15755</v>
      </c>
      <c r="C11" s="6">
        <f>Tableau1[[#This Row],[Période]]^3*$E$4+Tableau1[[#This Row],[Période]]^2*$F$4+Tableau1[[#This Row],[Période]]*$G$4+$H$4</f>
        <v>15613.454454421997</v>
      </c>
      <c r="D11" s="7"/>
    </row>
    <row r="12" spans="1:12" x14ac:dyDescent="0.25">
      <c r="A12" s="5">
        <v>44439</v>
      </c>
      <c r="B12" s="6">
        <v>16456</v>
      </c>
      <c r="C12" s="6">
        <f>Tableau1[[#This Row],[Période]]^3*$E$4+Tableau1[[#This Row],[Période]]^2*$F$4+Tableau1[[#This Row],[Période]]*$G$4+$H$4</f>
        <v>17014.535551071167</v>
      </c>
      <c r="D12" s="7"/>
    </row>
    <row r="13" spans="1:12" x14ac:dyDescent="0.25">
      <c r="A13" s="5">
        <v>44469</v>
      </c>
      <c r="B13" s="6">
        <v>18791</v>
      </c>
      <c r="C13" s="6">
        <f>Tableau1[[#This Row],[Période]]^3*$E$4+Tableau1[[#This Row],[Période]]^2*$F$4+Tableau1[[#This Row],[Période]]*$G$4+$H$4</f>
        <v>18471.203847885132</v>
      </c>
      <c r="D13" s="7"/>
    </row>
    <row r="14" spans="1:12" x14ac:dyDescent="0.25">
      <c r="A14" s="5">
        <v>44500</v>
      </c>
      <c r="B14" s="6">
        <v>19624</v>
      </c>
      <c r="C14" s="6">
        <f>Tableau1[[#This Row],[Période]]^3*$E$4+Tableau1[[#This Row],[Période]]^2*$F$4+Tableau1[[#This Row],[Période]]*$G$4+$H$4</f>
        <v>20101.233594894409</v>
      </c>
      <c r="D14" s="7"/>
    </row>
    <row r="15" spans="1:12" x14ac:dyDescent="0.25">
      <c r="A15" s="5">
        <v>44530</v>
      </c>
      <c r="B15" s="6">
        <v>21428</v>
      </c>
      <c r="C15" s="6">
        <f>Tableau1[[#This Row],[Période]]^3*$E$4+Tableau1[[#This Row],[Période]]^2*$F$4+Tableau1[[#This Row],[Période]]*$G$4+$H$4</f>
        <v>21819.240701675415</v>
      </c>
      <c r="D15" s="7"/>
    </row>
    <row r="16" spans="1:12" x14ac:dyDescent="0.25">
      <c r="A16" s="5">
        <v>44561</v>
      </c>
      <c r="B16" s="6">
        <v>25536</v>
      </c>
      <c r="C16" s="6">
        <f>Tableau1[[#This Row],[Période]]^3*$E$4+Tableau1[[#This Row],[Période]]^2*$F$4+Tableau1[[#This Row],[Période]]*$G$4+$H$4</f>
        <v>23760.421995162964</v>
      </c>
      <c r="D16" s="7"/>
    </row>
    <row r="17" spans="1:4" x14ac:dyDescent="0.25">
      <c r="A17" s="5">
        <v>44592</v>
      </c>
      <c r="B17" s="6">
        <v>25454</v>
      </c>
      <c r="C17" s="6">
        <f>Tableau1[[#This Row],[Période]]^3*$E$4+Tableau1[[#This Row],[Période]]^2*$F$4+Tableau1[[#This Row],[Période]]*$G$4+$H$4</f>
        <v>25891.232152938843</v>
      </c>
      <c r="D17" s="7"/>
    </row>
    <row r="18" spans="1:4" x14ac:dyDescent="0.25">
      <c r="A18" s="5">
        <v>44620</v>
      </c>
      <c r="B18" s="6">
        <v>26418</v>
      </c>
      <c r="C18" s="6">
        <f>Tableau1[[#This Row],[Période]]^3*$E$4+Tableau1[[#This Row],[Période]]^2*$F$4+Tableau1[[#This Row],[Période]]*$G$4+$H$4</f>
        <v>27996.483949661255</v>
      </c>
      <c r="D18" s="7"/>
    </row>
    <row r="19" spans="1:4" x14ac:dyDescent="0.25">
      <c r="A19" s="5">
        <v>44651</v>
      </c>
      <c r="B19" s="6">
        <v>32832</v>
      </c>
      <c r="C19" s="6">
        <f>Tableau1[[#This Row],[Période]]^3*$E$4+Tableau1[[#This Row],[Période]]^2*$F$4+Tableau1[[#This Row],[Période]]*$G$4+$H$4</f>
        <v>30546.8538646698</v>
      </c>
      <c r="D19" s="7"/>
    </row>
    <row r="20" spans="1:4" x14ac:dyDescent="0.25">
      <c r="A20" s="5">
        <v>44681</v>
      </c>
      <c r="B20" s="6">
        <v>32736</v>
      </c>
      <c r="C20" s="6">
        <f>Tableau1[[#This Row],[Période]]^3*$E$4+Tableau1[[#This Row],[Période]]^2*$F$4+Tableau1[[#This Row],[Période]]*$G$4+$H$4</f>
        <v>33253.973669052124</v>
      </c>
      <c r="D20" s="7"/>
    </row>
    <row r="21" spans="1:4" x14ac:dyDescent="0.25">
      <c r="A21" s="5">
        <v>44712</v>
      </c>
      <c r="B21" s="6">
        <v>35596</v>
      </c>
      <c r="C21" s="6">
        <f>Tableau1[[#This Row],[Période]]^3*$E$4+Tableau1[[#This Row],[Période]]^2*$F$4+Tableau1[[#This Row],[Période]]*$G$4+$H$4</f>
        <v>36318.981027603149</v>
      </c>
      <c r="D21" s="7"/>
    </row>
    <row r="22" spans="1:4" x14ac:dyDescent="0.25">
      <c r="A22" s="5">
        <v>44742</v>
      </c>
      <c r="B22" s="6">
        <v>40480</v>
      </c>
      <c r="C22" s="6">
        <f>Tableau1[[#This Row],[Période]]^3*$E$4+Tableau1[[#This Row],[Période]]^2*$F$4+Tableau1[[#This Row],[Période]]*$G$4+$H$4</f>
        <v>39563.912664413452</v>
      </c>
      <c r="D22" s="7"/>
    </row>
    <row r="23" spans="1:4" x14ac:dyDescent="0.25">
      <c r="A23" s="5">
        <v>44773</v>
      </c>
      <c r="B23" s="6">
        <v>42108</v>
      </c>
      <c r="C23" s="6">
        <f>Tableau1[[#This Row],[Période]]^3*$E$4+Tableau1[[#This Row],[Période]]^2*$F$4+Tableau1[[#This Row],[Période]]*$G$4+$H$4</f>
        <v>43225.760389328003</v>
      </c>
      <c r="D23" s="7"/>
    </row>
    <row r="24" spans="1:4" x14ac:dyDescent="0.25">
      <c r="A24" s="5">
        <v>44804</v>
      </c>
      <c r="B24" s="6">
        <v>47886</v>
      </c>
      <c r="C24" s="6">
        <f>Tableau1[[#This Row],[Période]]^3*$E$4+Tableau1[[#This Row],[Période]]^2*$F$4+Tableau1[[#This Row],[Période]]*$G$4+$H$4</f>
        <v>47222.423067092896</v>
      </c>
      <c r="D24" s="7"/>
    </row>
    <row r="25" spans="1:4" x14ac:dyDescent="0.25">
      <c r="A25" s="5">
        <v>44834</v>
      </c>
      <c r="B25" s="6">
        <v>52095</v>
      </c>
      <c r="C25" s="6">
        <f>Tableau1[[#This Row],[Période]]^3*$E$4+Tableau1[[#This Row],[Période]]^2*$F$4+Tableau1[[#This Row],[Période]]*$G$4+$H$4</f>
        <v>51428.946054458618</v>
      </c>
      <c r="D25" s="7"/>
    </row>
    <row r="26" spans="1:4" x14ac:dyDescent="0.25">
      <c r="A26" s="5">
        <v>44865</v>
      </c>
      <c r="B26" s="6">
        <v>54208</v>
      </c>
      <c r="C26" s="6">
        <f>Tableau1[[#This Row],[Période]]^3*$E$4+Tableau1[[#This Row],[Période]]^2*$F$4+Tableau1[[#This Row],[Période]]*$G$4+$H$4</f>
        <v>56146.427251815796</v>
      </c>
      <c r="D26" s="7"/>
    </row>
    <row r="27" spans="1:4" x14ac:dyDescent="0.25">
      <c r="A27" s="5">
        <v>44895</v>
      </c>
      <c r="B27" s="6">
        <v>61640</v>
      </c>
      <c r="C27" s="6">
        <f>Tableau1[[#This Row],[Période]]^3*$E$4+Tableau1[[#This Row],[Période]]^2*$F$4+Tableau1[[#This Row],[Période]]*$G$4+$H$4</f>
        <v>61090.292146682739</v>
      </c>
      <c r="D27" s="7"/>
    </row>
    <row r="28" spans="1:4" x14ac:dyDescent="0.25">
      <c r="A28" s="5">
        <v>44926</v>
      </c>
      <c r="B28" s="6">
        <v>67045</v>
      </c>
      <c r="C28" s="6">
        <f>Tableau1[[#This Row],[Période]]^3*$E$4+Tableau1[[#This Row],[Période]]^2*$F$4+Tableau1[[#This Row],[Période]]*$G$4+$H$4</f>
        <v>66610.794763565063</v>
      </c>
      <c r="D28" s="7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Martin</dc:creator>
  <cp:lastModifiedBy>Jean-Eric</cp:lastModifiedBy>
  <dcterms:created xsi:type="dcterms:W3CDTF">2021-05-08T21:45:43Z</dcterms:created>
  <dcterms:modified xsi:type="dcterms:W3CDTF">2021-05-09T04:09:15Z</dcterms:modified>
</cp:coreProperties>
</file>