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D8A23F60-1CF2-4DF9-AFF9-DE17A550CEFE}" xr6:coauthVersionLast="46" xr6:coauthVersionMax="46" xr10:uidLastSave="{00000000-0000-0000-0000-000000000000}"/>
  <bookViews>
    <workbookView xWindow="-120" yWindow="-120" windowWidth="24240" windowHeight="13740" xr2:uid="{504A7B41-63C2-4795-86C4-47F6CD1DBAD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17" i="1" l="1" a="1"/>
  <c r="M17" i="1" s="1"/>
  <c r="M16" i="1" a="1"/>
  <c r="M16" i="1" s="1"/>
  <c r="L5" i="1" a="1"/>
  <c r="L5" i="1" s="1"/>
  <c r="M13" i="1"/>
  <c r="M12" i="1"/>
  <c r="D6" i="1" a="1"/>
  <c r="D6" i="1" s="1"/>
  <c r="D7" i="1" a="1"/>
  <c r="D7" i="1" s="1"/>
  <c r="D8" i="1" a="1"/>
  <c r="D8" i="1" s="1"/>
  <c r="D9" i="1" a="1"/>
  <c r="D9" i="1" s="1"/>
  <c r="D10" i="1" a="1"/>
  <c r="D10" i="1" s="1"/>
  <c r="D11" i="1" a="1"/>
  <c r="D11" i="1" s="1"/>
  <c r="D12" i="1" a="1"/>
  <c r="D12" i="1" s="1"/>
  <c r="D13" i="1" a="1"/>
  <c r="D13" i="1" s="1"/>
  <c r="D14" i="1" a="1"/>
  <c r="D14" i="1" s="1"/>
  <c r="D15" i="1" a="1"/>
  <c r="D15" i="1" s="1"/>
  <c r="D16" i="1" a="1"/>
  <c r="D16" i="1" s="1"/>
  <c r="D17" i="1" a="1"/>
  <c r="D17" i="1" s="1"/>
  <c r="D18" i="1" a="1"/>
  <c r="D18" i="1" s="1"/>
  <c r="D19" i="1" a="1"/>
  <c r="D19" i="1" s="1"/>
  <c r="D20" i="1" a="1"/>
  <c r="D20" i="1" s="1"/>
  <c r="D21" i="1" a="1"/>
  <c r="D21" i="1" s="1"/>
  <c r="D22" i="1" a="1"/>
  <c r="D22" i="1" s="1"/>
  <c r="D23" i="1" a="1"/>
  <c r="D23" i="1" s="1"/>
  <c r="D24" i="1" a="1"/>
  <c r="D24" i="1" s="1"/>
  <c r="D25" i="1" a="1"/>
  <c r="D25" i="1" s="1"/>
  <c r="D26" i="1" a="1"/>
  <c r="D26" i="1" s="1"/>
  <c r="D27" i="1" a="1"/>
  <c r="D27" i="1" s="1"/>
  <c r="D28" i="1" a="1"/>
  <c r="D28" i="1" s="1"/>
  <c r="D29" i="1" a="1"/>
  <c r="D29" i="1" s="1"/>
  <c r="D30" i="1" a="1"/>
  <c r="D30" i="1" s="1"/>
  <c r="D31" i="1" a="1"/>
  <c r="D31" i="1" s="1"/>
  <c r="D32" i="1" a="1"/>
  <c r="D32" i="1" s="1"/>
  <c r="D33" i="1" a="1"/>
  <c r="D33" i="1" s="1"/>
  <c r="D34" i="1" a="1"/>
  <c r="D34" i="1" s="1"/>
  <c r="D35" i="1" a="1"/>
  <c r="D35" i="1" s="1"/>
  <c r="D36" i="1" a="1"/>
  <c r="D36" i="1" s="1"/>
  <c r="D37" i="1" a="1"/>
  <c r="D37" i="1" s="1"/>
  <c r="D38" i="1" a="1"/>
  <c r="D38" i="1" s="1"/>
  <c r="D39" i="1" a="1"/>
  <c r="D39" i="1" s="1"/>
  <c r="D40" i="1" a="1"/>
  <c r="D40" i="1" s="1"/>
  <c r="D41" i="1" a="1"/>
  <c r="D41" i="1" s="1"/>
  <c r="D42" i="1" a="1"/>
  <c r="D42" i="1" s="1"/>
  <c r="D43" i="1" a="1"/>
  <c r="D43" i="1" s="1"/>
  <c r="D44" i="1" a="1"/>
  <c r="D44" i="1" s="1"/>
  <c r="D45" i="1" a="1"/>
  <c r="D45" i="1" s="1"/>
  <c r="D46" i="1" a="1"/>
  <c r="D46" i="1" s="1"/>
  <c r="D47" i="1" a="1"/>
  <c r="D47" i="1" s="1"/>
  <c r="D48" i="1" a="1"/>
  <c r="D48" i="1" s="1"/>
  <c r="D49" i="1" a="1"/>
  <c r="D49" i="1" s="1"/>
  <c r="D50" i="1" a="1"/>
  <c r="D50" i="1" s="1"/>
  <c r="D51" i="1" a="1"/>
  <c r="D51" i="1" s="1"/>
  <c r="D52" i="1" a="1"/>
  <c r="D52" i="1" s="1"/>
  <c r="D53" i="1" a="1"/>
  <c r="D53" i="1" s="1"/>
  <c r="D54" i="1" a="1"/>
  <c r="D54" i="1" s="1"/>
  <c r="D5" i="1" a="1"/>
  <c r="D5" i="1" s="1"/>
  <c r="H6" i="1"/>
  <c r="P17" i="1"/>
  <c r="P16" i="1"/>
  <c r="H5" i="1"/>
  <c r="P13" i="1"/>
  <c r="P12" i="1"/>
  <c r="P5" i="1"/>
  <c r="M8" i="1" l="1"/>
  <c r="L6" i="1"/>
  <c r="M9" i="1"/>
  <c r="M7" i="1"/>
  <c r="M5" i="1"/>
  <c r="M6" i="1"/>
  <c r="L8" i="1"/>
  <c r="L9" i="1"/>
  <c r="L7" i="1"/>
  <c r="E6" i="1"/>
  <c r="F6" i="1" s="1"/>
  <c r="E48" i="1"/>
  <c r="F48" i="1" s="1"/>
  <c r="E44" i="1"/>
  <c r="F44" i="1" s="1"/>
  <c r="E36" i="1"/>
  <c r="F36" i="1" s="1"/>
  <c r="E32" i="1"/>
  <c r="F32" i="1" s="1"/>
  <c r="E28" i="1"/>
  <c r="F28" i="1" s="1"/>
  <c r="E24" i="1"/>
  <c r="F24" i="1" s="1"/>
  <c r="E20" i="1"/>
  <c r="F20" i="1" s="1"/>
  <c r="E16" i="1"/>
  <c r="F16" i="1" s="1"/>
  <c r="E12" i="1"/>
  <c r="F12" i="1" s="1"/>
  <c r="E8" i="1"/>
  <c r="F8" i="1" s="1"/>
  <c r="E5" i="1"/>
  <c r="F5" i="1" s="1"/>
  <c r="E51" i="1"/>
  <c r="F51" i="1" s="1"/>
  <c r="E47" i="1"/>
  <c r="F47" i="1" s="1"/>
  <c r="E43" i="1"/>
  <c r="F43" i="1" s="1"/>
  <c r="E39" i="1"/>
  <c r="F39" i="1" s="1"/>
  <c r="E35" i="1"/>
  <c r="F35" i="1" s="1"/>
  <c r="E31" i="1"/>
  <c r="F31" i="1" s="1"/>
  <c r="E27" i="1"/>
  <c r="F27" i="1" s="1"/>
  <c r="E23" i="1"/>
  <c r="F23" i="1" s="1"/>
  <c r="E19" i="1"/>
  <c r="F19" i="1" s="1"/>
  <c r="E15" i="1"/>
  <c r="F15" i="1" s="1"/>
  <c r="E11" i="1"/>
  <c r="F11" i="1" s="1"/>
  <c r="E7" i="1"/>
  <c r="F7" i="1" s="1"/>
  <c r="E53" i="1"/>
  <c r="F53" i="1" s="1"/>
  <c r="E49" i="1"/>
  <c r="F49" i="1" s="1"/>
  <c r="E45" i="1"/>
  <c r="F45" i="1" s="1"/>
  <c r="E41" i="1"/>
  <c r="F41" i="1" s="1"/>
  <c r="E37" i="1"/>
  <c r="F37" i="1" s="1"/>
  <c r="E33" i="1"/>
  <c r="F33" i="1" s="1"/>
  <c r="E29" i="1"/>
  <c r="F29" i="1" s="1"/>
  <c r="E25" i="1"/>
  <c r="F25" i="1" s="1"/>
  <c r="E21" i="1"/>
  <c r="F21" i="1" s="1"/>
  <c r="E17" i="1"/>
  <c r="F17" i="1" s="1"/>
  <c r="E13" i="1"/>
  <c r="F13" i="1" s="1"/>
  <c r="E9" i="1"/>
  <c r="F9" i="1" s="1"/>
  <c r="E54" i="1"/>
  <c r="F54" i="1" s="1"/>
  <c r="E50" i="1"/>
  <c r="F50" i="1" s="1"/>
  <c r="E46" i="1"/>
  <c r="F46" i="1" s="1"/>
  <c r="E42" i="1"/>
  <c r="F42" i="1" s="1"/>
  <c r="E38" i="1"/>
  <c r="F38" i="1" s="1"/>
  <c r="E34" i="1"/>
  <c r="F34" i="1" s="1"/>
  <c r="E30" i="1"/>
  <c r="F30" i="1" s="1"/>
  <c r="E26" i="1"/>
  <c r="F26" i="1" s="1"/>
  <c r="E22" i="1"/>
  <c r="F22" i="1" s="1"/>
  <c r="E18" i="1"/>
  <c r="F18" i="1" s="1"/>
  <c r="E14" i="1"/>
  <c r="F14" i="1" s="1"/>
  <c r="E10" i="1"/>
  <c r="F10" i="1" s="1"/>
  <c r="E52" i="1" l="1"/>
  <c r="F52" i="1" s="1"/>
  <c r="E40" i="1"/>
  <c r="F40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<sst xmlns="http://schemas.openxmlformats.org/spreadsheetml/2006/main" count="17" uniqueCount="13">
  <si>
    <t>X</t>
  </si>
  <si>
    <t>Y</t>
  </si>
  <si>
    <t>Tendance</t>
  </si>
  <si>
    <t>DroiteReg</t>
  </si>
  <si>
    <t>pente</t>
  </si>
  <si>
    <t>ordonnée</t>
  </si>
  <si>
    <t xml:space="preserve">D5 : </t>
  </si>
  <si>
    <t xml:space="preserve">E5 : </t>
  </si>
  <si>
    <t xml:space="preserve">L5 : </t>
  </si>
  <si>
    <t xml:space="preserve">M12 : </t>
  </si>
  <si>
    <t xml:space="preserve">M13 : </t>
  </si>
  <si>
    <t xml:space="preserve">M16 : </t>
  </si>
  <si>
    <t xml:space="preserve">M17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</si>
</sst>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color theme="1"/>
      <name val="Consolas"/>
      <family val="2"/>
    </font>
    <font>
      <sz val="10"/>
      <color rgb="FFFF0000"/>
      <name val="Consolas"/>
      <family val="2"/>
    </font>
    <font>
      <sz val="9"/>
      <color rgb="FFFF0000"/>
      <name val="Consolas"/>
      <family val="2"/>
    </font>
    <font>
      <b/>
      <sz val="10"/>
      <color theme="1"/>
      <name val="Consolas"/>
      <family val="3"/>
    </font>
    <font>
      <b/>
      <u/>
      <sz val="10"/>
      <color theme="1"/>
      <name val="Consolas"/>
      <family val="3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2" fontId="2" fillId="0" borderId="0" xfId="0" applyNumberFormat="1" applyFont="1"/>
    <xf numFmtId="0" fontId="1" fillId="0" borderId="0" xfId="0" applyFont="1"/>
    <xf numFmtId="0" fontId="0" fillId="2" borderId="0" xfId="0" applyFill="1"/>
    <xf numFmtId="2" fontId="2" fillId="0" borderId="0" xfId="0" applyNumberFormat="1" applyFont="1" applyAlignment="1">
      <alignment horizontal="right"/>
    </xf>
    <xf numFmtId="0" fontId="1" fillId="0" borderId="0" xfId="0" applyFont="1" applyAlignment="1">
      <alignment horizontal="right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2" fontId="2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3" fillId="0" borderId="1" xfId="0" applyFont="1" applyBorder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38AC46-58F8-4E10-9319-3F9F5C27BC9A}">
  <dimension ref="B3:P54"/>
  <sheetViews>
    <sheetView showGridLines="0" tabSelected="1" workbookViewId="0">
      <selection activeCell="I22" sqref="I22"/>
    </sheetView>
  </sheetViews>
  <sheetFormatPr baseColWidth="10" defaultRowHeight="12.75" x14ac:dyDescent="0.2"/>
  <sheetData>
    <row r="3" spans="2:16" x14ac:dyDescent="0.2">
      <c r="D3" s="2"/>
    </row>
    <row r="4" spans="2:16" x14ac:dyDescent="0.2">
      <c r="B4" s="9" t="s">
        <v>0</v>
      </c>
      <c r="C4" s="9" t="s">
        <v>1</v>
      </c>
      <c r="D4" s="9" t="s">
        <v>2</v>
      </c>
      <c r="E4" s="9" t="s">
        <v>3</v>
      </c>
      <c r="F4" s="9"/>
      <c r="L4" s="10" t="s">
        <v>4</v>
      </c>
      <c r="M4" s="10" t="s">
        <v>5</v>
      </c>
    </row>
    <row r="5" spans="2:16" x14ac:dyDescent="0.2">
      <c r="B5" s="6">
        <v>4</v>
      </c>
      <c r="C5" s="6">
        <v>15.87</v>
      </c>
      <c r="D5" s="7" cm="1">
        <f t="array" ref="D5">TREND($C$5:$C$54,$B$5:$B$54,B5)</f>
        <v>17.520038164080272</v>
      </c>
      <c r="E5" s="7">
        <f>B5*$L$5+$M$5</f>
        <v>17.520038164080272</v>
      </c>
      <c r="F5" s="8" t="b">
        <f>D5=E5</f>
        <v>1</v>
      </c>
      <c r="G5" s="4" t="s">
        <v>6</v>
      </c>
      <c r="H5" s="2" t="str">
        <f ca="1">_xlfn.FORMULATEXT(D5)</f>
        <v>=TENDANCE($C$5:$C$54;$B$5:$B$54;B5)</v>
      </c>
      <c r="I5" s="1"/>
      <c r="L5" s="3">
        <f t="array" ref="L5:M9">LINEST(C5:C54,B5:B54,TRUE,TRUE)</f>
        <v>-2.0132184198554295E-2</v>
      </c>
      <c r="M5" s="3">
        <v>17.60056690087449</v>
      </c>
      <c r="O5" s="5" t="s">
        <v>8</v>
      </c>
      <c r="P5" s="2" t="str">
        <f ca="1">_xlfn.FORMULATEXT(L5)</f>
        <v>{=DROITEREG(C5:C54;B5:B54;VRAI;VRAI)}</v>
      </c>
    </row>
    <row r="6" spans="2:16" x14ac:dyDescent="0.2">
      <c r="B6" s="6">
        <v>20</v>
      </c>
      <c r="C6" s="6">
        <v>23.25</v>
      </c>
      <c r="D6" s="7" cm="1">
        <f t="array" ref="D6">TREND($C$5:$C$54,$B$5:$B$54,B6)</f>
        <v>17.197923216903405</v>
      </c>
      <c r="E6" s="7">
        <f t="shared" ref="E6:E54" si="0">B6*$L$5+$M$5</f>
        <v>17.197923216903405</v>
      </c>
      <c r="F6" s="8" t="b">
        <f t="shared" ref="F6:F54" si="1">D6=E6</f>
        <v>1</v>
      </c>
      <c r="G6" s="4" t="s">
        <v>7</v>
      </c>
      <c r="H6" s="1" t="str">
        <f ca="1">_xlfn.FORMULATEXT(E5)</f>
        <v>=B5*$L$5+$M$5</v>
      </c>
      <c r="I6" s="1"/>
      <c r="L6">
        <v>0.15979517981870464</v>
      </c>
      <c r="M6">
        <v>2.6963276313775641</v>
      </c>
    </row>
    <row r="7" spans="2:16" x14ac:dyDescent="0.2">
      <c r="B7" s="6">
        <v>19</v>
      </c>
      <c r="C7" s="6">
        <v>24.47</v>
      </c>
      <c r="D7" s="7" cm="1">
        <f t="array" ref="D7">TREND($C$5:$C$54,$B$5:$B$54,B7)</f>
        <v>17.21805540110196</v>
      </c>
      <c r="E7" s="7">
        <f t="shared" si="0"/>
        <v>17.21805540110196</v>
      </c>
      <c r="F7" s="8" t="b">
        <f t="shared" si="1"/>
        <v>1</v>
      </c>
      <c r="G7" s="1"/>
      <c r="H7" s="1"/>
      <c r="I7" s="1"/>
      <c r="L7">
        <v>3.3057470050154033E-4</v>
      </c>
      <c r="M7">
        <v>8.9902080374220361</v>
      </c>
    </row>
    <row r="8" spans="2:16" x14ac:dyDescent="0.2">
      <c r="B8" s="6">
        <v>8</v>
      </c>
      <c r="C8" s="6">
        <v>23.73</v>
      </c>
      <c r="D8" s="7" cm="1">
        <f t="array" ref="D8">TREND($C$5:$C$54,$B$5:$B$54,B8)</f>
        <v>17.439509427286055</v>
      </c>
      <c r="E8" s="7">
        <f t="shared" si="0"/>
        <v>17.439509427286055</v>
      </c>
      <c r="F8" s="8" t="b">
        <f t="shared" si="1"/>
        <v>1</v>
      </c>
      <c r="G8" s="1"/>
      <c r="H8" s="1"/>
      <c r="I8" s="1"/>
      <c r="L8">
        <v>1.5872832781016633E-2</v>
      </c>
      <c r="M8">
        <v>48</v>
      </c>
    </row>
    <row r="9" spans="2:16" x14ac:dyDescent="0.2">
      <c r="B9" s="6">
        <v>20</v>
      </c>
      <c r="C9" s="6">
        <v>14.32</v>
      </c>
      <c r="D9" s="7" cm="1">
        <f t="array" ref="D9">TREND($C$5:$C$54,$B$5:$B$54,B9)</f>
        <v>17.197923216903405</v>
      </c>
      <c r="E9" s="7">
        <f t="shared" si="0"/>
        <v>17.197923216903405</v>
      </c>
      <c r="F9" s="8" t="b">
        <f t="shared" si="1"/>
        <v>1</v>
      </c>
      <c r="G9" s="1"/>
      <c r="H9" s="1"/>
      <c r="I9" s="1"/>
      <c r="L9">
        <v>1.2829033058669665</v>
      </c>
      <c r="M9">
        <v>3879.5443466941333</v>
      </c>
    </row>
    <row r="10" spans="2:16" x14ac:dyDescent="0.2">
      <c r="B10" s="6">
        <v>21</v>
      </c>
      <c r="C10" s="6">
        <v>26.06</v>
      </c>
      <c r="D10" s="7" cm="1">
        <f t="array" ref="D10">TREND($C$5:$C$54,$B$5:$B$54,B10)</f>
        <v>17.17779103270485</v>
      </c>
      <c r="E10" s="7">
        <f t="shared" si="0"/>
        <v>17.17779103270485</v>
      </c>
      <c r="F10" s="8" t="b">
        <f t="shared" si="1"/>
        <v>1</v>
      </c>
      <c r="G10" s="1"/>
      <c r="H10" s="1"/>
      <c r="I10" s="1"/>
    </row>
    <row r="11" spans="2:16" x14ac:dyDescent="0.2">
      <c r="B11" s="6">
        <v>16</v>
      </c>
      <c r="C11" s="6">
        <v>5.88</v>
      </c>
      <c r="D11" s="7" cm="1">
        <f t="array" ref="D11">TREND($C$5:$C$54,$B$5:$B$54,B11)</f>
        <v>17.278451953697623</v>
      </c>
      <c r="E11" s="7">
        <f t="shared" si="0"/>
        <v>17.278451953697623</v>
      </c>
      <c r="F11" s="8" t="b">
        <f t="shared" si="1"/>
        <v>1</v>
      </c>
      <c r="G11" s="1"/>
      <c r="H11" s="1"/>
      <c r="I11" s="1"/>
    </row>
    <row r="12" spans="2:16" x14ac:dyDescent="0.2">
      <c r="B12" s="6">
        <v>14</v>
      </c>
      <c r="C12" s="6">
        <v>23.69</v>
      </c>
      <c r="D12" s="7" cm="1">
        <f t="array" ref="D12">TREND($C$5:$C$54,$B$5:$B$54,B12)</f>
        <v>17.31871632209473</v>
      </c>
      <c r="E12" s="7">
        <f t="shared" si="0"/>
        <v>17.31871632209473</v>
      </c>
      <c r="F12" s="8" t="b">
        <f t="shared" si="1"/>
        <v>1</v>
      </c>
      <c r="G12" s="1"/>
      <c r="H12" s="1"/>
      <c r="I12" s="1"/>
      <c r="L12" s="11" t="s">
        <v>4</v>
      </c>
      <c r="M12" s="3">
        <f>SLOPE(C5:C54,B5:B54)</f>
        <v>-2.0132184198554327E-2</v>
      </c>
      <c r="O12" s="5" t="s">
        <v>9</v>
      </c>
      <c r="P12" s="2" t="str">
        <f ca="1">_xlfn.FORMULATEXT(M12)</f>
        <v>=PENTE(C5:C54;B5:B54)</v>
      </c>
    </row>
    <row r="13" spans="2:16" x14ac:dyDescent="0.2">
      <c r="B13" s="6">
        <v>11</v>
      </c>
      <c r="C13" s="6">
        <v>3.35</v>
      </c>
      <c r="D13" s="7" cm="1">
        <f t="array" ref="D13">TREND($C$5:$C$54,$B$5:$B$54,B13)</f>
        <v>17.379112874690392</v>
      </c>
      <c r="E13" s="7">
        <f t="shared" si="0"/>
        <v>17.379112874690392</v>
      </c>
      <c r="F13" s="8" t="b">
        <f t="shared" si="1"/>
        <v>1</v>
      </c>
      <c r="G13" s="1"/>
      <c r="H13" s="1"/>
      <c r="I13" s="1"/>
      <c r="L13" s="11" t="s">
        <v>5</v>
      </c>
      <c r="M13" s="3">
        <f>INTERCEPT(C5:C54,B5:B54)</f>
        <v>17.60056690087449</v>
      </c>
      <c r="O13" s="5" t="s">
        <v>10</v>
      </c>
      <c r="P13" s="2" t="str">
        <f ca="1">_xlfn.FORMULATEXT(M13)</f>
        <v>=ORDONNEE.ORIGINE(C5:C54;B5:B54)</v>
      </c>
    </row>
    <row r="14" spans="2:16" x14ac:dyDescent="0.2">
      <c r="B14" s="6">
        <v>17</v>
      </c>
      <c r="C14" s="6">
        <v>24.19</v>
      </c>
      <c r="D14" s="7" cm="1">
        <f t="array" ref="D14">TREND($C$5:$C$54,$B$5:$B$54,B14)</f>
        <v>17.258319769499067</v>
      </c>
      <c r="E14" s="7">
        <f t="shared" si="0"/>
        <v>17.258319769499067</v>
      </c>
      <c r="F14" s="8" t="b">
        <f t="shared" si="1"/>
        <v>1</v>
      </c>
      <c r="G14" s="1"/>
      <c r="H14" s="1"/>
      <c r="I14" s="1"/>
    </row>
    <row r="15" spans="2:16" x14ac:dyDescent="0.2">
      <c r="B15" s="6">
        <v>8</v>
      </c>
      <c r="C15" s="6">
        <v>29.94</v>
      </c>
      <c r="D15" s="7" cm="1">
        <f t="array" ref="D15">TREND($C$5:$C$54,$B$5:$B$54,B15)</f>
        <v>17.439509427286055</v>
      </c>
      <c r="E15" s="7">
        <f t="shared" si="0"/>
        <v>17.439509427286055</v>
      </c>
      <c r="F15" s="8" t="b">
        <f t="shared" si="1"/>
        <v>1</v>
      </c>
      <c r="G15" s="1"/>
      <c r="H15" s="1"/>
      <c r="I15" s="1"/>
    </row>
    <row r="16" spans="2:16" x14ac:dyDescent="0.2">
      <c r="B16" s="6">
        <v>8</v>
      </c>
      <c r="C16" s="6">
        <v>28.5</v>
      </c>
      <c r="D16" s="7" cm="1">
        <f t="array" ref="D16">TREND($C$5:$C$54,$B$5:$B$54,B16)</f>
        <v>17.439509427286055</v>
      </c>
      <c r="E16" s="7">
        <f t="shared" si="0"/>
        <v>17.439509427286055</v>
      </c>
      <c r="F16" s="8" t="b">
        <f t="shared" si="1"/>
        <v>1</v>
      </c>
      <c r="G16" s="1"/>
      <c r="H16" s="1"/>
      <c r="I16" s="1"/>
      <c r="L16" s="11" t="s">
        <v>4</v>
      </c>
      <c r="M16" s="3">
        <f t="array" ref="M16">INDEX(LINEST($C$5:$C$54,$B$5:$B$54),1)</f>
        <v>-2.0132184198554295E-2</v>
      </c>
      <c r="O16" s="5" t="s">
        <v>11</v>
      </c>
      <c r="P16" s="2" t="str">
        <f ca="1">_xlfn.FORMULATEXT(M16)</f>
        <v>{=INDEX(DROITEREG($C$5:$C$54;$B$5:$B$54);1)}</v>
      </c>
    </row>
    <row r="17" spans="2:16" x14ac:dyDescent="0.2">
      <c r="B17" s="6">
        <v>25</v>
      </c>
      <c r="C17" s="6">
        <v>23.96</v>
      </c>
      <c r="D17" s="7" cm="1">
        <f t="array" ref="D17">TREND($C$5:$C$54,$B$5:$B$54,B17)</f>
        <v>17.097262295910632</v>
      </c>
      <c r="E17" s="7">
        <f t="shared" si="0"/>
        <v>17.097262295910632</v>
      </c>
      <c r="F17" s="8" t="b">
        <f t="shared" si="1"/>
        <v>1</v>
      </c>
      <c r="G17" s="1"/>
      <c r="H17" s="1"/>
      <c r="I17" s="1"/>
      <c r="L17" s="11" t="s">
        <v>5</v>
      </c>
      <c r="M17" s="3">
        <f t="array" ref="M17">INDEX(LINEST($C$5:$C$54,$B$5:$B$54),2)</f>
        <v>17.60056690087449</v>
      </c>
      <c r="O17" s="5" t="s">
        <v>12</v>
      </c>
      <c r="P17" s="2" t="str">
        <f ca="1">_xlfn.FORMULATEXT(M17)</f>
        <v>{=INDEX(DROITEREG($C$5:$C$54;$B$5:$B$54);2)}</v>
      </c>
    </row>
    <row r="18" spans="2:16" x14ac:dyDescent="0.2">
      <c r="B18" s="6">
        <v>9</v>
      </c>
      <c r="C18" s="6">
        <v>23.16</v>
      </c>
      <c r="D18" s="7" cm="1">
        <f t="array" ref="D18">TREND($C$5:$C$54,$B$5:$B$54,B18)</f>
        <v>17.419377243087503</v>
      </c>
      <c r="E18" s="7">
        <f t="shared" si="0"/>
        <v>17.419377243087503</v>
      </c>
      <c r="F18" s="8" t="b">
        <f t="shared" si="1"/>
        <v>1</v>
      </c>
      <c r="G18" s="1"/>
      <c r="H18" s="1"/>
      <c r="I18" s="1"/>
    </row>
    <row r="19" spans="2:16" x14ac:dyDescent="0.2">
      <c r="B19" s="6">
        <v>15</v>
      </c>
      <c r="C19" s="6">
        <v>29.47</v>
      </c>
      <c r="D19" s="7" cm="1">
        <f t="array" ref="D19">TREND($C$5:$C$54,$B$5:$B$54,B19)</f>
        <v>17.298584137896174</v>
      </c>
      <c r="E19" s="7">
        <f t="shared" si="0"/>
        <v>17.298584137896174</v>
      </c>
      <c r="F19" s="8" t="b">
        <f t="shared" si="1"/>
        <v>1</v>
      </c>
      <c r="G19" s="1"/>
      <c r="H19" s="1"/>
      <c r="I19" s="1"/>
    </row>
    <row r="20" spans="2:16" x14ac:dyDescent="0.2">
      <c r="B20" s="6">
        <v>17</v>
      </c>
      <c r="C20" s="6">
        <v>24.49</v>
      </c>
      <c r="D20" s="7" cm="1">
        <f t="array" ref="D20">TREND($C$5:$C$54,$B$5:$B$54,B20)</f>
        <v>17.258319769499067</v>
      </c>
      <c r="E20" s="7">
        <f t="shared" si="0"/>
        <v>17.258319769499067</v>
      </c>
      <c r="F20" s="8" t="b">
        <f t="shared" si="1"/>
        <v>1</v>
      </c>
      <c r="G20" s="1"/>
      <c r="H20" s="1"/>
      <c r="I20" s="1"/>
    </row>
    <row r="21" spans="2:16" x14ac:dyDescent="0.2">
      <c r="B21" s="6">
        <v>25</v>
      </c>
      <c r="C21" s="6">
        <v>6.41</v>
      </c>
      <c r="D21" s="7" cm="1">
        <f t="array" ref="D21">TREND($C$5:$C$54,$B$5:$B$54,B21)</f>
        <v>17.097262295910632</v>
      </c>
      <c r="E21" s="7">
        <f t="shared" si="0"/>
        <v>17.097262295910632</v>
      </c>
      <c r="F21" s="8" t="b">
        <f t="shared" si="1"/>
        <v>1</v>
      </c>
      <c r="G21" s="1"/>
      <c r="H21" s="1"/>
      <c r="I21" s="1"/>
    </row>
    <row r="22" spans="2:16" x14ac:dyDescent="0.2">
      <c r="B22" s="6">
        <v>4</v>
      </c>
      <c r="C22" s="6">
        <v>17.04</v>
      </c>
      <c r="D22" s="7" cm="1">
        <f t="array" ref="D22">TREND($C$5:$C$54,$B$5:$B$54,B22)</f>
        <v>17.520038164080272</v>
      </c>
      <c r="E22" s="7">
        <f t="shared" si="0"/>
        <v>17.520038164080272</v>
      </c>
      <c r="F22" s="8" t="b">
        <f t="shared" si="1"/>
        <v>1</v>
      </c>
      <c r="G22" s="1"/>
      <c r="H22" s="1"/>
      <c r="I22" s="1"/>
    </row>
    <row r="23" spans="2:16" x14ac:dyDescent="0.2">
      <c r="B23" s="6">
        <v>22</v>
      </c>
      <c r="C23" s="6">
        <v>9.51</v>
      </c>
      <c r="D23" s="7" cm="1">
        <f t="array" ref="D23">TREND($C$5:$C$54,$B$5:$B$54,B23)</f>
        <v>17.157658848506294</v>
      </c>
      <c r="E23" s="7">
        <f t="shared" si="0"/>
        <v>17.157658848506294</v>
      </c>
      <c r="F23" s="8" t="b">
        <f t="shared" si="1"/>
        <v>1</v>
      </c>
      <c r="G23" s="1"/>
      <c r="H23" s="1"/>
      <c r="I23" s="1"/>
    </row>
    <row r="24" spans="2:16" x14ac:dyDescent="0.2">
      <c r="B24" s="6">
        <v>11</v>
      </c>
      <c r="C24" s="6">
        <v>14.41</v>
      </c>
      <c r="D24" s="7" cm="1">
        <f t="array" ref="D24">TREND($C$5:$C$54,$B$5:$B$54,B24)</f>
        <v>17.379112874690392</v>
      </c>
      <c r="E24" s="7">
        <f t="shared" si="0"/>
        <v>17.379112874690392</v>
      </c>
      <c r="F24" s="8" t="b">
        <f t="shared" si="1"/>
        <v>1</v>
      </c>
      <c r="G24" s="1"/>
      <c r="H24" s="1"/>
      <c r="I24" s="1"/>
    </row>
    <row r="25" spans="2:16" x14ac:dyDescent="0.2">
      <c r="B25" s="6">
        <v>12</v>
      </c>
      <c r="C25" s="6">
        <v>15.4</v>
      </c>
      <c r="D25" s="7" cm="1">
        <f t="array" ref="D25">TREND($C$5:$C$54,$B$5:$B$54,B25)</f>
        <v>17.35898069049184</v>
      </c>
      <c r="E25" s="7">
        <f t="shared" si="0"/>
        <v>17.35898069049184</v>
      </c>
      <c r="F25" s="8" t="b">
        <f t="shared" si="1"/>
        <v>1</v>
      </c>
      <c r="G25" s="1"/>
      <c r="H25" s="1"/>
      <c r="I25" s="1"/>
    </row>
    <row r="26" spans="2:16" x14ac:dyDescent="0.2">
      <c r="B26" s="6">
        <v>18</v>
      </c>
      <c r="C26" s="6">
        <v>17.420000000000002</v>
      </c>
      <c r="D26" s="7" cm="1">
        <f t="array" ref="D26">TREND($C$5:$C$54,$B$5:$B$54,B26)</f>
        <v>17.238187585300512</v>
      </c>
      <c r="E26" s="7">
        <f t="shared" si="0"/>
        <v>17.238187585300512</v>
      </c>
      <c r="F26" s="8" t="b">
        <f t="shared" si="1"/>
        <v>1</v>
      </c>
      <c r="G26" s="1"/>
      <c r="H26" s="1"/>
      <c r="I26" s="1"/>
    </row>
    <row r="27" spans="2:16" x14ac:dyDescent="0.2">
      <c r="B27" s="6">
        <v>17</v>
      </c>
      <c r="C27" s="6">
        <v>27.99</v>
      </c>
      <c r="D27" s="7" cm="1">
        <f t="array" ref="D27">TREND($C$5:$C$54,$B$5:$B$54,B27)</f>
        <v>17.258319769499067</v>
      </c>
      <c r="E27" s="7">
        <f t="shared" si="0"/>
        <v>17.258319769499067</v>
      </c>
      <c r="F27" s="8" t="b">
        <f t="shared" si="1"/>
        <v>1</v>
      </c>
      <c r="G27" s="1"/>
      <c r="H27" s="1"/>
      <c r="I27" s="1"/>
    </row>
    <row r="28" spans="2:16" x14ac:dyDescent="0.2">
      <c r="B28" s="6">
        <v>2</v>
      </c>
      <c r="C28" s="6">
        <v>4.25</v>
      </c>
      <c r="D28" s="7" cm="1">
        <f t="array" ref="D28">TREND($C$5:$C$54,$B$5:$B$54,B28)</f>
        <v>17.560302532477383</v>
      </c>
      <c r="E28" s="7">
        <f t="shared" si="0"/>
        <v>17.560302532477383</v>
      </c>
      <c r="F28" s="8" t="b">
        <f t="shared" si="1"/>
        <v>1</v>
      </c>
      <c r="G28" s="1"/>
      <c r="H28" s="1"/>
      <c r="I28" s="1"/>
    </row>
    <row r="29" spans="2:16" x14ac:dyDescent="0.2">
      <c r="B29" s="6">
        <v>2</v>
      </c>
      <c r="C29" s="6">
        <v>4.59</v>
      </c>
      <c r="D29" s="7" cm="1">
        <f t="array" ref="D29">TREND($C$5:$C$54,$B$5:$B$54,B29)</f>
        <v>17.560302532477383</v>
      </c>
      <c r="E29" s="7">
        <f t="shared" si="0"/>
        <v>17.560302532477383</v>
      </c>
      <c r="F29" s="8" t="b">
        <f t="shared" si="1"/>
        <v>1</v>
      </c>
      <c r="G29" s="1"/>
      <c r="H29" s="1"/>
      <c r="I29" s="1"/>
    </row>
    <row r="30" spans="2:16" x14ac:dyDescent="0.2">
      <c r="B30" s="6">
        <v>4</v>
      </c>
      <c r="C30" s="6">
        <v>29.77</v>
      </c>
      <c r="D30" s="7" cm="1">
        <f t="array" ref="D30">TREND($C$5:$C$54,$B$5:$B$54,B30)</f>
        <v>17.520038164080272</v>
      </c>
      <c r="E30" s="7">
        <f t="shared" si="0"/>
        <v>17.520038164080272</v>
      </c>
      <c r="F30" s="8" t="b">
        <f t="shared" si="1"/>
        <v>1</v>
      </c>
      <c r="G30" s="1"/>
      <c r="H30" s="1"/>
      <c r="I30" s="1"/>
    </row>
    <row r="31" spans="2:16" x14ac:dyDescent="0.2">
      <c r="B31" s="6">
        <v>25</v>
      </c>
      <c r="C31" s="6">
        <v>20.18</v>
      </c>
      <c r="D31" s="7" cm="1">
        <f t="array" ref="D31">TREND($C$5:$C$54,$B$5:$B$54,B31)</f>
        <v>17.097262295910632</v>
      </c>
      <c r="E31" s="7">
        <f t="shared" si="0"/>
        <v>17.097262295910632</v>
      </c>
      <c r="F31" s="8" t="b">
        <f t="shared" si="1"/>
        <v>1</v>
      </c>
      <c r="G31" s="1"/>
      <c r="H31" s="1"/>
      <c r="I31" s="1"/>
    </row>
    <row r="32" spans="2:16" x14ac:dyDescent="0.2">
      <c r="B32" s="6">
        <v>23</v>
      </c>
      <c r="C32" s="6">
        <v>3.06</v>
      </c>
      <c r="D32" s="7" cm="1">
        <f t="array" ref="D32">TREND($C$5:$C$54,$B$5:$B$54,B32)</f>
        <v>17.137526664307742</v>
      </c>
      <c r="E32" s="7">
        <f t="shared" si="0"/>
        <v>17.137526664307742</v>
      </c>
      <c r="F32" s="8" t="b">
        <f t="shared" si="1"/>
        <v>1</v>
      </c>
      <c r="G32" s="1"/>
      <c r="H32" s="1"/>
      <c r="I32" s="1"/>
    </row>
    <row r="33" spans="2:9" x14ac:dyDescent="0.2">
      <c r="B33" s="6">
        <v>11</v>
      </c>
      <c r="C33" s="6">
        <v>2.08</v>
      </c>
      <c r="D33" s="7" cm="1">
        <f t="array" ref="D33">TREND($C$5:$C$54,$B$5:$B$54,B33)</f>
        <v>17.379112874690392</v>
      </c>
      <c r="E33" s="7">
        <f t="shared" si="0"/>
        <v>17.379112874690392</v>
      </c>
      <c r="F33" s="8" t="b">
        <f t="shared" si="1"/>
        <v>1</v>
      </c>
      <c r="G33" s="1"/>
      <c r="H33" s="1"/>
      <c r="I33" s="1"/>
    </row>
    <row r="34" spans="2:9" x14ac:dyDescent="0.2">
      <c r="B34" s="6">
        <v>20</v>
      </c>
      <c r="C34" s="6">
        <v>14.12</v>
      </c>
      <c r="D34" s="7" cm="1">
        <f t="array" ref="D34">TREND($C$5:$C$54,$B$5:$B$54,B34)</f>
        <v>17.197923216903405</v>
      </c>
      <c r="E34" s="7">
        <f t="shared" si="0"/>
        <v>17.197923216903405</v>
      </c>
      <c r="F34" s="8" t="b">
        <f t="shared" si="1"/>
        <v>1</v>
      </c>
      <c r="G34" s="1"/>
      <c r="H34" s="1"/>
      <c r="I34" s="1"/>
    </row>
    <row r="35" spans="2:9" x14ac:dyDescent="0.2">
      <c r="B35" s="6">
        <v>12</v>
      </c>
      <c r="C35" s="6">
        <v>21.75</v>
      </c>
      <c r="D35" s="7" cm="1">
        <f t="array" ref="D35">TREND($C$5:$C$54,$B$5:$B$54,B35)</f>
        <v>17.35898069049184</v>
      </c>
      <c r="E35" s="7">
        <f t="shared" si="0"/>
        <v>17.35898069049184</v>
      </c>
      <c r="F35" s="8" t="b">
        <f t="shared" si="1"/>
        <v>1</v>
      </c>
      <c r="G35" s="1"/>
      <c r="H35" s="1"/>
      <c r="I35" s="1"/>
    </row>
    <row r="36" spans="2:9" x14ac:dyDescent="0.2">
      <c r="B36" s="6">
        <v>23</v>
      </c>
      <c r="C36" s="6">
        <v>18.059999999999999</v>
      </c>
      <c r="D36" s="7" cm="1">
        <f t="array" ref="D36">TREND($C$5:$C$54,$B$5:$B$54,B36)</f>
        <v>17.137526664307742</v>
      </c>
      <c r="E36" s="7">
        <f t="shared" si="0"/>
        <v>17.137526664307742</v>
      </c>
      <c r="F36" s="8" t="b">
        <f t="shared" si="1"/>
        <v>1</v>
      </c>
      <c r="G36" s="1"/>
      <c r="H36" s="1"/>
      <c r="I36" s="1"/>
    </row>
    <row r="37" spans="2:9" x14ac:dyDescent="0.2">
      <c r="B37" s="6">
        <v>20</v>
      </c>
      <c r="C37" s="6">
        <v>3.04</v>
      </c>
      <c r="D37" s="7" cm="1">
        <f t="array" ref="D37">TREND($C$5:$C$54,$B$5:$B$54,B37)</f>
        <v>17.197923216903405</v>
      </c>
      <c r="E37" s="7">
        <f t="shared" si="0"/>
        <v>17.197923216903405</v>
      </c>
      <c r="F37" s="8" t="b">
        <f t="shared" si="1"/>
        <v>1</v>
      </c>
      <c r="G37" s="1"/>
      <c r="H37" s="1"/>
      <c r="I37" s="1"/>
    </row>
    <row r="38" spans="2:9" x14ac:dyDescent="0.2">
      <c r="B38" s="6">
        <v>9</v>
      </c>
      <c r="C38" s="6">
        <v>3.04</v>
      </c>
      <c r="D38" s="7" cm="1">
        <f t="array" ref="D38">TREND($C$5:$C$54,$B$5:$B$54,B38)</f>
        <v>17.419377243087503</v>
      </c>
      <c r="E38" s="7">
        <f t="shared" si="0"/>
        <v>17.419377243087503</v>
      </c>
      <c r="F38" s="8" t="b">
        <f t="shared" si="1"/>
        <v>1</v>
      </c>
      <c r="G38" s="1"/>
      <c r="H38" s="1"/>
      <c r="I38" s="1"/>
    </row>
    <row r="39" spans="2:9" x14ac:dyDescent="0.2">
      <c r="B39" s="6">
        <v>11</v>
      </c>
      <c r="C39" s="6">
        <v>6.39</v>
      </c>
      <c r="D39" s="7" cm="1">
        <f t="array" ref="D39">TREND($C$5:$C$54,$B$5:$B$54,B39)</f>
        <v>17.379112874690392</v>
      </c>
      <c r="E39" s="7">
        <f t="shared" si="0"/>
        <v>17.379112874690392</v>
      </c>
      <c r="F39" s="8" t="b">
        <f t="shared" si="1"/>
        <v>1</v>
      </c>
      <c r="G39" s="1"/>
      <c r="H39" s="1"/>
      <c r="I39" s="1"/>
    </row>
    <row r="40" spans="2:9" x14ac:dyDescent="0.2">
      <c r="B40" s="6">
        <v>18</v>
      </c>
      <c r="C40" s="6">
        <v>29.25</v>
      </c>
      <c r="D40" s="7" cm="1">
        <f t="array" ref="D40">TREND($C$5:$C$54,$B$5:$B$54,B40)</f>
        <v>17.238187585300512</v>
      </c>
      <c r="E40" s="7">
        <f t="shared" si="0"/>
        <v>17.238187585300512</v>
      </c>
      <c r="F40" s="8" t="b">
        <f t="shared" si="1"/>
        <v>1</v>
      </c>
      <c r="G40" s="1"/>
      <c r="H40" s="1"/>
      <c r="I40" s="1"/>
    </row>
    <row r="41" spans="2:9" x14ac:dyDescent="0.2">
      <c r="B41" s="6">
        <v>29</v>
      </c>
      <c r="C41" s="6">
        <v>4.62</v>
      </c>
      <c r="D41" s="7" cm="1">
        <f t="array" ref="D41">TREND($C$5:$C$54,$B$5:$B$54,B41)</f>
        <v>17.016733559116417</v>
      </c>
      <c r="E41" s="7">
        <f t="shared" si="0"/>
        <v>17.016733559116417</v>
      </c>
      <c r="F41" s="8" t="b">
        <f t="shared" si="1"/>
        <v>1</v>
      </c>
      <c r="G41" s="1"/>
      <c r="H41" s="1"/>
      <c r="I41" s="1"/>
    </row>
    <row r="42" spans="2:9" x14ac:dyDescent="0.2">
      <c r="B42" s="6">
        <v>23</v>
      </c>
      <c r="C42" s="6">
        <v>17.36</v>
      </c>
      <c r="D42" s="7" cm="1">
        <f t="array" ref="D42">TREND($C$5:$C$54,$B$5:$B$54,B42)</f>
        <v>17.137526664307742</v>
      </c>
      <c r="E42" s="7">
        <f t="shared" si="0"/>
        <v>17.137526664307742</v>
      </c>
      <c r="F42" s="8" t="b">
        <f t="shared" si="1"/>
        <v>1</v>
      </c>
      <c r="G42" s="1"/>
      <c r="H42" s="1"/>
      <c r="I42" s="1"/>
    </row>
    <row r="43" spans="2:9" x14ac:dyDescent="0.2">
      <c r="B43" s="6">
        <v>8</v>
      </c>
      <c r="C43" s="6">
        <v>5.95</v>
      </c>
      <c r="D43" s="7" cm="1">
        <f t="array" ref="D43">TREND($C$5:$C$54,$B$5:$B$54,B43)</f>
        <v>17.439509427286055</v>
      </c>
      <c r="E43" s="7">
        <f t="shared" si="0"/>
        <v>17.439509427286055</v>
      </c>
      <c r="F43" s="8" t="b">
        <f t="shared" si="1"/>
        <v>1</v>
      </c>
      <c r="G43" s="1"/>
      <c r="H43" s="1"/>
      <c r="I43" s="1"/>
    </row>
    <row r="44" spans="2:9" x14ac:dyDescent="0.2">
      <c r="B44" s="6">
        <v>5</v>
      </c>
      <c r="C44" s="6">
        <v>22.07</v>
      </c>
      <c r="D44" s="7" cm="1">
        <f t="array" ref="D44">TREND($C$5:$C$54,$B$5:$B$54,B44)</f>
        <v>17.499905979881717</v>
      </c>
      <c r="E44" s="7">
        <f t="shared" si="0"/>
        <v>17.499905979881717</v>
      </c>
      <c r="F44" s="8" t="b">
        <f t="shared" si="1"/>
        <v>1</v>
      </c>
      <c r="G44" s="1"/>
      <c r="H44" s="1"/>
      <c r="I44" s="1"/>
    </row>
    <row r="45" spans="2:9" x14ac:dyDescent="0.2">
      <c r="B45" s="6">
        <v>8</v>
      </c>
      <c r="C45" s="6">
        <v>22.68</v>
      </c>
      <c r="D45" s="7" cm="1">
        <f t="array" ref="D45">TREND($C$5:$C$54,$B$5:$B$54,B45)</f>
        <v>17.439509427286055</v>
      </c>
      <c r="E45" s="7">
        <f t="shared" si="0"/>
        <v>17.439509427286055</v>
      </c>
      <c r="F45" s="8" t="b">
        <f t="shared" si="1"/>
        <v>1</v>
      </c>
      <c r="G45" s="1"/>
      <c r="H45" s="1"/>
      <c r="I45" s="1"/>
    </row>
    <row r="46" spans="2:9" x14ac:dyDescent="0.2">
      <c r="B46" s="6">
        <v>9</v>
      </c>
      <c r="C46" s="6">
        <v>15.14</v>
      </c>
      <c r="D46" s="7" cm="1">
        <f t="array" ref="D46">TREND($C$5:$C$54,$B$5:$B$54,B46)</f>
        <v>17.419377243087503</v>
      </c>
      <c r="E46" s="7">
        <f t="shared" si="0"/>
        <v>17.419377243087503</v>
      </c>
      <c r="F46" s="8" t="b">
        <f t="shared" si="1"/>
        <v>1</v>
      </c>
      <c r="G46" s="1"/>
      <c r="H46" s="1"/>
      <c r="I46" s="1"/>
    </row>
    <row r="47" spans="2:9" x14ac:dyDescent="0.2">
      <c r="B47" s="6">
        <v>2</v>
      </c>
      <c r="C47" s="6">
        <v>14.5</v>
      </c>
      <c r="D47" s="7" cm="1">
        <f t="array" ref="D47">TREND($C$5:$C$54,$B$5:$B$54,B47)</f>
        <v>17.560302532477383</v>
      </c>
      <c r="E47" s="7">
        <f t="shared" si="0"/>
        <v>17.560302532477383</v>
      </c>
      <c r="F47" s="8" t="b">
        <f t="shared" si="1"/>
        <v>1</v>
      </c>
      <c r="G47" s="1"/>
      <c r="H47" s="1"/>
      <c r="I47" s="1"/>
    </row>
    <row r="48" spans="2:9" x14ac:dyDescent="0.2">
      <c r="B48" s="6">
        <v>26</v>
      </c>
      <c r="C48" s="6">
        <v>28.01</v>
      </c>
      <c r="D48" s="7" cm="1">
        <f t="array" ref="D48">TREND($C$5:$C$54,$B$5:$B$54,B48)</f>
        <v>17.07713011171208</v>
      </c>
      <c r="E48" s="7">
        <f t="shared" si="0"/>
        <v>17.07713011171208</v>
      </c>
      <c r="F48" s="8" t="b">
        <f t="shared" si="1"/>
        <v>1</v>
      </c>
      <c r="G48" s="1"/>
      <c r="H48" s="1"/>
      <c r="I48" s="1"/>
    </row>
    <row r="49" spans="2:9" x14ac:dyDescent="0.2">
      <c r="B49" s="6">
        <v>25</v>
      </c>
      <c r="C49" s="6">
        <v>27.98</v>
      </c>
      <c r="D49" s="7" cm="1">
        <f t="array" ref="D49">TREND($C$5:$C$54,$B$5:$B$54,B49)</f>
        <v>17.097262295910632</v>
      </c>
      <c r="E49" s="7">
        <f t="shared" si="0"/>
        <v>17.097262295910632</v>
      </c>
      <c r="F49" s="8" t="b">
        <f t="shared" si="1"/>
        <v>1</v>
      </c>
      <c r="G49" s="1"/>
      <c r="H49" s="1"/>
      <c r="I49" s="1"/>
    </row>
    <row r="50" spans="2:9" x14ac:dyDescent="0.2">
      <c r="B50" s="6">
        <v>28</v>
      </c>
      <c r="C50" s="6">
        <v>13.6</v>
      </c>
      <c r="D50" s="7" cm="1">
        <f t="array" ref="D50">TREND($C$5:$C$54,$B$5:$B$54,B50)</f>
        <v>17.036865743314969</v>
      </c>
      <c r="E50" s="7">
        <f t="shared" si="0"/>
        <v>17.036865743314969</v>
      </c>
      <c r="F50" s="8" t="b">
        <f t="shared" si="1"/>
        <v>1</v>
      </c>
      <c r="G50" s="1"/>
      <c r="H50" s="1"/>
      <c r="I50" s="1"/>
    </row>
    <row r="51" spans="2:9" x14ac:dyDescent="0.2">
      <c r="B51" s="6">
        <v>5</v>
      </c>
      <c r="C51" s="6">
        <v>27.19</v>
      </c>
      <c r="D51" s="7" cm="1">
        <f t="array" ref="D51">TREND($C$5:$C$54,$B$5:$B$54,B51)</f>
        <v>17.499905979881717</v>
      </c>
      <c r="E51" s="7">
        <f t="shared" si="0"/>
        <v>17.499905979881717</v>
      </c>
      <c r="F51" s="8" t="b">
        <f t="shared" si="1"/>
        <v>1</v>
      </c>
      <c r="G51" s="1"/>
      <c r="H51" s="1"/>
      <c r="I51" s="1"/>
    </row>
    <row r="52" spans="2:9" x14ac:dyDescent="0.2">
      <c r="B52" s="6">
        <v>20</v>
      </c>
      <c r="C52" s="6">
        <v>16.440000000000001</v>
      </c>
      <c r="D52" s="7" cm="1">
        <f t="array" ref="D52">TREND($C$5:$C$54,$B$5:$B$54,B52)</f>
        <v>17.197923216903405</v>
      </c>
      <c r="E52" s="7">
        <f t="shared" si="0"/>
        <v>17.197923216903405</v>
      </c>
      <c r="F52" s="8" t="b">
        <f t="shared" si="1"/>
        <v>1</v>
      </c>
      <c r="G52" s="1"/>
      <c r="H52" s="1"/>
      <c r="I52" s="1"/>
    </row>
    <row r="53" spans="2:9" x14ac:dyDescent="0.2">
      <c r="B53" s="6">
        <v>30</v>
      </c>
      <c r="C53" s="6">
        <v>13.49</v>
      </c>
      <c r="D53" s="7" cm="1">
        <f t="array" ref="D53">TREND($C$5:$C$54,$B$5:$B$54,B53)</f>
        <v>16.996601374917862</v>
      </c>
      <c r="E53" s="7">
        <f t="shared" si="0"/>
        <v>16.996601374917862</v>
      </c>
      <c r="F53" s="8" t="b">
        <f t="shared" si="1"/>
        <v>1</v>
      </c>
      <c r="G53" s="1"/>
      <c r="H53" s="1"/>
      <c r="I53" s="1"/>
    </row>
    <row r="54" spans="2:9" x14ac:dyDescent="0.2">
      <c r="B54" s="6">
        <v>5</v>
      </c>
      <c r="C54" s="6">
        <v>23.93</v>
      </c>
      <c r="D54" s="7" cm="1">
        <f t="array" ref="D54">TREND($C$5:$C$54,$B$5:$B$54,B54)</f>
        <v>17.499905979881717</v>
      </c>
      <c r="E54" s="7">
        <f t="shared" si="0"/>
        <v>17.499905979881717</v>
      </c>
      <c r="F54" s="8" t="b">
        <f t="shared" si="1"/>
        <v>1</v>
      </c>
      <c r="G54" s="1"/>
      <c r="H54" s="1"/>
      <c r="I54" s="1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2021-03-07T10:11:27Z</dcterms:created>
  <dcterms:modified xsi:type="dcterms:W3CDTF">2021-03-07T10:30:42Z</dcterms:modified>
</cp:coreProperties>
</file>