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CE544AC-C30F-4DD6-8242-4EFE522427CD}" xr6:coauthVersionLast="46" xr6:coauthVersionMax="46" xr10:uidLastSave="{00000000-0000-0000-0000-000000000000}"/>
  <bookViews>
    <workbookView xWindow="-120" yWindow="-120" windowWidth="24240" windowHeight="13740" tabRatio="622" firstSheet="2" activeTab="4" xr2:uid="{00000000-000D-0000-FFFF-FFFF00000000}"/>
  </bookViews>
  <sheets>
    <sheet name="Listes" sheetId="1" r:id="rId1"/>
    <sheet name="Mat°1°" sheetId="8" r:id="rId2"/>
    <sheet name="Prod°Finis" sheetId="10" r:id="rId3"/>
    <sheet name="Mat1°-Prod Finis" sheetId="9" r:id="rId4"/>
    <sheet name="Fournisseurs" sheetId="4" r:id="rId5"/>
    <sheet name="Prix-Mat°Prem-Fourn" sheetId="5" r:id="rId6"/>
    <sheet name="Récep°Mat°1°" sheetId="11" r:id="rId7"/>
    <sheet name="Salariés" sheetId="12" r:id="rId8"/>
    <sheet name="Dates de 1er besoin" sheetId="15" r:id="rId9"/>
    <sheet name="MAJ161220-FA20-3" sheetId="16" state="hidden" r:id="rId10"/>
  </sheets>
  <definedNames>
    <definedName name="_xlnm._FilterDatabase" localSheetId="5" hidden="1">'Prix-Mat°Prem-Fourn'!$B$1:$C$64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" i="4" l="1" a="1"/>
  <c r="L3" i="4" s="1"/>
  <c r="L4" i="4" a="1"/>
  <c r="L4" i="4"/>
  <c r="L5" i="4" a="1"/>
  <c r="L5" i="4" s="1"/>
  <c r="L6" i="4" a="1"/>
  <c r="L6" i="4"/>
  <c r="L7" i="4" a="1"/>
  <c r="L7" i="4" s="1"/>
  <c r="L8" i="4" a="1"/>
  <c r="L8" i="4"/>
  <c r="L9" i="4" a="1"/>
  <c r="L9" i="4" s="1"/>
  <c r="L10" i="4" a="1"/>
  <c r="L10" i="4"/>
  <c r="L11" i="4" a="1"/>
  <c r="L11" i="4" s="1"/>
  <c r="L12" i="4" a="1"/>
  <c r="L12" i="4"/>
  <c r="L13" i="4" a="1"/>
  <c r="L13" i="4" s="1"/>
  <c r="L14" i="4" a="1"/>
  <c r="L14" i="4"/>
  <c r="L15" i="4" a="1"/>
  <c r="L15" i="4" s="1"/>
  <c r="L16" i="4" a="1"/>
  <c r="L16" i="4"/>
  <c r="L17" i="4" a="1"/>
  <c r="L17" i="4" s="1"/>
  <c r="L18" i="4" a="1"/>
  <c r="L18" i="4"/>
  <c r="L19" i="4" a="1"/>
  <c r="L19" i="4" s="1"/>
  <c r="L20" i="4" a="1"/>
  <c r="L20" i="4" s="1"/>
  <c r="L21" i="4" a="1"/>
  <c r="L21" i="4" s="1"/>
  <c r="L2" i="4" a="1"/>
  <c r="L2" i="4" s="1"/>
  <c r="K3" i="4" a="1"/>
  <c r="K3" i="4" s="1"/>
  <c r="K4" i="4" a="1"/>
  <c r="K4" i="4"/>
  <c r="K5" i="4" a="1"/>
  <c r="K5" i="4" s="1"/>
  <c r="K6" i="4" a="1"/>
  <c r="K6" i="4"/>
  <c r="K7" i="4" a="1"/>
  <c r="K7" i="4" s="1"/>
  <c r="K8" i="4" a="1"/>
  <c r="K8" i="4"/>
  <c r="K9" i="4" a="1"/>
  <c r="K9" i="4" s="1"/>
  <c r="K10" i="4" a="1"/>
  <c r="K10" i="4"/>
  <c r="K11" i="4" a="1"/>
  <c r="K11" i="4" s="1"/>
  <c r="K12" i="4" a="1"/>
  <c r="K12" i="4"/>
  <c r="K13" i="4" a="1"/>
  <c r="K13" i="4" s="1"/>
  <c r="K14" i="4" a="1"/>
  <c r="K14" i="4"/>
  <c r="K15" i="4" a="1"/>
  <c r="K15" i="4" s="1"/>
  <c r="K16" i="4" a="1"/>
  <c r="K16" i="4"/>
  <c r="K17" i="4" a="1"/>
  <c r="K17" i="4" s="1"/>
  <c r="K18" i="4" a="1"/>
  <c r="K18" i="4"/>
  <c r="K19" i="4" a="1"/>
  <c r="K19" i="4" s="1"/>
  <c r="K20" i="4" a="1"/>
  <c r="K20" i="4" s="1"/>
  <c r="K21" i="4" a="1"/>
  <c r="K21" i="4" s="1"/>
  <c r="K2" i="4" a="1"/>
  <c r="K2" i="4" s="1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" i="4"/>
  <c r="R11" i="4"/>
  <c r="R3" i="4"/>
  <c r="R8" i="4"/>
  <c r="R7" i="4"/>
  <c r="R4" i="4"/>
  <c r="A3" i="11" l="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101" i="11"/>
  <c r="A102" i="11"/>
  <c r="A103" i="11"/>
  <c r="A104" i="11"/>
  <c r="A105" i="11"/>
  <c r="A106" i="11"/>
  <c r="A107" i="11"/>
  <c r="A108" i="11"/>
  <c r="A109" i="11"/>
  <c r="A110" i="11"/>
  <c r="A111" i="11"/>
  <c r="A112" i="11"/>
  <c r="A113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72" i="11"/>
  <c r="A173" i="11"/>
  <c r="A174" i="11"/>
  <c r="A175" i="11"/>
  <c r="A176" i="11"/>
  <c r="A177" i="11"/>
  <c r="A178" i="11"/>
  <c r="A179" i="11"/>
  <c r="A180" i="11"/>
  <c r="A181" i="11"/>
  <c r="A182" i="11"/>
  <c r="A183" i="11"/>
  <c r="A184" i="11"/>
  <c r="A185" i="11"/>
  <c r="A186" i="11"/>
  <c r="A187" i="11"/>
  <c r="A188" i="11"/>
  <c r="A189" i="11"/>
  <c r="A2" i="11"/>
  <c r="DL12" i="15" l="1"/>
  <c r="BK12" i="15"/>
  <c r="J12" i="15"/>
  <c r="DL11" i="15"/>
  <c r="BK11" i="15"/>
  <c r="J11" i="15"/>
  <c r="DL10" i="15"/>
  <c r="BK10" i="15"/>
  <c r="J10" i="15"/>
  <c r="DL9" i="15"/>
  <c r="BK9" i="15"/>
  <c r="J9" i="15"/>
  <c r="DL8" i="15"/>
  <c r="BK8" i="15"/>
  <c r="J8" i="15"/>
  <c r="DL7" i="15"/>
  <c r="BK7" i="15"/>
  <c r="J7" i="15"/>
  <c r="DL6" i="15"/>
  <c r="BK6" i="15"/>
  <c r="J6" i="15"/>
  <c r="DL5" i="15"/>
  <c r="BK5" i="15"/>
  <c r="J5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D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Prix d'ACHAT HT
cette colonne sera alimenté via l'onglet "Prix Mat 1ère Fournisseur" avec le prix le moins cher.</t>
        </r>
      </text>
    </comment>
    <comment ref="G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 xml:space="preserve">Actuellement état du stock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I1" authorId="0" shapeId="0" xr:uid="{00000000-0006-0000-0600-000001000000}">
      <text>
        <r>
          <rPr>
            <b/>
            <sz val="9"/>
            <color rgb="FF000000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sharedStrings.xml><?xml version="1.0" encoding="utf-8"?>
<sst xmlns="http://schemas.openxmlformats.org/spreadsheetml/2006/main" count="509" uniqueCount="327">
  <si>
    <t>CLEMENT</t>
  </si>
  <si>
    <t>DUHAMEL</t>
  </si>
  <si>
    <t>FOUCAUT</t>
  </si>
  <si>
    <t>MARCELIN</t>
  </si>
  <si>
    <t>FamilleMatPrem</t>
  </si>
  <si>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</si>
  <si>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</si>
  <si>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</si>
  <si>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</si>
  <si>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</si>
  <si>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</si>
  <si>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</si>
  <si>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</si>
  <si>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</si>
  <si>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</si>
  <si>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FamilleProdFini</t>
  </si>
  <si>
    <t>autres viandes CUISINées</t>
  </si>
  <si>
    <t>BŒUF cuisiné</t>
  </si>
  <si>
    <t>GIBIER cuisiné</t>
  </si>
  <si>
    <t>VEAU cuisiné</t>
  </si>
  <si>
    <t>VOLAILLES cuisinées</t>
  </si>
  <si>
    <t>CodeFournisseur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</si>
  <si>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</si>
  <si>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</si>
  <si>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</si>
  <si>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</si>
  <si>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</si>
  <si>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</si>
  <si>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</si>
  <si>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</si>
  <si>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</si>
  <si>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</si>
  <si>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</si>
  <si>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</si>
  <si>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</si>
  <si>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</si>
  <si>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</si>
  <si>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</si>
  <si>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</si>
  <si>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</si>
  <si>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</si>
  <si>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</si>
  <si>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</si>
  <si>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</si>
  <si>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</si>
  <si>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</si>
  <si>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</si>
  <si>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</si>
  <si>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</si>
  <si>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</si>
  <si>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</si>
  <si>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</si>
  <si>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</si>
  <si>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</si>
  <si>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</si>
  <si>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</si>
  <si>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</si>
  <si>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</si>
  <si>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</si>
  <si>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</si>
  <si>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</si>
  <si>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</si>
  <si>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</si>
  <si>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</si>
  <si>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</si>
  <si>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</si>
  <si>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</si>
  <si>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</si>
  <si>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</si>
  <si>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</si>
  <si>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</si>
  <si>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</si>
  <si>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</si>
  <si>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</si>
  <si>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</si>
  <si>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</si>
  <si>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</si>
  <si>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</si>
  <si>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</si>
  <si>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</si>
  <si>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</si>
  <si>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</si>
  <si>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</si>
  <si>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</si>
  <si>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</si>
  <si>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</si>
  <si>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</si>
  <si>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</si>
  <si>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</si>
  <si>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</si>
  <si>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</si>
  <si>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</si>
  <si>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</si>
  <si>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</si>
  <si>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</si>
  <si>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</si>
  <si>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</si>
  <si>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</si>
  <si>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</si>
  <si>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</si>
  <si>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</si>
  <si>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</si>
  <si>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</si>
  <si>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</si>
  <si>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</si>
  <si>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</si>
  <si>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</si>
  <si>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</si>
  <si>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</si>
  <si>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</si>
  <si>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</si>
  <si>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</si>
  <si>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</si>
  <si>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</si>
  <si>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</si>
  <si>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</si>
  <si>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</si>
  <si>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</si>
  <si>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</si>
  <si>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</si>
  <si>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</si>
  <si>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</si>
  <si>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</si>
  <si>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</si>
  <si>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</si>
  <si>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</si>
  <si>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</si>
  <si>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</si>
  <si>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</si>
  <si>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</si>
  <si>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</si>
  <si>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</si>
  <si>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</si>
  <si>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</si>
  <si>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</si>
  <si>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</si>
  <si>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</si>
  <si>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</si>
  <si>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</si>
  <si>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</si>
  <si>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</si>
  <si>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</si>
  <si>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</si>
  <si>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</si>
  <si>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</si>
  <si>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</si>
  <si>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</si>
  <si>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</si>
  <si>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</si>
  <si>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>CodeMatPrem</t>
  </si>
  <si>
    <t>PrixAchat</t>
  </si>
  <si>
    <t>CodeSalarié</t>
  </si>
  <si>
    <t>Désignation</t>
  </si>
  <si>
    <t>Famille</t>
  </si>
  <si>
    <t>Unité</t>
  </si>
  <si>
    <t>QtéEnCdeFourn</t>
  </si>
  <si>
    <t>QtéStock</t>
  </si>
  <si>
    <t>StockMini</t>
  </si>
  <si>
    <t>COLLIER DE BŒUF</t>
  </si>
  <si>
    <t>Kg</t>
  </si>
  <si>
    <t>JARRET DE BŒUF</t>
  </si>
  <si>
    <t>VIN ROUGE AOC</t>
  </si>
  <si>
    <t>L</t>
  </si>
  <si>
    <t>FARINE</t>
  </si>
  <si>
    <t>KG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</si>
  <si>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</si>
  <si>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</si>
  <si>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</si>
  <si>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</si>
  <si>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</si>
  <si>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</si>
  <si>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</si>
  <si>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</si>
  <si>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</si>
  <si>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</si>
  <si>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</si>
  <si>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</si>
  <si>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</si>
  <si>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</si>
  <si>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</si>
  <si>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</si>
  <si>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</si>
  <si>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</si>
  <si>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</si>
  <si>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</si>
  <si>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</si>
  <si>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</si>
  <si>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</si>
  <si>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</si>
  <si>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</si>
  <si>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</si>
  <si>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</si>
  <si>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</si>
  <si>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</si>
  <si>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</si>
  <si>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</si>
  <si>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</si>
  <si>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</si>
  <si>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</si>
  <si>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</si>
  <si>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</si>
  <si>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</si>
  <si>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CodeProdFini</t>
  </si>
  <si>
    <t>QtéMatPrem</t>
  </si>
  <si>
    <t>BOEUF BOURGUIGNON</t>
  </si>
  <si>
    <t>BŒUF CUISINÉ</t>
  </si>
  <si>
    <t>CASSOULET</t>
  </si>
  <si>
    <t>VOLAILLES CUISINÉES</t>
  </si>
  <si>
    <t>CHEVREAU A L'OSEILLE</t>
  </si>
  <si>
    <t>AUTRES VIANDES CUISINÉES</t>
  </si>
  <si>
    <t>COQ AU VIN</t>
  </si>
  <si>
    <t>ragoût de veau</t>
  </si>
  <si>
    <t>VEAU CUISINÉ</t>
  </si>
  <si>
    <t>CIVET D'AUTRUCHE</t>
  </si>
  <si>
    <t>CIVET DE Lièvre</t>
  </si>
  <si>
    <t>GIBIER CUISINÉ</t>
  </si>
  <si>
    <t>NumRéception</t>
  </si>
  <si>
    <t>CodeFour</t>
  </si>
  <si>
    <t>CodeOpérateur</t>
  </si>
  <si>
    <t>QtéLivrée</t>
  </si>
  <si>
    <t>DateRéception</t>
  </si>
  <si>
    <t>Refusée</t>
  </si>
  <si>
    <t>MotifRefus</t>
  </si>
  <si>
    <t>MOISISSURES</t>
  </si>
  <si>
    <t>TEMP TROP ELEVEE</t>
  </si>
  <si>
    <t>ASPECT</t>
  </si>
  <si>
    <t>ABSENCE CERTIFICAT ORIGINE</t>
  </si>
  <si>
    <t>DEFAUT ASPECT</t>
  </si>
  <si>
    <t>PAS DE CERTIFICAT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</si>
  <si>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</si>
  <si>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</si>
  <si>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</si>
  <si>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</si>
  <si>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</si>
  <si>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</si>
  <si>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</si>
  <si>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</si>
  <si>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</si>
  <si>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</si>
  <si>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</si>
  <si>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</si>
  <si>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</si>
  <si>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</si>
  <si>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</si>
  <si>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</si>
  <si>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</si>
  <si>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</si>
  <si>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</si>
  <si>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</si>
  <si>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</si>
  <si>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</si>
  <si>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</si>
  <si>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</si>
  <si>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</si>
  <si>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</si>
  <si>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</si>
  <si>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</si>
  <si>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</si>
  <si>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</si>
  <si>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</si>
  <si>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</si>
  <si>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</si>
  <si>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</si>
  <si>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</si>
  <si>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</si>
  <si>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</si>
  <si>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</si>
  <si>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</si>
  <si>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</si>
  <si>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</si>
  <si>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</si>
  <si>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</si>
  <si>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</si>
  <si>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</si>
  <si>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</si>
  <si>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</si>
  <si>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</si>
  <si>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</si>
  <si>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</si>
  <si>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</si>
  <si>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</si>
  <si>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Service</t>
  </si>
  <si>
    <t>COMPTA</t>
  </si>
  <si>
    <t>PRODUCTION</t>
  </si>
  <si>
    <t>QUALITé</t>
  </si>
  <si>
    <t>CONTRÔLE</t>
  </si>
  <si>
    <t>MARKETING</t>
  </si>
  <si>
    <t>Nom du fournisseur le - cher</t>
  </si>
  <si>
    <t>Année</t>
  </si>
  <si>
    <t>Total 2017</t>
  </si>
  <si>
    <t>Semaine</t>
  </si>
  <si>
    <t>Date de premier Besoin</t>
  </si>
  <si>
    <t>Formule ?</t>
  </si>
  <si>
    <t>Quantités Plats Cuisinés</t>
  </si>
  <si>
    <t>COMMERCIAL</t>
  </si>
  <si>
    <t>Christophe</t>
  </si>
  <si>
    <t>Elodie</t>
  </si>
  <si>
    <t>Martin</t>
  </si>
  <si>
    <t>Jacques</t>
  </si>
  <si>
    <t>Total 2018</t>
  </si>
  <si>
    <t>Prix le moins cher (version matricielle)</t>
  </si>
  <si>
    <t>=&gt; doit sortir s9 2018</t>
  </si>
  <si>
    <t>=&gt; doit sortir s3 2018</t>
  </si>
  <si>
    <t>=&gt; doit sortir s50 2017</t>
  </si>
  <si>
    <t>PAHT 
(le - cher)</t>
  </si>
  <si>
    <t>Prix le moins cher (version &gt;=2016)</t>
  </si>
  <si>
    <t>Nb d'ingrédients</t>
  </si>
  <si>
    <t>Coûts Matière</t>
  </si>
  <si>
    <t>Taux de refus</t>
  </si>
  <si>
    <t>Date dernière livraison refusée</t>
  </si>
  <si>
    <t>Total 2019</t>
  </si>
  <si>
    <t>Date dernière livraison (excel 2016)</t>
  </si>
  <si>
    <t xml:space="preserve">Date dernière livraison </t>
  </si>
  <si>
    <t>Date dernière livraison refusée (excel 2016)</t>
  </si>
  <si>
    <t>2016+</t>
  </si>
  <si>
    <t>Avant 2016</t>
  </si>
  <si>
    <t>2007+</t>
  </si>
  <si>
    <t xml:space="preserve">K3 : </t>
  </si>
  <si>
    <t xml:space="preserve">L3 : </t>
  </si>
  <si>
    <t xml:space="preserve">N3 : </t>
  </si>
  <si>
    <t xml:space="preserve">O3 : </t>
  </si>
  <si>
    <t>Date</t>
  </si>
  <si>
    <t>jj/mm/aaaa;;</t>
  </si>
  <si>
    <t>%</t>
  </si>
  <si>
    <t>0,0%;[Rouge]-0,0%;</t>
  </si>
  <si>
    <t>Format nombres</t>
  </si>
  <si>
    <t>Un seul type de données dans chaque colonne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</si>
</sst>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_-* #,##0;\-* #,##0;\-"/>
    <numFmt numFmtId="166" formatCode="0#&quot; &quot;##&quot; &quot;##&quot; &quot;##&quot; &quot;##"/>
    <numFmt numFmtId="167" formatCode="0000"/>
    <numFmt numFmtId="168" formatCode="dd/mm/yyyy;;"/>
    <numFmt numFmtId="169" formatCode="0.0%;[Red]\-0.0%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theme="0"/>
      <name val="Calibri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  <font>
      <b/>
      <sz val="9"/>
      <color rgb="FF000000"/>
      <name val="Tahoma"/>
      <family val="2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5" fillId="2" borderId="6" xfId="0" applyNumberFormat="1" applyFont="1" applyFill="1" applyBorder="1" applyAlignment="1">
      <alignment vertical="top"/>
    </xf>
    <xf numFmtId="1" fontId="5" fillId="2" borderId="7" xfId="0" applyNumberFormat="1" applyFont="1" applyFill="1" applyBorder="1" applyAlignment="1">
      <alignment vertical="top"/>
    </xf>
    <xf numFmtId="1" fontId="5" fillId="2" borderId="8" xfId="0" applyNumberFormat="1" applyFont="1" applyFill="1" applyBorder="1" applyAlignment="1">
      <alignment vertical="top"/>
    </xf>
    <xf numFmtId="1" fontId="7" fillId="4" borderId="6" xfId="0" applyNumberFormat="1" applyFont="1" applyFill="1" applyBorder="1" applyAlignment="1">
      <alignment vertical="top"/>
    </xf>
    <xf numFmtId="1" fontId="7" fillId="4" borderId="7" xfId="0" applyNumberFormat="1" applyFont="1" applyFill="1" applyBorder="1" applyAlignment="1">
      <alignment vertical="top"/>
    </xf>
    <xf numFmtId="1" fontId="7" fillId="4" borderId="8" xfId="0" applyNumberFormat="1" applyFont="1" applyFill="1" applyBorder="1" applyAlignment="1">
      <alignment vertical="top"/>
    </xf>
    <xf numFmtId="1" fontId="5" fillId="2" borderId="10" xfId="0" applyNumberFormat="1" applyFont="1" applyFill="1" applyBorder="1" applyAlignment="1">
      <alignment vertical="top"/>
    </xf>
    <xf numFmtId="165" fontId="3" fillId="5" borderId="11" xfId="0" applyNumberFormat="1" applyFont="1" applyFill="1" applyBorder="1" applyAlignment="1">
      <alignment vertical="center"/>
    </xf>
    <xf numFmtId="165" fontId="3" fillId="5" borderId="12" xfId="0" applyNumberFormat="1" applyFont="1" applyFill="1" applyBorder="1" applyAlignment="1">
      <alignment vertical="center"/>
    </xf>
    <xf numFmtId="165" fontId="3" fillId="5" borderId="13" xfId="0" applyNumberFormat="1" applyFont="1" applyFill="1" applyBorder="1" applyAlignment="1">
      <alignment vertical="center"/>
    </xf>
    <xf numFmtId="165" fontId="3" fillId="5" borderId="15" xfId="0" applyNumberFormat="1" applyFont="1" applyFill="1" applyBorder="1" applyAlignment="1">
      <alignment vertical="center"/>
    </xf>
    <xf numFmtId="165" fontId="0" fillId="7" borderId="12" xfId="0" applyNumberFormat="1" applyFill="1" applyBorder="1" applyAlignment="1">
      <alignment vertical="center"/>
    </xf>
    <xf numFmtId="165" fontId="0" fillId="8" borderId="12" xfId="0" applyNumberFormat="1" applyFill="1" applyBorder="1" applyAlignment="1">
      <alignment vertical="center"/>
    </xf>
    <xf numFmtId="0" fontId="0" fillId="0" borderId="0" xfId="0" quotePrefix="1"/>
    <xf numFmtId="165" fontId="8" fillId="8" borderId="11" xfId="0" applyNumberFormat="1" applyFont="1" applyFill="1" applyBorder="1" applyAlignment="1">
      <alignment vertical="center"/>
    </xf>
    <xf numFmtId="165" fontId="8" fillId="8" borderId="12" xfId="0" applyNumberFormat="1" applyFont="1" applyFill="1" applyBorder="1" applyAlignment="1">
      <alignment vertical="center"/>
    </xf>
    <xf numFmtId="165" fontId="8" fillId="8" borderId="13" xfId="0" applyNumberFormat="1" applyFont="1" applyFill="1" applyBorder="1" applyAlignment="1">
      <alignment vertical="center"/>
    </xf>
    <xf numFmtId="165" fontId="8" fillId="8" borderId="15" xfId="0" applyNumberFormat="1" applyFont="1" applyFill="1" applyBorder="1" applyAlignment="1">
      <alignment vertical="center"/>
    </xf>
    <xf numFmtId="165" fontId="3" fillId="9" borderId="11" xfId="0" applyNumberFormat="1" applyFont="1" applyFill="1" applyBorder="1" applyAlignment="1">
      <alignment vertical="center"/>
    </xf>
    <xf numFmtId="165" fontId="3" fillId="9" borderId="12" xfId="0" applyNumberFormat="1" applyFont="1" applyFill="1" applyBorder="1" applyAlignment="1">
      <alignment vertical="center"/>
    </xf>
    <xf numFmtId="165" fontId="3" fillId="9" borderId="13" xfId="0" applyNumberFormat="1" applyFont="1" applyFill="1" applyBorder="1" applyAlignment="1">
      <alignment vertical="center"/>
    </xf>
    <xf numFmtId="165" fontId="3" fillId="9" borderId="15" xfId="0" applyNumberFormat="1" applyFont="1" applyFill="1" applyBorder="1" applyAlignment="1">
      <alignment vertical="center"/>
    </xf>
    <xf numFmtId="165" fontId="0" fillId="11" borderId="12" xfId="0" applyNumberFormat="1" applyFill="1" applyBorder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8" fillId="12" borderId="11" xfId="0" applyNumberFormat="1" applyFont="1" applyFill="1" applyBorder="1" applyAlignment="1">
      <alignment vertical="center"/>
    </xf>
    <xf numFmtId="165" fontId="8" fillId="12" borderId="12" xfId="0" applyNumberFormat="1" applyFont="1" applyFill="1" applyBorder="1" applyAlignment="1">
      <alignment vertical="center"/>
    </xf>
    <xf numFmtId="165" fontId="8" fillId="12" borderId="13" xfId="0" applyNumberFormat="1" applyFont="1" applyFill="1" applyBorder="1" applyAlignment="1">
      <alignment vertical="center"/>
    </xf>
    <xf numFmtId="165" fontId="8" fillId="12" borderId="15" xfId="0" applyNumberFormat="1" applyFont="1" applyFill="1" applyBorder="1" applyAlignment="1">
      <alignment vertical="center"/>
    </xf>
    <xf numFmtId="166" fontId="0" fillId="0" borderId="0" xfId="0" applyNumberFormat="1"/>
    <xf numFmtId="0" fontId="0" fillId="2" borderId="0" xfId="0" applyFill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textRotation="255"/>
    </xf>
    <xf numFmtId="0" fontId="3" fillId="6" borderId="14" xfId="0" applyNumberFormat="1" applyFont="1" applyFill="1" applyBorder="1" applyAlignment="1">
      <alignment horizontal="center" vertical="center"/>
    </xf>
    <xf numFmtId="0" fontId="3" fillId="10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67" fontId="0" fillId="0" borderId="0" xfId="0" applyNumberFormat="1" applyAlignment="1">
      <alignment vertical="center" wrapText="1"/>
    </xf>
    <xf numFmtId="167" fontId="0" fillId="0" borderId="0" xfId="0" applyNumberFormat="1"/>
    <xf numFmtId="167" fontId="0" fillId="0" borderId="0" xfId="0" applyNumberFormat="1" applyAlignment="1">
      <alignment horizontal="right"/>
    </xf>
    <xf numFmtId="167" fontId="0" fillId="13" borderId="0" xfId="0" applyNumberFormat="1" applyFill="1"/>
    <xf numFmtId="14" fontId="0" fillId="0" borderId="0" xfId="0" applyNumberFormat="1" applyAlignment="1">
      <alignment vertical="center" wrapText="1"/>
    </xf>
    <xf numFmtId="168" fontId="8" fillId="2" borderId="0" xfId="0" applyNumberFormat="1" applyFont="1" applyFill="1"/>
    <xf numFmtId="168" fontId="0" fillId="2" borderId="0" xfId="0" applyNumberFormat="1" applyFill="1"/>
    <xf numFmtId="169" fontId="0" fillId="2" borderId="0" xfId="0" applyNumberFormat="1" applyFill="1"/>
    <xf numFmtId="0" fontId="10" fillId="0" borderId="0" xfId="0" applyFont="1"/>
    <xf numFmtId="0" fontId="10" fillId="0" borderId="0" xfId="0" applyFont="1" applyAlignment="1">
      <alignment horizontal="right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2" xfId="0" applyNumberFormat="1" applyFont="1" applyFill="1" applyBorder="1" applyAlignment="1">
      <alignment horizontal="center"/>
    </xf>
    <xf numFmtId="1" fontId="7" fillId="4" borderId="3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numFmt numFmtId="19" formatCode="dd/mm/yyyy"/>
    </dxf>
    <dxf>
      <numFmt numFmtId="167" formatCode="0000"/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18B3FF-C7AB-4969-824E-B01F41D4A08D}" name="T_RM1" displayName="T_RM1" ref="A1:I189" totalsRowShown="0">
  <autoFilter ref="A1:I189" xr:uid="{2C883193-F772-486C-9467-6853082BE0D1}"/>
  <tableColumns count="9">
    <tableColumn id="1" xr3:uid="{E857A482-5E2E-4DE1-A2A5-C1809728E7CE}" name="CodeFournisseur" dataDxfId="1">
      <calculatedColumnFormula>VLOOKUP(C2,'Prix-Mat°Prem-Fourn'!A:C,2,FALSE)</calculatedColumnFormula>
    </tableColumn>
    <tableColumn id="2" xr3:uid="{6075A199-E00A-45A3-94B2-CE95E0B0BABD}" name="NumRéception"/>
    <tableColumn id="3" xr3:uid="{0DBF1B23-AF03-4188-9F41-192B9256F127}" name="CodeMatPrem"/>
    <tableColumn id="4" xr3:uid="{1FD00377-CB3C-46C9-B516-7BADA054727D}" name="CodeFour"/>
    <tableColumn id="5" xr3:uid="{D17FD21C-23BF-4DA8-B96B-12972C31C6E5}" name="CodeOpérateur"/>
    <tableColumn id="6" xr3:uid="{856AAF8E-F5CF-4EC3-9007-8F61C0826BCE}" name="QtéLivrée"/>
    <tableColumn id="7" xr3:uid="{DE4AE417-C4BA-40E0-A7E2-498BD6ACF5A8}" name="DateRéception" dataDxfId="0"/>
    <tableColumn id="8" xr3:uid="{2CB0A847-2063-45CD-B995-3852AFF106E9}" name="Refusée"/>
    <tableColumn id="9" xr3:uid="{D391E430-A65B-4692-BE98-EB18A5A98C53}" name="MotifRefu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"/>
  <sheetViews>
    <sheetView workbookViewId="0">
      <selection activeCell="A6" sqref="A6"/>
    </sheetView>
  </sheetViews>
  <sheetFormatPr baseColWidth="10" defaultRowHeight="15" x14ac:dyDescent="0.25"/>
  <cols>
    <col min="1" max="1" width="18.140625" bestFit="1" customWidth="1"/>
    <col min="3" max="3" width="23.7109375" bestFit="1" customWidth="1"/>
    <col min="6" max="6" width="12.85546875" bestFit="1" customWidth="1"/>
  </cols>
  <sheetData>
    <row r="1" spans="1:6" x14ac:dyDescent="0.25">
      <c r="A1" s="1" t="s">
        <v>4</v>
      </c>
      <c r="C1" s="1" t="s">
        <v>15</v>
      </c>
      <c r="E1" s="1" t="s">
        <v>230</v>
      </c>
      <c r="F1" s="1" t="s">
        <v>281</v>
      </c>
    </row>
    <row r="2" spans="1:6" x14ac:dyDescent="0.25">
      <c r="A2" t="s">
        <v>5</v>
      </c>
      <c r="C2" t="s">
        <v>16</v>
      </c>
      <c r="E2">
        <v>1</v>
      </c>
      <c r="F2" t="s">
        <v>282</v>
      </c>
    </row>
    <row r="3" spans="1:6" x14ac:dyDescent="0.25">
      <c r="A3" t="s">
        <v>6</v>
      </c>
      <c r="C3" t="s">
        <v>17</v>
      </c>
      <c r="E3">
        <v>2</v>
      </c>
      <c r="F3" t="s">
        <v>283</v>
      </c>
    </row>
    <row r="4" spans="1:6" x14ac:dyDescent="0.25">
      <c r="A4" t="s">
        <v>7</v>
      </c>
      <c r="C4" t="s">
        <v>18</v>
      </c>
      <c r="E4">
        <v>3</v>
      </c>
      <c r="F4" t="s">
        <v>284</v>
      </c>
    </row>
    <row r="5" spans="1:6" x14ac:dyDescent="0.25">
      <c r="A5" t="s">
        <v>8</v>
      </c>
      <c r="C5" t="s">
        <v>19</v>
      </c>
      <c r="E5">
        <v>4</v>
      </c>
      <c r="F5" t="s">
        <v>285</v>
      </c>
    </row>
    <row r="6" spans="1:6" x14ac:dyDescent="0.25">
      <c r="A6" t="s">
        <v>9</v>
      </c>
      <c r="C6" t="s">
        <v>20</v>
      </c>
      <c r="E6">
        <v>5</v>
      </c>
      <c r="F6" t="s">
        <v>286</v>
      </c>
    </row>
    <row r="7" spans="1:6" x14ac:dyDescent="0.25">
      <c r="A7" t="s">
        <v>10</v>
      </c>
      <c r="E7">
        <v>6</v>
      </c>
      <c r="F7" t="s">
        <v>294</v>
      </c>
    </row>
    <row r="8" spans="1:6" x14ac:dyDescent="0.25">
      <c r="A8" t="s">
        <v>11</v>
      </c>
    </row>
    <row r="9" spans="1:6" x14ac:dyDescent="0.25">
      <c r="A9" t="s">
        <v>12</v>
      </c>
    </row>
    <row r="10" spans="1:6" x14ac:dyDescent="0.25">
      <c r="A10" t="s">
        <v>13</v>
      </c>
    </row>
    <row r="11" spans="1:6" x14ac:dyDescent="0.25">
      <c r="A1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9"/>
  </sheetPr>
  <dimension ref="A1:K43"/>
  <sheetViews>
    <sheetView zoomScale="106" zoomScaleNormal="106" workbookViewId="0">
      <selection activeCell="G14" sqref="G13:G14"/>
    </sheetView>
  </sheetViews>
  <sheetFormatPr baseColWidth="10" defaultRowHeight="15" x14ac:dyDescent="0.25"/>
  <cols>
    <col min="1" max="1" width="16.140625" bestFit="1" customWidth="1"/>
    <col min="2" max="2" width="30.42578125" bestFit="1" customWidth="1"/>
    <col min="3" max="3" width="17.85546875" bestFit="1" customWidth="1"/>
    <col min="4" max="4" width="12" style="2" bestFit="1" customWidth="1"/>
    <col min="5" max="5" width="8.28515625" style="3" bestFit="1" customWidth="1"/>
    <col min="6" max="6" width="17.28515625" bestFit="1" customWidth="1"/>
    <col min="7" max="7" width="11.28515625" bestFit="1" customWidth="1"/>
    <col min="8" max="8" width="12.140625" bestFit="1" customWidth="1"/>
    <col min="9" max="11" width="13" customWidth="1"/>
  </cols>
  <sheetData>
    <row r="1" spans="1:11" s="43" customFormat="1" ht="45" x14ac:dyDescent="0.25">
      <c r="A1" s="43" t="s">
        <v>149</v>
      </c>
      <c r="B1" s="43" t="s">
        <v>152</v>
      </c>
      <c r="C1" s="43" t="s">
        <v>153</v>
      </c>
      <c r="D1" s="43" t="s">
        <v>304</v>
      </c>
      <c r="E1" s="43" t="s">
        <v>154</v>
      </c>
      <c r="F1" s="43" t="s">
        <v>155</v>
      </c>
      <c r="G1" s="43" t="s">
        <v>156</v>
      </c>
      <c r="H1" s="43" t="s">
        <v>157</v>
      </c>
      <c r="I1" s="43" t="s">
        <v>300</v>
      </c>
      <c r="J1" s="43" t="s">
        <v>305</v>
      </c>
      <c r="K1" s="43" t="s">
        <v>287</v>
      </c>
    </row>
    <row r="2" spans="1:11" x14ac:dyDescent="0.25">
      <c r="A2">
        <v>1</v>
      </c>
      <c r="B2" t="s">
        <v>158</v>
      </c>
      <c r="C2" t="s">
        <v>13</v>
      </c>
      <c r="D2" s="34"/>
      <c r="E2" t="s">
        <v>159</v>
      </c>
      <c r="F2">
        <v>50</v>
      </c>
      <c r="G2">
        <v>500</v>
      </c>
      <c r="H2">
        <v>12</v>
      </c>
      <c r="I2" s="34"/>
      <c r="J2" s="34"/>
      <c r="K2" s="34"/>
    </row>
    <row r="3" spans="1:11" x14ac:dyDescent="0.25">
      <c r="A3">
        <v>2</v>
      </c>
      <c r="B3" t="s">
        <v>160</v>
      </c>
      <c r="C3" t="s">
        <v>13</v>
      </c>
      <c r="D3" s="34"/>
      <c r="E3" t="s">
        <v>159</v>
      </c>
      <c r="G3">
        <v>580</v>
      </c>
      <c r="H3">
        <v>20</v>
      </c>
      <c r="I3" s="34"/>
      <c r="J3" s="34"/>
      <c r="K3" s="34"/>
    </row>
    <row r="4" spans="1:11" x14ac:dyDescent="0.25">
      <c r="A4">
        <v>3</v>
      </c>
      <c r="B4" t="s">
        <v>161</v>
      </c>
      <c r="C4" t="s">
        <v>14</v>
      </c>
      <c r="D4" s="34"/>
      <c r="E4" t="s">
        <v>162</v>
      </c>
      <c r="G4">
        <v>300</v>
      </c>
      <c r="H4">
        <v>50</v>
      </c>
      <c r="I4" s="34"/>
      <c r="J4" s="34"/>
      <c r="K4" s="34"/>
    </row>
    <row r="5" spans="1:11" x14ac:dyDescent="0.25">
      <c r="A5">
        <v>4</v>
      </c>
      <c r="B5" t="s">
        <v>163</v>
      </c>
      <c r="C5" t="s">
        <v>8</v>
      </c>
      <c r="D5" s="34"/>
      <c r="E5" t="s">
        <v>164</v>
      </c>
      <c r="F5">
        <v>100</v>
      </c>
      <c r="G5">
        <v>200</v>
      </c>
      <c r="H5">
        <v>50</v>
      </c>
      <c r="I5" s="34"/>
      <c r="J5" s="34"/>
      <c r="K5" s="34"/>
    </row>
    <row r="6" spans="1:11" x14ac:dyDescent="0.25">
      <c r="A6">
        <v>5</v>
      </c>
      <c r="B6" t="s">
        <v>165</v>
      </c>
      <c r="C6" t="s">
        <v>8</v>
      </c>
      <c r="D6" s="34"/>
      <c r="E6" t="s">
        <v>159</v>
      </c>
      <c r="G6">
        <v>500</v>
      </c>
      <c r="H6">
        <v>10</v>
      </c>
      <c r="I6" s="34"/>
      <c r="J6" s="34"/>
      <c r="K6" s="34"/>
    </row>
    <row r="7" spans="1:11" x14ac:dyDescent="0.25">
      <c r="A7">
        <v>6</v>
      </c>
      <c r="B7" t="s">
        <v>166</v>
      </c>
      <c r="C7" t="s">
        <v>8</v>
      </c>
      <c r="D7" s="34"/>
      <c r="E7" t="s">
        <v>159</v>
      </c>
      <c r="F7">
        <v>90</v>
      </c>
      <c r="G7">
        <v>180</v>
      </c>
      <c r="H7">
        <v>5</v>
      </c>
      <c r="I7" s="34"/>
      <c r="J7" s="34"/>
      <c r="K7" s="34"/>
    </row>
    <row r="8" spans="1:11" x14ac:dyDescent="0.25">
      <c r="A8">
        <v>7</v>
      </c>
      <c r="B8" t="s">
        <v>167</v>
      </c>
      <c r="C8" t="s">
        <v>8</v>
      </c>
      <c r="D8" s="34"/>
      <c r="E8" t="s">
        <v>159</v>
      </c>
      <c r="G8">
        <v>300</v>
      </c>
      <c r="H8">
        <v>120</v>
      </c>
      <c r="I8" s="34"/>
      <c r="J8" s="34"/>
      <c r="K8" s="34"/>
    </row>
    <row r="9" spans="1:11" x14ac:dyDescent="0.25">
      <c r="A9">
        <v>8</v>
      </c>
      <c r="B9" t="s">
        <v>168</v>
      </c>
      <c r="C9" t="s">
        <v>8</v>
      </c>
      <c r="D9" s="34"/>
      <c r="E9" t="s">
        <v>164</v>
      </c>
      <c r="G9">
        <v>120</v>
      </c>
      <c r="H9">
        <v>5</v>
      </c>
      <c r="I9" s="34"/>
      <c r="J9" s="34"/>
      <c r="K9" s="34"/>
    </row>
    <row r="10" spans="1:11" x14ac:dyDescent="0.25">
      <c r="A10">
        <v>9</v>
      </c>
      <c r="B10" t="s">
        <v>169</v>
      </c>
      <c r="C10" t="s">
        <v>9</v>
      </c>
      <c r="D10" s="34"/>
      <c r="E10" t="s">
        <v>164</v>
      </c>
      <c r="G10">
        <v>250</v>
      </c>
      <c r="H10">
        <v>10</v>
      </c>
      <c r="I10" s="34"/>
      <c r="J10" s="34"/>
      <c r="K10" s="34"/>
    </row>
    <row r="11" spans="1:11" x14ac:dyDescent="0.25">
      <c r="A11">
        <v>10</v>
      </c>
      <c r="B11" t="s">
        <v>170</v>
      </c>
      <c r="C11" t="s">
        <v>9</v>
      </c>
      <c r="D11" s="34"/>
      <c r="E11" t="s">
        <v>164</v>
      </c>
      <c r="F11">
        <v>90</v>
      </c>
      <c r="G11">
        <v>200</v>
      </c>
      <c r="H11">
        <v>10</v>
      </c>
      <c r="I11" s="34"/>
      <c r="J11" s="34"/>
      <c r="K11" s="34"/>
    </row>
    <row r="12" spans="1:11" x14ac:dyDescent="0.25">
      <c r="A12">
        <v>11</v>
      </c>
      <c r="B12" t="s">
        <v>171</v>
      </c>
      <c r="C12" t="s">
        <v>5</v>
      </c>
      <c r="D12" s="34"/>
      <c r="E12" t="s">
        <v>164</v>
      </c>
      <c r="G12">
        <v>40</v>
      </c>
      <c r="H12">
        <v>2</v>
      </c>
      <c r="I12" s="34"/>
      <c r="J12" s="34"/>
      <c r="K12" s="34"/>
    </row>
    <row r="13" spans="1:11" x14ac:dyDescent="0.25">
      <c r="A13">
        <v>12</v>
      </c>
      <c r="B13" t="s">
        <v>172</v>
      </c>
      <c r="C13" t="s">
        <v>5</v>
      </c>
      <c r="D13" s="34"/>
      <c r="E13" t="s">
        <v>164</v>
      </c>
      <c r="G13">
        <v>50</v>
      </c>
      <c r="H13">
        <v>2</v>
      </c>
      <c r="I13" s="34"/>
      <c r="J13" s="34"/>
      <c r="K13" s="34"/>
    </row>
    <row r="14" spans="1:11" x14ac:dyDescent="0.25">
      <c r="A14">
        <v>13</v>
      </c>
      <c r="B14" t="s">
        <v>173</v>
      </c>
      <c r="C14" t="s">
        <v>9</v>
      </c>
      <c r="D14" s="34"/>
      <c r="E14" t="s">
        <v>164</v>
      </c>
      <c r="G14">
        <v>750</v>
      </c>
      <c r="H14">
        <v>100</v>
      </c>
      <c r="I14" s="34"/>
      <c r="J14" s="34"/>
      <c r="K14" s="34"/>
    </row>
    <row r="15" spans="1:11" x14ac:dyDescent="0.25">
      <c r="A15">
        <v>14</v>
      </c>
      <c r="B15" t="s">
        <v>174</v>
      </c>
      <c r="C15" t="s">
        <v>5</v>
      </c>
      <c r="D15" s="34"/>
      <c r="E15" t="s">
        <v>164</v>
      </c>
      <c r="F15">
        <v>30</v>
      </c>
      <c r="G15">
        <v>200</v>
      </c>
      <c r="H15">
        <v>50</v>
      </c>
      <c r="I15" s="34"/>
      <c r="J15" s="34"/>
      <c r="K15" s="34"/>
    </row>
    <row r="16" spans="1:11" x14ac:dyDescent="0.25">
      <c r="A16">
        <v>15</v>
      </c>
      <c r="B16" t="s">
        <v>175</v>
      </c>
      <c r="C16" t="s">
        <v>5</v>
      </c>
      <c r="D16" s="34"/>
      <c r="E16" t="s">
        <v>164</v>
      </c>
      <c r="G16">
        <v>150</v>
      </c>
      <c r="H16">
        <v>50</v>
      </c>
      <c r="I16" s="34"/>
      <c r="J16" s="34"/>
      <c r="K16" s="34"/>
    </row>
    <row r="17" spans="1:11" x14ac:dyDescent="0.25">
      <c r="A17">
        <v>16</v>
      </c>
      <c r="B17" t="s">
        <v>176</v>
      </c>
      <c r="C17" t="s">
        <v>13</v>
      </c>
      <c r="D17" s="34"/>
      <c r="E17" t="s">
        <v>164</v>
      </c>
      <c r="G17">
        <v>240</v>
      </c>
      <c r="H17">
        <v>12</v>
      </c>
      <c r="I17" s="34"/>
      <c r="J17" s="34"/>
      <c r="K17" s="34"/>
    </row>
    <row r="18" spans="1:11" x14ac:dyDescent="0.25">
      <c r="A18">
        <v>17</v>
      </c>
      <c r="B18" t="s">
        <v>177</v>
      </c>
      <c r="C18" t="s">
        <v>10</v>
      </c>
      <c r="D18" s="34"/>
      <c r="E18" t="s">
        <v>164</v>
      </c>
      <c r="G18">
        <v>500</v>
      </c>
      <c r="H18">
        <v>15</v>
      </c>
      <c r="I18" s="34"/>
      <c r="J18" s="34"/>
      <c r="K18" s="34"/>
    </row>
    <row r="19" spans="1:11" x14ac:dyDescent="0.25">
      <c r="A19">
        <v>18</v>
      </c>
      <c r="B19" t="s">
        <v>178</v>
      </c>
      <c r="C19" t="s">
        <v>7</v>
      </c>
      <c r="D19" s="34"/>
      <c r="E19" t="s">
        <v>164</v>
      </c>
      <c r="F19">
        <v>60</v>
      </c>
      <c r="G19">
        <v>240</v>
      </c>
      <c r="H19">
        <v>23</v>
      </c>
      <c r="I19" s="34"/>
      <c r="J19" s="34"/>
      <c r="K19" s="34"/>
    </row>
    <row r="20" spans="1:11" x14ac:dyDescent="0.25">
      <c r="A20">
        <v>19</v>
      </c>
      <c r="B20" t="s">
        <v>179</v>
      </c>
      <c r="C20" t="s">
        <v>8</v>
      </c>
      <c r="D20" s="34"/>
      <c r="E20" t="s">
        <v>164</v>
      </c>
      <c r="G20">
        <v>150</v>
      </c>
      <c r="H20">
        <v>20</v>
      </c>
      <c r="I20" s="34"/>
      <c r="J20" s="34"/>
      <c r="K20" s="34"/>
    </row>
    <row r="21" spans="1:11" x14ac:dyDescent="0.25">
      <c r="A21">
        <v>20</v>
      </c>
      <c r="B21" t="s">
        <v>180</v>
      </c>
      <c r="C21" t="s">
        <v>14</v>
      </c>
      <c r="D21" s="34"/>
      <c r="E21" t="s">
        <v>162</v>
      </c>
      <c r="G21">
        <v>350</v>
      </c>
      <c r="H21">
        <v>25</v>
      </c>
      <c r="I21" s="34"/>
      <c r="J21" s="34"/>
      <c r="K21" s="34"/>
    </row>
    <row r="22" spans="1:11" x14ac:dyDescent="0.25">
      <c r="A22">
        <v>21</v>
      </c>
      <c r="B22" t="s">
        <v>181</v>
      </c>
      <c r="C22" t="s">
        <v>14</v>
      </c>
      <c r="D22" s="34"/>
      <c r="E22" t="s">
        <v>162</v>
      </c>
      <c r="G22">
        <v>450</v>
      </c>
      <c r="H22">
        <v>25</v>
      </c>
      <c r="I22" s="34"/>
      <c r="J22" s="34"/>
      <c r="K22" s="34"/>
    </row>
    <row r="23" spans="1:11" x14ac:dyDescent="0.25">
      <c r="A23">
        <v>22</v>
      </c>
      <c r="B23" t="s">
        <v>182</v>
      </c>
      <c r="C23" t="s">
        <v>13</v>
      </c>
      <c r="D23" s="34"/>
      <c r="E23" t="s">
        <v>164</v>
      </c>
      <c r="G23">
        <v>150</v>
      </c>
      <c r="H23">
        <v>5</v>
      </c>
      <c r="I23" s="34"/>
      <c r="J23" s="34"/>
      <c r="K23" s="34"/>
    </row>
    <row r="24" spans="1:11" x14ac:dyDescent="0.25">
      <c r="A24">
        <v>23</v>
      </c>
      <c r="B24" t="s">
        <v>183</v>
      </c>
      <c r="C24" t="s">
        <v>12</v>
      </c>
      <c r="D24" s="34"/>
      <c r="E24" t="s">
        <v>162</v>
      </c>
      <c r="G24">
        <v>600</v>
      </c>
      <c r="H24">
        <v>30</v>
      </c>
      <c r="I24" s="34"/>
      <c r="J24" s="34"/>
      <c r="K24" s="34"/>
    </row>
    <row r="25" spans="1:11" x14ac:dyDescent="0.25">
      <c r="A25">
        <v>24</v>
      </c>
      <c r="B25" t="s">
        <v>184</v>
      </c>
      <c r="C25" t="s">
        <v>9</v>
      </c>
      <c r="D25" s="34"/>
      <c r="E25" t="s">
        <v>164</v>
      </c>
      <c r="G25">
        <v>200</v>
      </c>
      <c r="H25">
        <v>15</v>
      </c>
      <c r="I25" s="34"/>
      <c r="J25" s="34"/>
      <c r="K25" s="34"/>
    </row>
    <row r="26" spans="1:11" x14ac:dyDescent="0.25">
      <c r="A26">
        <v>25</v>
      </c>
      <c r="B26" t="s">
        <v>185</v>
      </c>
      <c r="C26" t="s">
        <v>8</v>
      </c>
      <c r="D26" s="34"/>
      <c r="E26" t="s">
        <v>164</v>
      </c>
      <c r="G26">
        <v>300</v>
      </c>
      <c r="H26">
        <v>15</v>
      </c>
      <c r="I26" s="34"/>
      <c r="J26" s="34"/>
      <c r="K26" s="34"/>
    </row>
    <row r="27" spans="1:11" x14ac:dyDescent="0.25">
      <c r="A27">
        <v>26</v>
      </c>
      <c r="B27" t="s">
        <v>186</v>
      </c>
      <c r="C27" t="s">
        <v>5</v>
      </c>
      <c r="D27" s="34"/>
      <c r="E27" t="s">
        <v>164</v>
      </c>
      <c r="G27">
        <v>200</v>
      </c>
      <c r="H27">
        <v>15</v>
      </c>
      <c r="I27" s="34"/>
      <c r="J27" s="34"/>
      <c r="K27" s="34"/>
    </row>
    <row r="28" spans="1:11" x14ac:dyDescent="0.25">
      <c r="A28">
        <v>27</v>
      </c>
      <c r="B28" t="s">
        <v>187</v>
      </c>
      <c r="C28" t="s">
        <v>7</v>
      </c>
      <c r="D28" s="34"/>
      <c r="E28" t="s">
        <v>164</v>
      </c>
      <c r="F28">
        <v>45</v>
      </c>
      <c r="G28">
        <v>300</v>
      </c>
      <c r="H28">
        <v>15</v>
      </c>
      <c r="I28" s="34"/>
      <c r="J28" s="34"/>
      <c r="K28" s="34"/>
    </row>
    <row r="29" spans="1:11" x14ac:dyDescent="0.25">
      <c r="A29">
        <v>28</v>
      </c>
      <c r="B29" t="s">
        <v>188</v>
      </c>
      <c r="C29" t="s">
        <v>9</v>
      </c>
      <c r="D29" s="34"/>
      <c r="E29" t="s">
        <v>164</v>
      </c>
      <c r="G29">
        <v>450</v>
      </c>
      <c r="H29">
        <v>15</v>
      </c>
      <c r="I29" s="34"/>
      <c r="J29" s="34"/>
      <c r="K29" s="34"/>
    </row>
    <row r="30" spans="1:11" x14ac:dyDescent="0.25">
      <c r="A30">
        <v>29</v>
      </c>
      <c r="B30" t="s">
        <v>189</v>
      </c>
      <c r="C30" t="s">
        <v>13</v>
      </c>
      <c r="D30" s="34"/>
      <c r="E30" t="s">
        <v>164</v>
      </c>
      <c r="G30">
        <v>150</v>
      </c>
      <c r="H30">
        <v>10</v>
      </c>
      <c r="I30" s="34"/>
      <c r="J30" s="34"/>
      <c r="K30" s="34"/>
    </row>
    <row r="31" spans="1:11" x14ac:dyDescent="0.25">
      <c r="A31">
        <v>30</v>
      </c>
      <c r="B31" t="s">
        <v>190</v>
      </c>
      <c r="C31" t="s">
        <v>9</v>
      </c>
      <c r="D31" s="34"/>
      <c r="E31" t="s">
        <v>164</v>
      </c>
      <c r="G31">
        <v>500</v>
      </c>
      <c r="H31">
        <v>15</v>
      </c>
      <c r="I31" s="34"/>
      <c r="J31" s="34"/>
      <c r="K31" s="34"/>
    </row>
    <row r="32" spans="1:11" x14ac:dyDescent="0.25">
      <c r="A32">
        <v>31</v>
      </c>
      <c r="B32" t="s">
        <v>191</v>
      </c>
      <c r="C32" t="s">
        <v>13</v>
      </c>
      <c r="D32" s="34"/>
      <c r="E32" t="s">
        <v>164</v>
      </c>
      <c r="G32">
        <v>100</v>
      </c>
      <c r="H32">
        <v>20</v>
      </c>
      <c r="I32" s="34"/>
      <c r="J32" s="34"/>
      <c r="K32" s="34"/>
    </row>
    <row r="33" spans="1:11" x14ac:dyDescent="0.25">
      <c r="A33">
        <v>32</v>
      </c>
      <c r="B33" t="s">
        <v>192</v>
      </c>
      <c r="C33" t="s">
        <v>13</v>
      </c>
      <c r="D33" s="34"/>
      <c r="E33" t="s">
        <v>164</v>
      </c>
      <c r="G33">
        <v>260</v>
      </c>
      <c r="H33">
        <v>30</v>
      </c>
      <c r="I33" s="34"/>
      <c r="J33" s="34"/>
      <c r="K33" s="34"/>
    </row>
    <row r="34" spans="1:11" x14ac:dyDescent="0.25">
      <c r="A34">
        <v>33</v>
      </c>
      <c r="B34" t="s">
        <v>193</v>
      </c>
      <c r="C34" t="s">
        <v>5</v>
      </c>
      <c r="D34" s="34"/>
      <c r="E34" t="s">
        <v>164</v>
      </c>
      <c r="G34">
        <v>50</v>
      </c>
      <c r="H34">
        <v>5</v>
      </c>
      <c r="I34" s="34"/>
      <c r="J34" s="34"/>
      <c r="K34" s="34"/>
    </row>
    <row r="35" spans="1:11" x14ac:dyDescent="0.25">
      <c r="A35">
        <v>34</v>
      </c>
      <c r="B35" t="s">
        <v>194</v>
      </c>
      <c r="C35" t="s">
        <v>13</v>
      </c>
      <c r="D35" s="34"/>
      <c r="E35" t="s">
        <v>164</v>
      </c>
      <c r="G35">
        <v>90</v>
      </c>
      <c r="H35">
        <v>20</v>
      </c>
      <c r="I35" s="34"/>
      <c r="J35" s="34"/>
      <c r="K35" s="34"/>
    </row>
    <row r="36" spans="1:11" x14ac:dyDescent="0.25">
      <c r="A36">
        <v>35</v>
      </c>
      <c r="B36" t="s">
        <v>195</v>
      </c>
      <c r="C36" t="s">
        <v>13</v>
      </c>
      <c r="D36" s="34"/>
      <c r="E36" t="s">
        <v>164</v>
      </c>
      <c r="G36">
        <v>400</v>
      </c>
      <c r="H36">
        <v>22</v>
      </c>
      <c r="I36" s="34"/>
      <c r="J36" s="34"/>
      <c r="K36" s="34"/>
    </row>
    <row r="37" spans="1:11" x14ac:dyDescent="0.25">
      <c r="A37">
        <v>36</v>
      </c>
      <c r="B37" t="s">
        <v>196</v>
      </c>
      <c r="C37" t="s">
        <v>7</v>
      </c>
      <c r="D37" s="34"/>
      <c r="E37" t="s">
        <v>164</v>
      </c>
      <c r="G37">
        <v>230</v>
      </c>
      <c r="H37">
        <v>20</v>
      </c>
      <c r="I37" s="34"/>
      <c r="J37" s="34"/>
      <c r="K37" s="34"/>
    </row>
    <row r="38" spans="1:11" x14ac:dyDescent="0.25">
      <c r="A38">
        <v>37</v>
      </c>
      <c r="B38" t="s">
        <v>197</v>
      </c>
      <c r="C38" t="s">
        <v>6</v>
      </c>
      <c r="D38" s="34"/>
      <c r="E38" t="s">
        <v>164</v>
      </c>
      <c r="G38">
        <v>750</v>
      </c>
      <c r="H38">
        <v>20</v>
      </c>
      <c r="I38" s="34"/>
      <c r="J38" s="34"/>
      <c r="K38" s="34"/>
    </row>
    <row r="39" spans="1:11" x14ac:dyDescent="0.25">
      <c r="A39">
        <v>38</v>
      </c>
      <c r="B39" t="s">
        <v>198</v>
      </c>
      <c r="C39" t="s">
        <v>8</v>
      </c>
      <c r="D39" s="34"/>
      <c r="E39" t="s">
        <v>162</v>
      </c>
      <c r="G39">
        <v>100</v>
      </c>
      <c r="H39">
        <v>5</v>
      </c>
      <c r="I39" s="34"/>
      <c r="J39" s="34"/>
      <c r="K39" s="34"/>
    </row>
    <row r="40" spans="1:11" x14ac:dyDescent="0.25">
      <c r="A40">
        <v>39</v>
      </c>
      <c r="B40" t="s">
        <v>199</v>
      </c>
      <c r="C40" t="s">
        <v>13</v>
      </c>
      <c r="D40" s="34"/>
      <c r="E40" t="s">
        <v>164</v>
      </c>
      <c r="G40">
        <v>100</v>
      </c>
      <c r="H40">
        <v>5</v>
      </c>
      <c r="I40" s="34"/>
      <c r="J40" s="34"/>
      <c r="K40" s="34"/>
    </row>
    <row r="41" spans="1:11" x14ac:dyDescent="0.25">
      <c r="A41">
        <v>40</v>
      </c>
      <c r="B41" t="s">
        <v>200</v>
      </c>
      <c r="C41" t="s">
        <v>13</v>
      </c>
      <c r="D41" s="34"/>
      <c r="E41" t="s">
        <v>164</v>
      </c>
      <c r="G41">
        <v>100</v>
      </c>
      <c r="H41">
        <v>5</v>
      </c>
      <c r="I41" s="34"/>
      <c r="J41" s="34"/>
      <c r="K41" s="34"/>
    </row>
    <row r="42" spans="1:11" x14ac:dyDescent="0.25">
      <c r="A42">
        <v>41</v>
      </c>
      <c r="B42" t="s">
        <v>201</v>
      </c>
      <c r="C42" t="s">
        <v>12</v>
      </c>
      <c r="D42" s="34"/>
      <c r="E42" t="s">
        <v>164</v>
      </c>
      <c r="G42">
        <v>500</v>
      </c>
      <c r="H42">
        <v>20</v>
      </c>
      <c r="I42" s="34"/>
      <c r="J42" s="34"/>
      <c r="K42" s="34"/>
    </row>
    <row r="43" spans="1:11" x14ac:dyDescent="0.25">
      <c r="A43">
        <v>42</v>
      </c>
      <c r="B43" t="s">
        <v>5</v>
      </c>
      <c r="C43" t="s">
        <v>5</v>
      </c>
      <c r="D43" s="34"/>
      <c r="E43" t="s">
        <v>164</v>
      </c>
      <c r="G43">
        <v>420</v>
      </c>
      <c r="H43">
        <v>100</v>
      </c>
      <c r="I43" s="34"/>
      <c r="J43" s="34"/>
      <c r="K43" s="3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9"/>
  </sheetPr>
  <dimension ref="A1:F9"/>
  <sheetViews>
    <sheetView workbookViewId="0">
      <selection activeCell="D8" sqref="D8"/>
    </sheetView>
  </sheetViews>
  <sheetFormatPr baseColWidth="10" defaultRowHeight="15" x14ac:dyDescent="0.25"/>
  <cols>
    <col min="1" max="1" width="15.28515625" bestFit="1" customWidth="1"/>
    <col min="2" max="2" width="21.28515625" bestFit="1" customWidth="1"/>
    <col min="3" max="3" width="25.7109375" bestFit="1" customWidth="1"/>
    <col min="4" max="4" width="11.28515625" bestFit="1" customWidth="1"/>
    <col min="5" max="6" width="17.140625" customWidth="1"/>
  </cols>
  <sheetData>
    <row r="1" spans="1:6" x14ac:dyDescent="0.25">
      <c r="A1" t="s">
        <v>202</v>
      </c>
      <c r="B1" t="s">
        <v>152</v>
      </c>
      <c r="C1" t="s">
        <v>153</v>
      </c>
      <c r="D1" t="s">
        <v>156</v>
      </c>
      <c r="E1" t="s">
        <v>306</v>
      </c>
      <c r="F1" t="s">
        <v>307</v>
      </c>
    </row>
    <row r="2" spans="1:6" x14ac:dyDescent="0.25">
      <c r="A2">
        <v>1</v>
      </c>
      <c r="B2" t="s">
        <v>204</v>
      </c>
      <c r="C2" t="s">
        <v>205</v>
      </c>
      <c r="D2">
        <v>3</v>
      </c>
      <c r="E2" s="34"/>
      <c r="F2" s="34"/>
    </row>
    <row r="3" spans="1:6" x14ac:dyDescent="0.25">
      <c r="A3">
        <v>2</v>
      </c>
      <c r="B3" t="s">
        <v>206</v>
      </c>
      <c r="C3" t="s">
        <v>207</v>
      </c>
      <c r="D3">
        <v>50</v>
      </c>
      <c r="E3" s="34"/>
      <c r="F3" s="34"/>
    </row>
    <row r="4" spans="1:6" x14ac:dyDescent="0.25">
      <c r="A4">
        <v>3</v>
      </c>
      <c r="B4" t="s">
        <v>208</v>
      </c>
      <c r="C4" t="s">
        <v>209</v>
      </c>
      <c r="D4">
        <v>50</v>
      </c>
      <c r="E4" s="34"/>
      <c r="F4" s="34"/>
    </row>
    <row r="5" spans="1:6" x14ac:dyDescent="0.25">
      <c r="A5">
        <v>4</v>
      </c>
      <c r="B5" t="s">
        <v>210</v>
      </c>
      <c r="C5" t="s">
        <v>207</v>
      </c>
      <c r="D5">
        <v>45</v>
      </c>
      <c r="E5" s="34"/>
      <c r="F5" s="34"/>
    </row>
    <row r="6" spans="1:6" x14ac:dyDescent="0.25">
      <c r="A6">
        <v>5</v>
      </c>
      <c r="B6" t="s">
        <v>211</v>
      </c>
      <c r="C6" t="s">
        <v>212</v>
      </c>
      <c r="D6">
        <v>100</v>
      </c>
      <c r="E6" s="34"/>
      <c r="F6" s="34"/>
    </row>
    <row r="7" spans="1:6" x14ac:dyDescent="0.25">
      <c r="A7">
        <v>6</v>
      </c>
      <c r="B7" t="s">
        <v>213</v>
      </c>
      <c r="C7" t="s">
        <v>207</v>
      </c>
      <c r="D7">
        <v>100</v>
      </c>
      <c r="E7" s="34"/>
      <c r="F7" s="34"/>
    </row>
    <row r="8" spans="1:6" x14ac:dyDescent="0.25">
      <c r="A8">
        <v>7</v>
      </c>
      <c r="B8" t="s">
        <v>214</v>
      </c>
      <c r="C8" t="s">
        <v>215</v>
      </c>
      <c r="D8">
        <v>100</v>
      </c>
      <c r="E8" s="34"/>
      <c r="F8" s="34"/>
    </row>
    <row r="9" spans="1:6" x14ac:dyDescent="0.25">
      <c r="A9">
        <v>8</v>
      </c>
      <c r="B9" t="s">
        <v>199</v>
      </c>
      <c r="C9" t="s">
        <v>207</v>
      </c>
      <c r="D9">
        <v>45</v>
      </c>
      <c r="E9" s="34"/>
      <c r="F9" s="3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>
    <tabColor theme="9"/>
  </sheetPr>
  <dimension ref="A1:C76"/>
  <sheetViews>
    <sheetView workbookViewId="0">
      <selection activeCell="C10" sqref="C10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4.85546875" bestFit="1" customWidth="1"/>
  </cols>
  <sheetData>
    <row r="1" spans="1:3" x14ac:dyDescent="0.25">
      <c r="A1" t="s">
        <v>202</v>
      </c>
      <c r="B1" t="s">
        <v>149</v>
      </c>
      <c r="C1" t="s">
        <v>203</v>
      </c>
    </row>
    <row r="2" spans="1:3" x14ac:dyDescent="0.25">
      <c r="A2">
        <v>1</v>
      </c>
      <c r="B2">
        <v>1</v>
      </c>
      <c r="C2">
        <v>0.45</v>
      </c>
    </row>
    <row r="3" spans="1:3" x14ac:dyDescent="0.25">
      <c r="A3">
        <v>1</v>
      </c>
      <c r="B3">
        <v>2</v>
      </c>
      <c r="C3">
        <v>0.27</v>
      </c>
    </row>
    <row r="4" spans="1:3" x14ac:dyDescent="0.25">
      <c r="A4">
        <v>1</v>
      </c>
      <c r="B4">
        <v>21</v>
      </c>
      <c r="C4">
        <v>0.49</v>
      </c>
    </row>
    <row r="5" spans="1:3" x14ac:dyDescent="0.25">
      <c r="A5">
        <v>1</v>
      </c>
      <c r="B5">
        <v>4</v>
      </c>
      <c r="C5">
        <v>0.15</v>
      </c>
    </row>
    <row r="6" spans="1:3" x14ac:dyDescent="0.25">
      <c r="A6">
        <v>1</v>
      </c>
      <c r="B6">
        <v>5</v>
      </c>
      <c r="C6">
        <v>0.51</v>
      </c>
    </row>
    <row r="7" spans="1:3" x14ac:dyDescent="0.25">
      <c r="A7">
        <v>1</v>
      </c>
      <c r="B7">
        <v>6</v>
      </c>
      <c r="C7">
        <v>0.05</v>
      </c>
    </row>
    <row r="8" spans="1:3" x14ac:dyDescent="0.25">
      <c r="A8">
        <v>1</v>
      </c>
      <c r="B8">
        <v>7</v>
      </c>
      <c r="C8">
        <v>0.36</v>
      </c>
    </row>
    <row r="9" spans="1:3" x14ac:dyDescent="0.25">
      <c r="A9">
        <v>1</v>
      </c>
      <c r="B9">
        <v>9</v>
      </c>
      <c r="C9">
        <v>0.26</v>
      </c>
    </row>
    <row r="10" spans="1:3" x14ac:dyDescent="0.25">
      <c r="A10">
        <v>1</v>
      </c>
      <c r="B10">
        <v>10</v>
      </c>
      <c r="C10">
        <v>0.3</v>
      </c>
    </row>
    <row r="11" spans="1:3" x14ac:dyDescent="0.25">
      <c r="A11">
        <v>1</v>
      </c>
      <c r="B11">
        <v>11</v>
      </c>
      <c r="C11">
        <v>0.13</v>
      </c>
    </row>
    <row r="12" spans="1:3" x14ac:dyDescent="0.25">
      <c r="A12">
        <v>1</v>
      </c>
      <c r="B12">
        <v>12</v>
      </c>
      <c r="C12">
        <v>0.1</v>
      </c>
    </row>
    <row r="13" spans="1:3" x14ac:dyDescent="0.25">
      <c r="A13">
        <v>1</v>
      </c>
      <c r="B13">
        <v>13</v>
      </c>
      <c r="C13">
        <v>0.35</v>
      </c>
    </row>
    <row r="14" spans="1:3" x14ac:dyDescent="0.25">
      <c r="A14">
        <v>1</v>
      </c>
      <c r="B14">
        <v>14</v>
      </c>
      <c r="C14">
        <v>0.2</v>
      </c>
    </row>
    <row r="15" spans="1:3" x14ac:dyDescent="0.25">
      <c r="A15">
        <v>1</v>
      </c>
      <c r="B15">
        <v>15</v>
      </c>
      <c r="C15">
        <v>0.1</v>
      </c>
    </row>
    <row r="16" spans="1:3" x14ac:dyDescent="0.25">
      <c r="A16">
        <v>5</v>
      </c>
      <c r="B16">
        <v>34</v>
      </c>
      <c r="C16">
        <v>0.44</v>
      </c>
    </row>
    <row r="17" spans="1:3" x14ac:dyDescent="0.25">
      <c r="A17">
        <v>5</v>
      </c>
      <c r="B17">
        <v>35</v>
      </c>
      <c r="C17">
        <v>0.56000000000000005</v>
      </c>
    </row>
    <row r="18" spans="1:3" x14ac:dyDescent="0.25">
      <c r="A18">
        <v>5</v>
      </c>
      <c r="B18">
        <v>23</v>
      </c>
      <c r="C18">
        <v>0.13</v>
      </c>
    </row>
    <row r="19" spans="1:3" x14ac:dyDescent="0.25">
      <c r="A19">
        <v>2</v>
      </c>
      <c r="B19">
        <v>16</v>
      </c>
      <c r="C19">
        <v>0.46</v>
      </c>
    </row>
    <row r="20" spans="1:3" x14ac:dyDescent="0.25">
      <c r="A20">
        <v>2</v>
      </c>
      <c r="B20">
        <v>17</v>
      </c>
      <c r="C20">
        <v>0.65</v>
      </c>
    </row>
    <row r="21" spans="1:3" x14ac:dyDescent="0.25">
      <c r="A21">
        <v>2</v>
      </c>
      <c r="B21">
        <v>18</v>
      </c>
      <c r="C21">
        <v>0.25</v>
      </c>
    </row>
    <row r="22" spans="1:3" x14ac:dyDescent="0.25">
      <c r="A22">
        <v>2</v>
      </c>
      <c r="B22">
        <v>33</v>
      </c>
      <c r="C22">
        <v>0.05</v>
      </c>
    </row>
    <row r="23" spans="1:3" x14ac:dyDescent="0.25">
      <c r="A23">
        <v>2</v>
      </c>
      <c r="B23">
        <v>19</v>
      </c>
      <c r="C23">
        <v>0.1</v>
      </c>
    </row>
    <row r="24" spans="1:3" x14ac:dyDescent="0.25">
      <c r="A24">
        <v>2</v>
      </c>
      <c r="B24">
        <v>20</v>
      </c>
      <c r="C24">
        <v>0.2</v>
      </c>
    </row>
    <row r="25" spans="1:3" x14ac:dyDescent="0.25">
      <c r="A25">
        <v>2</v>
      </c>
      <c r="B25">
        <v>7</v>
      </c>
      <c r="C25">
        <v>0.12</v>
      </c>
    </row>
    <row r="26" spans="1:3" x14ac:dyDescent="0.25">
      <c r="A26">
        <v>2</v>
      </c>
      <c r="B26">
        <v>8</v>
      </c>
      <c r="C26">
        <v>0.05</v>
      </c>
    </row>
    <row r="27" spans="1:3" x14ac:dyDescent="0.25">
      <c r="A27">
        <v>3</v>
      </c>
      <c r="B27">
        <v>22</v>
      </c>
      <c r="C27">
        <v>0.46</v>
      </c>
    </row>
    <row r="28" spans="1:3" x14ac:dyDescent="0.25">
      <c r="A28">
        <v>3</v>
      </c>
      <c r="B28">
        <v>23</v>
      </c>
      <c r="C28">
        <v>0.28999999999999998</v>
      </c>
    </row>
    <row r="29" spans="1:3" x14ac:dyDescent="0.25">
      <c r="A29">
        <v>3</v>
      </c>
      <c r="B29">
        <v>24</v>
      </c>
      <c r="C29">
        <v>0.15</v>
      </c>
    </row>
    <row r="30" spans="1:3" x14ac:dyDescent="0.25">
      <c r="A30">
        <v>3</v>
      </c>
      <c r="B30">
        <v>20</v>
      </c>
      <c r="C30">
        <v>0.36</v>
      </c>
    </row>
    <row r="31" spans="1:3" x14ac:dyDescent="0.25">
      <c r="A31">
        <v>3</v>
      </c>
      <c r="B31">
        <v>25</v>
      </c>
      <c r="C31">
        <v>0.1</v>
      </c>
    </row>
    <row r="32" spans="1:3" x14ac:dyDescent="0.25">
      <c r="A32">
        <v>3</v>
      </c>
      <c r="B32">
        <v>26</v>
      </c>
      <c r="C32">
        <v>0.26</v>
      </c>
    </row>
    <row r="33" spans="1:3" x14ac:dyDescent="0.25">
      <c r="A33">
        <v>3</v>
      </c>
      <c r="B33">
        <v>27</v>
      </c>
      <c r="C33">
        <v>0.42</v>
      </c>
    </row>
    <row r="34" spans="1:3" x14ac:dyDescent="0.25">
      <c r="A34">
        <v>3</v>
      </c>
      <c r="B34">
        <v>28</v>
      </c>
      <c r="C34">
        <v>0.25</v>
      </c>
    </row>
    <row r="35" spans="1:3" x14ac:dyDescent="0.25">
      <c r="A35">
        <v>3</v>
      </c>
      <c r="B35">
        <v>7</v>
      </c>
      <c r="C35">
        <v>0.45</v>
      </c>
    </row>
    <row r="36" spans="1:3" x14ac:dyDescent="0.25">
      <c r="A36">
        <v>3</v>
      </c>
      <c r="B36">
        <v>8</v>
      </c>
      <c r="C36">
        <v>0.55000000000000004</v>
      </c>
    </row>
    <row r="37" spans="1:3" x14ac:dyDescent="0.25">
      <c r="A37">
        <v>6</v>
      </c>
      <c r="B37">
        <v>29</v>
      </c>
      <c r="C37">
        <v>0.56000000000000005</v>
      </c>
    </row>
    <row r="38" spans="1:3" x14ac:dyDescent="0.25">
      <c r="A38">
        <v>6</v>
      </c>
      <c r="B38">
        <v>30</v>
      </c>
      <c r="C38">
        <v>0.32</v>
      </c>
    </row>
    <row r="39" spans="1:3" x14ac:dyDescent="0.25">
      <c r="A39">
        <v>6</v>
      </c>
      <c r="B39">
        <v>21</v>
      </c>
      <c r="C39">
        <v>0.46</v>
      </c>
    </row>
    <row r="40" spans="1:3" x14ac:dyDescent="0.25">
      <c r="A40">
        <v>6</v>
      </c>
      <c r="B40">
        <v>5</v>
      </c>
      <c r="C40">
        <v>0.37</v>
      </c>
    </row>
    <row r="41" spans="1:3" x14ac:dyDescent="0.25">
      <c r="A41">
        <v>6</v>
      </c>
      <c r="B41">
        <v>25</v>
      </c>
      <c r="C41">
        <v>0.05</v>
      </c>
    </row>
    <row r="42" spans="1:3" x14ac:dyDescent="0.25">
      <c r="A42">
        <v>6</v>
      </c>
      <c r="B42">
        <v>11</v>
      </c>
      <c r="C42">
        <v>0.12</v>
      </c>
    </row>
    <row r="43" spans="1:3" x14ac:dyDescent="0.25">
      <c r="A43">
        <v>6</v>
      </c>
      <c r="B43">
        <v>7</v>
      </c>
      <c r="C43">
        <v>0.15</v>
      </c>
    </row>
    <row r="44" spans="1:3" x14ac:dyDescent="0.25">
      <c r="A44">
        <v>6</v>
      </c>
      <c r="B44">
        <v>8</v>
      </c>
      <c r="C44">
        <v>0.1</v>
      </c>
    </row>
    <row r="45" spans="1:3" x14ac:dyDescent="0.25">
      <c r="A45">
        <v>7</v>
      </c>
      <c r="B45">
        <v>31</v>
      </c>
      <c r="C45">
        <v>0.56000000000000005</v>
      </c>
    </row>
    <row r="46" spans="1:3" x14ac:dyDescent="0.25">
      <c r="A46">
        <v>7</v>
      </c>
      <c r="B46">
        <v>21</v>
      </c>
      <c r="C46">
        <v>0.42</v>
      </c>
    </row>
    <row r="47" spans="1:3" x14ac:dyDescent="0.25">
      <c r="A47">
        <v>7</v>
      </c>
      <c r="B47">
        <v>28</v>
      </c>
      <c r="C47">
        <v>0.2</v>
      </c>
    </row>
    <row r="48" spans="1:3" x14ac:dyDescent="0.25">
      <c r="A48">
        <v>7</v>
      </c>
      <c r="B48">
        <v>27</v>
      </c>
      <c r="C48">
        <v>0.33</v>
      </c>
    </row>
    <row r="49" spans="1:3" x14ac:dyDescent="0.25">
      <c r="A49">
        <v>7</v>
      </c>
      <c r="B49">
        <v>14</v>
      </c>
      <c r="C49">
        <v>0.2</v>
      </c>
    </row>
    <row r="50" spans="1:3" x14ac:dyDescent="0.25">
      <c r="A50">
        <v>7</v>
      </c>
      <c r="B50">
        <v>13</v>
      </c>
      <c r="C50">
        <v>0.41</v>
      </c>
    </row>
    <row r="51" spans="1:3" x14ac:dyDescent="0.25">
      <c r="A51">
        <v>7</v>
      </c>
      <c r="B51">
        <v>25</v>
      </c>
      <c r="C51">
        <v>0.01</v>
      </c>
    </row>
    <row r="52" spans="1:3" x14ac:dyDescent="0.25">
      <c r="A52">
        <v>7</v>
      </c>
      <c r="B52">
        <v>7</v>
      </c>
      <c r="C52">
        <v>0.15</v>
      </c>
    </row>
    <row r="53" spans="1:3" x14ac:dyDescent="0.25">
      <c r="A53">
        <v>7</v>
      </c>
      <c r="B53">
        <v>8</v>
      </c>
      <c r="C53">
        <v>0.1</v>
      </c>
    </row>
    <row r="54" spans="1:3" x14ac:dyDescent="0.25">
      <c r="A54">
        <v>7</v>
      </c>
      <c r="B54">
        <v>42</v>
      </c>
      <c r="C54">
        <v>0.12</v>
      </c>
    </row>
    <row r="55" spans="1:3" x14ac:dyDescent="0.25">
      <c r="A55">
        <v>4</v>
      </c>
      <c r="B55">
        <v>32</v>
      </c>
      <c r="C55">
        <v>0.6</v>
      </c>
    </row>
    <row r="56" spans="1:3" x14ac:dyDescent="0.25">
      <c r="A56">
        <v>4</v>
      </c>
      <c r="B56">
        <v>3</v>
      </c>
      <c r="C56">
        <v>0.46</v>
      </c>
    </row>
    <row r="57" spans="1:3" x14ac:dyDescent="0.25">
      <c r="A57">
        <v>4</v>
      </c>
      <c r="B57">
        <v>28</v>
      </c>
      <c r="C57">
        <v>0.32</v>
      </c>
    </row>
    <row r="58" spans="1:3" x14ac:dyDescent="0.25">
      <c r="A58">
        <v>4</v>
      </c>
      <c r="B58">
        <v>14</v>
      </c>
      <c r="C58">
        <v>0.35</v>
      </c>
    </row>
    <row r="59" spans="1:3" x14ac:dyDescent="0.25">
      <c r="A59">
        <v>4</v>
      </c>
      <c r="B59">
        <v>27</v>
      </c>
      <c r="C59">
        <v>0.24</v>
      </c>
    </row>
    <row r="60" spans="1:3" x14ac:dyDescent="0.25">
      <c r="A60">
        <v>4</v>
      </c>
      <c r="B60">
        <v>33</v>
      </c>
      <c r="C60">
        <v>0.14000000000000001</v>
      </c>
    </row>
    <row r="61" spans="1:3" x14ac:dyDescent="0.25">
      <c r="A61">
        <v>4</v>
      </c>
      <c r="B61">
        <v>13</v>
      </c>
      <c r="C61">
        <v>0.28000000000000003</v>
      </c>
    </row>
    <row r="62" spans="1:3" x14ac:dyDescent="0.25">
      <c r="A62">
        <v>4</v>
      </c>
      <c r="B62">
        <v>42</v>
      </c>
      <c r="C62">
        <v>0.12</v>
      </c>
    </row>
    <row r="63" spans="1:3" x14ac:dyDescent="0.25">
      <c r="A63">
        <v>4</v>
      </c>
      <c r="B63">
        <v>7</v>
      </c>
      <c r="C63">
        <v>0.24</v>
      </c>
    </row>
    <row r="64" spans="1:3" x14ac:dyDescent="0.25">
      <c r="A64">
        <v>4</v>
      </c>
      <c r="B64">
        <v>8</v>
      </c>
      <c r="C64">
        <v>0.04</v>
      </c>
    </row>
    <row r="65" spans="1:3" x14ac:dyDescent="0.25">
      <c r="A65">
        <v>5</v>
      </c>
      <c r="B65">
        <v>20</v>
      </c>
      <c r="C65">
        <v>0.26</v>
      </c>
    </row>
    <row r="66" spans="1:3" x14ac:dyDescent="0.25">
      <c r="A66">
        <v>5</v>
      </c>
      <c r="B66">
        <v>36</v>
      </c>
      <c r="C66">
        <v>0.31</v>
      </c>
    </row>
    <row r="67" spans="1:3" x14ac:dyDescent="0.25">
      <c r="A67">
        <v>5</v>
      </c>
      <c r="B67">
        <v>37</v>
      </c>
      <c r="C67">
        <v>0.2</v>
      </c>
    </row>
    <row r="68" spans="1:3" x14ac:dyDescent="0.25">
      <c r="A68">
        <v>5</v>
      </c>
      <c r="B68">
        <v>26</v>
      </c>
      <c r="C68">
        <v>0.28000000000000003</v>
      </c>
    </row>
    <row r="69" spans="1:3" x14ac:dyDescent="0.25">
      <c r="A69">
        <v>5</v>
      </c>
      <c r="B69">
        <v>25</v>
      </c>
      <c r="C69">
        <v>0.1</v>
      </c>
    </row>
    <row r="70" spans="1:3" x14ac:dyDescent="0.25">
      <c r="A70">
        <v>5</v>
      </c>
      <c r="B70">
        <v>7</v>
      </c>
      <c r="C70">
        <v>0.2</v>
      </c>
    </row>
    <row r="71" spans="1:3" x14ac:dyDescent="0.25">
      <c r="A71">
        <v>5</v>
      </c>
      <c r="B71">
        <v>8</v>
      </c>
      <c r="C71">
        <v>0.05</v>
      </c>
    </row>
    <row r="72" spans="1:3" x14ac:dyDescent="0.25">
      <c r="A72">
        <v>8</v>
      </c>
      <c r="B72">
        <v>39</v>
      </c>
      <c r="C72">
        <v>0.69</v>
      </c>
    </row>
    <row r="73" spans="1:3" x14ac:dyDescent="0.25">
      <c r="A73">
        <v>8</v>
      </c>
      <c r="B73">
        <v>40</v>
      </c>
      <c r="C73">
        <v>0.12</v>
      </c>
    </row>
    <row r="74" spans="1:3" x14ac:dyDescent="0.25">
      <c r="A74">
        <v>8</v>
      </c>
      <c r="B74">
        <v>7</v>
      </c>
      <c r="C74">
        <v>0.15</v>
      </c>
    </row>
    <row r="75" spans="1:3" x14ac:dyDescent="0.25">
      <c r="A75">
        <v>8</v>
      </c>
      <c r="B75">
        <v>8</v>
      </c>
      <c r="C75">
        <v>0.09</v>
      </c>
    </row>
    <row r="76" spans="1:3" x14ac:dyDescent="0.25">
      <c r="A76">
        <v>2</v>
      </c>
      <c r="B76">
        <v>42</v>
      </c>
      <c r="C76">
        <v>0.04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theme="9"/>
  </sheetPr>
  <dimension ref="A1:R21"/>
  <sheetViews>
    <sheetView showGridLines="0" tabSelected="1" topLeftCell="J1" zoomScaleNormal="100" workbookViewId="0">
      <selection activeCell="N9" sqref="N9"/>
    </sheetView>
  </sheetViews>
  <sheetFormatPr baseColWidth="10" defaultRowHeight="15" x14ac:dyDescent="0.25"/>
  <cols>
    <col min="1" max="1" width="18.42578125" style="50" bestFit="1" customWidth="1"/>
    <col min="2" max="2" width="28.28515625" bestFit="1" customWidth="1"/>
    <col min="3" max="3" width="20.42578125" bestFit="1" customWidth="1"/>
    <col min="4" max="4" width="6" bestFit="1" customWidth="1"/>
    <col min="5" max="5" width="20.7109375" bestFit="1" customWidth="1"/>
    <col min="6" max="7" width="11" bestFit="1" customWidth="1"/>
    <col min="8" max="9" width="10.28515625" bestFit="1" customWidth="1"/>
    <col min="10" max="10" width="17.85546875" bestFit="1" customWidth="1"/>
    <col min="11" max="11" width="17.85546875" customWidth="1"/>
    <col min="12" max="12" width="17.85546875" style="4" customWidth="1"/>
    <col min="13" max="13" width="12.7109375" bestFit="1" customWidth="1"/>
    <col min="14" max="14" width="18.85546875" bestFit="1" customWidth="1"/>
  </cols>
  <sheetData>
    <row r="1" spans="1:18" s="47" customFormat="1" ht="45.75" customHeight="1" x14ac:dyDescent="0.25">
      <c r="A1" s="49" t="s">
        <v>21</v>
      </c>
      <c r="B1" s="48" t="s">
        <v>22</v>
      </c>
      <c r="C1" s="48" t="s">
        <v>23</v>
      </c>
      <c r="D1" s="48" t="s">
        <v>24</v>
      </c>
      <c r="E1" s="48" t="s">
        <v>25</v>
      </c>
      <c r="F1" s="48" t="s">
        <v>26</v>
      </c>
      <c r="G1" s="48" t="s">
        <v>27</v>
      </c>
      <c r="H1" s="48" t="s">
        <v>28</v>
      </c>
      <c r="I1" s="48" t="s">
        <v>29</v>
      </c>
      <c r="J1" s="48" t="s">
        <v>30</v>
      </c>
      <c r="K1" s="48" t="s">
        <v>312</v>
      </c>
      <c r="L1" s="53" t="s">
        <v>309</v>
      </c>
      <c r="M1" s="48" t="s">
        <v>311</v>
      </c>
      <c r="N1" s="48" t="s">
        <v>313</v>
      </c>
      <c r="O1" s="48" t="s">
        <v>308</v>
      </c>
    </row>
    <row r="2" spans="1:18" x14ac:dyDescent="0.25">
      <c r="A2" s="50">
        <v>1</v>
      </c>
      <c r="B2" t="s">
        <v>31</v>
      </c>
      <c r="C2" t="s">
        <v>32</v>
      </c>
      <c r="D2" t="s">
        <v>33</v>
      </c>
      <c r="E2" t="s">
        <v>34</v>
      </c>
      <c r="F2" s="33" t="s">
        <v>35</v>
      </c>
      <c r="G2" s="33" t="s">
        <v>36</v>
      </c>
      <c r="H2" t="b">
        <v>1</v>
      </c>
      <c r="I2" t="b">
        <v>1</v>
      </c>
      <c r="J2" t="s">
        <v>13</v>
      </c>
      <c r="K2" s="54">
        <f t="array" ref="K2">MAX(IF($A2=T_RM1[CodeFournisseur],T_RM1[DateRéception]))</f>
        <v>44163</v>
      </c>
      <c r="L2" s="55">
        <f t="array" ref="L2">MAX(IF((T_RM1[CodeFournisseur]=A2)*(T_RM1[Refusée]=TRUE),T_RM1[DateRéception]))</f>
        <v>0</v>
      </c>
      <c r="M2" s="55">
        <f>_xlfn.MAXIFS(T_RM1[DateRéception],T_RM1[CodeFournisseur],$A2,T_RM1[Refusée],FALSE)</f>
        <v>44163</v>
      </c>
      <c r="N2" s="55">
        <f>_xlfn.MAXIFS(T_RM1[DateRéception],T_RM1[CodeFournisseur],$A2,T_RM1[Refusée],TRUE)</f>
        <v>0</v>
      </c>
      <c r="O2" s="56">
        <f>IFERROR(COUNTIFS(T_RM1[CodeFournisseur],$A2,T_RM1[Refusée],TRUE)/COUNTIF(T_RM1[CodeFournisseur],$A2),"")</f>
        <v>0</v>
      </c>
      <c r="Q2" s="59" t="s">
        <v>315</v>
      </c>
    </row>
    <row r="3" spans="1:18" x14ac:dyDescent="0.25">
      <c r="A3" s="50">
        <v>2</v>
      </c>
      <c r="B3" t="s">
        <v>37</v>
      </c>
      <c r="C3" t="s">
        <v>38</v>
      </c>
      <c r="D3" t="s">
        <v>39</v>
      </c>
      <c r="E3" t="s">
        <v>40</v>
      </c>
      <c r="F3" s="33" t="s">
        <v>41</v>
      </c>
      <c r="G3" s="33" t="s">
        <v>42</v>
      </c>
      <c r="H3" t="b">
        <v>0</v>
      </c>
      <c r="I3" t="b">
        <v>0</v>
      </c>
      <c r="J3" t="s">
        <v>9</v>
      </c>
      <c r="K3" s="54">
        <f t="array" ref="K3">MAX(IF($A3=T_RM1[CodeFournisseur],T_RM1[DateRéception]))</f>
        <v>44161</v>
      </c>
      <c r="L3" s="55">
        <f t="array" ref="L3">MAX(IF((T_RM1[CodeFournisseur]=A3)*(T_RM1[Refusée]=TRUE),T_RM1[DateRéception]))</f>
        <v>44159</v>
      </c>
      <c r="M3" s="55">
        <f>_xlfn.MAXIFS(T_RM1[DateRéception],T_RM1[CodeFournisseur],$A3,T_RM1[Refusée],FALSE)</f>
        <v>44161</v>
      </c>
      <c r="N3" s="55">
        <f>_xlfn.MAXIFS(T_RM1[DateRéception],T_RM1[CodeFournisseur],$A3,T_RM1[Refusée],TRUE)</f>
        <v>44159</v>
      </c>
      <c r="O3" s="56">
        <f>IFERROR(COUNTIFS(T_RM1[CodeFournisseur],$A3,T_RM1[Refusée],TRUE)/COUNTIF(T_RM1[CodeFournisseur],$A3),"")</f>
        <v>0.29166666666666669</v>
      </c>
      <c r="Q3" s="58" t="s">
        <v>317</v>
      </c>
      <c r="R3" s="57" t="str">
        <f ca="1">_xlfn.FORMULATEXT(K2)</f>
        <v>{=MAX(SI($A2=T_RM1[CodeFournisseur];T_RM1[DateRéception]))}</v>
      </c>
    </row>
    <row r="4" spans="1:18" x14ac:dyDescent="0.25">
      <c r="A4" s="50">
        <v>3</v>
      </c>
      <c r="B4" t="s">
        <v>43</v>
      </c>
      <c r="C4" t="s">
        <v>44</v>
      </c>
      <c r="D4" t="s">
        <v>45</v>
      </c>
      <c r="E4" t="s">
        <v>46</v>
      </c>
      <c r="F4" s="33" t="s">
        <v>47</v>
      </c>
      <c r="G4" s="33" t="s">
        <v>48</v>
      </c>
      <c r="H4" t="b">
        <v>1</v>
      </c>
      <c r="I4" t="b">
        <v>1</v>
      </c>
      <c r="J4" t="s">
        <v>8</v>
      </c>
      <c r="K4" s="54">
        <f t="array" ref="K4">MAX(IF($A4=T_RM1[CodeFournisseur],T_RM1[DateRéception]))</f>
        <v>44154</v>
      </c>
      <c r="L4" s="55">
        <f t="array" ref="L4">MAX(IF((T_RM1[CodeFournisseur]=A4)*(T_RM1[Refusée]=TRUE),T_RM1[DateRéception]))</f>
        <v>0</v>
      </c>
      <c r="M4" s="55">
        <f>_xlfn.MAXIFS(T_RM1[DateRéception],T_RM1[CodeFournisseur],$A4,T_RM1[Refusée],FALSE)</f>
        <v>44154</v>
      </c>
      <c r="N4" s="55">
        <f>_xlfn.MAXIFS(T_RM1[DateRéception],T_RM1[CodeFournisseur],$A4,T_RM1[Refusée],TRUE)</f>
        <v>0</v>
      </c>
      <c r="O4" s="56">
        <f>IFERROR(COUNTIFS(T_RM1[CodeFournisseur],$A4,T_RM1[Refusée],TRUE)/COUNTIF(T_RM1[CodeFournisseur],$A4),"")</f>
        <v>0</v>
      </c>
      <c r="Q4" s="58" t="s">
        <v>318</v>
      </c>
      <c r="R4" s="57" t="str">
        <f ca="1">_xlfn.FORMULATEXT(L2)</f>
        <v>{=MAX(SI((T_RM1[CodeFournisseur]=A2)*(T_RM1[Refusée]=VRAI);T_RM1[DateRéception]))}</v>
      </c>
    </row>
    <row r="5" spans="1:18" x14ac:dyDescent="0.25">
      <c r="A5" s="50">
        <v>4</v>
      </c>
      <c r="B5" t="s">
        <v>49</v>
      </c>
      <c r="C5" t="s">
        <v>50</v>
      </c>
      <c r="D5" t="s">
        <v>51</v>
      </c>
      <c r="E5" t="s">
        <v>52</v>
      </c>
      <c r="F5" s="33" t="s">
        <v>53</v>
      </c>
      <c r="G5" s="33" t="s">
        <v>54</v>
      </c>
      <c r="H5" t="b">
        <v>0</v>
      </c>
      <c r="I5" t="b">
        <v>1</v>
      </c>
      <c r="J5" t="s">
        <v>6</v>
      </c>
      <c r="K5" s="54">
        <f t="array" ref="K5">MAX(IF($A5=T_RM1[CodeFournisseur],T_RM1[DateRéception]))</f>
        <v>44165</v>
      </c>
      <c r="L5" s="55">
        <f t="array" ref="L5">MAX(IF((T_RM1[CodeFournisseur]=A5)*(T_RM1[Refusée]=TRUE),T_RM1[DateRéception]))</f>
        <v>44161</v>
      </c>
      <c r="M5" s="55">
        <f>_xlfn.MAXIFS(T_RM1[DateRéception],T_RM1[CodeFournisseur],$A5,T_RM1[Refusée],FALSE)</f>
        <v>44165</v>
      </c>
      <c r="N5" s="55">
        <f>_xlfn.MAXIFS(T_RM1[DateRéception],T_RM1[CodeFournisseur],$A5,T_RM1[Refusée],TRUE)</f>
        <v>44161</v>
      </c>
      <c r="O5" s="56">
        <f>IFERROR(COUNTIFS(T_RM1[CodeFournisseur],$A5,T_RM1[Refusée],TRUE)/COUNTIF(T_RM1[CodeFournisseur],$A5),"")</f>
        <v>0.1</v>
      </c>
    </row>
    <row r="6" spans="1:18" x14ac:dyDescent="0.25">
      <c r="A6" s="50">
        <v>5</v>
      </c>
      <c r="B6" t="s">
        <v>55</v>
      </c>
      <c r="C6" t="s">
        <v>56</v>
      </c>
      <c r="D6" t="s">
        <v>57</v>
      </c>
      <c r="E6" t="s">
        <v>58</v>
      </c>
      <c r="F6" s="33" t="s">
        <v>59</v>
      </c>
      <c r="G6" s="33" t="s">
        <v>60</v>
      </c>
      <c r="H6" t="b">
        <v>1</v>
      </c>
      <c r="I6" t="b">
        <v>0</v>
      </c>
      <c r="J6" t="s">
        <v>9</v>
      </c>
      <c r="K6" s="54">
        <f t="array" ref="K6">MAX(IF($A6=T_RM1[CodeFournisseur],T_RM1[DateRéception]))</f>
        <v>0</v>
      </c>
      <c r="L6" s="55">
        <f t="array" ref="L6">MAX(IF((T_RM1[CodeFournisseur]=A6)*(T_RM1[Refusée]=TRUE),T_RM1[DateRéception]))</f>
        <v>0</v>
      </c>
      <c r="M6" s="55">
        <f>_xlfn.MAXIFS(T_RM1[DateRéception],T_RM1[CodeFournisseur],$A6,T_RM1[Refusée],FALSE)</f>
        <v>0</v>
      </c>
      <c r="N6" s="55">
        <f>_xlfn.MAXIFS(T_RM1[DateRéception],T_RM1[CodeFournisseur],$A6,T_RM1[Refusée],TRUE)</f>
        <v>0</v>
      </c>
      <c r="O6" s="56" t="str">
        <f>IFERROR(COUNTIFS(T_RM1[CodeFournisseur],$A6,T_RM1[Refusée],TRUE)/COUNTIF(T_RM1[CodeFournisseur],$A6),"")</f>
        <v/>
      </c>
      <c r="Q6" s="59" t="s">
        <v>314</v>
      </c>
    </row>
    <row r="7" spans="1:18" x14ac:dyDescent="0.25">
      <c r="A7" s="50">
        <v>6</v>
      </c>
      <c r="B7" t="s">
        <v>61</v>
      </c>
      <c r="C7" t="s">
        <v>62</v>
      </c>
      <c r="D7" t="s">
        <v>63</v>
      </c>
      <c r="E7" t="s">
        <v>64</v>
      </c>
      <c r="F7" s="33" t="s">
        <v>65</v>
      </c>
      <c r="G7" s="33" t="s">
        <v>66</v>
      </c>
      <c r="H7" t="b">
        <v>0</v>
      </c>
      <c r="I7" t="b">
        <v>1</v>
      </c>
      <c r="J7" t="s">
        <v>10</v>
      </c>
      <c r="K7" s="54">
        <f t="array" ref="K7">MAX(IF($A7=T_RM1[CodeFournisseur],T_RM1[DateRéception]))</f>
        <v>44152</v>
      </c>
      <c r="L7" s="55">
        <f t="array" ref="L7">MAX(IF((T_RM1[CodeFournisseur]=A7)*(T_RM1[Refusée]=TRUE),T_RM1[DateRéception]))</f>
        <v>43991</v>
      </c>
      <c r="M7" s="55">
        <f>_xlfn.MAXIFS(T_RM1[DateRéception],T_RM1[CodeFournisseur],$A7,T_RM1[Refusée],FALSE)</f>
        <v>44152</v>
      </c>
      <c r="N7" s="55">
        <f>_xlfn.MAXIFS(T_RM1[DateRéception],T_RM1[CodeFournisseur],$A7,T_RM1[Refusée],TRUE)</f>
        <v>43991</v>
      </c>
      <c r="O7" s="56">
        <f>IFERROR(COUNTIFS(T_RM1[CodeFournisseur],$A7,T_RM1[Refusée],TRUE)/COUNTIF(T_RM1[CodeFournisseur],$A7),"")</f>
        <v>0.375</v>
      </c>
      <c r="Q7" s="58" t="s">
        <v>319</v>
      </c>
      <c r="R7" s="57" t="str">
        <f ca="1">_xlfn.FORMULATEXT(M2)</f>
        <v>=MAX.SI.ENS(T_RM1[DateRéception];T_RM1[CodeFournisseur];$A2;T_RM1[Refusée];FAUX)</v>
      </c>
    </row>
    <row r="8" spans="1:18" x14ac:dyDescent="0.25">
      <c r="A8" s="50">
        <v>7</v>
      </c>
      <c r="B8" t="s">
        <v>67</v>
      </c>
      <c r="C8" t="s">
        <v>68</v>
      </c>
      <c r="D8" t="s">
        <v>69</v>
      </c>
      <c r="E8" t="s">
        <v>70</v>
      </c>
      <c r="F8" s="33" t="s">
        <v>71</v>
      </c>
      <c r="G8" s="33" t="s">
        <v>72</v>
      </c>
      <c r="H8" t="b">
        <v>0</v>
      </c>
      <c r="I8" t="b">
        <v>0</v>
      </c>
      <c r="J8" t="s">
        <v>13</v>
      </c>
      <c r="K8" s="54">
        <f t="array" ref="K8">MAX(IF($A8=T_RM1[CodeFournisseur],T_RM1[DateRéception]))</f>
        <v>44164</v>
      </c>
      <c r="L8" s="55">
        <f t="array" ref="L8">MAX(IF((T_RM1[CodeFournisseur]=A8)*(T_RM1[Refusée]=TRUE),T_RM1[DateRéception]))</f>
        <v>44150</v>
      </c>
      <c r="M8" s="55">
        <f>_xlfn.MAXIFS(T_RM1[DateRéception],T_RM1[CodeFournisseur],$A8,T_RM1[Refusée],FALSE)</f>
        <v>44164</v>
      </c>
      <c r="N8" s="55">
        <f>_xlfn.MAXIFS(T_RM1[DateRéception],T_RM1[CodeFournisseur],$A8,T_RM1[Refusée],TRUE)</f>
        <v>44150</v>
      </c>
      <c r="O8" s="56">
        <f>IFERROR(COUNTIFS(T_RM1[CodeFournisseur],$A8,T_RM1[Refusée],TRUE)/COUNTIF(T_RM1[CodeFournisseur],$A8),"")</f>
        <v>0.2</v>
      </c>
      <c r="Q8" s="58" t="s">
        <v>320</v>
      </c>
      <c r="R8" s="57" t="str">
        <f ca="1">_xlfn.FORMULATEXT(N2)</f>
        <v>=MAX.SI.ENS(T_RM1[DateRéception];T_RM1[CodeFournisseur];$A2;T_RM1[Refusée];VRAI)</v>
      </c>
    </row>
    <row r="9" spans="1:18" x14ac:dyDescent="0.25">
      <c r="A9" s="50">
        <v>8</v>
      </c>
      <c r="B9" t="s">
        <v>73</v>
      </c>
      <c r="C9" t="s">
        <v>74</v>
      </c>
      <c r="D9" t="s">
        <v>75</v>
      </c>
      <c r="E9" t="s">
        <v>76</v>
      </c>
      <c r="F9" s="33" t="s">
        <v>77</v>
      </c>
      <c r="G9" s="33" t="s">
        <v>78</v>
      </c>
      <c r="H9" t="b">
        <v>1</v>
      </c>
      <c r="I9" t="b">
        <v>1</v>
      </c>
      <c r="J9" t="s">
        <v>5</v>
      </c>
      <c r="K9" s="54">
        <f t="array" ref="K9">MAX(IF($A9=T_RM1[CodeFournisseur],T_RM1[DateRéception]))</f>
        <v>44159</v>
      </c>
      <c r="L9" s="55">
        <f t="array" ref="L9">MAX(IF((T_RM1[CodeFournisseur]=A9)*(T_RM1[Refusée]=TRUE),T_RM1[DateRéception]))</f>
        <v>0</v>
      </c>
      <c r="M9" s="55">
        <f>_xlfn.MAXIFS(T_RM1[DateRéception],T_RM1[CodeFournisseur],$A9,T_RM1[Refusée],FALSE)</f>
        <v>44159</v>
      </c>
      <c r="N9" s="55">
        <f>_xlfn.MAXIFS(T_RM1[DateRéception],T_RM1[CodeFournisseur],$A9,T_RM1[Refusée],TRUE)</f>
        <v>0</v>
      </c>
      <c r="O9" s="56">
        <f>IFERROR(COUNTIFS(T_RM1[CodeFournisseur],$A9,T_RM1[Refusée],TRUE)/COUNTIF(T_RM1[CodeFournisseur],$A9),"")</f>
        <v>0</v>
      </c>
    </row>
    <row r="10" spans="1:18" x14ac:dyDescent="0.25">
      <c r="A10" s="50">
        <v>9</v>
      </c>
      <c r="B10" t="s">
        <v>79</v>
      </c>
      <c r="C10" t="s">
        <v>80</v>
      </c>
      <c r="D10" t="s">
        <v>81</v>
      </c>
      <c r="E10" t="s">
        <v>82</v>
      </c>
      <c r="F10" s="33" t="s">
        <v>83</v>
      </c>
      <c r="G10" s="33" t="s">
        <v>60</v>
      </c>
      <c r="H10" t="b">
        <v>0</v>
      </c>
      <c r="I10" t="b">
        <v>0</v>
      </c>
      <c r="J10" t="s">
        <v>14</v>
      </c>
      <c r="K10" s="54">
        <f t="array" ref="K10">MAX(IF($A10=T_RM1[CodeFournisseur],T_RM1[DateRéception]))</f>
        <v>44161</v>
      </c>
      <c r="L10" s="55">
        <f t="array" ref="L10">MAX(IF((T_RM1[CodeFournisseur]=A10)*(T_RM1[Refusée]=TRUE),T_RM1[DateRéception]))</f>
        <v>43794</v>
      </c>
      <c r="M10" s="55">
        <f>_xlfn.MAXIFS(T_RM1[DateRéception],T_RM1[CodeFournisseur],$A10,T_RM1[Refusée],FALSE)</f>
        <v>44161</v>
      </c>
      <c r="N10" s="55">
        <f>_xlfn.MAXIFS(T_RM1[DateRéception],T_RM1[CodeFournisseur],$A10,T_RM1[Refusée],TRUE)</f>
        <v>43794</v>
      </c>
      <c r="O10" s="56">
        <f>IFERROR(COUNTIFS(T_RM1[CodeFournisseur],$A10,T_RM1[Refusée],TRUE)/COUNTIF(T_RM1[CodeFournisseur],$A10),"")</f>
        <v>0.16666666666666666</v>
      </c>
      <c r="Q10" s="59" t="s">
        <v>316</v>
      </c>
    </row>
    <row r="11" spans="1:18" x14ac:dyDescent="0.25">
      <c r="A11" s="50">
        <v>10</v>
      </c>
      <c r="B11" t="s">
        <v>84</v>
      </c>
      <c r="C11" t="s">
        <v>85</v>
      </c>
      <c r="D11" t="s">
        <v>86</v>
      </c>
      <c r="E11" t="s">
        <v>87</v>
      </c>
      <c r="F11" s="33" t="s">
        <v>88</v>
      </c>
      <c r="G11" s="33" t="s">
        <v>89</v>
      </c>
      <c r="H11" t="b">
        <v>0</v>
      </c>
      <c r="I11" t="b">
        <v>0</v>
      </c>
      <c r="J11" t="s">
        <v>14</v>
      </c>
      <c r="K11" s="54">
        <f t="array" ref="K11">MAX(IF($A11=T_RM1[CodeFournisseur],T_RM1[DateRéception]))</f>
        <v>0</v>
      </c>
      <c r="L11" s="55">
        <f t="array" ref="L11">MAX(IF((T_RM1[CodeFournisseur]=A11)*(T_RM1[Refusée]=TRUE),T_RM1[DateRéception]))</f>
        <v>0</v>
      </c>
      <c r="M11" s="55">
        <f>_xlfn.MAXIFS(T_RM1[DateRéception],T_RM1[CodeFournisseur],$A11,T_RM1[Refusée],FALSE)</f>
        <v>0</v>
      </c>
      <c r="N11" s="55">
        <f>_xlfn.MAXIFS(T_RM1[DateRéception],T_RM1[CodeFournisseur],$A11,T_RM1[Refusée],TRUE)</f>
        <v>0</v>
      </c>
      <c r="O11" s="56" t="str">
        <f>IFERROR(COUNTIFS(T_RM1[CodeFournisseur],$A11,T_RM1[Refusée],TRUE)/COUNTIF(T_RM1[CodeFournisseur],$A11),"")</f>
        <v/>
      </c>
      <c r="Q11" s="58" t="s">
        <v>320</v>
      </c>
      <c r="R11" s="57" t="str">
        <f ca="1">_xlfn.FORMULATEXT(O2)</f>
        <v>=SIERREUR(NB.SI.ENS(T_RM1[CodeFournisseur];$A2;T_RM1[Refusée];VRAI)/NB.SI(T_RM1[CodeFournisseur];$A2);"")</v>
      </c>
    </row>
    <row r="12" spans="1:18" x14ac:dyDescent="0.25">
      <c r="A12" s="50">
        <v>11</v>
      </c>
      <c r="B12" t="s">
        <v>90</v>
      </c>
      <c r="C12" t="s">
        <v>91</v>
      </c>
      <c r="D12" t="s">
        <v>92</v>
      </c>
      <c r="E12" t="s">
        <v>93</v>
      </c>
      <c r="F12" s="33" t="s">
        <v>94</v>
      </c>
      <c r="G12" s="33" t="s">
        <v>95</v>
      </c>
      <c r="H12" t="b">
        <v>1</v>
      </c>
      <c r="I12" t="b">
        <v>1</v>
      </c>
      <c r="J12" t="s">
        <v>13</v>
      </c>
      <c r="K12" s="54">
        <f t="array" ref="K12">MAX(IF($A12=T_RM1[CodeFournisseur],T_RM1[DateRéception]))</f>
        <v>44161</v>
      </c>
      <c r="L12" s="55">
        <f t="array" ref="L12">MAX(IF((T_RM1[CodeFournisseur]=A12)*(T_RM1[Refusée]=TRUE),T_RM1[DateRéception]))</f>
        <v>44161</v>
      </c>
      <c r="M12" s="55">
        <f>_xlfn.MAXIFS(T_RM1[DateRéception],T_RM1[CodeFournisseur],$A12,T_RM1[Refusée],FALSE)</f>
        <v>44161</v>
      </c>
      <c r="N12" s="55">
        <f>_xlfn.MAXIFS(T_RM1[DateRéception],T_RM1[CodeFournisseur],$A12,T_RM1[Refusée],TRUE)</f>
        <v>44161</v>
      </c>
      <c r="O12" s="56">
        <f>IFERROR(COUNTIFS(T_RM1[CodeFournisseur],$A12,T_RM1[Refusée],TRUE)/COUNTIF(T_RM1[CodeFournisseur],$A12),"")</f>
        <v>0.25</v>
      </c>
    </row>
    <row r="13" spans="1:18" x14ac:dyDescent="0.25">
      <c r="A13" s="51">
        <v>12</v>
      </c>
      <c r="B13" t="s">
        <v>96</v>
      </c>
      <c r="C13" t="s">
        <v>97</v>
      </c>
      <c r="D13" t="s">
        <v>98</v>
      </c>
      <c r="E13" t="s">
        <v>99</v>
      </c>
      <c r="F13" s="33" t="s">
        <v>100</v>
      </c>
      <c r="G13" s="33" t="s">
        <v>101</v>
      </c>
      <c r="H13" t="b">
        <v>1</v>
      </c>
      <c r="I13" t="b">
        <v>1</v>
      </c>
      <c r="J13" t="s">
        <v>6</v>
      </c>
      <c r="K13" s="54">
        <f t="array" ref="K13">MAX(IF($A13=T_RM1[CodeFournisseur],T_RM1[DateRéception]))</f>
        <v>0</v>
      </c>
      <c r="L13" s="55">
        <f t="array" ref="L13">MAX(IF((T_RM1[CodeFournisseur]=A13)*(T_RM1[Refusée]=TRUE),T_RM1[DateRéception]))</f>
        <v>0</v>
      </c>
      <c r="M13" s="55">
        <f>_xlfn.MAXIFS(T_RM1[DateRéception],T_RM1[CodeFournisseur],$A13,T_RM1[Refusée],FALSE)</f>
        <v>0</v>
      </c>
      <c r="N13" s="55">
        <f>_xlfn.MAXIFS(T_RM1[DateRéception],T_RM1[CodeFournisseur],$A13,T_RM1[Refusée],TRUE)</f>
        <v>0</v>
      </c>
      <c r="O13" s="56" t="str">
        <f>IFERROR(COUNTIFS(T_RM1[CodeFournisseur],$A13,T_RM1[Refusée],TRUE)/COUNTIF(T_RM1[CodeFournisseur],$A13),"")</f>
        <v/>
      </c>
    </row>
    <row r="14" spans="1:18" x14ac:dyDescent="0.25">
      <c r="A14" s="50">
        <v>13</v>
      </c>
      <c r="B14" t="s">
        <v>102</v>
      </c>
      <c r="C14" t="s">
        <v>103</v>
      </c>
      <c r="D14" t="s">
        <v>104</v>
      </c>
      <c r="E14" t="s">
        <v>105</v>
      </c>
      <c r="F14" s="33" t="s">
        <v>106</v>
      </c>
      <c r="G14" s="33" t="s">
        <v>107</v>
      </c>
      <c r="H14" t="b">
        <v>1</v>
      </c>
      <c r="I14" t="b">
        <v>0</v>
      </c>
      <c r="J14" t="s">
        <v>12</v>
      </c>
      <c r="K14" s="54">
        <f t="array" ref="K14">MAX(IF($A14=T_RM1[CodeFournisseur],T_RM1[DateRéception]))</f>
        <v>0</v>
      </c>
      <c r="L14" s="55">
        <f t="array" ref="L14">MAX(IF((T_RM1[CodeFournisseur]=A14)*(T_RM1[Refusée]=TRUE),T_RM1[DateRéception]))</f>
        <v>0</v>
      </c>
      <c r="M14" s="55">
        <f>_xlfn.MAXIFS(T_RM1[DateRéception],T_RM1[CodeFournisseur],$A14,T_RM1[Refusée],FALSE)</f>
        <v>0</v>
      </c>
      <c r="N14" s="55">
        <f>_xlfn.MAXIFS(T_RM1[DateRéception],T_RM1[CodeFournisseur],$A14,T_RM1[Refusée],TRUE)</f>
        <v>0</v>
      </c>
      <c r="O14" s="56" t="str">
        <f>IFERROR(COUNTIFS(T_RM1[CodeFournisseur],$A14,T_RM1[Refusée],TRUE)/COUNTIF(T_RM1[CodeFournisseur],$A14),"")</f>
        <v/>
      </c>
    </row>
    <row r="15" spans="1:18" x14ac:dyDescent="0.25">
      <c r="A15" s="50">
        <v>14</v>
      </c>
      <c r="B15" t="s">
        <v>108</v>
      </c>
      <c r="C15" t="s">
        <v>109</v>
      </c>
      <c r="D15" t="s">
        <v>110</v>
      </c>
      <c r="E15" t="s">
        <v>111</v>
      </c>
      <c r="F15" s="33" t="s">
        <v>112</v>
      </c>
      <c r="G15" s="33" t="s">
        <v>113</v>
      </c>
      <c r="H15" t="b">
        <v>0</v>
      </c>
      <c r="I15" t="b">
        <v>1</v>
      </c>
      <c r="J15" t="s">
        <v>7</v>
      </c>
      <c r="K15" s="54">
        <f t="array" ref="K15">MAX(IF($A15=T_RM1[CodeFournisseur],T_RM1[DateRéception]))</f>
        <v>44165</v>
      </c>
      <c r="L15" s="55">
        <f t="array" ref="L15">MAX(IF((T_RM1[CodeFournisseur]=A15)*(T_RM1[Refusée]=TRUE),T_RM1[DateRéception]))</f>
        <v>0</v>
      </c>
      <c r="M15" s="55">
        <f>_xlfn.MAXIFS(T_RM1[DateRéception],T_RM1[CodeFournisseur],$A15,T_RM1[Refusée],FALSE)</f>
        <v>44165</v>
      </c>
      <c r="N15" s="55">
        <f>_xlfn.MAXIFS(T_RM1[DateRéception],T_RM1[CodeFournisseur],$A15,T_RM1[Refusée],TRUE)</f>
        <v>0</v>
      </c>
      <c r="O15" s="56">
        <f>IFERROR(COUNTIFS(T_RM1[CodeFournisseur],$A15,T_RM1[Refusée],TRUE)/COUNTIF(T_RM1[CodeFournisseur],$A15),"")</f>
        <v>0</v>
      </c>
      <c r="Q15" s="60" t="s">
        <v>325</v>
      </c>
      <c r="R15" s="61"/>
    </row>
    <row r="16" spans="1:18" x14ac:dyDescent="0.25">
      <c r="A16" s="50">
        <v>15</v>
      </c>
      <c r="B16" t="s">
        <v>114</v>
      </c>
      <c r="C16" t="s">
        <v>115</v>
      </c>
      <c r="D16" t="s">
        <v>116</v>
      </c>
      <c r="E16" t="s">
        <v>117</v>
      </c>
      <c r="F16" s="33" t="s">
        <v>118</v>
      </c>
      <c r="G16" s="33" t="s">
        <v>119</v>
      </c>
      <c r="H16" t="b">
        <v>0</v>
      </c>
      <c r="I16" t="b">
        <v>0</v>
      </c>
      <c r="J16" t="s">
        <v>7</v>
      </c>
      <c r="K16" s="54">
        <f t="array" ref="K16">MAX(IF($A16=T_RM1[CodeFournisseur],T_RM1[DateRéception]))</f>
        <v>0</v>
      </c>
      <c r="L16" s="55">
        <f t="array" ref="L16">MAX(IF((T_RM1[CodeFournisseur]=A16)*(T_RM1[Refusée]=TRUE),T_RM1[DateRéception]))</f>
        <v>0</v>
      </c>
      <c r="M16" s="55">
        <f>_xlfn.MAXIFS(T_RM1[DateRéception],T_RM1[CodeFournisseur],$A16,T_RM1[Refusée],FALSE)</f>
        <v>0</v>
      </c>
      <c r="N16" s="55">
        <f>_xlfn.MAXIFS(T_RM1[DateRéception],T_RM1[CodeFournisseur],$A16,T_RM1[Refusée],TRUE)</f>
        <v>0</v>
      </c>
      <c r="O16" s="56" t="str">
        <f>IFERROR(COUNTIFS(T_RM1[CodeFournisseur],$A16,T_RM1[Refusée],TRUE)/COUNTIF(T_RM1[CodeFournisseur],$A16),"")</f>
        <v/>
      </c>
      <c r="Q16" s="61" t="s">
        <v>321</v>
      </c>
      <c r="R16" s="61" t="s">
        <v>322</v>
      </c>
    </row>
    <row r="17" spans="1:18" x14ac:dyDescent="0.25">
      <c r="A17" s="50">
        <v>16</v>
      </c>
      <c r="B17" t="s">
        <v>120</v>
      </c>
      <c r="C17" t="s">
        <v>121</v>
      </c>
      <c r="D17" t="s">
        <v>122</v>
      </c>
      <c r="E17" t="s">
        <v>123</v>
      </c>
      <c r="F17" s="33" t="s">
        <v>124</v>
      </c>
      <c r="G17" s="33" t="s">
        <v>125</v>
      </c>
      <c r="H17" t="b">
        <v>1</v>
      </c>
      <c r="I17" t="b">
        <v>0</v>
      </c>
      <c r="J17" t="s">
        <v>13</v>
      </c>
      <c r="K17" s="54">
        <f t="array" ref="K17">MAX(IF($A17=T_RM1[CodeFournisseur],T_RM1[DateRéception]))</f>
        <v>0</v>
      </c>
      <c r="L17" s="55">
        <f t="array" ref="L17">MAX(IF((T_RM1[CodeFournisseur]=A17)*(T_RM1[Refusée]=TRUE),T_RM1[DateRéception]))</f>
        <v>0</v>
      </c>
      <c r="M17" s="55">
        <f>_xlfn.MAXIFS(T_RM1[DateRéception],T_RM1[CodeFournisseur],$A17,T_RM1[Refusée],FALSE)</f>
        <v>0</v>
      </c>
      <c r="N17" s="55">
        <f>_xlfn.MAXIFS(T_RM1[DateRéception],T_RM1[CodeFournisseur],$A17,T_RM1[Refusée],TRUE)</f>
        <v>0</v>
      </c>
      <c r="O17" s="56" t="str">
        <f>IFERROR(COUNTIFS(T_RM1[CodeFournisseur],$A17,T_RM1[Refusée],TRUE)/COUNTIF(T_RM1[CodeFournisseur],$A17),"")</f>
        <v/>
      </c>
      <c r="Q17" s="61" t="s">
        <v>323</v>
      </c>
      <c r="R17" s="61" t="s">
        <v>324</v>
      </c>
    </row>
    <row r="18" spans="1:18" x14ac:dyDescent="0.25">
      <c r="A18" s="50">
        <v>18</v>
      </c>
      <c r="B18" t="s">
        <v>126</v>
      </c>
      <c r="C18" t="s">
        <v>127</v>
      </c>
      <c r="D18" t="s">
        <v>128</v>
      </c>
      <c r="E18" t="s">
        <v>46</v>
      </c>
      <c r="F18" s="33" t="s">
        <v>129</v>
      </c>
      <c r="G18" s="33" t="s">
        <v>130</v>
      </c>
      <c r="H18" t="b">
        <v>1</v>
      </c>
      <c r="I18" t="b">
        <v>0</v>
      </c>
      <c r="J18" t="s">
        <v>8</v>
      </c>
      <c r="K18" s="54">
        <f t="array" ref="K18">MAX(IF($A18=T_RM1[CodeFournisseur],T_RM1[DateRéception]))</f>
        <v>44162</v>
      </c>
      <c r="L18" s="55">
        <f t="array" ref="L18">MAX(IF((T_RM1[CodeFournisseur]=A18)*(T_RM1[Refusée]=TRUE),T_RM1[DateRéception]))</f>
        <v>0</v>
      </c>
      <c r="M18" s="55">
        <f>_xlfn.MAXIFS(T_RM1[DateRéception],T_RM1[CodeFournisseur],$A18,T_RM1[Refusée],FALSE)</f>
        <v>44162</v>
      </c>
      <c r="N18" s="55">
        <f>_xlfn.MAXIFS(T_RM1[DateRéception],T_RM1[CodeFournisseur],$A18,T_RM1[Refusée],TRUE)</f>
        <v>0</v>
      </c>
      <c r="O18" s="56">
        <f>IFERROR(COUNTIFS(T_RM1[CodeFournisseur],$A18,T_RM1[Refusée],TRUE)/COUNTIF(T_RM1[CodeFournisseur],$A18),"")</f>
        <v>0</v>
      </c>
    </row>
    <row r="19" spans="1:18" x14ac:dyDescent="0.25">
      <c r="A19" s="50">
        <v>19</v>
      </c>
      <c r="B19" t="s">
        <v>131</v>
      </c>
      <c r="C19" t="s">
        <v>132</v>
      </c>
      <c r="D19" t="s">
        <v>133</v>
      </c>
      <c r="E19" t="s">
        <v>134</v>
      </c>
      <c r="F19" s="33" t="s">
        <v>135</v>
      </c>
      <c r="G19" s="33" t="s">
        <v>136</v>
      </c>
      <c r="H19" t="b">
        <v>1</v>
      </c>
      <c r="I19" t="b">
        <v>0</v>
      </c>
      <c r="J19" t="s">
        <v>11</v>
      </c>
      <c r="K19" s="54">
        <f t="array" ref="K19">MAX(IF($A19=T_RM1[CodeFournisseur],T_RM1[DateRéception]))</f>
        <v>0</v>
      </c>
      <c r="L19" s="55">
        <f t="array" ref="L19">MAX(IF((T_RM1[CodeFournisseur]=A19)*(T_RM1[Refusée]=TRUE),T_RM1[DateRéception]))</f>
        <v>0</v>
      </c>
      <c r="M19" s="55">
        <f>_xlfn.MAXIFS(T_RM1[DateRéception],T_RM1[CodeFournisseur],$A19,T_RM1[Refusée],FALSE)</f>
        <v>0</v>
      </c>
      <c r="N19" s="55">
        <f>_xlfn.MAXIFS(T_RM1[DateRéception],T_RM1[CodeFournisseur],$A19,T_RM1[Refusée],TRUE)</f>
        <v>0</v>
      </c>
      <c r="O19" s="56" t="str">
        <f>IFERROR(COUNTIFS(T_RM1[CodeFournisseur],$A19,T_RM1[Refusée],TRUE)/COUNTIF(T_RM1[CodeFournisseur],$A19),"")</f>
        <v/>
      </c>
      <c r="Q19" t="s">
        <v>326</v>
      </c>
    </row>
    <row r="20" spans="1:18" x14ac:dyDescent="0.25">
      <c r="A20" s="51">
        <v>20</v>
      </c>
      <c r="B20" t="s">
        <v>137</v>
      </c>
      <c r="C20" t="s">
        <v>138</v>
      </c>
      <c r="D20" t="s">
        <v>139</v>
      </c>
      <c r="E20" t="s">
        <v>140</v>
      </c>
      <c r="F20" s="33" t="s">
        <v>141</v>
      </c>
      <c r="G20" s="33" t="s">
        <v>142</v>
      </c>
      <c r="H20" t="b">
        <v>0</v>
      </c>
      <c r="I20" t="b">
        <v>1</v>
      </c>
      <c r="J20" t="s">
        <v>11</v>
      </c>
      <c r="K20" s="54">
        <f t="array" ref="K20">MAX(IF($A20=T_RM1[CodeFournisseur],T_RM1[DateRéception]))</f>
        <v>0</v>
      </c>
      <c r="L20" s="55">
        <f t="array" ref="L20">MAX(IF((T_RM1[CodeFournisseur]=A20)*(T_RM1[Refusée]=TRUE),T_RM1[DateRéception]))</f>
        <v>0</v>
      </c>
      <c r="M20" s="55">
        <f>_xlfn.MAXIFS(T_RM1[DateRéception],T_RM1[CodeFournisseur],$A20,T_RM1[Refusée],FALSE)</f>
        <v>0</v>
      </c>
      <c r="N20" s="55">
        <f>_xlfn.MAXIFS(T_RM1[DateRéception],T_RM1[CodeFournisseur],$A20,T_RM1[Refusée],TRUE)</f>
        <v>0</v>
      </c>
      <c r="O20" s="56" t="str">
        <f>IFERROR(COUNTIFS(T_RM1[CodeFournisseur],$A20,T_RM1[Refusée],TRUE)/COUNTIF(T_RM1[CodeFournisseur],$A20),"")</f>
        <v/>
      </c>
    </row>
    <row r="21" spans="1:18" x14ac:dyDescent="0.25">
      <c r="A21" s="50">
        <v>21</v>
      </c>
      <c r="B21" t="s">
        <v>143</v>
      </c>
      <c r="C21" t="s">
        <v>144</v>
      </c>
      <c r="D21" t="s">
        <v>145</v>
      </c>
      <c r="E21" t="s">
        <v>146</v>
      </c>
      <c r="F21" s="33" t="s">
        <v>147</v>
      </c>
      <c r="G21" s="33" t="s">
        <v>148</v>
      </c>
      <c r="H21" t="b">
        <v>0</v>
      </c>
      <c r="I21" t="b">
        <v>1</v>
      </c>
      <c r="J21" t="s">
        <v>9</v>
      </c>
      <c r="K21" s="54">
        <f t="array" ref="K21">MAX(IF($A21=T_RM1[CodeFournisseur],T_RM1[DateRéception]))</f>
        <v>0</v>
      </c>
      <c r="L21" s="55">
        <f t="array" ref="L21">MAX(IF((T_RM1[CodeFournisseur]=A21)*(T_RM1[Refusée]=TRUE),T_RM1[DateRéception]))</f>
        <v>0</v>
      </c>
      <c r="M21" s="55">
        <f>_xlfn.MAXIFS(T_RM1[DateRéception],T_RM1[CodeFournisseur],$A21,T_RM1[Refusée],FALSE)</f>
        <v>0</v>
      </c>
      <c r="N21" s="55">
        <f>_xlfn.MAXIFS(T_RM1[DateRéception],T_RM1[CodeFournisseur],$A21,T_RM1[Refusée],TRUE)</f>
        <v>0</v>
      </c>
      <c r="O21" s="56" t="str">
        <f>IFERROR(COUNTIFS(T_RM1[CodeFournisseur],$A21,T_RM1[Refusée],TRUE)/COUNTIF(T_RM1[CodeFournisseur],$A21),"")</f>
        <v/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9"/>
  </sheetPr>
  <dimension ref="A1:C64"/>
  <sheetViews>
    <sheetView workbookViewId="0">
      <selection activeCell="H14" sqref="H14"/>
    </sheetView>
  </sheetViews>
  <sheetFormatPr baseColWidth="10" defaultRowHeight="15" x14ac:dyDescent="0.25"/>
  <cols>
    <col min="1" max="1" width="16.140625" bestFit="1" customWidth="1"/>
    <col min="2" max="2" width="18.42578125" style="50" bestFit="1" customWidth="1"/>
    <col min="3" max="3" width="12" bestFit="1" customWidth="1"/>
  </cols>
  <sheetData>
    <row r="1" spans="1:3" x14ac:dyDescent="0.25">
      <c r="A1" t="s">
        <v>149</v>
      </c>
      <c r="B1" s="50" t="s">
        <v>21</v>
      </c>
      <c r="C1" t="s">
        <v>150</v>
      </c>
    </row>
    <row r="2" spans="1:3" x14ac:dyDescent="0.25">
      <c r="A2">
        <v>1</v>
      </c>
      <c r="B2" s="50">
        <v>1</v>
      </c>
      <c r="C2" s="2">
        <v>9.3699999999999992</v>
      </c>
    </row>
    <row r="3" spans="1:3" x14ac:dyDescent="0.25">
      <c r="A3">
        <v>16</v>
      </c>
      <c r="B3" s="50">
        <v>1</v>
      </c>
      <c r="C3" s="2">
        <v>8.57</v>
      </c>
    </row>
    <row r="4" spans="1:3" x14ac:dyDescent="0.25">
      <c r="A4">
        <v>22</v>
      </c>
      <c r="B4" s="50">
        <v>1</v>
      </c>
      <c r="C4" s="2">
        <v>8.77</v>
      </c>
    </row>
    <row r="5" spans="1:3" x14ac:dyDescent="0.25">
      <c r="A5">
        <v>34</v>
      </c>
      <c r="B5" s="50">
        <v>1</v>
      </c>
      <c r="C5" s="2">
        <v>9.64</v>
      </c>
    </row>
    <row r="6" spans="1:3" x14ac:dyDescent="0.25">
      <c r="A6">
        <v>35</v>
      </c>
      <c r="B6" s="50">
        <v>1</v>
      </c>
      <c r="C6" s="2">
        <v>7.26</v>
      </c>
    </row>
    <row r="7" spans="1:3" x14ac:dyDescent="0.25">
      <c r="A7">
        <v>10</v>
      </c>
      <c r="B7" s="50">
        <v>2</v>
      </c>
      <c r="C7" s="2">
        <v>1.49</v>
      </c>
    </row>
    <row r="8" spans="1:3" x14ac:dyDescent="0.25">
      <c r="A8">
        <v>13</v>
      </c>
      <c r="B8" s="50">
        <v>2</v>
      </c>
      <c r="C8" s="2">
        <v>0.68</v>
      </c>
    </row>
    <row r="9" spans="1:3" x14ac:dyDescent="0.25">
      <c r="A9">
        <v>17</v>
      </c>
      <c r="B9" s="50">
        <v>2</v>
      </c>
      <c r="C9" s="2">
        <v>2.0699999999999998</v>
      </c>
    </row>
    <row r="10" spans="1:3" x14ac:dyDescent="0.25">
      <c r="A10">
        <v>30</v>
      </c>
      <c r="B10" s="50">
        <v>2</v>
      </c>
      <c r="C10" s="2">
        <v>2.46</v>
      </c>
    </row>
    <row r="11" spans="1:3" x14ac:dyDescent="0.25">
      <c r="A11">
        <v>11</v>
      </c>
      <c r="B11" s="50">
        <v>3</v>
      </c>
      <c r="C11" s="2">
        <v>15.72</v>
      </c>
    </row>
    <row r="12" spans="1:3" x14ac:dyDescent="0.25">
      <c r="A12">
        <v>12</v>
      </c>
      <c r="B12" s="50">
        <v>3</v>
      </c>
      <c r="C12" s="2">
        <v>7.33</v>
      </c>
    </row>
    <row r="13" spans="1:3" x14ac:dyDescent="0.25">
      <c r="A13">
        <v>28</v>
      </c>
      <c r="B13" s="50">
        <v>4</v>
      </c>
      <c r="C13" s="2">
        <v>4.16</v>
      </c>
    </row>
    <row r="14" spans="1:3" x14ac:dyDescent="0.25">
      <c r="A14">
        <v>37</v>
      </c>
      <c r="B14" s="50">
        <v>4</v>
      </c>
      <c r="C14" s="2">
        <v>26.57</v>
      </c>
    </row>
    <row r="15" spans="1:3" x14ac:dyDescent="0.25">
      <c r="A15">
        <v>14</v>
      </c>
      <c r="B15" s="50">
        <v>5</v>
      </c>
      <c r="C15" s="2">
        <v>3.1</v>
      </c>
    </row>
    <row r="16" spans="1:3" x14ac:dyDescent="0.25">
      <c r="A16">
        <v>15</v>
      </c>
      <c r="B16" s="50">
        <v>5</v>
      </c>
      <c r="C16" s="2">
        <v>6.9</v>
      </c>
    </row>
    <row r="17" spans="1:3" x14ac:dyDescent="0.25">
      <c r="A17">
        <v>9</v>
      </c>
      <c r="B17" s="50">
        <v>6</v>
      </c>
      <c r="C17" s="2">
        <v>0.67</v>
      </c>
    </row>
    <row r="18" spans="1:3" x14ac:dyDescent="0.25">
      <c r="A18">
        <v>15</v>
      </c>
      <c r="B18" s="50">
        <v>6</v>
      </c>
      <c r="C18" s="2">
        <v>6.6</v>
      </c>
    </row>
    <row r="19" spans="1:3" x14ac:dyDescent="0.25">
      <c r="A19">
        <v>24</v>
      </c>
      <c r="B19" s="50">
        <v>6</v>
      </c>
      <c r="C19" s="2">
        <v>5.51</v>
      </c>
    </row>
    <row r="20" spans="1:3" x14ac:dyDescent="0.25">
      <c r="A20">
        <v>26</v>
      </c>
      <c r="B20" s="50">
        <v>6</v>
      </c>
      <c r="C20" s="2">
        <v>4.46</v>
      </c>
    </row>
    <row r="21" spans="1:3" x14ac:dyDescent="0.25">
      <c r="A21">
        <v>28</v>
      </c>
      <c r="B21" s="50">
        <v>6</v>
      </c>
      <c r="C21" s="2">
        <v>4.3099999999999996</v>
      </c>
    </row>
    <row r="22" spans="1:3" x14ac:dyDescent="0.25">
      <c r="A22">
        <v>30</v>
      </c>
      <c r="B22" s="50">
        <v>6</v>
      </c>
      <c r="C22" s="2">
        <v>2.25</v>
      </c>
    </row>
    <row r="23" spans="1:3" x14ac:dyDescent="0.25">
      <c r="A23">
        <v>1</v>
      </c>
      <c r="B23" s="50">
        <v>7</v>
      </c>
      <c r="C23" s="2">
        <v>9.23</v>
      </c>
    </row>
    <row r="24" spans="1:3" x14ac:dyDescent="0.25">
      <c r="A24">
        <v>2</v>
      </c>
      <c r="B24" s="50">
        <v>7</v>
      </c>
      <c r="C24" s="2">
        <v>5.41</v>
      </c>
    </row>
    <row r="25" spans="1:3" x14ac:dyDescent="0.25">
      <c r="A25">
        <v>16</v>
      </c>
      <c r="B25" s="50">
        <v>7</v>
      </c>
      <c r="C25" s="2">
        <v>7.87</v>
      </c>
    </row>
    <row r="26" spans="1:3" x14ac:dyDescent="0.25">
      <c r="A26">
        <v>22</v>
      </c>
      <c r="B26" s="50">
        <v>7</v>
      </c>
      <c r="C26" s="2">
        <v>8</v>
      </c>
    </row>
    <row r="27" spans="1:3" x14ac:dyDescent="0.25">
      <c r="A27">
        <v>31</v>
      </c>
      <c r="B27" s="50">
        <v>7</v>
      </c>
      <c r="C27" s="2">
        <v>9.1</v>
      </c>
    </row>
    <row r="28" spans="1:3" x14ac:dyDescent="0.25">
      <c r="A28">
        <v>34</v>
      </c>
      <c r="B28" s="50">
        <v>7</v>
      </c>
      <c r="C28" s="2">
        <v>9.64</v>
      </c>
    </row>
    <row r="29" spans="1:3" x14ac:dyDescent="0.25">
      <c r="A29">
        <v>8</v>
      </c>
      <c r="B29" s="50">
        <v>8</v>
      </c>
      <c r="C29" s="2">
        <v>8.7100000000000009</v>
      </c>
    </row>
    <row r="30" spans="1:3" x14ac:dyDescent="0.25">
      <c r="A30">
        <v>42</v>
      </c>
      <c r="B30" s="50">
        <v>8</v>
      </c>
      <c r="C30" s="2">
        <v>15.72</v>
      </c>
    </row>
    <row r="31" spans="1:3" x14ac:dyDescent="0.25">
      <c r="A31">
        <v>3</v>
      </c>
      <c r="B31" s="50">
        <v>9</v>
      </c>
      <c r="C31" s="2">
        <v>10.8</v>
      </c>
    </row>
    <row r="32" spans="1:3" x14ac:dyDescent="0.25">
      <c r="A32">
        <v>20</v>
      </c>
      <c r="B32" s="50">
        <v>9</v>
      </c>
      <c r="C32" s="2">
        <v>9.11</v>
      </c>
    </row>
    <row r="33" spans="1:3" x14ac:dyDescent="0.25">
      <c r="A33">
        <v>21</v>
      </c>
      <c r="B33" s="50">
        <v>9</v>
      </c>
      <c r="C33" s="2">
        <v>8.43</v>
      </c>
    </row>
    <row r="34" spans="1:3" x14ac:dyDescent="0.25">
      <c r="A34">
        <v>3</v>
      </c>
      <c r="B34" s="50">
        <v>10</v>
      </c>
      <c r="C34" s="2">
        <v>11.96</v>
      </c>
    </row>
    <row r="35" spans="1:3" x14ac:dyDescent="0.25">
      <c r="A35">
        <v>21</v>
      </c>
      <c r="B35" s="50">
        <v>10</v>
      </c>
      <c r="C35" s="2">
        <v>8.11</v>
      </c>
    </row>
    <row r="36" spans="1:3" x14ac:dyDescent="0.25">
      <c r="A36">
        <v>29</v>
      </c>
      <c r="B36" s="50">
        <v>11</v>
      </c>
      <c r="C36" s="2">
        <v>7.8</v>
      </c>
    </row>
    <row r="37" spans="1:3" x14ac:dyDescent="0.25">
      <c r="A37">
        <v>31</v>
      </c>
      <c r="B37" s="50">
        <v>11</v>
      </c>
      <c r="C37" s="2">
        <v>9.76</v>
      </c>
    </row>
    <row r="38" spans="1:3" x14ac:dyDescent="0.25">
      <c r="A38">
        <v>32</v>
      </c>
      <c r="B38" s="50">
        <v>11</v>
      </c>
      <c r="C38" s="2">
        <v>7.75</v>
      </c>
    </row>
    <row r="39" spans="1:3" x14ac:dyDescent="0.25">
      <c r="A39">
        <v>39</v>
      </c>
      <c r="B39" s="50">
        <v>11</v>
      </c>
      <c r="C39" s="2">
        <v>18.93</v>
      </c>
    </row>
    <row r="40" spans="1:3" x14ac:dyDescent="0.25">
      <c r="A40">
        <v>40</v>
      </c>
      <c r="B40" s="50">
        <v>11</v>
      </c>
      <c r="C40" s="2">
        <v>28.38</v>
      </c>
    </row>
    <row r="41" spans="1:3" x14ac:dyDescent="0.25">
      <c r="A41">
        <v>23</v>
      </c>
      <c r="B41" s="50">
        <v>13</v>
      </c>
      <c r="C41" s="2">
        <v>2.95</v>
      </c>
    </row>
    <row r="42" spans="1:3" x14ac:dyDescent="0.25">
      <c r="A42">
        <v>41</v>
      </c>
      <c r="B42" s="50">
        <v>13</v>
      </c>
      <c r="C42" s="2">
        <v>2.9</v>
      </c>
    </row>
    <row r="43" spans="1:3" x14ac:dyDescent="0.25">
      <c r="A43">
        <v>18</v>
      </c>
      <c r="B43" s="50">
        <v>14</v>
      </c>
      <c r="C43" s="2">
        <v>6.9</v>
      </c>
    </row>
    <row r="44" spans="1:3" x14ac:dyDescent="0.25">
      <c r="A44">
        <v>27</v>
      </c>
      <c r="B44" s="50">
        <v>14</v>
      </c>
      <c r="C44" s="2">
        <v>6.05</v>
      </c>
    </row>
    <row r="45" spans="1:3" x14ac:dyDescent="0.25">
      <c r="A45">
        <v>36</v>
      </c>
      <c r="B45" s="50">
        <v>14</v>
      </c>
      <c r="C45" s="2">
        <v>6.46</v>
      </c>
    </row>
    <row r="46" spans="1:3" x14ac:dyDescent="0.25">
      <c r="A46">
        <v>18</v>
      </c>
      <c r="B46" s="50">
        <v>15</v>
      </c>
      <c r="C46" s="2">
        <v>7.62</v>
      </c>
    </row>
    <row r="47" spans="1:3" x14ac:dyDescent="0.25">
      <c r="A47">
        <v>27</v>
      </c>
      <c r="B47" s="50">
        <v>15</v>
      </c>
      <c r="C47" s="2">
        <v>5.53</v>
      </c>
    </row>
    <row r="48" spans="1:3" x14ac:dyDescent="0.25">
      <c r="A48">
        <v>1</v>
      </c>
      <c r="B48" s="50">
        <v>16</v>
      </c>
      <c r="C48" s="2">
        <v>8.8800000000000008</v>
      </c>
    </row>
    <row r="49" spans="1:3" x14ac:dyDescent="0.25">
      <c r="A49">
        <v>2</v>
      </c>
      <c r="B49" s="50">
        <v>16</v>
      </c>
      <c r="C49" s="2">
        <v>6.07</v>
      </c>
    </row>
    <row r="50" spans="1:3" x14ac:dyDescent="0.25">
      <c r="A50">
        <v>29</v>
      </c>
      <c r="B50" s="50">
        <v>16</v>
      </c>
      <c r="C50" s="2">
        <v>8.43</v>
      </c>
    </row>
    <row r="51" spans="1:3" x14ac:dyDescent="0.25">
      <c r="A51">
        <v>4</v>
      </c>
      <c r="B51" s="50">
        <v>18</v>
      </c>
      <c r="C51" s="2">
        <v>0.7</v>
      </c>
    </row>
    <row r="52" spans="1:3" x14ac:dyDescent="0.25">
      <c r="A52">
        <v>5</v>
      </c>
      <c r="B52" s="50">
        <v>18</v>
      </c>
      <c r="C52" s="2">
        <v>0.68</v>
      </c>
    </row>
    <row r="53" spans="1:3" x14ac:dyDescent="0.25">
      <c r="A53">
        <v>6</v>
      </c>
      <c r="B53" s="50">
        <v>18</v>
      </c>
      <c r="C53" s="2">
        <v>0.78</v>
      </c>
    </row>
    <row r="54" spans="1:3" x14ac:dyDescent="0.25">
      <c r="A54">
        <v>7</v>
      </c>
      <c r="B54" s="50">
        <v>18</v>
      </c>
      <c r="C54" s="2">
        <v>0.27</v>
      </c>
    </row>
    <row r="55" spans="1:3" x14ac:dyDescent="0.25">
      <c r="A55">
        <v>8</v>
      </c>
      <c r="B55" s="50">
        <v>18</v>
      </c>
      <c r="C55" s="2">
        <v>9.69</v>
      </c>
    </row>
    <row r="56" spans="1:3" x14ac:dyDescent="0.25">
      <c r="A56">
        <v>9</v>
      </c>
      <c r="B56" s="50">
        <v>18</v>
      </c>
      <c r="C56" s="2">
        <v>0.77</v>
      </c>
    </row>
    <row r="57" spans="1:3" x14ac:dyDescent="0.25">
      <c r="A57">
        <v>11</v>
      </c>
      <c r="B57" s="50">
        <v>18</v>
      </c>
      <c r="C57" s="2">
        <v>15.47</v>
      </c>
    </row>
    <row r="58" spans="1:3" x14ac:dyDescent="0.25">
      <c r="A58">
        <v>12</v>
      </c>
      <c r="B58" s="50">
        <v>18</v>
      </c>
      <c r="C58" s="2">
        <v>7.01</v>
      </c>
    </row>
    <row r="59" spans="1:3" x14ac:dyDescent="0.25">
      <c r="A59">
        <v>17</v>
      </c>
      <c r="B59" s="50">
        <v>18</v>
      </c>
      <c r="C59" s="2">
        <v>2.36</v>
      </c>
    </row>
    <row r="60" spans="1:3" x14ac:dyDescent="0.25">
      <c r="A60">
        <v>19</v>
      </c>
      <c r="B60" s="50">
        <v>18</v>
      </c>
      <c r="C60" s="2">
        <v>4.17</v>
      </c>
    </row>
    <row r="61" spans="1:3" x14ac:dyDescent="0.25">
      <c r="A61">
        <v>23</v>
      </c>
      <c r="B61" s="50">
        <v>18</v>
      </c>
      <c r="C61" s="2">
        <v>3.13</v>
      </c>
    </row>
    <row r="62" spans="1:3" x14ac:dyDescent="0.25">
      <c r="A62">
        <v>25</v>
      </c>
      <c r="B62" s="50">
        <v>18</v>
      </c>
      <c r="C62" s="2">
        <v>6.75</v>
      </c>
    </row>
    <row r="63" spans="1:3" x14ac:dyDescent="0.25">
      <c r="A63">
        <v>33</v>
      </c>
      <c r="B63" s="50">
        <v>18</v>
      </c>
      <c r="C63" s="2">
        <v>7.75</v>
      </c>
    </row>
    <row r="64" spans="1:3" x14ac:dyDescent="0.25">
      <c r="A64">
        <v>38</v>
      </c>
      <c r="B64" s="50">
        <v>18</v>
      </c>
      <c r="C64" s="2">
        <v>36.1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9"/>
  </sheetPr>
  <dimension ref="A1:L189"/>
  <sheetViews>
    <sheetView zoomScaleNormal="100" workbookViewId="0">
      <selection activeCell="E6" sqref="E6"/>
    </sheetView>
  </sheetViews>
  <sheetFormatPr baseColWidth="10" defaultRowHeight="15" x14ac:dyDescent="0.25"/>
  <cols>
    <col min="1" max="1" width="18.140625" style="52" customWidth="1"/>
    <col min="2" max="2" width="16.42578125" bestFit="1" customWidth="1"/>
    <col min="3" max="3" width="16.140625" bestFit="1" customWidth="1"/>
    <col min="4" max="4" width="11.85546875" bestFit="1" customWidth="1"/>
    <col min="5" max="5" width="17" bestFit="1" customWidth="1"/>
    <col min="6" max="6" width="12" bestFit="1" customWidth="1"/>
    <col min="7" max="7" width="16.42578125" bestFit="1" customWidth="1"/>
    <col min="8" max="8" width="10.42578125" bestFit="1" customWidth="1"/>
    <col min="9" max="9" width="27.42578125" bestFit="1" customWidth="1"/>
  </cols>
  <sheetData>
    <row r="1" spans="1:12" x14ac:dyDescent="0.25">
      <c r="A1" s="52" t="s">
        <v>21</v>
      </c>
      <c r="B1" t="s">
        <v>216</v>
      </c>
      <c r="C1" t="s">
        <v>149</v>
      </c>
      <c r="D1" t="s">
        <v>217</v>
      </c>
      <c r="E1" t="s">
        <v>218</v>
      </c>
      <c r="F1" t="s">
        <v>219</v>
      </c>
      <c r="G1" t="s">
        <v>220</v>
      </c>
      <c r="H1" t="s">
        <v>221</v>
      </c>
      <c r="I1" t="s">
        <v>222</v>
      </c>
    </row>
    <row r="2" spans="1:12" x14ac:dyDescent="0.25">
      <c r="A2" s="52">
        <f>VLOOKUP(C2,'Prix-Mat°Prem-Fourn'!A:C,2,FALSE)</f>
        <v>2</v>
      </c>
      <c r="B2">
        <v>1</v>
      </c>
      <c r="C2">
        <v>13</v>
      </c>
      <c r="D2">
        <v>2</v>
      </c>
      <c r="E2">
        <v>5</v>
      </c>
      <c r="F2">
        <v>300</v>
      </c>
      <c r="G2" s="4">
        <v>43620</v>
      </c>
      <c r="H2" t="b">
        <v>0</v>
      </c>
      <c r="L2" s="4"/>
    </row>
    <row r="3" spans="1:12" x14ac:dyDescent="0.25">
      <c r="A3" s="52">
        <f>VLOOKUP(C3,'Prix-Mat°Prem-Fourn'!A:C,2,FALSE)</f>
        <v>1</v>
      </c>
      <c r="B3">
        <v>3</v>
      </c>
      <c r="C3">
        <v>1</v>
      </c>
      <c r="D3">
        <v>1</v>
      </c>
      <c r="E3">
        <v>6</v>
      </c>
      <c r="F3">
        <v>250</v>
      </c>
      <c r="G3" s="4">
        <v>43621</v>
      </c>
      <c r="H3" t="b">
        <v>0</v>
      </c>
      <c r="L3" s="4"/>
    </row>
    <row r="4" spans="1:12" x14ac:dyDescent="0.25">
      <c r="A4" s="52">
        <f>VLOOKUP(C4,'Prix-Mat°Prem-Fourn'!A:C,2,FALSE)</f>
        <v>2</v>
      </c>
      <c r="B4">
        <v>4</v>
      </c>
      <c r="C4">
        <v>13</v>
      </c>
      <c r="D4">
        <v>2</v>
      </c>
      <c r="E4">
        <v>2</v>
      </c>
      <c r="F4">
        <v>150</v>
      </c>
      <c r="G4" s="4">
        <v>43622</v>
      </c>
      <c r="H4" t="b">
        <v>0</v>
      </c>
      <c r="L4" s="4"/>
    </row>
    <row r="5" spans="1:12" x14ac:dyDescent="0.25">
      <c r="A5" s="52">
        <f>VLOOKUP(C5,'Prix-Mat°Prem-Fourn'!A:C,2,FALSE)</f>
        <v>18</v>
      </c>
      <c r="B5">
        <v>5</v>
      </c>
      <c r="C5">
        <v>5</v>
      </c>
      <c r="D5">
        <v>18</v>
      </c>
      <c r="E5">
        <v>5</v>
      </c>
      <c r="F5">
        <v>50</v>
      </c>
      <c r="G5" s="4">
        <v>43623</v>
      </c>
      <c r="H5" t="b">
        <v>0</v>
      </c>
      <c r="L5" s="4"/>
    </row>
    <row r="6" spans="1:12" x14ac:dyDescent="0.25">
      <c r="A6" s="52">
        <f>VLOOKUP(C6,'Prix-Mat°Prem-Fourn'!A:C,2,FALSE)</f>
        <v>8</v>
      </c>
      <c r="B6">
        <v>6</v>
      </c>
      <c r="C6">
        <v>8</v>
      </c>
      <c r="D6">
        <v>18</v>
      </c>
      <c r="E6">
        <v>2</v>
      </c>
      <c r="F6">
        <v>25</v>
      </c>
      <c r="G6" s="4">
        <v>43623</v>
      </c>
      <c r="H6" t="b">
        <v>0</v>
      </c>
      <c r="L6" s="4"/>
    </row>
    <row r="7" spans="1:12" x14ac:dyDescent="0.25">
      <c r="A7" s="52">
        <f>VLOOKUP(C7,'Prix-Mat°Prem-Fourn'!A:C,2,FALSE)</f>
        <v>6</v>
      </c>
      <c r="B7">
        <v>7</v>
      </c>
      <c r="C7">
        <v>9</v>
      </c>
      <c r="D7">
        <v>6</v>
      </c>
      <c r="E7">
        <v>1</v>
      </c>
      <c r="F7">
        <v>30</v>
      </c>
      <c r="G7" s="4">
        <v>43624</v>
      </c>
      <c r="H7" t="b">
        <v>1</v>
      </c>
      <c r="I7" t="s">
        <v>223</v>
      </c>
      <c r="L7" s="4"/>
    </row>
    <row r="8" spans="1:12" x14ac:dyDescent="0.25">
      <c r="A8" s="52">
        <f>VLOOKUP(C8,'Prix-Mat°Prem-Fourn'!A:C,2,FALSE)</f>
        <v>18</v>
      </c>
      <c r="B8">
        <v>8</v>
      </c>
      <c r="C8">
        <v>5</v>
      </c>
      <c r="D8">
        <v>18</v>
      </c>
      <c r="E8">
        <v>4</v>
      </c>
      <c r="F8">
        <v>25</v>
      </c>
      <c r="G8" s="4">
        <v>43624</v>
      </c>
      <c r="H8" t="b">
        <v>0</v>
      </c>
      <c r="L8" s="4"/>
    </row>
    <row r="9" spans="1:12" x14ac:dyDescent="0.25">
      <c r="A9" s="52">
        <f>VLOOKUP(C9,'Prix-Mat°Prem-Fourn'!A:C,2,FALSE)</f>
        <v>3</v>
      </c>
      <c r="B9">
        <v>9</v>
      </c>
      <c r="C9">
        <v>11</v>
      </c>
      <c r="D9">
        <v>3</v>
      </c>
      <c r="E9">
        <v>3</v>
      </c>
      <c r="F9">
        <v>35</v>
      </c>
      <c r="G9" s="4">
        <v>43624</v>
      </c>
      <c r="H9" t="b">
        <v>0</v>
      </c>
      <c r="L9" s="4"/>
    </row>
    <row r="10" spans="1:12" x14ac:dyDescent="0.25">
      <c r="A10" s="52">
        <f>VLOOKUP(C10,'Prix-Mat°Prem-Fourn'!A:C,2,FALSE)</f>
        <v>2</v>
      </c>
      <c r="B10">
        <v>10</v>
      </c>
      <c r="C10">
        <v>17</v>
      </c>
      <c r="D10">
        <v>2</v>
      </c>
      <c r="E10">
        <v>2</v>
      </c>
      <c r="F10">
        <v>100</v>
      </c>
      <c r="G10" s="4">
        <v>43625</v>
      </c>
      <c r="H10" t="b">
        <v>0</v>
      </c>
      <c r="L10" s="4"/>
    </row>
    <row r="11" spans="1:12" x14ac:dyDescent="0.25">
      <c r="A11" s="52">
        <f>VLOOKUP(C11,'Prix-Mat°Prem-Fourn'!A:C,2,FALSE)</f>
        <v>6</v>
      </c>
      <c r="B11">
        <v>11</v>
      </c>
      <c r="C11">
        <v>9</v>
      </c>
      <c r="D11">
        <v>6</v>
      </c>
      <c r="E11">
        <v>3</v>
      </c>
      <c r="F11">
        <v>100</v>
      </c>
      <c r="G11" s="4">
        <v>43625</v>
      </c>
      <c r="H11" t="b">
        <v>1</v>
      </c>
      <c r="I11" t="s">
        <v>223</v>
      </c>
      <c r="L11" s="4"/>
    </row>
    <row r="12" spans="1:12" x14ac:dyDescent="0.25">
      <c r="A12" s="52">
        <f>VLOOKUP(C12,'Prix-Mat°Prem-Fourn'!A:C,2,FALSE)</f>
        <v>1</v>
      </c>
      <c r="B12">
        <v>12</v>
      </c>
      <c r="C12">
        <v>16</v>
      </c>
      <c r="D12">
        <v>1</v>
      </c>
      <c r="E12">
        <v>2</v>
      </c>
      <c r="F12">
        <v>35</v>
      </c>
      <c r="G12" s="4">
        <v>43625</v>
      </c>
      <c r="H12" t="b">
        <v>0</v>
      </c>
      <c r="L12" s="4"/>
    </row>
    <row r="13" spans="1:12" x14ac:dyDescent="0.25">
      <c r="A13" s="52">
        <f>VLOOKUP(C13,'Prix-Mat°Prem-Fourn'!A:C,2,FALSE)</f>
        <v>1</v>
      </c>
      <c r="B13">
        <v>13</v>
      </c>
      <c r="C13">
        <v>16</v>
      </c>
      <c r="D13">
        <v>7</v>
      </c>
      <c r="E13">
        <v>5</v>
      </c>
      <c r="F13">
        <v>100</v>
      </c>
      <c r="G13" s="4">
        <v>43625</v>
      </c>
      <c r="H13" t="b">
        <v>0</v>
      </c>
      <c r="L13" s="4"/>
    </row>
    <row r="14" spans="1:12" x14ac:dyDescent="0.25">
      <c r="A14" s="52">
        <f>VLOOKUP(C14,'Prix-Mat°Prem-Fourn'!A:C,2,FALSE)</f>
        <v>8</v>
      </c>
      <c r="B14">
        <v>14</v>
      </c>
      <c r="C14">
        <v>8</v>
      </c>
      <c r="D14">
        <v>8</v>
      </c>
      <c r="E14">
        <v>5</v>
      </c>
      <c r="F14">
        <v>200</v>
      </c>
      <c r="G14" s="4">
        <v>43625</v>
      </c>
      <c r="H14" t="b">
        <v>0</v>
      </c>
      <c r="L14" s="4"/>
    </row>
    <row r="15" spans="1:12" x14ac:dyDescent="0.25">
      <c r="A15" s="52">
        <f>VLOOKUP(C15,'Prix-Mat°Prem-Fourn'!A:C,2,FALSE)</f>
        <v>7</v>
      </c>
      <c r="B15">
        <v>15</v>
      </c>
      <c r="C15">
        <v>2</v>
      </c>
      <c r="D15">
        <v>7</v>
      </c>
      <c r="E15">
        <v>4</v>
      </c>
      <c r="F15">
        <v>100</v>
      </c>
      <c r="G15" s="4">
        <v>43635</v>
      </c>
      <c r="H15" t="b">
        <v>1</v>
      </c>
      <c r="I15" t="s">
        <v>224</v>
      </c>
      <c r="L15" s="4"/>
    </row>
    <row r="16" spans="1:12" x14ac:dyDescent="0.25">
      <c r="A16" s="52">
        <f>VLOOKUP(C16,'Prix-Mat°Prem-Fourn'!A:C,2,FALSE)</f>
        <v>6</v>
      </c>
      <c r="B16">
        <v>16</v>
      </c>
      <c r="C16">
        <v>26</v>
      </c>
      <c r="D16">
        <v>6</v>
      </c>
      <c r="E16">
        <v>6</v>
      </c>
      <c r="F16">
        <v>39</v>
      </c>
      <c r="G16" s="4">
        <v>43635</v>
      </c>
      <c r="H16" t="b">
        <v>0</v>
      </c>
      <c r="L16" s="4"/>
    </row>
    <row r="17" spans="1:12" x14ac:dyDescent="0.25">
      <c r="A17" s="52">
        <f>VLOOKUP(C17,'Prix-Mat°Prem-Fourn'!A:C,2,FALSE)</f>
        <v>2</v>
      </c>
      <c r="B17">
        <v>17</v>
      </c>
      <c r="C17">
        <v>30</v>
      </c>
      <c r="D17">
        <v>2</v>
      </c>
      <c r="E17">
        <v>4</v>
      </c>
      <c r="F17">
        <v>100</v>
      </c>
      <c r="G17" s="4">
        <v>43635</v>
      </c>
      <c r="H17" t="b">
        <v>0</v>
      </c>
      <c r="L17" s="4"/>
    </row>
    <row r="18" spans="1:12" x14ac:dyDescent="0.25">
      <c r="A18" s="52">
        <f>VLOOKUP(C18,'Prix-Mat°Prem-Fourn'!A:C,2,FALSE)</f>
        <v>1</v>
      </c>
      <c r="B18">
        <v>18</v>
      </c>
      <c r="C18">
        <v>35</v>
      </c>
      <c r="D18">
        <v>1</v>
      </c>
      <c r="E18">
        <v>1</v>
      </c>
      <c r="F18">
        <v>50</v>
      </c>
      <c r="G18" s="4">
        <v>43660</v>
      </c>
      <c r="H18" t="b">
        <v>0</v>
      </c>
      <c r="L18" s="4"/>
    </row>
    <row r="19" spans="1:12" x14ac:dyDescent="0.25">
      <c r="A19" s="52">
        <f>VLOOKUP(C19,'Prix-Mat°Prem-Fourn'!A:C,2,FALSE)</f>
        <v>11</v>
      </c>
      <c r="B19">
        <v>19</v>
      </c>
      <c r="C19">
        <v>32</v>
      </c>
      <c r="D19">
        <v>11</v>
      </c>
      <c r="E19">
        <v>5</v>
      </c>
      <c r="F19">
        <v>100</v>
      </c>
      <c r="G19" s="4">
        <v>43660</v>
      </c>
      <c r="H19" t="b">
        <v>1</v>
      </c>
      <c r="I19" t="s">
        <v>225</v>
      </c>
      <c r="L19" s="4"/>
    </row>
    <row r="20" spans="1:12" x14ac:dyDescent="0.25">
      <c r="A20" s="52">
        <f>VLOOKUP(C20,'Prix-Mat°Prem-Fourn'!A:C,2,FALSE)</f>
        <v>4</v>
      </c>
      <c r="B20">
        <v>20</v>
      </c>
      <c r="C20">
        <v>28</v>
      </c>
      <c r="D20">
        <v>4</v>
      </c>
      <c r="E20">
        <v>3</v>
      </c>
      <c r="F20">
        <v>50</v>
      </c>
      <c r="G20" s="4">
        <v>43660</v>
      </c>
      <c r="H20" t="b">
        <v>0</v>
      </c>
      <c r="L20" s="4"/>
    </row>
    <row r="21" spans="1:12" x14ac:dyDescent="0.25">
      <c r="A21" s="52">
        <f>VLOOKUP(C21,'Prix-Mat°Prem-Fourn'!A:C,2,FALSE)</f>
        <v>7</v>
      </c>
      <c r="B21">
        <v>21</v>
      </c>
      <c r="C21">
        <v>31</v>
      </c>
      <c r="D21">
        <v>11</v>
      </c>
      <c r="E21">
        <v>3</v>
      </c>
      <c r="F21">
        <v>120</v>
      </c>
      <c r="G21" s="4">
        <v>43660</v>
      </c>
      <c r="H21" t="b">
        <v>0</v>
      </c>
      <c r="L21" s="4"/>
    </row>
    <row r="22" spans="1:12" x14ac:dyDescent="0.25">
      <c r="A22" s="52">
        <f>VLOOKUP(C22,'Prix-Mat°Prem-Fourn'!A:C,2,FALSE)</f>
        <v>1</v>
      </c>
      <c r="B22">
        <v>22</v>
      </c>
      <c r="C22">
        <v>35</v>
      </c>
      <c r="D22">
        <v>1</v>
      </c>
      <c r="E22">
        <v>2</v>
      </c>
      <c r="F22">
        <v>50</v>
      </c>
      <c r="G22" s="4">
        <v>43671</v>
      </c>
      <c r="H22" t="b">
        <v>0</v>
      </c>
      <c r="L22" s="4"/>
    </row>
    <row r="23" spans="1:12" x14ac:dyDescent="0.25">
      <c r="A23" s="52">
        <f>VLOOKUP(C23,'Prix-Mat°Prem-Fourn'!A:C,2,FALSE)</f>
        <v>14</v>
      </c>
      <c r="B23">
        <v>23</v>
      </c>
      <c r="C23">
        <v>27</v>
      </c>
      <c r="D23">
        <v>15</v>
      </c>
      <c r="E23">
        <v>5</v>
      </c>
      <c r="F23">
        <v>120</v>
      </c>
      <c r="G23" s="4">
        <v>43688</v>
      </c>
      <c r="H23" t="b">
        <v>0</v>
      </c>
      <c r="L23" s="4"/>
    </row>
    <row r="24" spans="1:12" x14ac:dyDescent="0.25">
      <c r="A24" s="52">
        <f>VLOOKUP(C24,'Prix-Mat°Prem-Fourn'!A:C,2,FALSE)</f>
        <v>8</v>
      </c>
      <c r="B24">
        <v>24</v>
      </c>
      <c r="C24">
        <v>8</v>
      </c>
      <c r="D24">
        <v>8</v>
      </c>
      <c r="E24">
        <v>3</v>
      </c>
      <c r="F24">
        <v>50</v>
      </c>
      <c r="G24" s="4">
        <v>43689</v>
      </c>
      <c r="H24" t="b">
        <v>0</v>
      </c>
      <c r="L24" s="4"/>
    </row>
    <row r="25" spans="1:12" x14ac:dyDescent="0.25">
      <c r="A25" s="52">
        <f>VLOOKUP(C25,'Prix-Mat°Prem-Fourn'!A:C,2,FALSE)</f>
        <v>11</v>
      </c>
      <c r="B25">
        <v>25</v>
      </c>
      <c r="C25">
        <v>29</v>
      </c>
      <c r="D25">
        <v>11</v>
      </c>
      <c r="E25">
        <v>5</v>
      </c>
      <c r="F25">
        <v>200</v>
      </c>
      <c r="G25" s="4">
        <v>43699</v>
      </c>
      <c r="H25" t="b">
        <v>0</v>
      </c>
      <c r="L25" s="4"/>
    </row>
    <row r="26" spans="1:12" x14ac:dyDescent="0.25">
      <c r="A26" s="52">
        <f>VLOOKUP(C26,'Prix-Mat°Prem-Fourn'!A:C,2,FALSE)</f>
        <v>2</v>
      </c>
      <c r="B26">
        <v>26</v>
      </c>
      <c r="C26">
        <v>30</v>
      </c>
      <c r="D26">
        <v>6</v>
      </c>
      <c r="E26">
        <v>2</v>
      </c>
      <c r="F26">
        <v>150</v>
      </c>
      <c r="G26" s="4">
        <v>43701</v>
      </c>
      <c r="H26" t="b">
        <v>1</v>
      </c>
      <c r="I26" t="s">
        <v>223</v>
      </c>
      <c r="L26" s="4"/>
    </row>
    <row r="27" spans="1:12" x14ac:dyDescent="0.25">
      <c r="A27" s="52">
        <f>VLOOKUP(C27,'Prix-Mat°Prem-Fourn'!A:C,2,FALSE)</f>
        <v>18</v>
      </c>
      <c r="B27">
        <v>27</v>
      </c>
      <c r="C27">
        <v>7</v>
      </c>
      <c r="D27">
        <v>18</v>
      </c>
      <c r="E27">
        <v>1</v>
      </c>
      <c r="F27">
        <v>90</v>
      </c>
      <c r="G27" s="4">
        <v>43710</v>
      </c>
      <c r="H27" t="b">
        <v>0</v>
      </c>
      <c r="L27" s="4"/>
    </row>
    <row r="28" spans="1:12" x14ac:dyDescent="0.25">
      <c r="A28" s="52">
        <f>VLOOKUP(C28,'Prix-Mat°Prem-Fourn'!A:C,2,FALSE)</f>
        <v>14</v>
      </c>
      <c r="B28">
        <v>28</v>
      </c>
      <c r="C28">
        <v>27</v>
      </c>
      <c r="D28">
        <v>15</v>
      </c>
      <c r="E28">
        <v>5</v>
      </c>
      <c r="F28">
        <v>120</v>
      </c>
      <c r="G28" s="4">
        <v>43724</v>
      </c>
      <c r="H28" t="b">
        <v>0</v>
      </c>
      <c r="L28" s="4"/>
    </row>
    <row r="29" spans="1:12" x14ac:dyDescent="0.25">
      <c r="A29" s="52">
        <f>VLOOKUP(C29,'Prix-Mat°Prem-Fourn'!A:C,2,FALSE)</f>
        <v>2</v>
      </c>
      <c r="B29">
        <v>29</v>
      </c>
      <c r="C29">
        <v>17</v>
      </c>
      <c r="D29">
        <v>18</v>
      </c>
      <c r="E29">
        <v>3</v>
      </c>
      <c r="F29">
        <v>30</v>
      </c>
      <c r="G29" s="4">
        <v>43730</v>
      </c>
      <c r="H29" t="b">
        <v>0</v>
      </c>
      <c r="L29" s="4"/>
    </row>
    <row r="30" spans="1:12" x14ac:dyDescent="0.25">
      <c r="A30" s="52">
        <f>VLOOKUP(C30,'Prix-Mat°Prem-Fourn'!A:C,2,FALSE)</f>
        <v>1</v>
      </c>
      <c r="B30">
        <v>30</v>
      </c>
      <c r="C30">
        <v>35</v>
      </c>
      <c r="D30">
        <v>1</v>
      </c>
      <c r="E30">
        <v>2</v>
      </c>
      <c r="F30">
        <v>100</v>
      </c>
      <c r="G30" s="4">
        <v>43739</v>
      </c>
      <c r="H30" t="b">
        <v>0</v>
      </c>
      <c r="L30" s="4"/>
    </row>
    <row r="31" spans="1:12" x14ac:dyDescent="0.25">
      <c r="A31" s="52">
        <f>VLOOKUP(C31,'Prix-Mat°Prem-Fourn'!A:C,2,FALSE)</f>
        <v>9</v>
      </c>
      <c r="B31">
        <v>31</v>
      </c>
      <c r="C31">
        <v>3</v>
      </c>
      <c r="D31">
        <v>10</v>
      </c>
      <c r="E31">
        <v>3</v>
      </c>
      <c r="F31">
        <v>200</v>
      </c>
      <c r="G31" s="4">
        <v>43749</v>
      </c>
      <c r="H31" t="b">
        <v>0</v>
      </c>
      <c r="L31" s="4"/>
    </row>
    <row r="32" spans="1:12" x14ac:dyDescent="0.25">
      <c r="A32" s="52">
        <f>VLOOKUP(C32,'Prix-Mat°Prem-Fourn'!A:C,2,FALSE)</f>
        <v>4</v>
      </c>
      <c r="B32">
        <v>32</v>
      </c>
      <c r="C32">
        <v>28</v>
      </c>
      <c r="D32">
        <v>4</v>
      </c>
      <c r="E32">
        <v>2</v>
      </c>
      <c r="F32">
        <v>50</v>
      </c>
      <c r="G32" s="4">
        <v>43759</v>
      </c>
      <c r="H32" t="b">
        <v>0</v>
      </c>
      <c r="L32" s="4"/>
    </row>
    <row r="33" spans="1:12" x14ac:dyDescent="0.25">
      <c r="A33" s="52">
        <f>VLOOKUP(C33,'Prix-Mat°Prem-Fourn'!A:C,2,FALSE)</f>
        <v>11</v>
      </c>
      <c r="B33">
        <v>33</v>
      </c>
      <c r="C33">
        <v>32</v>
      </c>
      <c r="D33">
        <v>11</v>
      </c>
      <c r="E33">
        <v>1</v>
      </c>
      <c r="F33">
        <v>60</v>
      </c>
      <c r="G33" s="4">
        <v>43760</v>
      </c>
      <c r="H33" t="b">
        <v>1</v>
      </c>
      <c r="I33" t="s">
        <v>226</v>
      </c>
      <c r="L33" s="4"/>
    </row>
    <row r="34" spans="1:12" x14ac:dyDescent="0.25">
      <c r="A34" s="52">
        <f>VLOOKUP(C34,'Prix-Mat°Prem-Fourn'!A:C,2,FALSE)</f>
        <v>18</v>
      </c>
      <c r="B34">
        <v>34</v>
      </c>
      <c r="C34">
        <v>7</v>
      </c>
      <c r="D34">
        <v>18</v>
      </c>
      <c r="E34">
        <v>3</v>
      </c>
      <c r="F34">
        <v>100</v>
      </c>
      <c r="G34" s="4">
        <v>43762</v>
      </c>
      <c r="H34" t="b">
        <v>0</v>
      </c>
      <c r="L34" s="4"/>
    </row>
    <row r="35" spans="1:12" x14ac:dyDescent="0.25">
      <c r="A35" s="52">
        <f>VLOOKUP(C35,'Prix-Mat°Prem-Fourn'!A:C,2,FALSE)</f>
        <v>1</v>
      </c>
      <c r="B35">
        <v>35</v>
      </c>
      <c r="C35">
        <v>1</v>
      </c>
      <c r="D35">
        <v>7</v>
      </c>
      <c r="E35">
        <v>3</v>
      </c>
      <c r="F35">
        <v>40</v>
      </c>
      <c r="G35" s="4">
        <v>43762</v>
      </c>
      <c r="H35" t="b">
        <v>0</v>
      </c>
      <c r="L35" s="4"/>
    </row>
    <row r="36" spans="1:12" x14ac:dyDescent="0.25">
      <c r="A36" s="52">
        <f>VLOOKUP(C36,'Prix-Mat°Prem-Fourn'!A:C,2,FALSE)</f>
        <v>7</v>
      </c>
      <c r="B36">
        <v>36</v>
      </c>
      <c r="C36">
        <v>2</v>
      </c>
      <c r="D36">
        <v>16</v>
      </c>
      <c r="E36">
        <v>2</v>
      </c>
      <c r="F36">
        <v>50</v>
      </c>
      <c r="G36" s="4">
        <v>43763</v>
      </c>
      <c r="H36" t="b">
        <v>0</v>
      </c>
      <c r="L36" s="4"/>
    </row>
    <row r="37" spans="1:12" x14ac:dyDescent="0.25">
      <c r="A37" s="52">
        <f>VLOOKUP(C37,'Prix-Mat°Prem-Fourn'!A:C,2,FALSE)</f>
        <v>14</v>
      </c>
      <c r="B37">
        <v>37</v>
      </c>
      <c r="C37">
        <v>27</v>
      </c>
      <c r="D37">
        <v>15</v>
      </c>
      <c r="E37">
        <v>6</v>
      </c>
      <c r="F37">
        <v>100</v>
      </c>
      <c r="G37" s="4">
        <v>43763</v>
      </c>
      <c r="H37" t="b">
        <v>0</v>
      </c>
      <c r="L37" s="4"/>
    </row>
    <row r="38" spans="1:12" x14ac:dyDescent="0.25">
      <c r="A38" s="52">
        <f>VLOOKUP(C38,'Prix-Mat°Prem-Fourn'!A:C,2,FALSE)</f>
        <v>4</v>
      </c>
      <c r="B38">
        <v>38</v>
      </c>
      <c r="C38">
        <v>37</v>
      </c>
      <c r="D38">
        <v>4</v>
      </c>
      <c r="E38">
        <v>4</v>
      </c>
      <c r="F38">
        <v>50</v>
      </c>
      <c r="G38" s="4">
        <v>43771</v>
      </c>
      <c r="H38" t="b">
        <v>0</v>
      </c>
      <c r="L38" s="4"/>
    </row>
    <row r="39" spans="1:12" x14ac:dyDescent="0.25">
      <c r="A39" s="52">
        <f>VLOOKUP(C39,'Prix-Mat°Prem-Fourn'!A:C,2,FALSE)</f>
        <v>18</v>
      </c>
      <c r="B39">
        <v>39</v>
      </c>
      <c r="C39">
        <v>38</v>
      </c>
      <c r="D39">
        <v>18</v>
      </c>
      <c r="E39">
        <v>2</v>
      </c>
      <c r="F39">
        <v>40</v>
      </c>
      <c r="G39" s="4">
        <v>43771</v>
      </c>
      <c r="H39" t="b">
        <v>0</v>
      </c>
      <c r="L39" s="4"/>
    </row>
    <row r="40" spans="1:12" x14ac:dyDescent="0.25">
      <c r="A40" s="52">
        <f>VLOOKUP(C40,'Prix-Mat°Prem-Fourn'!A:C,2,FALSE)</f>
        <v>8</v>
      </c>
      <c r="B40">
        <v>40</v>
      </c>
      <c r="C40">
        <v>42</v>
      </c>
      <c r="D40">
        <v>8</v>
      </c>
      <c r="E40">
        <v>5</v>
      </c>
      <c r="F40">
        <v>15</v>
      </c>
      <c r="G40" s="4">
        <v>43771</v>
      </c>
      <c r="H40" t="b">
        <v>0</v>
      </c>
      <c r="L40" s="4"/>
    </row>
    <row r="41" spans="1:12" x14ac:dyDescent="0.25">
      <c r="A41" s="52">
        <f>VLOOKUP(C41,'Prix-Mat°Prem-Fourn'!A:C,2,FALSE)</f>
        <v>11</v>
      </c>
      <c r="B41">
        <v>41</v>
      </c>
      <c r="C41">
        <v>39</v>
      </c>
      <c r="D41">
        <v>11</v>
      </c>
      <c r="E41">
        <v>6</v>
      </c>
      <c r="F41">
        <v>15</v>
      </c>
      <c r="G41" s="4">
        <v>43772</v>
      </c>
      <c r="H41" t="b">
        <v>0</v>
      </c>
      <c r="L41" s="4"/>
    </row>
    <row r="42" spans="1:12" x14ac:dyDescent="0.25">
      <c r="A42" s="52">
        <f>VLOOKUP(C42,'Prix-Mat°Prem-Fourn'!A:C,2,FALSE)</f>
        <v>4</v>
      </c>
      <c r="B42">
        <v>42</v>
      </c>
      <c r="C42">
        <v>28</v>
      </c>
      <c r="D42">
        <v>6</v>
      </c>
      <c r="E42">
        <v>6</v>
      </c>
      <c r="F42">
        <v>20</v>
      </c>
      <c r="G42" s="4">
        <v>43774</v>
      </c>
      <c r="H42" t="b">
        <v>0</v>
      </c>
      <c r="L42" s="4"/>
    </row>
    <row r="43" spans="1:12" x14ac:dyDescent="0.25">
      <c r="A43" s="52">
        <f>VLOOKUP(C43,'Prix-Mat°Prem-Fourn'!A:C,2,FALSE)</f>
        <v>3</v>
      </c>
      <c r="B43">
        <v>43</v>
      </c>
      <c r="C43">
        <v>11</v>
      </c>
      <c r="D43">
        <v>18</v>
      </c>
      <c r="E43">
        <v>4</v>
      </c>
      <c r="F43">
        <v>23</v>
      </c>
      <c r="G43" s="4">
        <v>43776</v>
      </c>
      <c r="H43" t="b">
        <v>0</v>
      </c>
      <c r="L43" s="4"/>
    </row>
    <row r="44" spans="1:12" x14ac:dyDescent="0.25">
      <c r="A44" s="52">
        <f>VLOOKUP(C44,'Prix-Mat°Prem-Fourn'!A:C,2,FALSE)</f>
        <v>7</v>
      </c>
      <c r="B44">
        <v>44</v>
      </c>
      <c r="C44">
        <v>31</v>
      </c>
      <c r="D44">
        <v>7</v>
      </c>
      <c r="E44">
        <v>5</v>
      </c>
      <c r="F44">
        <v>12</v>
      </c>
      <c r="G44" s="4">
        <v>43781</v>
      </c>
      <c r="H44" t="b">
        <v>0</v>
      </c>
      <c r="L44" s="4"/>
    </row>
    <row r="45" spans="1:12" x14ac:dyDescent="0.25">
      <c r="A45" s="52">
        <f>VLOOKUP(C45,'Prix-Mat°Prem-Fourn'!A:C,2,FALSE)</f>
        <v>11</v>
      </c>
      <c r="B45">
        <v>45</v>
      </c>
      <c r="C45">
        <v>39</v>
      </c>
      <c r="D45">
        <v>11</v>
      </c>
      <c r="E45">
        <v>4</v>
      </c>
      <c r="F45">
        <v>25</v>
      </c>
      <c r="G45" s="4">
        <v>43781</v>
      </c>
      <c r="H45" t="b">
        <v>0</v>
      </c>
      <c r="L45" s="4"/>
    </row>
    <row r="46" spans="1:12" x14ac:dyDescent="0.25">
      <c r="A46" s="52">
        <f>VLOOKUP(C46,'Prix-Mat°Prem-Fourn'!A:C,2,FALSE)</f>
        <v>1</v>
      </c>
      <c r="B46">
        <v>46</v>
      </c>
      <c r="C46">
        <v>1</v>
      </c>
      <c r="D46">
        <v>1</v>
      </c>
      <c r="E46">
        <v>2</v>
      </c>
      <c r="F46">
        <v>55</v>
      </c>
      <c r="G46" s="4">
        <v>43782</v>
      </c>
      <c r="H46" t="b">
        <v>0</v>
      </c>
      <c r="L46" s="4"/>
    </row>
    <row r="47" spans="1:12" x14ac:dyDescent="0.25">
      <c r="A47" s="52">
        <f>VLOOKUP(C47,'Prix-Mat°Prem-Fourn'!A:C,2,FALSE)</f>
        <v>7</v>
      </c>
      <c r="B47">
        <v>47</v>
      </c>
      <c r="C47">
        <v>2</v>
      </c>
      <c r="D47">
        <v>16</v>
      </c>
      <c r="E47">
        <v>1</v>
      </c>
      <c r="F47">
        <v>20</v>
      </c>
      <c r="G47" s="4">
        <v>43783</v>
      </c>
      <c r="H47" t="b">
        <v>1</v>
      </c>
      <c r="I47" t="s">
        <v>224</v>
      </c>
      <c r="L47" s="4"/>
    </row>
    <row r="48" spans="1:12" x14ac:dyDescent="0.25">
      <c r="A48" s="52">
        <f>VLOOKUP(C48,'Prix-Mat°Prem-Fourn'!A:C,2,FALSE)</f>
        <v>18</v>
      </c>
      <c r="B48">
        <v>48</v>
      </c>
      <c r="C48">
        <v>5</v>
      </c>
      <c r="D48">
        <v>18</v>
      </c>
      <c r="E48">
        <v>3</v>
      </c>
      <c r="F48">
        <v>20</v>
      </c>
      <c r="G48" s="4">
        <v>43784</v>
      </c>
      <c r="H48" t="b">
        <v>0</v>
      </c>
      <c r="L48" s="4"/>
    </row>
    <row r="49" spans="1:12" x14ac:dyDescent="0.25">
      <c r="A49" s="52">
        <f>VLOOKUP(C49,'Prix-Mat°Prem-Fourn'!A:C,2,FALSE)</f>
        <v>11</v>
      </c>
      <c r="B49">
        <v>49</v>
      </c>
      <c r="C49">
        <v>29</v>
      </c>
      <c r="D49">
        <v>16</v>
      </c>
      <c r="E49">
        <v>5</v>
      </c>
      <c r="F49">
        <v>50</v>
      </c>
      <c r="G49" s="4">
        <v>43784</v>
      </c>
      <c r="H49" t="b">
        <v>0</v>
      </c>
      <c r="L49" s="4"/>
    </row>
    <row r="50" spans="1:12" x14ac:dyDescent="0.25">
      <c r="A50" s="52">
        <f>VLOOKUP(C50,'Prix-Mat°Prem-Fourn'!A:C,2,FALSE)</f>
        <v>2</v>
      </c>
      <c r="B50">
        <v>50</v>
      </c>
      <c r="C50">
        <v>30</v>
      </c>
      <c r="D50">
        <v>6</v>
      </c>
      <c r="E50">
        <v>6</v>
      </c>
      <c r="F50">
        <v>60</v>
      </c>
      <c r="G50" s="4">
        <v>43784</v>
      </c>
      <c r="H50" t="b">
        <v>0</v>
      </c>
      <c r="L50" s="4"/>
    </row>
    <row r="51" spans="1:12" x14ac:dyDescent="0.25">
      <c r="A51" s="52">
        <f>VLOOKUP(C51,'Prix-Mat°Prem-Fourn'!A:C,2,FALSE)</f>
        <v>11</v>
      </c>
      <c r="B51">
        <v>51</v>
      </c>
      <c r="C51">
        <v>32</v>
      </c>
      <c r="D51">
        <v>11</v>
      </c>
      <c r="E51">
        <v>1</v>
      </c>
      <c r="F51">
        <v>45</v>
      </c>
      <c r="G51" s="4">
        <v>43784</v>
      </c>
      <c r="H51" t="b">
        <v>0</v>
      </c>
      <c r="L51" s="4"/>
    </row>
    <row r="52" spans="1:12" x14ac:dyDescent="0.25">
      <c r="A52" s="52">
        <f>VLOOKUP(C52,'Prix-Mat°Prem-Fourn'!A:C,2,FALSE)</f>
        <v>8</v>
      </c>
      <c r="B52">
        <v>52</v>
      </c>
      <c r="C52">
        <v>42</v>
      </c>
      <c r="D52">
        <v>8</v>
      </c>
      <c r="E52">
        <v>3</v>
      </c>
      <c r="F52">
        <v>10</v>
      </c>
      <c r="G52" s="4">
        <v>43784</v>
      </c>
      <c r="H52" t="b">
        <v>0</v>
      </c>
      <c r="L52" s="4"/>
    </row>
    <row r="53" spans="1:12" x14ac:dyDescent="0.25">
      <c r="A53" s="52">
        <f>VLOOKUP(C53,'Prix-Mat°Prem-Fourn'!A:C,2,FALSE)</f>
        <v>11</v>
      </c>
      <c r="B53">
        <v>53</v>
      </c>
      <c r="C53">
        <v>39</v>
      </c>
      <c r="D53">
        <v>11</v>
      </c>
      <c r="E53">
        <v>2</v>
      </c>
      <c r="F53">
        <v>20</v>
      </c>
      <c r="G53" s="4">
        <v>43784</v>
      </c>
      <c r="H53" t="b">
        <v>0</v>
      </c>
      <c r="L53" s="4"/>
    </row>
    <row r="54" spans="1:12" x14ac:dyDescent="0.25">
      <c r="A54" s="52">
        <f>VLOOKUP(C54,'Prix-Mat°Prem-Fourn'!A:C,2,FALSE)</f>
        <v>6</v>
      </c>
      <c r="B54">
        <v>54</v>
      </c>
      <c r="C54">
        <v>26</v>
      </c>
      <c r="D54">
        <v>6</v>
      </c>
      <c r="E54">
        <v>4</v>
      </c>
      <c r="F54">
        <v>15</v>
      </c>
      <c r="G54" s="4">
        <v>43785</v>
      </c>
      <c r="H54" t="b">
        <v>0</v>
      </c>
      <c r="L54" s="4"/>
    </row>
    <row r="55" spans="1:12" x14ac:dyDescent="0.25">
      <c r="A55" s="52">
        <f>VLOOKUP(C55,'Prix-Mat°Prem-Fourn'!A:C,2,FALSE)</f>
        <v>4</v>
      </c>
      <c r="B55">
        <v>55</v>
      </c>
      <c r="C55">
        <v>28</v>
      </c>
      <c r="D55">
        <v>6</v>
      </c>
      <c r="E55">
        <v>6</v>
      </c>
      <c r="F55">
        <v>20</v>
      </c>
      <c r="G55" s="4">
        <v>43786</v>
      </c>
      <c r="H55" t="b">
        <v>0</v>
      </c>
      <c r="L55" s="4"/>
    </row>
    <row r="56" spans="1:12" x14ac:dyDescent="0.25">
      <c r="A56" s="52">
        <f>VLOOKUP(C56,'Prix-Mat°Prem-Fourn'!A:C,2,FALSE)</f>
        <v>3</v>
      </c>
      <c r="B56">
        <v>56</v>
      </c>
      <c r="C56">
        <v>11</v>
      </c>
      <c r="D56">
        <v>18</v>
      </c>
      <c r="E56">
        <v>3</v>
      </c>
      <c r="F56">
        <v>30</v>
      </c>
      <c r="G56" s="4">
        <v>43787</v>
      </c>
      <c r="H56" t="b">
        <v>0</v>
      </c>
      <c r="L56" s="4"/>
    </row>
    <row r="57" spans="1:12" x14ac:dyDescent="0.25">
      <c r="A57" s="52">
        <f>VLOOKUP(C57,'Prix-Mat°Prem-Fourn'!A:C,2,FALSE)</f>
        <v>7</v>
      </c>
      <c r="B57">
        <v>57</v>
      </c>
      <c r="C57">
        <v>31</v>
      </c>
      <c r="D57">
        <v>11</v>
      </c>
      <c r="E57">
        <v>2</v>
      </c>
      <c r="F57">
        <v>25</v>
      </c>
      <c r="G57" s="4">
        <v>43788</v>
      </c>
      <c r="H57" t="b">
        <v>0</v>
      </c>
      <c r="L57" s="4"/>
    </row>
    <row r="58" spans="1:12" x14ac:dyDescent="0.25">
      <c r="A58" s="52">
        <f>VLOOKUP(C58,'Prix-Mat°Prem-Fourn'!A:C,2,FALSE)</f>
        <v>8</v>
      </c>
      <c r="B58">
        <v>58</v>
      </c>
      <c r="C58">
        <v>8</v>
      </c>
      <c r="D58">
        <v>18</v>
      </c>
      <c r="E58">
        <v>2</v>
      </c>
      <c r="F58">
        <v>30</v>
      </c>
      <c r="G58" s="4">
        <v>43789</v>
      </c>
      <c r="H58" t="b">
        <v>0</v>
      </c>
      <c r="L58" s="4"/>
    </row>
    <row r="59" spans="1:12" x14ac:dyDescent="0.25">
      <c r="A59" s="52">
        <f>VLOOKUP(C59,'Prix-Mat°Prem-Fourn'!A:C,2,FALSE)</f>
        <v>7</v>
      </c>
      <c r="B59">
        <v>59</v>
      </c>
      <c r="C59">
        <v>31</v>
      </c>
      <c r="D59">
        <v>7</v>
      </c>
      <c r="E59">
        <v>5</v>
      </c>
      <c r="F59">
        <v>20</v>
      </c>
      <c r="G59" s="4">
        <v>43791</v>
      </c>
      <c r="H59" t="b">
        <v>0</v>
      </c>
      <c r="L59" s="4"/>
    </row>
    <row r="60" spans="1:12" x14ac:dyDescent="0.25">
      <c r="A60" s="52">
        <f>VLOOKUP(C60,'Prix-Mat°Prem-Fourn'!A:C,2,FALSE)</f>
        <v>18</v>
      </c>
      <c r="B60">
        <v>60</v>
      </c>
      <c r="C60">
        <v>5</v>
      </c>
      <c r="D60">
        <v>18</v>
      </c>
      <c r="E60">
        <v>2</v>
      </c>
      <c r="F60">
        <v>10</v>
      </c>
      <c r="G60" s="4">
        <v>43792</v>
      </c>
      <c r="H60" t="b">
        <v>0</v>
      </c>
      <c r="L60" s="4"/>
    </row>
    <row r="61" spans="1:12" x14ac:dyDescent="0.25">
      <c r="A61" s="52">
        <f>VLOOKUP(C61,'Prix-Mat°Prem-Fourn'!A:C,2,FALSE)</f>
        <v>2</v>
      </c>
      <c r="B61">
        <v>61</v>
      </c>
      <c r="C61">
        <v>30</v>
      </c>
      <c r="D61">
        <v>2</v>
      </c>
      <c r="E61">
        <v>4</v>
      </c>
      <c r="F61">
        <v>100</v>
      </c>
      <c r="G61" s="4">
        <v>43792</v>
      </c>
      <c r="H61" t="b">
        <v>0</v>
      </c>
      <c r="L61" s="4"/>
    </row>
    <row r="62" spans="1:12" x14ac:dyDescent="0.25">
      <c r="A62" s="52">
        <f>VLOOKUP(C62,'Prix-Mat°Prem-Fourn'!A:C,2,FALSE)</f>
        <v>1</v>
      </c>
      <c r="B62">
        <v>62</v>
      </c>
      <c r="C62">
        <v>35</v>
      </c>
      <c r="D62">
        <v>1</v>
      </c>
      <c r="E62">
        <v>1</v>
      </c>
      <c r="F62">
        <v>50</v>
      </c>
      <c r="G62" s="4">
        <v>43792</v>
      </c>
      <c r="H62" t="b">
        <v>0</v>
      </c>
      <c r="L62" s="4"/>
    </row>
    <row r="63" spans="1:12" x14ac:dyDescent="0.25">
      <c r="A63" s="52">
        <f>VLOOKUP(C63,'Prix-Mat°Prem-Fourn'!A:C,2,FALSE)</f>
        <v>11</v>
      </c>
      <c r="B63">
        <v>63</v>
      </c>
      <c r="C63">
        <v>32</v>
      </c>
      <c r="D63">
        <v>11</v>
      </c>
      <c r="E63">
        <v>5</v>
      </c>
      <c r="F63">
        <v>100</v>
      </c>
      <c r="G63" s="4">
        <v>43792</v>
      </c>
      <c r="H63" t="b">
        <v>0</v>
      </c>
      <c r="L63" s="4"/>
    </row>
    <row r="64" spans="1:12" x14ac:dyDescent="0.25">
      <c r="A64" s="52">
        <f>VLOOKUP(C64,'Prix-Mat°Prem-Fourn'!A:C,2,FALSE)</f>
        <v>4</v>
      </c>
      <c r="B64">
        <v>64</v>
      </c>
      <c r="C64">
        <v>28</v>
      </c>
      <c r="D64">
        <v>4</v>
      </c>
      <c r="E64">
        <v>3</v>
      </c>
      <c r="F64">
        <v>50</v>
      </c>
      <c r="G64" s="4">
        <v>43792</v>
      </c>
      <c r="H64" t="b">
        <v>0</v>
      </c>
      <c r="L64" s="4"/>
    </row>
    <row r="65" spans="1:12" x14ac:dyDescent="0.25">
      <c r="A65" s="52">
        <f>VLOOKUP(C65,'Prix-Mat°Prem-Fourn'!A:C,2,FALSE)</f>
        <v>7</v>
      </c>
      <c r="B65">
        <v>65</v>
      </c>
      <c r="C65">
        <v>31</v>
      </c>
      <c r="D65">
        <v>11</v>
      </c>
      <c r="E65">
        <v>3</v>
      </c>
      <c r="F65">
        <v>120</v>
      </c>
      <c r="G65" s="4">
        <v>43792</v>
      </c>
      <c r="H65" t="b">
        <v>0</v>
      </c>
      <c r="L65" s="4"/>
    </row>
    <row r="66" spans="1:12" x14ac:dyDescent="0.25">
      <c r="A66" s="52">
        <f>VLOOKUP(C66,'Prix-Mat°Prem-Fourn'!A:C,2,FALSE)</f>
        <v>1</v>
      </c>
      <c r="B66">
        <v>66</v>
      </c>
      <c r="C66">
        <v>35</v>
      </c>
      <c r="D66">
        <v>1</v>
      </c>
      <c r="E66">
        <v>2</v>
      </c>
      <c r="F66">
        <v>50</v>
      </c>
      <c r="G66" s="4">
        <v>43792</v>
      </c>
      <c r="H66" t="b">
        <v>0</v>
      </c>
      <c r="L66" s="4"/>
    </row>
    <row r="67" spans="1:12" x14ac:dyDescent="0.25">
      <c r="A67" s="52">
        <f>VLOOKUP(C67,'Prix-Mat°Prem-Fourn'!A:C,2,FALSE)</f>
        <v>14</v>
      </c>
      <c r="B67">
        <v>67</v>
      </c>
      <c r="C67">
        <v>27</v>
      </c>
      <c r="D67">
        <v>15</v>
      </c>
      <c r="E67">
        <v>5</v>
      </c>
      <c r="F67">
        <v>120</v>
      </c>
      <c r="G67" s="4">
        <v>43792</v>
      </c>
      <c r="H67" t="b">
        <v>0</v>
      </c>
      <c r="L67" s="4"/>
    </row>
    <row r="68" spans="1:12" x14ac:dyDescent="0.25">
      <c r="A68" s="52">
        <f>VLOOKUP(C68,'Prix-Mat°Prem-Fourn'!A:C,2,FALSE)</f>
        <v>8</v>
      </c>
      <c r="B68">
        <v>68</v>
      </c>
      <c r="C68">
        <v>8</v>
      </c>
      <c r="D68">
        <v>8</v>
      </c>
      <c r="E68">
        <v>3</v>
      </c>
      <c r="F68">
        <v>50</v>
      </c>
      <c r="G68" s="4">
        <v>43792</v>
      </c>
      <c r="H68" t="b">
        <v>0</v>
      </c>
      <c r="L68" s="4"/>
    </row>
    <row r="69" spans="1:12" x14ac:dyDescent="0.25">
      <c r="A69" s="52">
        <f>VLOOKUP(C69,'Prix-Mat°Prem-Fourn'!A:C,2,FALSE)</f>
        <v>11</v>
      </c>
      <c r="B69">
        <v>69</v>
      </c>
      <c r="C69">
        <v>29</v>
      </c>
      <c r="D69">
        <v>11</v>
      </c>
      <c r="E69">
        <v>5</v>
      </c>
      <c r="F69">
        <v>200</v>
      </c>
      <c r="G69" s="4">
        <v>43792</v>
      </c>
      <c r="H69" t="b">
        <v>0</v>
      </c>
      <c r="L69" s="4"/>
    </row>
    <row r="70" spans="1:12" x14ac:dyDescent="0.25">
      <c r="A70" s="52">
        <f>VLOOKUP(C70,'Prix-Mat°Prem-Fourn'!A:C,2,FALSE)</f>
        <v>2</v>
      </c>
      <c r="B70">
        <v>70</v>
      </c>
      <c r="C70">
        <v>30</v>
      </c>
      <c r="D70">
        <v>6</v>
      </c>
      <c r="E70">
        <v>2</v>
      </c>
      <c r="F70">
        <v>150</v>
      </c>
      <c r="G70" s="4">
        <v>43792</v>
      </c>
      <c r="H70" t="b">
        <v>1</v>
      </c>
      <c r="I70" t="s">
        <v>223</v>
      </c>
      <c r="L70" s="4"/>
    </row>
    <row r="71" spans="1:12" x14ac:dyDescent="0.25">
      <c r="A71" s="52">
        <f>VLOOKUP(C71,'Prix-Mat°Prem-Fourn'!A:C,2,FALSE)</f>
        <v>18</v>
      </c>
      <c r="B71">
        <v>71</v>
      </c>
      <c r="C71">
        <v>7</v>
      </c>
      <c r="D71">
        <v>18</v>
      </c>
      <c r="E71">
        <v>1</v>
      </c>
      <c r="F71">
        <v>90</v>
      </c>
      <c r="G71" s="4">
        <v>43792</v>
      </c>
      <c r="H71" t="b">
        <v>0</v>
      </c>
      <c r="L71" s="4"/>
    </row>
    <row r="72" spans="1:12" x14ac:dyDescent="0.25">
      <c r="A72" s="52">
        <f>VLOOKUP(C72,'Prix-Mat°Prem-Fourn'!A:C,2,FALSE)</f>
        <v>14</v>
      </c>
      <c r="B72">
        <v>72</v>
      </c>
      <c r="C72">
        <v>27</v>
      </c>
      <c r="D72">
        <v>15</v>
      </c>
      <c r="E72">
        <v>5</v>
      </c>
      <c r="F72">
        <v>120</v>
      </c>
      <c r="G72" s="4">
        <v>43794</v>
      </c>
      <c r="H72" t="b">
        <v>0</v>
      </c>
      <c r="L72" s="4"/>
    </row>
    <row r="73" spans="1:12" x14ac:dyDescent="0.25">
      <c r="A73" s="52">
        <f>VLOOKUP(C73,'Prix-Mat°Prem-Fourn'!A:C,2,FALSE)</f>
        <v>2</v>
      </c>
      <c r="B73">
        <v>73</v>
      </c>
      <c r="C73">
        <v>17</v>
      </c>
      <c r="D73">
        <v>18</v>
      </c>
      <c r="E73">
        <v>3</v>
      </c>
      <c r="F73">
        <v>30</v>
      </c>
      <c r="G73" s="4">
        <v>43794</v>
      </c>
      <c r="H73" t="b">
        <v>0</v>
      </c>
      <c r="L73" s="4"/>
    </row>
    <row r="74" spans="1:12" x14ac:dyDescent="0.25">
      <c r="A74" s="52">
        <f>VLOOKUP(C74,'Prix-Mat°Prem-Fourn'!A:C,2,FALSE)</f>
        <v>1</v>
      </c>
      <c r="B74">
        <v>74</v>
      </c>
      <c r="C74">
        <v>35</v>
      </c>
      <c r="D74">
        <v>1</v>
      </c>
      <c r="E74">
        <v>2</v>
      </c>
      <c r="F74">
        <v>100</v>
      </c>
      <c r="G74" s="4">
        <v>43794</v>
      </c>
      <c r="H74" t="b">
        <v>0</v>
      </c>
      <c r="L74" s="4"/>
    </row>
    <row r="75" spans="1:12" x14ac:dyDescent="0.25">
      <c r="A75" s="52">
        <f>VLOOKUP(C75,'Prix-Mat°Prem-Fourn'!A:C,2,FALSE)</f>
        <v>9</v>
      </c>
      <c r="B75">
        <v>75</v>
      </c>
      <c r="C75">
        <v>3</v>
      </c>
      <c r="D75">
        <v>10</v>
      </c>
      <c r="E75">
        <v>3</v>
      </c>
      <c r="F75">
        <v>200</v>
      </c>
      <c r="G75" s="4">
        <v>43794</v>
      </c>
      <c r="H75" t="b">
        <v>0</v>
      </c>
      <c r="L75" s="4"/>
    </row>
    <row r="76" spans="1:12" x14ac:dyDescent="0.25">
      <c r="A76" s="52">
        <f>VLOOKUP(C76,'Prix-Mat°Prem-Fourn'!A:C,2,FALSE)</f>
        <v>4</v>
      </c>
      <c r="B76">
        <v>76</v>
      </c>
      <c r="C76">
        <v>28</v>
      </c>
      <c r="D76">
        <v>4</v>
      </c>
      <c r="E76">
        <v>2</v>
      </c>
      <c r="F76">
        <v>50</v>
      </c>
      <c r="G76" s="4">
        <v>43794</v>
      </c>
      <c r="H76" t="b">
        <v>0</v>
      </c>
      <c r="L76" s="4"/>
    </row>
    <row r="77" spans="1:12" x14ac:dyDescent="0.25">
      <c r="A77" s="52">
        <f>VLOOKUP(C77,'Prix-Mat°Prem-Fourn'!A:C,2,FALSE)</f>
        <v>11</v>
      </c>
      <c r="B77">
        <v>77</v>
      </c>
      <c r="C77">
        <v>32</v>
      </c>
      <c r="D77">
        <v>11</v>
      </c>
      <c r="E77">
        <v>1</v>
      </c>
      <c r="F77">
        <v>60</v>
      </c>
      <c r="G77" s="4">
        <v>43794</v>
      </c>
      <c r="H77" t="b">
        <v>0</v>
      </c>
      <c r="L77" s="4"/>
    </row>
    <row r="78" spans="1:12" x14ac:dyDescent="0.25">
      <c r="A78" s="52">
        <f>VLOOKUP(C78,'Prix-Mat°Prem-Fourn'!A:C,2,FALSE)</f>
        <v>18</v>
      </c>
      <c r="B78">
        <v>78</v>
      </c>
      <c r="C78">
        <v>7</v>
      </c>
      <c r="D78">
        <v>18</v>
      </c>
      <c r="E78">
        <v>3</v>
      </c>
      <c r="F78">
        <v>100</v>
      </c>
      <c r="G78" s="4">
        <v>43795</v>
      </c>
      <c r="H78" t="b">
        <v>0</v>
      </c>
      <c r="L78" s="4"/>
    </row>
    <row r="79" spans="1:12" x14ac:dyDescent="0.25">
      <c r="A79" s="52">
        <f>VLOOKUP(C79,'Prix-Mat°Prem-Fourn'!A:C,2,FALSE)</f>
        <v>1</v>
      </c>
      <c r="B79">
        <v>79</v>
      </c>
      <c r="C79">
        <v>1</v>
      </c>
      <c r="D79">
        <v>7</v>
      </c>
      <c r="E79">
        <v>3</v>
      </c>
      <c r="F79">
        <v>40</v>
      </c>
      <c r="G79" s="4">
        <v>43796</v>
      </c>
      <c r="H79" t="b">
        <v>0</v>
      </c>
      <c r="L79" s="4"/>
    </row>
    <row r="80" spans="1:12" x14ac:dyDescent="0.25">
      <c r="A80" s="52">
        <f>VLOOKUP(C80,'Prix-Mat°Prem-Fourn'!A:C,2,FALSE)</f>
        <v>7</v>
      </c>
      <c r="B80">
        <v>80</v>
      </c>
      <c r="C80">
        <v>2</v>
      </c>
      <c r="D80">
        <v>16</v>
      </c>
      <c r="E80">
        <v>2</v>
      </c>
      <c r="F80">
        <v>50</v>
      </c>
      <c r="G80" s="4">
        <v>43797</v>
      </c>
      <c r="H80" t="b">
        <v>0</v>
      </c>
      <c r="L80" s="4"/>
    </row>
    <row r="81" spans="1:12" x14ac:dyDescent="0.25">
      <c r="A81" s="52">
        <f>VLOOKUP(C81,'Prix-Mat°Prem-Fourn'!A:C,2,FALSE)</f>
        <v>14</v>
      </c>
      <c r="B81">
        <v>81</v>
      </c>
      <c r="C81">
        <v>27</v>
      </c>
      <c r="D81">
        <v>15</v>
      </c>
      <c r="E81">
        <v>6</v>
      </c>
      <c r="F81">
        <v>100</v>
      </c>
      <c r="G81" s="4">
        <v>43798</v>
      </c>
      <c r="H81" t="b">
        <v>0</v>
      </c>
      <c r="L81" s="4"/>
    </row>
    <row r="82" spans="1:12" x14ac:dyDescent="0.25">
      <c r="A82" s="52">
        <f>VLOOKUP(C82,'Prix-Mat°Prem-Fourn'!A:C,2,FALSE)</f>
        <v>4</v>
      </c>
      <c r="B82">
        <v>82</v>
      </c>
      <c r="C82">
        <v>37</v>
      </c>
      <c r="D82">
        <v>4</v>
      </c>
      <c r="E82">
        <v>4</v>
      </c>
      <c r="F82">
        <v>50</v>
      </c>
      <c r="G82" s="4">
        <v>43799</v>
      </c>
      <c r="H82" t="b">
        <v>0</v>
      </c>
      <c r="L82" s="4"/>
    </row>
    <row r="83" spans="1:12" x14ac:dyDescent="0.25">
      <c r="A83" s="52">
        <f>VLOOKUP(C83,'Prix-Mat°Prem-Fourn'!A:C,2,FALSE)</f>
        <v>2</v>
      </c>
      <c r="B83">
        <v>83</v>
      </c>
      <c r="C83">
        <v>30</v>
      </c>
      <c r="D83">
        <v>6</v>
      </c>
      <c r="E83">
        <v>2</v>
      </c>
      <c r="F83">
        <v>100</v>
      </c>
      <c r="G83" s="4">
        <v>43792</v>
      </c>
      <c r="H83" t="b">
        <v>1</v>
      </c>
      <c r="I83" t="s">
        <v>223</v>
      </c>
      <c r="L83" s="4"/>
    </row>
    <row r="84" spans="1:12" x14ac:dyDescent="0.25">
      <c r="A84" s="52">
        <f>VLOOKUP(C84,'Prix-Mat°Prem-Fourn'!A:C,2,FALSE)</f>
        <v>18</v>
      </c>
      <c r="B84">
        <v>84</v>
      </c>
      <c r="C84">
        <v>7</v>
      </c>
      <c r="D84">
        <v>18</v>
      </c>
      <c r="E84">
        <v>1</v>
      </c>
      <c r="F84">
        <v>90</v>
      </c>
      <c r="G84" s="4">
        <v>43792</v>
      </c>
      <c r="H84" t="b">
        <v>0</v>
      </c>
      <c r="L84" s="4"/>
    </row>
    <row r="85" spans="1:12" x14ac:dyDescent="0.25">
      <c r="A85" s="52">
        <f>VLOOKUP(C85,'Prix-Mat°Prem-Fourn'!A:C,2,FALSE)</f>
        <v>14</v>
      </c>
      <c r="B85">
        <v>85</v>
      </c>
      <c r="C85">
        <v>27</v>
      </c>
      <c r="D85">
        <v>15</v>
      </c>
      <c r="E85">
        <v>5</v>
      </c>
      <c r="F85">
        <v>120</v>
      </c>
      <c r="G85" s="4">
        <v>43794</v>
      </c>
      <c r="H85" t="b">
        <v>0</v>
      </c>
      <c r="L85" s="4"/>
    </row>
    <row r="86" spans="1:12" x14ac:dyDescent="0.25">
      <c r="A86" s="52">
        <f>VLOOKUP(C86,'Prix-Mat°Prem-Fourn'!A:C,2,FALSE)</f>
        <v>2</v>
      </c>
      <c r="B86">
        <v>86</v>
      </c>
      <c r="C86">
        <v>17</v>
      </c>
      <c r="D86">
        <v>18</v>
      </c>
      <c r="E86">
        <v>3</v>
      </c>
      <c r="F86">
        <v>30</v>
      </c>
      <c r="G86" s="4">
        <v>43794</v>
      </c>
      <c r="H86" t="b">
        <v>0</v>
      </c>
      <c r="L86" s="4"/>
    </row>
    <row r="87" spans="1:12" x14ac:dyDescent="0.25">
      <c r="A87" s="52">
        <f>VLOOKUP(C87,'Prix-Mat°Prem-Fourn'!A:C,2,FALSE)</f>
        <v>1</v>
      </c>
      <c r="B87">
        <v>87</v>
      </c>
      <c r="C87">
        <v>35</v>
      </c>
      <c r="D87">
        <v>1</v>
      </c>
      <c r="E87">
        <v>2</v>
      </c>
      <c r="F87">
        <v>100</v>
      </c>
      <c r="G87" s="4">
        <v>43836</v>
      </c>
      <c r="H87" t="b">
        <v>0</v>
      </c>
      <c r="L87" s="4"/>
    </row>
    <row r="88" spans="1:12" x14ac:dyDescent="0.25">
      <c r="A88" s="52">
        <f>VLOOKUP(C88,'Prix-Mat°Prem-Fourn'!A:C,2,FALSE)</f>
        <v>9</v>
      </c>
      <c r="B88">
        <v>88</v>
      </c>
      <c r="C88">
        <v>3</v>
      </c>
      <c r="D88">
        <v>10</v>
      </c>
      <c r="E88">
        <v>3</v>
      </c>
      <c r="F88">
        <v>200</v>
      </c>
      <c r="G88" s="4">
        <v>43794</v>
      </c>
      <c r="H88" t="b">
        <v>1</v>
      </c>
      <c r="I88" t="s">
        <v>225</v>
      </c>
      <c r="L88" s="4"/>
    </row>
    <row r="89" spans="1:12" x14ac:dyDescent="0.25">
      <c r="A89" s="52">
        <f>VLOOKUP(C89,'Prix-Mat°Prem-Fourn'!A:C,2,FALSE)</f>
        <v>4</v>
      </c>
      <c r="B89">
        <v>89</v>
      </c>
      <c r="C89">
        <v>28</v>
      </c>
      <c r="D89">
        <v>4</v>
      </c>
      <c r="E89">
        <v>2</v>
      </c>
      <c r="F89">
        <v>50</v>
      </c>
      <c r="G89" s="4">
        <v>43868</v>
      </c>
      <c r="H89" t="b">
        <v>1</v>
      </c>
      <c r="I89" t="s">
        <v>225</v>
      </c>
      <c r="L89" s="4"/>
    </row>
    <row r="90" spans="1:12" x14ac:dyDescent="0.25">
      <c r="A90" s="52">
        <f>VLOOKUP(C90,'Prix-Mat°Prem-Fourn'!A:C,2,FALSE)</f>
        <v>11</v>
      </c>
      <c r="B90">
        <v>90</v>
      </c>
      <c r="C90">
        <v>32</v>
      </c>
      <c r="D90">
        <v>11</v>
      </c>
      <c r="E90">
        <v>1</v>
      </c>
      <c r="F90">
        <v>60</v>
      </c>
      <c r="G90" s="4">
        <v>43893</v>
      </c>
      <c r="H90" t="b">
        <v>0</v>
      </c>
      <c r="L90" s="4"/>
    </row>
    <row r="91" spans="1:12" x14ac:dyDescent="0.25">
      <c r="A91" s="52">
        <f>VLOOKUP(C91,'Prix-Mat°Prem-Fourn'!A:C,2,FALSE)</f>
        <v>18</v>
      </c>
      <c r="B91">
        <v>91</v>
      </c>
      <c r="C91">
        <v>7</v>
      </c>
      <c r="D91">
        <v>18</v>
      </c>
      <c r="E91">
        <v>3</v>
      </c>
      <c r="F91">
        <v>100</v>
      </c>
      <c r="G91" s="4">
        <v>43949</v>
      </c>
      <c r="H91" t="b">
        <v>0</v>
      </c>
      <c r="L91" s="4"/>
    </row>
    <row r="92" spans="1:12" x14ac:dyDescent="0.25">
      <c r="A92" s="52">
        <f>VLOOKUP(C92,'Prix-Mat°Prem-Fourn'!A:C,2,FALSE)</f>
        <v>1</v>
      </c>
      <c r="B92">
        <v>92</v>
      </c>
      <c r="C92">
        <v>1</v>
      </c>
      <c r="D92">
        <v>7</v>
      </c>
      <c r="E92">
        <v>3</v>
      </c>
      <c r="F92">
        <v>40</v>
      </c>
      <c r="G92" s="4">
        <v>43950</v>
      </c>
      <c r="H92" t="b">
        <v>0</v>
      </c>
      <c r="L92" s="4"/>
    </row>
    <row r="93" spans="1:12" x14ac:dyDescent="0.25">
      <c r="A93" s="52">
        <f>VLOOKUP(C93,'Prix-Mat°Prem-Fourn'!A:C,2,FALSE)</f>
        <v>7</v>
      </c>
      <c r="B93">
        <v>93</v>
      </c>
      <c r="C93">
        <v>2</v>
      </c>
      <c r="D93">
        <v>16</v>
      </c>
      <c r="E93">
        <v>2</v>
      </c>
      <c r="F93">
        <v>50</v>
      </c>
      <c r="G93" s="4">
        <v>43980</v>
      </c>
      <c r="H93" t="b">
        <v>0</v>
      </c>
      <c r="L93" s="4"/>
    </row>
    <row r="94" spans="1:12" x14ac:dyDescent="0.25">
      <c r="A94" s="52">
        <f>VLOOKUP(C94,'Prix-Mat°Prem-Fourn'!A:C,2,FALSE)</f>
        <v>14</v>
      </c>
      <c r="B94">
        <v>94</v>
      </c>
      <c r="C94">
        <v>27</v>
      </c>
      <c r="D94">
        <v>15</v>
      </c>
      <c r="E94">
        <v>6</v>
      </c>
      <c r="F94">
        <v>100</v>
      </c>
      <c r="G94" s="4">
        <v>43981</v>
      </c>
      <c r="H94" t="b">
        <v>0</v>
      </c>
      <c r="L94" s="4"/>
    </row>
    <row r="95" spans="1:12" x14ac:dyDescent="0.25">
      <c r="A95" s="52">
        <f>VLOOKUP(C95,'Prix-Mat°Prem-Fourn'!A:C,2,FALSE)</f>
        <v>4</v>
      </c>
      <c r="B95">
        <v>95</v>
      </c>
      <c r="C95">
        <v>37</v>
      </c>
      <c r="D95">
        <v>4</v>
      </c>
      <c r="E95">
        <v>4</v>
      </c>
      <c r="F95">
        <v>50</v>
      </c>
      <c r="G95" s="4">
        <v>43983</v>
      </c>
      <c r="H95" t="b">
        <v>0</v>
      </c>
      <c r="L95" s="4"/>
    </row>
    <row r="96" spans="1:12" x14ac:dyDescent="0.25">
      <c r="A96" s="52">
        <f>VLOOKUP(C96,'Prix-Mat°Prem-Fourn'!A:C,2,FALSE)</f>
        <v>2</v>
      </c>
      <c r="B96">
        <v>96</v>
      </c>
      <c r="C96">
        <v>13</v>
      </c>
      <c r="D96">
        <v>2</v>
      </c>
      <c r="E96">
        <v>2</v>
      </c>
      <c r="F96">
        <v>300</v>
      </c>
      <c r="G96" s="4">
        <v>43986</v>
      </c>
      <c r="H96" t="b">
        <v>0</v>
      </c>
      <c r="L96" s="4"/>
    </row>
    <row r="97" spans="1:12" x14ac:dyDescent="0.25">
      <c r="A97" s="52">
        <f>VLOOKUP(C97,'Prix-Mat°Prem-Fourn'!A:C,2,FALSE)</f>
        <v>1</v>
      </c>
      <c r="B97">
        <v>97</v>
      </c>
      <c r="C97">
        <v>1</v>
      </c>
      <c r="D97">
        <v>1</v>
      </c>
      <c r="E97">
        <v>6</v>
      </c>
      <c r="F97">
        <v>250</v>
      </c>
      <c r="G97" s="4">
        <v>43987</v>
      </c>
      <c r="H97" t="b">
        <v>0</v>
      </c>
      <c r="L97" s="4"/>
    </row>
    <row r="98" spans="1:12" x14ac:dyDescent="0.25">
      <c r="A98" s="52">
        <f>VLOOKUP(C98,'Prix-Mat°Prem-Fourn'!A:C,2,FALSE)</f>
        <v>2</v>
      </c>
      <c r="B98">
        <v>98</v>
      </c>
      <c r="C98">
        <v>13</v>
      </c>
      <c r="D98">
        <v>2</v>
      </c>
      <c r="E98">
        <v>2</v>
      </c>
      <c r="F98">
        <v>150</v>
      </c>
      <c r="G98" s="4">
        <v>43988</v>
      </c>
      <c r="H98" t="b">
        <v>1</v>
      </c>
      <c r="I98" t="s">
        <v>226</v>
      </c>
      <c r="L98" s="4"/>
    </row>
    <row r="99" spans="1:12" x14ac:dyDescent="0.25">
      <c r="A99" s="52">
        <f>VLOOKUP(C99,'Prix-Mat°Prem-Fourn'!A:C,2,FALSE)</f>
        <v>18</v>
      </c>
      <c r="B99">
        <v>99</v>
      </c>
      <c r="C99">
        <v>5</v>
      </c>
      <c r="D99">
        <v>18</v>
      </c>
      <c r="E99">
        <v>5</v>
      </c>
      <c r="F99">
        <v>50</v>
      </c>
      <c r="G99" s="4">
        <v>43989</v>
      </c>
      <c r="H99" t="b">
        <v>0</v>
      </c>
      <c r="L99" s="4"/>
    </row>
    <row r="100" spans="1:12" x14ac:dyDescent="0.25">
      <c r="A100" s="52">
        <f>VLOOKUP(C100,'Prix-Mat°Prem-Fourn'!A:C,2,FALSE)</f>
        <v>8</v>
      </c>
      <c r="B100">
        <v>100</v>
      </c>
      <c r="C100">
        <v>8</v>
      </c>
      <c r="D100">
        <v>18</v>
      </c>
      <c r="E100">
        <v>2</v>
      </c>
      <c r="F100">
        <v>25</v>
      </c>
      <c r="G100" s="4">
        <v>43989</v>
      </c>
      <c r="H100" t="b">
        <v>0</v>
      </c>
      <c r="L100" s="4"/>
    </row>
    <row r="101" spans="1:12" x14ac:dyDescent="0.25">
      <c r="A101" s="52">
        <f>VLOOKUP(C101,'Prix-Mat°Prem-Fourn'!A:C,2,FALSE)</f>
        <v>6</v>
      </c>
      <c r="B101">
        <v>101</v>
      </c>
      <c r="C101">
        <v>9</v>
      </c>
      <c r="D101">
        <v>6</v>
      </c>
      <c r="E101">
        <v>1</v>
      </c>
      <c r="F101">
        <v>30</v>
      </c>
      <c r="G101" s="4">
        <v>43990</v>
      </c>
      <c r="H101" t="b">
        <v>0</v>
      </c>
      <c r="L101" s="4"/>
    </row>
    <row r="102" spans="1:12" x14ac:dyDescent="0.25">
      <c r="A102" s="52">
        <f>VLOOKUP(C102,'Prix-Mat°Prem-Fourn'!A:C,2,FALSE)</f>
        <v>18</v>
      </c>
      <c r="B102">
        <v>102</v>
      </c>
      <c r="C102">
        <v>5</v>
      </c>
      <c r="D102">
        <v>18</v>
      </c>
      <c r="E102">
        <v>4</v>
      </c>
      <c r="F102">
        <v>25</v>
      </c>
      <c r="G102" s="4">
        <v>43990</v>
      </c>
      <c r="H102" t="b">
        <v>0</v>
      </c>
      <c r="L102" s="4"/>
    </row>
    <row r="103" spans="1:12" x14ac:dyDescent="0.25">
      <c r="A103" s="52">
        <f>VLOOKUP(C103,'Prix-Mat°Prem-Fourn'!A:C,2,FALSE)</f>
        <v>3</v>
      </c>
      <c r="B103">
        <v>103</v>
      </c>
      <c r="C103">
        <v>11</v>
      </c>
      <c r="D103">
        <v>3</v>
      </c>
      <c r="E103">
        <v>3</v>
      </c>
      <c r="F103">
        <v>35</v>
      </c>
      <c r="G103" s="4">
        <v>43990</v>
      </c>
      <c r="H103" t="b">
        <v>0</v>
      </c>
      <c r="L103" s="4"/>
    </row>
    <row r="104" spans="1:12" x14ac:dyDescent="0.25">
      <c r="A104" s="52">
        <f>VLOOKUP(C104,'Prix-Mat°Prem-Fourn'!A:C,2,FALSE)</f>
        <v>2</v>
      </c>
      <c r="B104">
        <v>104</v>
      </c>
      <c r="C104">
        <v>17</v>
      </c>
      <c r="D104">
        <v>2</v>
      </c>
      <c r="E104">
        <v>2</v>
      </c>
      <c r="F104">
        <v>100</v>
      </c>
      <c r="G104" s="4">
        <v>43991</v>
      </c>
      <c r="H104" t="b">
        <v>0</v>
      </c>
      <c r="L104" s="4"/>
    </row>
    <row r="105" spans="1:12" x14ac:dyDescent="0.25">
      <c r="A105" s="52">
        <f>VLOOKUP(C105,'Prix-Mat°Prem-Fourn'!A:C,2,FALSE)</f>
        <v>6</v>
      </c>
      <c r="B105">
        <v>105</v>
      </c>
      <c r="C105">
        <v>9</v>
      </c>
      <c r="D105">
        <v>6</v>
      </c>
      <c r="E105">
        <v>3</v>
      </c>
      <c r="F105">
        <v>100</v>
      </c>
      <c r="G105" s="4">
        <v>43991</v>
      </c>
      <c r="H105" t="b">
        <v>1</v>
      </c>
      <c r="I105" t="s">
        <v>223</v>
      </c>
      <c r="L105" s="4"/>
    </row>
    <row r="106" spans="1:12" x14ac:dyDescent="0.25">
      <c r="A106" s="52">
        <f>VLOOKUP(C106,'Prix-Mat°Prem-Fourn'!A:C,2,FALSE)</f>
        <v>1</v>
      </c>
      <c r="B106">
        <v>106</v>
      </c>
      <c r="C106">
        <v>16</v>
      </c>
      <c r="D106">
        <v>1</v>
      </c>
      <c r="E106">
        <v>2</v>
      </c>
      <c r="F106">
        <v>35</v>
      </c>
      <c r="G106" s="4">
        <v>43991</v>
      </c>
      <c r="H106" t="b">
        <v>0</v>
      </c>
      <c r="L106" s="4"/>
    </row>
    <row r="107" spans="1:12" x14ac:dyDescent="0.25">
      <c r="A107" s="52">
        <f>VLOOKUP(C107,'Prix-Mat°Prem-Fourn'!A:C,2,FALSE)</f>
        <v>1</v>
      </c>
      <c r="B107">
        <v>107</v>
      </c>
      <c r="C107">
        <v>16</v>
      </c>
      <c r="D107">
        <v>7</v>
      </c>
      <c r="E107">
        <v>5</v>
      </c>
      <c r="F107">
        <v>100</v>
      </c>
      <c r="G107" s="4">
        <v>43991</v>
      </c>
      <c r="H107" t="b">
        <v>0</v>
      </c>
      <c r="L107" s="4"/>
    </row>
    <row r="108" spans="1:12" x14ac:dyDescent="0.25">
      <c r="A108" s="52">
        <f>VLOOKUP(C108,'Prix-Mat°Prem-Fourn'!A:C,2,FALSE)</f>
        <v>8</v>
      </c>
      <c r="B108">
        <v>108</v>
      </c>
      <c r="C108">
        <v>8</v>
      </c>
      <c r="D108">
        <v>8</v>
      </c>
      <c r="E108">
        <v>5</v>
      </c>
      <c r="F108">
        <v>200</v>
      </c>
      <c r="G108" s="4">
        <v>43991</v>
      </c>
      <c r="H108" t="b">
        <v>0</v>
      </c>
      <c r="L108" s="4"/>
    </row>
    <row r="109" spans="1:12" x14ac:dyDescent="0.25">
      <c r="A109" s="52">
        <f>VLOOKUP(C109,'Prix-Mat°Prem-Fourn'!A:C,2,FALSE)</f>
        <v>7</v>
      </c>
      <c r="B109">
        <v>109</v>
      </c>
      <c r="C109">
        <v>2</v>
      </c>
      <c r="D109">
        <v>7</v>
      </c>
      <c r="E109">
        <v>4</v>
      </c>
      <c r="F109">
        <v>95</v>
      </c>
      <c r="G109" s="4">
        <v>44001</v>
      </c>
      <c r="H109" t="b">
        <v>1</v>
      </c>
      <c r="I109" t="s">
        <v>224</v>
      </c>
      <c r="L109" s="4"/>
    </row>
    <row r="110" spans="1:12" x14ac:dyDescent="0.25">
      <c r="A110" s="52">
        <f>VLOOKUP(C110,'Prix-Mat°Prem-Fourn'!A:C,2,FALSE)</f>
        <v>6</v>
      </c>
      <c r="B110">
        <v>110</v>
      </c>
      <c r="C110">
        <v>26</v>
      </c>
      <c r="D110">
        <v>6</v>
      </c>
      <c r="E110">
        <v>6</v>
      </c>
      <c r="F110">
        <v>39</v>
      </c>
      <c r="G110" s="4">
        <v>44001</v>
      </c>
      <c r="H110" t="b">
        <v>0</v>
      </c>
      <c r="L110" s="4"/>
    </row>
    <row r="111" spans="1:12" x14ac:dyDescent="0.25">
      <c r="A111" s="52">
        <f>VLOOKUP(C111,'Prix-Mat°Prem-Fourn'!A:C,2,FALSE)</f>
        <v>2</v>
      </c>
      <c r="B111">
        <v>111</v>
      </c>
      <c r="C111">
        <v>30</v>
      </c>
      <c r="D111">
        <v>2</v>
      </c>
      <c r="E111">
        <v>4</v>
      </c>
      <c r="F111">
        <v>100</v>
      </c>
      <c r="G111" s="4">
        <v>44001</v>
      </c>
      <c r="H111" t="b">
        <v>0</v>
      </c>
      <c r="L111" s="4"/>
    </row>
    <row r="112" spans="1:12" x14ac:dyDescent="0.25">
      <c r="A112" s="52">
        <f>VLOOKUP(C112,'Prix-Mat°Prem-Fourn'!A:C,2,FALSE)</f>
        <v>1</v>
      </c>
      <c r="B112">
        <v>112</v>
      </c>
      <c r="C112">
        <v>35</v>
      </c>
      <c r="D112">
        <v>1</v>
      </c>
      <c r="E112">
        <v>1</v>
      </c>
      <c r="F112">
        <v>50</v>
      </c>
      <c r="G112" s="4">
        <v>44026</v>
      </c>
      <c r="H112" t="b">
        <v>0</v>
      </c>
      <c r="L112" s="4"/>
    </row>
    <row r="113" spans="1:12" x14ac:dyDescent="0.25">
      <c r="A113" s="52">
        <f>VLOOKUP(C113,'Prix-Mat°Prem-Fourn'!A:C,2,FALSE)</f>
        <v>11</v>
      </c>
      <c r="B113">
        <v>113</v>
      </c>
      <c r="C113">
        <v>32</v>
      </c>
      <c r="D113">
        <v>11</v>
      </c>
      <c r="E113">
        <v>5</v>
      </c>
      <c r="F113">
        <v>100</v>
      </c>
      <c r="G113" s="4">
        <v>44026</v>
      </c>
      <c r="H113" t="b">
        <v>1</v>
      </c>
      <c r="I113" t="s">
        <v>225</v>
      </c>
      <c r="L113" s="4"/>
    </row>
    <row r="114" spans="1:12" x14ac:dyDescent="0.25">
      <c r="A114" s="52">
        <f>VLOOKUP(C114,'Prix-Mat°Prem-Fourn'!A:C,2,FALSE)</f>
        <v>4</v>
      </c>
      <c r="B114">
        <v>114</v>
      </c>
      <c r="C114">
        <v>28</v>
      </c>
      <c r="D114">
        <v>4</v>
      </c>
      <c r="E114">
        <v>3</v>
      </c>
      <c r="F114">
        <v>50</v>
      </c>
      <c r="G114" s="4">
        <v>44026</v>
      </c>
      <c r="H114" t="b">
        <v>0</v>
      </c>
      <c r="L114" s="4"/>
    </row>
    <row r="115" spans="1:12" x14ac:dyDescent="0.25">
      <c r="A115" s="52">
        <f>VLOOKUP(C115,'Prix-Mat°Prem-Fourn'!A:C,2,FALSE)</f>
        <v>7</v>
      </c>
      <c r="B115">
        <v>115</v>
      </c>
      <c r="C115">
        <v>31</v>
      </c>
      <c r="D115">
        <v>11</v>
      </c>
      <c r="E115">
        <v>3</v>
      </c>
      <c r="F115">
        <v>120</v>
      </c>
      <c r="G115" s="4">
        <v>44026</v>
      </c>
      <c r="H115" t="b">
        <v>0</v>
      </c>
      <c r="L115" s="4"/>
    </row>
    <row r="116" spans="1:12" x14ac:dyDescent="0.25">
      <c r="A116" s="52">
        <f>VLOOKUP(C116,'Prix-Mat°Prem-Fourn'!A:C,2,FALSE)</f>
        <v>1</v>
      </c>
      <c r="B116">
        <v>116</v>
      </c>
      <c r="C116">
        <v>35</v>
      </c>
      <c r="D116">
        <v>1</v>
      </c>
      <c r="E116">
        <v>2</v>
      </c>
      <c r="F116">
        <v>50</v>
      </c>
      <c r="G116" s="4">
        <v>44037</v>
      </c>
      <c r="H116" t="b">
        <v>0</v>
      </c>
      <c r="L116" s="4"/>
    </row>
    <row r="117" spans="1:12" x14ac:dyDescent="0.25">
      <c r="A117" s="52">
        <f>VLOOKUP(C117,'Prix-Mat°Prem-Fourn'!A:C,2,FALSE)</f>
        <v>14</v>
      </c>
      <c r="B117">
        <v>117</v>
      </c>
      <c r="C117">
        <v>27</v>
      </c>
      <c r="D117">
        <v>15</v>
      </c>
      <c r="E117">
        <v>5</v>
      </c>
      <c r="F117">
        <v>120</v>
      </c>
      <c r="G117" s="4">
        <v>44055</v>
      </c>
      <c r="H117" t="b">
        <v>0</v>
      </c>
      <c r="L117" s="4"/>
    </row>
    <row r="118" spans="1:12" x14ac:dyDescent="0.25">
      <c r="A118" s="52">
        <f>VLOOKUP(C118,'Prix-Mat°Prem-Fourn'!A:C,2,FALSE)</f>
        <v>8</v>
      </c>
      <c r="B118">
        <v>118</v>
      </c>
      <c r="C118">
        <v>8</v>
      </c>
      <c r="D118">
        <v>8</v>
      </c>
      <c r="E118">
        <v>3</v>
      </c>
      <c r="F118">
        <v>50</v>
      </c>
      <c r="G118" s="4">
        <v>44056</v>
      </c>
      <c r="H118" t="b">
        <v>0</v>
      </c>
      <c r="L118" s="4"/>
    </row>
    <row r="119" spans="1:12" x14ac:dyDescent="0.25">
      <c r="A119" s="52">
        <f>VLOOKUP(C119,'Prix-Mat°Prem-Fourn'!A:C,2,FALSE)</f>
        <v>11</v>
      </c>
      <c r="B119">
        <v>119</v>
      </c>
      <c r="C119">
        <v>29</v>
      </c>
      <c r="D119">
        <v>11</v>
      </c>
      <c r="E119">
        <v>5</v>
      </c>
      <c r="F119">
        <v>200</v>
      </c>
      <c r="G119" s="4">
        <v>44066</v>
      </c>
      <c r="H119" t="b">
        <v>0</v>
      </c>
      <c r="L119" s="4"/>
    </row>
    <row r="120" spans="1:12" x14ac:dyDescent="0.25">
      <c r="A120" s="52">
        <f>VLOOKUP(C120,'Prix-Mat°Prem-Fourn'!A:C,2,FALSE)</f>
        <v>2</v>
      </c>
      <c r="B120">
        <v>120</v>
      </c>
      <c r="C120">
        <v>30</v>
      </c>
      <c r="D120">
        <v>6</v>
      </c>
      <c r="E120">
        <v>2</v>
      </c>
      <c r="F120">
        <v>150</v>
      </c>
      <c r="G120" s="4">
        <v>44068</v>
      </c>
      <c r="H120" t="b">
        <v>1</v>
      </c>
      <c r="I120" t="s">
        <v>223</v>
      </c>
      <c r="L120" s="4"/>
    </row>
    <row r="121" spans="1:12" x14ac:dyDescent="0.25">
      <c r="A121" s="52">
        <f>VLOOKUP(C121,'Prix-Mat°Prem-Fourn'!A:C,2,FALSE)</f>
        <v>18</v>
      </c>
      <c r="B121">
        <v>121</v>
      </c>
      <c r="C121">
        <v>7</v>
      </c>
      <c r="D121">
        <v>18</v>
      </c>
      <c r="E121">
        <v>1</v>
      </c>
      <c r="F121">
        <v>90</v>
      </c>
      <c r="G121" s="4">
        <v>44077</v>
      </c>
      <c r="H121" t="b">
        <v>0</v>
      </c>
      <c r="L121" s="4"/>
    </row>
    <row r="122" spans="1:12" x14ac:dyDescent="0.25">
      <c r="A122" s="52">
        <f>VLOOKUP(C122,'Prix-Mat°Prem-Fourn'!A:C,2,FALSE)</f>
        <v>14</v>
      </c>
      <c r="B122">
        <v>122</v>
      </c>
      <c r="C122">
        <v>27</v>
      </c>
      <c r="D122">
        <v>15</v>
      </c>
      <c r="E122">
        <v>5</v>
      </c>
      <c r="F122">
        <v>120</v>
      </c>
      <c r="G122" s="4">
        <v>44091</v>
      </c>
      <c r="H122" t="b">
        <v>0</v>
      </c>
      <c r="L122" s="4"/>
    </row>
    <row r="123" spans="1:12" x14ac:dyDescent="0.25">
      <c r="A123" s="52">
        <f>VLOOKUP(C123,'Prix-Mat°Prem-Fourn'!A:C,2,FALSE)</f>
        <v>2</v>
      </c>
      <c r="B123">
        <v>123</v>
      </c>
      <c r="C123">
        <v>17</v>
      </c>
      <c r="D123">
        <v>18</v>
      </c>
      <c r="E123">
        <v>3</v>
      </c>
      <c r="F123">
        <v>30</v>
      </c>
      <c r="G123" s="4">
        <v>44097</v>
      </c>
      <c r="H123" t="b">
        <v>0</v>
      </c>
      <c r="L123" s="4"/>
    </row>
    <row r="124" spans="1:12" x14ac:dyDescent="0.25">
      <c r="A124" s="52">
        <f>VLOOKUP(C124,'Prix-Mat°Prem-Fourn'!A:C,2,FALSE)</f>
        <v>1</v>
      </c>
      <c r="B124">
        <v>124</v>
      </c>
      <c r="C124">
        <v>35</v>
      </c>
      <c r="D124">
        <v>1</v>
      </c>
      <c r="E124">
        <v>2</v>
      </c>
      <c r="F124">
        <v>100</v>
      </c>
      <c r="G124" s="4">
        <v>44106</v>
      </c>
      <c r="H124" t="b">
        <v>0</v>
      </c>
      <c r="L124" s="4"/>
    </row>
    <row r="125" spans="1:12" x14ac:dyDescent="0.25">
      <c r="A125" s="52">
        <f>VLOOKUP(C125,'Prix-Mat°Prem-Fourn'!A:C,2,FALSE)</f>
        <v>9</v>
      </c>
      <c r="B125">
        <v>125</v>
      </c>
      <c r="C125">
        <v>3</v>
      </c>
      <c r="D125">
        <v>10</v>
      </c>
      <c r="E125">
        <v>3</v>
      </c>
      <c r="F125">
        <v>200</v>
      </c>
      <c r="G125" s="4">
        <v>44116</v>
      </c>
      <c r="H125" t="b">
        <v>0</v>
      </c>
      <c r="L125" s="4"/>
    </row>
    <row r="126" spans="1:12" x14ac:dyDescent="0.25">
      <c r="A126" s="52">
        <f>VLOOKUP(C126,'Prix-Mat°Prem-Fourn'!A:C,2,FALSE)</f>
        <v>4</v>
      </c>
      <c r="B126">
        <v>126</v>
      </c>
      <c r="C126">
        <v>28</v>
      </c>
      <c r="D126">
        <v>4</v>
      </c>
      <c r="E126">
        <v>2</v>
      </c>
      <c r="F126">
        <v>50</v>
      </c>
      <c r="G126" s="4">
        <v>44126</v>
      </c>
      <c r="H126" t="b">
        <v>0</v>
      </c>
      <c r="L126" s="4"/>
    </row>
    <row r="127" spans="1:12" x14ac:dyDescent="0.25">
      <c r="A127" s="52">
        <f>VLOOKUP(C127,'Prix-Mat°Prem-Fourn'!A:C,2,FALSE)</f>
        <v>11</v>
      </c>
      <c r="B127">
        <v>127</v>
      </c>
      <c r="C127">
        <v>32</v>
      </c>
      <c r="D127">
        <v>11</v>
      </c>
      <c r="E127">
        <v>1</v>
      </c>
      <c r="F127">
        <v>60</v>
      </c>
      <c r="G127" s="4">
        <v>44127</v>
      </c>
      <c r="H127" t="b">
        <v>1</v>
      </c>
      <c r="I127" t="s">
        <v>226</v>
      </c>
      <c r="L127" s="4"/>
    </row>
    <row r="128" spans="1:12" x14ac:dyDescent="0.25">
      <c r="A128" s="52">
        <f>VLOOKUP(C128,'Prix-Mat°Prem-Fourn'!A:C,2,FALSE)</f>
        <v>18</v>
      </c>
      <c r="B128">
        <v>128</v>
      </c>
      <c r="C128">
        <v>7</v>
      </c>
      <c r="D128">
        <v>18</v>
      </c>
      <c r="E128">
        <v>3</v>
      </c>
      <c r="F128">
        <v>100</v>
      </c>
      <c r="G128" s="4">
        <v>44129</v>
      </c>
      <c r="H128" t="b">
        <v>0</v>
      </c>
      <c r="L128" s="4"/>
    </row>
    <row r="129" spans="1:12" x14ac:dyDescent="0.25">
      <c r="A129" s="52">
        <f>VLOOKUP(C129,'Prix-Mat°Prem-Fourn'!A:C,2,FALSE)</f>
        <v>1</v>
      </c>
      <c r="B129">
        <v>129</v>
      </c>
      <c r="C129">
        <v>1</v>
      </c>
      <c r="D129">
        <v>7</v>
      </c>
      <c r="E129">
        <v>3</v>
      </c>
      <c r="F129">
        <v>40</v>
      </c>
      <c r="G129" s="4">
        <v>44129</v>
      </c>
      <c r="H129" t="b">
        <v>0</v>
      </c>
      <c r="L129" s="4"/>
    </row>
    <row r="130" spans="1:12" x14ac:dyDescent="0.25">
      <c r="A130" s="52">
        <f>VLOOKUP(C130,'Prix-Mat°Prem-Fourn'!A:C,2,FALSE)</f>
        <v>7</v>
      </c>
      <c r="B130">
        <v>130</v>
      </c>
      <c r="C130">
        <v>2</v>
      </c>
      <c r="D130">
        <v>16</v>
      </c>
      <c r="E130">
        <v>2</v>
      </c>
      <c r="F130">
        <v>50</v>
      </c>
      <c r="G130" s="4">
        <v>44130</v>
      </c>
      <c r="H130" t="b">
        <v>0</v>
      </c>
      <c r="L130" s="4"/>
    </row>
    <row r="131" spans="1:12" x14ac:dyDescent="0.25">
      <c r="A131" s="52">
        <f>VLOOKUP(C131,'Prix-Mat°Prem-Fourn'!A:C,2,FALSE)</f>
        <v>14</v>
      </c>
      <c r="B131">
        <v>131</v>
      </c>
      <c r="C131">
        <v>27</v>
      </c>
      <c r="D131">
        <v>15</v>
      </c>
      <c r="E131">
        <v>6</v>
      </c>
      <c r="F131">
        <v>100</v>
      </c>
      <c r="G131" s="4">
        <v>44130</v>
      </c>
      <c r="H131" t="b">
        <v>0</v>
      </c>
      <c r="L131" s="4"/>
    </row>
    <row r="132" spans="1:12" x14ac:dyDescent="0.25">
      <c r="A132" s="52">
        <f>VLOOKUP(C132,'Prix-Mat°Prem-Fourn'!A:C,2,FALSE)</f>
        <v>4</v>
      </c>
      <c r="B132">
        <v>132</v>
      </c>
      <c r="C132">
        <v>37</v>
      </c>
      <c r="D132">
        <v>4</v>
      </c>
      <c r="E132">
        <v>4</v>
      </c>
      <c r="F132">
        <v>50</v>
      </c>
      <c r="G132" s="4">
        <v>44138</v>
      </c>
      <c r="H132" t="b">
        <v>0</v>
      </c>
      <c r="L132" s="4"/>
    </row>
    <row r="133" spans="1:12" x14ac:dyDescent="0.25">
      <c r="A133" s="52">
        <f>VLOOKUP(C133,'Prix-Mat°Prem-Fourn'!A:C,2,FALSE)</f>
        <v>18</v>
      </c>
      <c r="B133">
        <v>133</v>
      </c>
      <c r="C133">
        <v>38</v>
      </c>
      <c r="D133">
        <v>18</v>
      </c>
      <c r="E133">
        <v>2</v>
      </c>
      <c r="F133">
        <v>40</v>
      </c>
      <c r="G133" s="4">
        <v>44138</v>
      </c>
      <c r="H133" t="b">
        <v>0</v>
      </c>
      <c r="L133" s="4"/>
    </row>
    <row r="134" spans="1:12" x14ac:dyDescent="0.25">
      <c r="A134" s="52">
        <f>VLOOKUP(C134,'Prix-Mat°Prem-Fourn'!A:C,2,FALSE)</f>
        <v>8</v>
      </c>
      <c r="B134">
        <v>134</v>
      </c>
      <c r="C134">
        <v>42</v>
      </c>
      <c r="D134">
        <v>8</v>
      </c>
      <c r="E134">
        <v>5</v>
      </c>
      <c r="F134">
        <v>15</v>
      </c>
      <c r="G134" s="4">
        <v>44138</v>
      </c>
      <c r="H134" t="b">
        <v>0</v>
      </c>
      <c r="L134" s="4"/>
    </row>
    <row r="135" spans="1:12" x14ac:dyDescent="0.25">
      <c r="A135" s="52">
        <f>VLOOKUP(C135,'Prix-Mat°Prem-Fourn'!A:C,2,FALSE)</f>
        <v>11</v>
      </c>
      <c r="B135">
        <v>135</v>
      </c>
      <c r="C135">
        <v>39</v>
      </c>
      <c r="D135">
        <v>11</v>
      </c>
      <c r="E135">
        <v>6</v>
      </c>
      <c r="F135">
        <v>15</v>
      </c>
      <c r="G135" s="4">
        <v>44139</v>
      </c>
      <c r="H135" t="b">
        <v>0</v>
      </c>
      <c r="L135" s="4"/>
    </row>
    <row r="136" spans="1:12" x14ac:dyDescent="0.25">
      <c r="A136" s="52">
        <f>VLOOKUP(C136,'Prix-Mat°Prem-Fourn'!A:C,2,FALSE)</f>
        <v>4</v>
      </c>
      <c r="B136">
        <v>136</v>
      </c>
      <c r="C136">
        <v>28</v>
      </c>
      <c r="D136">
        <v>6</v>
      </c>
      <c r="E136">
        <v>6</v>
      </c>
      <c r="F136">
        <v>20</v>
      </c>
      <c r="G136" s="4">
        <v>44141</v>
      </c>
      <c r="H136" t="b">
        <v>0</v>
      </c>
      <c r="L136" s="4"/>
    </row>
    <row r="137" spans="1:12" x14ac:dyDescent="0.25">
      <c r="A137" s="52">
        <f>VLOOKUP(C137,'Prix-Mat°Prem-Fourn'!A:C,2,FALSE)</f>
        <v>3</v>
      </c>
      <c r="B137">
        <v>137</v>
      </c>
      <c r="C137">
        <v>11</v>
      </c>
      <c r="D137">
        <v>18</v>
      </c>
      <c r="E137">
        <v>4</v>
      </c>
      <c r="F137">
        <v>23</v>
      </c>
      <c r="G137" s="4">
        <v>44143</v>
      </c>
      <c r="H137" t="b">
        <v>0</v>
      </c>
      <c r="L137" s="4"/>
    </row>
    <row r="138" spans="1:12" x14ac:dyDescent="0.25">
      <c r="A138" s="52">
        <f>VLOOKUP(C138,'Prix-Mat°Prem-Fourn'!A:C,2,FALSE)</f>
        <v>7</v>
      </c>
      <c r="B138">
        <v>138</v>
      </c>
      <c r="C138">
        <v>31</v>
      </c>
      <c r="D138">
        <v>7</v>
      </c>
      <c r="E138">
        <v>5</v>
      </c>
      <c r="F138">
        <v>12</v>
      </c>
      <c r="G138" s="4">
        <v>44148</v>
      </c>
      <c r="H138" t="b">
        <v>0</v>
      </c>
      <c r="L138" s="4"/>
    </row>
    <row r="139" spans="1:12" x14ac:dyDescent="0.25">
      <c r="A139" s="52">
        <f>VLOOKUP(C139,'Prix-Mat°Prem-Fourn'!A:C,2,FALSE)</f>
        <v>11</v>
      </c>
      <c r="B139">
        <v>139</v>
      </c>
      <c r="C139">
        <v>39</v>
      </c>
      <c r="D139">
        <v>11</v>
      </c>
      <c r="E139">
        <v>4</v>
      </c>
      <c r="F139">
        <v>25</v>
      </c>
      <c r="G139" s="4">
        <v>44148</v>
      </c>
      <c r="H139" t="b">
        <v>0</v>
      </c>
      <c r="L139" s="4"/>
    </row>
    <row r="140" spans="1:12" x14ac:dyDescent="0.25">
      <c r="A140" s="52">
        <f>VLOOKUP(C140,'Prix-Mat°Prem-Fourn'!A:C,2,FALSE)</f>
        <v>1</v>
      </c>
      <c r="B140">
        <v>140</v>
      </c>
      <c r="C140">
        <v>1</v>
      </c>
      <c r="D140">
        <v>1</v>
      </c>
      <c r="E140">
        <v>2</v>
      </c>
      <c r="F140">
        <v>55</v>
      </c>
      <c r="G140" s="4">
        <v>44149</v>
      </c>
      <c r="H140" t="b">
        <v>0</v>
      </c>
      <c r="L140" s="4"/>
    </row>
    <row r="141" spans="1:12" x14ac:dyDescent="0.25">
      <c r="A141" s="52">
        <f>VLOOKUP(C141,'Prix-Mat°Prem-Fourn'!A:C,2,FALSE)</f>
        <v>7</v>
      </c>
      <c r="B141">
        <v>141</v>
      </c>
      <c r="C141">
        <v>2</v>
      </c>
      <c r="D141">
        <v>16</v>
      </c>
      <c r="E141">
        <v>1</v>
      </c>
      <c r="F141">
        <v>20</v>
      </c>
      <c r="G141" s="4">
        <v>44150</v>
      </c>
      <c r="H141" t="b">
        <v>1</v>
      </c>
      <c r="I141" t="s">
        <v>224</v>
      </c>
      <c r="L141" s="4"/>
    </row>
    <row r="142" spans="1:12" x14ac:dyDescent="0.25">
      <c r="A142" s="52">
        <f>VLOOKUP(C142,'Prix-Mat°Prem-Fourn'!A:C,2,FALSE)</f>
        <v>18</v>
      </c>
      <c r="B142">
        <v>142</v>
      </c>
      <c r="C142">
        <v>5</v>
      </c>
      <c r="D142">
        <v>18</v>
      </c>
      <c r="E142">
        <v>3</v>
      </c>
      <c r="F142">
        <v>20</v>
      </c>
      <c r="G142" s="4">
        <v>44151</v>
      </c>
      <c r="H142" t="b">
        <v>0</v>
      </c>
      <c r="L142" s="4"/>
    </row>
    <row r="143" spans="1:12" x14ac:dyDescent="0.25">
      <c r="A143" s="52">
        <f>VLOOKUP(C143,'Prix-Mat°Prem-Fourn'!A:C,2,FALSE)</f>
        <v>11</v>
      </c>
      <c r="B143">
        <v>143</v>
      </c>
      <c r="C143">
        <v>29</v>
      </c>
      <c r="D143">
        <v>16</v>
      </c>
      <c r="E143">
        <v>5</v>
      </c>
      <c r="F143">
        <v>50</v>
      </c>
      <c r="G143" s="4">
        <v>44151</v>
      </c>
      <c r="H143" t="b">
        <v>0</v>
      </c>
      <c r="L143" s="4"/>
    </row>
    <row r="144" spans="1:12" x14ac:dyDescent="0.25">
      <c r="A144" s="52">
        <f>VLOOKUP(C144,'Prix-Mat°Prem-Fourn'!A:C,2,FALSE)</f>
        <v>2</v>
      </c>
      <c r="B144">
        <v>144</v>
      </c>
      <c r="C144">
        <v>30</v>
      </c>
      <c r="D144">
        <v>6</v>
      </c>
      <c r="E144">
        <v>6</v>
      </c>
      <c r="F144">
        <v>60</v>
      </c>
      <c r="G144" s="4">
        <v>44151</v>
      </c>
      <c r="H144" t="b">
        <v>0</v>
      </c>
      <c r="L144" s="4"/>
    </row>
    <row r="145" spans="1:12" x14ac:dyDescent="0.25">
      <c r="A145" s="52">
        <f>VLOOKUP(C145,'Prix-Mat°Prem-Fourn'!A:C,2,FALSE)</f>
        <v>11</v>
      </c>
      <c r="B145">
        <v>145</v>
      </c>
      <c r="C145">
        <v>32</v>
      </c>
      <c r="D145">
        <v>11</v>
      </c>
      <c r="E145">
        <v>1</v>
      </c>
      <c r="F145">
        <v>45</v>
      </c>
      <c r="G145" s="4">
        <v>44151</v>
      </c>
      <c r="H145" t="b">
        <v>0</v>
      </c>
      <c r="L145" s="4"/>
    </row>
    <row r="146" spans="1:12" x14ac:dyDescent="0.25">
      <c r="A146" s="52">
        <f>VLOOKUP(C146,'Prix-Mat°Prem-Fourn'!A:C,2,FALSE)</f>
        <v>8</v>
      </c>
      <c r="B146">
        <v>146</v>
      </c>
      <c r="C146">
        <v>42</v>
      </c>
      <c r="D146">
        <v>8</v>
      </c>
      <c r="E146">
        <v>3</v>
      </c>
      <c r="F146">
        <v>10</v>
      </c>
      <c r="G146" s="4">
        <v>44151</v>
      </c>
      <c r="H146" t="b">
        <v>0</v>
      </c>
      <c r="L146" s="4"/>
    </row>
    <row r="147" spans="1:12" x14ac:dyDescent="0.25">
      <c r="A147" s="52">
        <f>VLOOKUP(C147,'Prix-Mat°Prem-Fourn'!A:C,2,FALSE)</f>
        <v>11</v>
      </c>
      <c r="B147">
        <v>147</v>
      </c>
      <c r="C147">
        <v>39</v>
      </c>
      <c r="D147">
        <v>11</v>
      </c>
      <c r="E147">
        <v>2</v>
      </c>
      <c r="F147">
        <v>20</v>
      </c>
      <c r="G147" s="4">
        <v>44151</v>
      </c>
      <c r="H147" t="b">
        <v>1</v>
      </c>
      <c r="I147" t="s">
        <v>225</v>
      </c>
      <c r="L147" s="4"/>
    </row>
    <row r="148" spans="1:12" x14ac:dyDescent="0.25">
      <c r="A148" s="52">
        <f>VLOOKUP(C148,'Prix-Mat°Prem-Fourn'!A:C,2,FALSE)</f>
        <v>6</v>
      </c>
      <c r="B148">
        <v>148</v>
      </c>
      <c r="C148">
        <v>26</v>
      </c>
      <c r="D148">
        <v>6</v>
      </c>
      <c r="E148">
        <v>4</v>
      </c>
      <c r="F148">
        <v>15</v>
      </c>
      <c r="G148" s="4">
        <v>44152</v>
      </c>
      <c r="H148" t="b">
        <v>0</v>
      </c>
      <c r="L148" s="4"/>
    </row>
    <row r="149" spans="1:12" x14ac:dyDescent="0.25">
      <c r="A149" s="52">
        <f>VLOOKUP(C149,'Prix-Mat°Prem-Fourn'!A:C,2,FALSE)</f>
        <v>4</v>
      </c>
      <c r="B149">
        <v>149</v>
      </c>
      <c r="C149">
        <v>28</v>
      </c>
      <c r="D149">
        <v>6</v>
      </c>
      <c r="E149">
        <v>6</v>
      </c>
      <c r="F149">
        <v>20</v>
      </c>
      <c r="G149" s="4">
        <v>44153</v>
      </c>
      <c r="H149" t="b">
        <v>0</v>
      </c>
      <c r="L149" s="4"/>
    </row>
    <row r="150" spans="1:12" x14ac:dyDescent="0.25">
      <c r="A150" s="52">
        <f>VLOOKUP(C150,'Prix-Mat°Prem-Fourn'!A:C,2,FALSE)</f>
        <v>3</v>
      </c>
      <c r="B150">
        <v>150</v>
      </c>
      <c r="C150">
        <v>11</v>
      </c>
      <c r="D150">
        <v>18</v>
      </c>
      <c r="E150">
        <v>3</v>
      </c>
      <c r="F150">
        <v>30</v>
      </c>
      <c r="G150" s="4">
        <v>44154</v>
      </c>
      <c r="H150" t="b">
        <v>0</v>
      </c>
      <c r="L150" s="4"/>
    </row>
    <row r="151" spans="1:12" x14ac:dyDescent="0.25">
      <c r="A151" s="52">
        <f>VLOOKUP(C151,'Prix-Mat°Prem-Fourn'!A:C,2,FALSE)</f>
        <v>7</v>
      </c>
      <c r="B151">
        <v>151</v>
      </c>
      <c r="C151">
        <v>31</v>
      </c>
      <c r="D151">
        <v>11</v>
      </c>
      <c r="E151">
        <v>2</v>
      </c>
      <c r="F151">
        <v>25</v>
      </c>
      <c r="G151" s="4">
        <v>44155</v>
      </c>
      <c r="H151" t="b">
        <v>0</v>
      </c>
      <c r="L151" s="4"/>
    </row>
    <row r="152" spans="1:12" x14ac:dyDescent="0.25">
      <c r="A152" s="52">
        <f>VLOOKUP(C152,'Prix-Mat°Prem-Fourn'!A:C,2,FALSE)</f>
        <v>8</v>
      </c>
      <c r="B152">
        <v>152</v>
      </c>
      <c r="C152">
        <v>8</v>
      </c>
      <c r="D152">
        <v>18</v>
      </c>
      <c r="E152">
        <v>2</v>
      </c>
      <c r="F152">
        <v>30</v>
      </c>
      <c r="G152" s="4">
        <v>44156</v>
      </c>
      <c r="H152" t="b">
        <v>0</v>
      </c>
      <c r="L152" s="4"/>
    </row>
    <row r="153" spans="1:12" x14ac:dyDescent="0.25">
      <c r="A153" s="52">
        <f>VLOOKUP(C153,'Prix-Mat°Prem-Fourn'!A:C,2,FALSE)</f>
        <v>7</v>
      </c>
      <c r="B153">
        <v>153</v>
      </c>
      <c r="C153">
        <v>31</v>
      </c>
      <c r="D153">
        <v>7</v>
      </c>
      <c r="E153">
        <v>5</v>
      </c>
      <c r="F153">
        <v>20</v>
      </c>
      <c r="G153" s="4">
        <v>44158</v>
      </c>
      <c r="H153" t="b">
        <v>0</v>
      </c>
      <c r="L153" s="4"/>
    </row>
    <row r="154" spans="1:12" x14ac:dyDescent="0.25">
      <c r="A154" s="52">
        <f>VLOOKUP(C154,'Prix-Mat°Prem-Fourn'!A:C,2,FALSE)</f>
        <v>18</v>
      </c>
      <c r="B154">
        <v>154</v>
      </c>
      <c r="C154">
        <v>5</v>
      </c>
      <c r="D154">
        <v>18</v>
      </c>
      <c r="E154">
        <v>2</v>
      </c>
      <c r="F154">
        <v>10</v>
      </c>
      <c r="G154" s="4">
        <v>44159</v>
      </c>
      <c r="H154" t="b">
        <v>0</v>
      </c>
      <c r="L154" s="4"/>
    </row>
    <row r="155" spans="1:12" x14ac:dyDescent="0.25">
      <c r="A155" s="52">
        <f>VLOOKUP(C155,'Prix-Mat°Prem-Fourn'!A:C,2,FALSE)</f>
        <v>2</v>
      </c>
      <c r="B155">
        <v>155</v>
      </c>
      <c r="C155">
        <v>30</v>
      </c>
      <c r="D155">
        <v>2</v>
      </c>
      <c r="E155">
        <v>4</v>
      </c>
      <c r="F155">
        <v>100</v>
      </c>
      <c r="G155" s="4">
        <v>44159</v>
      </c>
      <c r="H155" t="b">
        <v>0</v>
      </c>
      <c r="L155" s="4"/>
    </row>
    <row r="156" spans="1:12" x14ac:dyDescent="0.25">
      <c r="A156" s="52">
        <f>VLOOKUP(C156,'Prix-Mat°Prem-Fourn'!A:C,2,FALSE)</f>
        <v>1</v>
      </c>
      <c r="B156">
        <v>156</v>
      </c>
      <c r="C156">
        <v>35</v>
      </c>
      <c r="D156">
        <v>1</v>
      </c>
      <c r="E156">
        <v>1</v>
      </c>
      <c r="F156">
        <v>50</v>
      </c>
      <c r="G156" s="4">
        <v>44159</v>
      </c>
      <c r="H156" t="b">
        <v>0</v>
      </c>
      <c r="L156" s="4"/>
    </row>
    <row r="157" spans="1:12" x14ac:dyDescent="0.25">
      <c r="A157" s="52">
        <f>VLOOKUP(C157,'Prix-Mat°Prem-Fourn'!A:C,2,FALSE)</f>
        <v>11</v>
      </c>
      <c r="B157">
        <v>157</v>
      </c>
      <c r="C157">
        <v>32</v>
      </c>
      <c r="D157">
        <v>11</v>
      </c>
      <c r="E157">
        <v>5</v>
      </c>
      <c r="F157">
        <v>100</v>
      </c>
      <c r="G157" s="4">
        <v>44159</v>
      </c>
      <c r="H157" t="b">
        <v>0</v>
      </c>
      <c r="L157" s="4"/>
    </row>
    <row r="158" spans="1:12" x14ac:dyDescent="0.25">
      <c r="A158" s="52">
        <f>VLOOKUP(C158,'Prix-Mat°Prem-Fourn'!A:C,2,FALSE)</f>
        <v>4</v>
      </c>
      <c r="B158">
        <v>158</v>
      </c>
      <c r="C158">
        <v>28</v>
      </c>
      <c r="D158">
        <v>4</v>
      </c>
      <c r="E158">
        <v>3</v>
      </c>
      <c r="F158">
        <v>50</v>
      </c>
      <c r="G158" s="4">
        <v>44159</v>
      </c>
      <c r="H158" t="b">
        <v>0</v>
      </c>
      <c r="L158" s="4"/>
    </row>
    <row r="159" spans="1:12" x14ac:dyDescent="0.25">
      <c r="A159" s="52">
        <f>VLOOKUP(C159,'Prix-Mat°Prem-Fourn'!A:C,2,FALSE)</f>
        <v>7</v>
      </c>
      <c r="B159">
        <v>159</v>
      </c>
      <c r="C159">
        <v>31</v>
      </c>
      <c r="D159">
        <v>11</v>
      </c>
      <c r="E159">
        <v>3</v>
      </c>
      <c r="F159">
        <v>120</v>
      </c>
      <c r="G159" s="4">
        <v>44159</v>
      </c>
      <c r="H159" t="b">
        <v>0</v>
      </c>
      <c r="L159" s="4"/>
    </row>
    <row r="160" spans="1:12" x14ac:dyDescent="0.25">
      <c r="A160" s="52">
        <f>VLOOKUP(C160,'Prix-Mat°Prem-Fourn'!A:C,2,FALSE)</f>
        <v>1</v>
      </c>
      <c r="B160">
        <v>160</v>
      </c>
      <c r="C160">
        <v>35</v>
      </c>
      <c r="D160">
        <v>1</v>
      </c>
      <c r="E160">
        <v>2</v>
      </c>
      <c r="F160">
        <v>50</v>
      </c>
      <c r="G160" s="4">
        <v>44159</v>
      </c>
      <c r="H160" t="b">
        <v>0</v>
      </c>
      <c r="L160" s="4"/>
    </row>
    <row r="161" spans="1:12" x14ac:dyDescent="0.25">
      <c r="A161" s="52">
        <f>VLOOKUP(C161,'Prix-Mat°Prem-Fourn'!A:C,2,FALSE)</f>
        <v>14</v>
      </c>
      <c r="B161">
        <v>161</v>
      </c>
      <c r="C161">
        <v>27</v>
      </c>
      <c r="D161">
        <v>15</v>
      </c>
      <c r="E161">
        <v>5</v>
      </c>
      <c r="F161">
        <v>120</v>
      </c>
      <c r="G161" s="4">
        <v>44159</v>
      </c>
      <c r="H161" t="b">
        <v>0</v>
      </c>
      <c r="L161" s="4"/>
    </row>
    <row r="162" spans="1:12" x14ac:dyDescent="0.25">
      <c r="A162" s="52">
        <f>VLOOKUP(C162,'Prix-Mat°Prem-Fourn'!A:C,2,FALSE)</f>
        <v>8</v>
      </c>
      <c r="B162">
        <v>162</v>
      </c>
      <c r="C162">
        <v>8</v>
      </c>
      <c r="D162">
        <v>8</v>
      </c>
      <c r="E162">
        <v>3</v>
      </c>
      <c r="F162">
        <v>50</v>
      </c>
      <c r="G162" s="4">
        <v>44159</v>
      </c>
      <c r="H162" t="b">
        <v>0</v>
      </c>
      <c r="L162" s="4"/>
    </row>
    <row r="163" spans="1:12" x14ac:dyDescent="0.25">
      <c r="A163" s="52">
        <f>VLOOKUP(C163,'Prix-Mat°Prem-Fourn'!A:C,2,FALSE)</f>
        <v>11</v>
      </c>
      <c r="B163">
        <v>163</v>
      </c>
      <c r="C163">
        <v>29</v>
      </c>
      <c r="D163">
        <v>11</v>
      </c>
      <c r="E163">
        <v>5</v>
      </c>
      <c r="F163">
        <v>200</v>
      </c>
      <c r="G163" s="4">
        <v>44159</v>
      </c>
      <c r="H163" t="b">
        <v>0</v>
      </c>
      <c r="L163" s="4"/>
    </row>
    <row r="164" spans="1:12" x14ac:dyDescent="0.25">
      <c r="A164" s="52">
        <f>VLOOKUP(C164,'Prix-Mat°Prem-Fourn'!A:C,2,FALSE)</f>
        <v>2</v>
      </c>
      <c r="B164">
        <v>164</v>
      </c>
      <c r="C164">
        <v>30</v>
      </c>
      <c r="D164">
        <v>6</v>
      </c>
      <c r="E164">
        <v>2</v>
      </c>
      <c r="F164">
        <v>120</v>
      </c>
      <c r="G164" s="4">
        <v>44159</v>
      </c>
      <c r="H164" t="b">
        <v>1</v>
      </c>
      <c r="I164" t="s">
        <v>223</v>
      </c>
      <c r="L164" s="4"/>
    </row>
    <row r="165" spans="1:12" x14ac:dyDescent="0.25">
      <c r="A165" s="52">
        <f>VLOOKUP(C165,'Prix-Mat°Prem-Fourn'!A:C,2,FALSE)</f>
        <v>18</v>
      </c>
      <c r="B165">
        <v>165</v>
      </c>
      <c r="C165">
        <v>7</v>
      </c>
      <c r="D165">
        <v>18</v>
      </c>
      <c r="E165">
        <v>1</v>
      </c>
      <c r="F165">
        <v>90</v>
      </c>
      <c r="G165" s="4">
        <v>44159</v>
      </c>
      <c r="H165" t="b">
        <v>0</v>
      </c>
      <c r="L165" s="4"/>
    </row>
    <row r="166" spans="1:12" x14ac:dyDescent="0.25">
      <c r="A166" s="52">
        <f>VLOOKUP(C166,'Prix-Mat°Prem-Fourn'!A:C,2,FALSE)</f>
        <v>14</v>
      </c>
      <c r="B166">
        <v>166</v>
      </c>
      <c r="C166">
        <v>27</v>
      </c>
      <c r="D166">
        <v>15</v>
      </c>
      <c r="E166">
        <v>5</v>
      </c>
      <c r="F166">
        <v>120</v>
      </c>
      <c r="G166" s="4">
        <v>44161</v>
      </c>
      <c r="H166" t="b">
        <v>0</v>
      </c>
      <c r="L166" s="4"/>
    </row>
    <row r="167" spans="1:12" x14ac:dyDescent="0.25">
      <c r="A167" s="52">
        <f>VLOOKUP(C167,'Prix-Mat°Prem-Fourn'!A:C,2,FALSE)</f>
        <v>2</v>
      </c>
      <c r="B167">
        <v>167</v>
      </c>
      <c r="C167">
        <v>17</v>
      </c>
      <c r="D167">
        <v>18</v>
      </c>
      <c r="E167">
        <v>3</v>
      </c>
      <c r="F167">
        <v>30</v>
      </c>
      <c r="G167" s="4">
        <v>44161</v>
      </c>
      <c r="H167" t="b">
        <v>0</v>
      </c>
      <c r="L167" s="4"/>
    </row>
    <row r="168" spans="1:12" x14ac:dyDescent="0.25">
      <c r="A168" s="52">
        <f>VLOOKUP(C168,'Prix-Mat°Prem-Fourn'!A:C,2,FALSE)</f>
        <v>1</v>
      </c>
      <c r="B168">
        <v>168</v>
      </c>
      <c r="C168">
        <v>35</v>
      </c>
      <c r="D168">
        <v>1</v>
      </c>
      <c r="E168">
        <v>2</v>
      </c>
      <c r="F168">
        <v>100</v>
      </c>
      <c r="G168" s="4">
        <v>44161</v>
      </c>
      <c r="H168" t="b">
        <v>0</v>
      </c>
      <c r="L168" s="4"/>
    </row>
    <row r="169" spans="1:12" x14ac:dyDescent="0.25">
      <c r="A169" s="52">
        <f>VLOOKUP(C169,'Prix-Mat°Prem-Fourn'!A:C,2,FALSE)</f>
        <v>9</v>
      </c>
      <c r="B169">
        <v>169</v>
      </c>
      <c r="C169">
        <v>3</v>
      </c>
      <c r="D169">
        <v>10</v>
      </c>
      <c r="E169">
        <v>3</v>
      </c>
      <c r="F169">
        <v>200</v>
      </c>
      <c r="G169" s="4">
        <v>44161</v>
      </c>
      <c r="H169" t="b">
        <v>0</v>
      </c>
      <c r="L169" s="4"/>
    </row>
    <row r="170" spans="1:12" x14ac:dyDescent="0.25">
      <c r="A170" s="52">
        <f>VLOOKUP(C170,'Prix-Mat°Prem-Fourn'!A:C,2,FALSE)</f>
        <v>4</v>
      </c>
      <c r="B170">
        <v>170</v>
      </c>
      <c r="C170">
        <v>28</v>
      </c>
      <c r="D170">
        <v>4</v>
      </c>
      <c r="E170">
        <v>2</v>
      </c>
      <c r="F170">
        <v>50</v>
      </c>
      <c r="G170" s="4">
        <v>44161</v>
      </c>
      <c r="H170" t="b">
        <v>1</v>
      </c>
      <c r="I170" t="s">
        <v>227</v>
      </c>
      <c r="L170" s="4"/>
    </row>
    <row r="171" spans="1:12" x14ac:dyDescent="0.25">
      <c r="A171" s="52">
        <f>VLOOKUP(C171,'Prix-Mat°Prem-Fourn'!A:C,2,FALSE)</f>
        <v>11</v>
      </c>
      <c r="B171">
        <v>171</v>
      </c>
      <c r="C171">
        <v>32</v>
      </c>
      <c r="D171">
        <v>11</v>
      </c>
      <c r="E171">
        <v>1</v>
      </c>
      <c r="F171">
        <v>60</v>
      </c>
      <c r="G171" s="4">
        <v>44161</v>
      </c>
      <c r="H171" t="b">
        <v>1</v>
      </c>
      <c r="I171" t="s">
        <v>228</v>
      </c>
      <c r="L171" s="4"/>
    </row>
    <row r="172" spans="1:12" x14ac:dyDescent="0.25">
      <c r="A172" s="52">
        <f>VLOOKUP(C172,'Prix-Mat°Prem-Fourn'!A:C,2,FALSE)</f>
        <v>18</v>
      </c>
      <c r="B172">
        <v>172</v>
      </c>
      <c r="C172">
        <v>7</v>
      </c>
      <c r="D172">
        <v>18</v>
      </c>
      <c r="E172">
        <v>3</v>
      </c>
      <c r="F172">
        <v>100</v>
      </c>
      <c r="G172" s="4">
        <v>44162</v>
      </c>
      <c r="H172" t="b">
        <v>0</v>
      </c>
      <c r="L172" s="4"/>
    </row>
    <row r="173" spans="1:12" x14ac:dyDescent="0.25">
      <c r="A173" s="52">
        <f>VLOOKUP(C173,'Prix-Mat°Prem-Fourn'!A:C,2,FALSE)</f>
        <v>1</v>
      </c>
      <c r="B173">
        <v>173</v>
      </c>
      <c r="C173">
        <v>1</v>
      </c>
      <c r="D173">
        <v>7</v>
      </c>
      <c r="E173">
        <v>3</v>
      </c>
      <c r="F173">
        <v>40</v>
      </c>
      <c r="G173" s="4">
        <v>44163</v>
      </c>
      <c r="H173" t="b">
        <v>0</v>
      </c>
      <c r="L173" s="4"/>
    </row>
    <row r="174" spans="1:12" x14ac:dyDescent="0.25">
      <c r="A174" s="52">
        <f>VLOOKUP(C174,'Prix-Mat°Prem-Fourn'!A:C,2,FALSE)</f>
        <v>7</v>
      </c>
      <c r="B174">
        <v>174</v>
      </c>
      <c r="C174">
        <v>2</v>
      </c>
      <c r="D174">
        <v>16</v>
      </c>
      <c r="E174">
        <v>2</v>
      </c>
      <c r="F174">
        <v>50</v>
      </c>
      <c r="G174" s="4">
        <v>44164</v>
      </c>
      <c r="H174" t="b">
        <v>0</v>
      </c>
      <c r="L174" s="4"/>
    </row>
    <row r="175" spans="1:12" x14ac:dyDescent="0.25">
      <c r="A175" s="52">
        <f>VLOOKUP(C175,'Prix-Mat°Prem-Fourn'!A:C,2,FALSE)</f>
        <v>14</v>
      </c>
      <c r="B175">
        <v>175</v>
      </c>
      <c r="C175">
        <v>27</v>
      </c>
      <c r="D175">
        <v>15</v>
      </c>
      <c r="E175">
        <v>2</v>
      </c>
      <c r="F175">
        <v>100</v>
      </c>
      <c r="G175" s="4">
        <v>44165</v>
      </c>
      <c r="H175" t="b">
        <v>0</v>
      </c>
      <c r="L175" s="4"/>
    </row>
    <row r="176" spans="1:12" x14ac:dyDescent="0.25">
      <c r="A176" s="52">
        <f>VLOOKUP(C176,'Prix-Mat°Prem-Fourn'!A:C,2,FALSE)</f>
        <v>4</v>
      </c>
      <c r="B176">
        <v>176</v>
      </c>
      <c r="C176">
        <v>37</v>
      </c>
      <c r="D176">
        <v>4</v>
      </c>
      <c r="E176">
        <v>1</v>
      </c>
      <c r="F176">
        <v>50</v>
      </c>
      <c r="G176" s="4">
        <v>44165</v>
      </c>
      <c r="H176" t="b">
        <v>0</v>
      </c>
      <c r="L176" s="4"/>
    </row>
    <row r="177" spans="1:12" x14ac:dyDescent="0.25">
      <c r="A177" s="52">
        <f>VLOOKUP(C177,'Prix-Mat°Prem-Fourn'!A:C,2,FALSE)</f>
        <v>2</v>
      </c>
      <c r="B177">
        <v>177</v>
      </c>
      <c r="C177">
        <v>30</v>
      </c>
      <c r="D177">
        <v>6</v>
      </c>
      <c r="E177">
        <v>1</v>
      </c>
      <c r="F177">
        <v>90</v>
      </c>
      <c r="G177" s="4">
        <v>44159</v>
      </c>
      <c r="H177" t="b">
        <v>1</v>
      </c>
      <c r="I177" t="s">
        <v>223</v>
      </c>
      <c r="L177" s="4"/>
    </row>
    <row r="178" spans="1:12" x14ac:dyDescent="0.25">
      <c r="A178" s="52">
        <f>VLOOKUP(C178,'Prix-Mat°Prem-Fourn'!A:C,2,FALSE)</f>
        <v>18</v>
      </c>
      <c r="B178">
        <v>178</v>
      </c>
      <c r="C178">
        <v>7</v>
      </c>
      <c r="D178">
        <v>18</v>
      </c>
      <c r="E178">
        <v>3</v>
      </c>
      <c r="F178">
        <v>90</v>
      </c>
      <c r="G178" s="4">
        <v>44159</v>
      </c>
      <c r="H178" t="b">
        <v>0</v>
      </c>
      <c r="L178" s="4"/>
    </row>
    <row r="179" spans="1:12" x14ac:dyDescent="0.25">
      <c r="A179" s="52">
        <f>VLOOKUP(C179,'Prix-Mat°Prem-Fourn'!A:C,2,FALSE)</f>
        <v>14</v>
      </c>
      <c r="B179">
        <v>179</v>
      </c>
      <c r="C179">
        <v>27</v>
      </c>
      <c r="D179">
        <v>15</v>
      </c>
      <c r="E179">
        <v>1</v>
      </c>
      <c r="F179">
        <v>120</v>
      </c>
      <c r="G179" s="4">
        <v>44161</v>
      </c>
      <c r="H179" t="b">
        <v>0</v>
      </c>
      <c r="L179" s="4"/>
    </row>
    <row r="180" spans="1:12" x14ac:dyDescent="0.25">
      <c r="A180" s="52">
        <f>VLOOKUP(C180,'Prix-Mat°Prem-Fourn'!A:C,2,FALSE)</f>
        <v>2</v>
      </c>
      <c r="B180">
        <v>180</v>
      </c>
      <c r="C180">
        <v>17</v>
      </c>
      <c r="D180">
        <v>18</v>
      </c>
      <c r="E180">
        <v>5</v>
      </c>
      <c r="F180">
        <v>30</v>
      </c>
      <c r="G180" s="4">
        <v>44161</v>
      </c>
      <c r="H180" t="b">
        <v>0</v>
      </c>
      <c r="L180" s="4"/>
    </row>
    <row r="181" spans="1:12" x14ac:dyDescent="0.25">
      <c r="A181" s="52">
        <f>VLOOKUP(C181,'Prix-Mat°Prem-Fourn'!A:C,2,FALSE)</f>
        <v>1</v>
      </c>
      <c r="B181">
        <v>181</v>
      </c>
      <c r="C181">
        <v>35</v>
      </c>
      <c r="D181">
        <v>1</v>
      </c>
      <c r="E181">
        <v>1</v>
      </c>
      <c r="F181">
        <v>100</v>
      </c>
      <c r="G181" s="4">
        <v>44161</v>
      </c>
      <c r="H181" t="b">
        <v>0</v>
      </c>
      <c r="L181" s="4"/>
    </row>
    <row r="182" spans="1:12" x14ac:dyDescent="0.25">
      <c r="A182" s="52">
        <f>VLOOKUP(C182,'Prix-Mat°Prem-Fourn'!A:C,2,FALSE)</f>
        <v>9</v>
      </c>
      <c r="B182">
        <v>182</v>
      </c>
      <c r="C182">
        <v>3</v>
      </c>
      <c r="D182">
        <v>10</v>
      </c>
      <c r="E182">
        <v>2</v>
      </c>
      <c r="F182">
        <v>200</v>
      </c>
      <c r="G182" s="4">
        <v>44161</v>
      </c>
      <c r="H182" t="b">
        <v>0</v>
      </c>
      <c r="L182" s="4"/>
    </row>
    <row r="183" spans="1:12" x14ac:dyDescent="0.25">
      <c r="A183" s="52">
        <f>VLOOKUP(C183,'Prix-Mat°Prem-Fourn'!A:C,2,FALSE)</f>
        <v>4</v>
      </c>
      <c r="B183">
        <v>183</v>
      </c>
      <c r="C183">
        <v>28</v>
      </c>
      <c r="D183">
        <v>4</v>
      </c>
      <c r="E183">
        <v>4</v>
      </c>
      <c r="F183">
        <v>50</v>
      </c>
      <c r="G183" s="4">
        <v>44161</v>
      </c>
      <c r="H183" t="b">
        <v>0</v>
      </c>
      <c r="L183" s="4"/>
    </row>
    <row r="184" spans="1:12" x14ac:dyDescent="0.25">
      <c r="A184" s="52">
        <f>VLOOKUP(C184,'Prix-Mat°Prem-Fourn'!A:C,2,FALSE)</f>
        <v>11</v>
      </c>
      <c r="B184">
        <v>184</v>
      </c>
      <c r="C184">
        <v>32</v>
      </c>
      <c r="D184">
        <v>11</v>
      </c>
      <c r="E184">
        <v>1</v>
      </c>
      <c r="F184">
        <v>60</v>
      </c>
      <c r="G184" s="4">
        <v>44161</v>
      </c>
      <c r="H184" t="b">
        <v>0</v>
      </c>
      <c r="L184" s="4"/>
    </row>
    <row r="185" spans="1:12" x14ac:dyDescent="0.25">
      <c r="A185" s="52">
        <f>VLOOKUP(C185,'Prix-Mat°Prem-Fourn'!A:C,2,FALSE)</f>
        <v>18</v>
      </c>
      <c r="B185">
        <v>185</v>
      </c>
      <c r="C185">
        <v>7</v>
      </c>
      <c r="D185">
        <v>18</v>
      </c>
      <c r="E185">
        <v>4</v>
      </c>
      <c r="F185">
        <v>100</v>
      </c>
      <c r="G185" s="4">
        <v>44162</v>
      </c>
      <c r="H185" t="b">
        <v>0</v>
      </c>
      <c r="L185" s="4"/>
    </row>
    <row r="186" spans="1:12" x14ac:dyDescent="0.25">
      <c r="A186" s="52">
        <f>VLOOKUP(C186,'Prix-Mat°Prem-Fourn'!A:C,2,FALSE)</f>
        <v>1</v>
      </c>
      <c r="B186">
        <v>186</v>
      </c>
      <c r="C186">
        <v>1</v>
      </c>
      <c r="D186">
        <v>7</v>
      </c>
      <c r="E186">
        <v>6</v>
      </c>
      <c r="F186">
        <v>40</v>
      </c>
      <c r="G186" s="4">
        <v>44163</v>
      </c>
      <c r="H186" t="b">
        <v>0</v>
      </c>
      <c r="L186" s="4"/>
    </row>
    <row r="187" spans="1:12" x14ac:dyDescent="0.25">
      <c r="A187" s="52">
        <f>VLOOKUP(C187,'Prix-Mat°Prem-Fourn'!A:C,2,FALSE)</f>
        <v>7</v>
      </c>
      <c r="B187">
        <v>187</v>
      </c>
      <c r="C187">
        <v>2</v>
      </c>
      <c r="D187">
        <v>16</v>
      </c>
      <c r="E187">
        <v>4</v>
      </c>
      <c r="F187">
        <v>50</v>
      </c>
      <c r="G187" s="4">
        <v>44164</v>
      </c>
      <c r="H187" t="b">
        <v>0</v>
      </c>
      <c r="L187" s="4"/>
    </row>
    <row r="188" spans="1:12" x14ac:dyDescent="0.25">
      <c r="A188" s="52">
        <f>VLOOKUP(C188,'Prix-Mat°Prem-Fourn'!A:C,2,FALSE)</f>
        <v>14</v>
      </c>
      <c r="B188">
        <v>188</v>
      </c>
      <c r="C188">
        <v>27</v>
      </c>
      <c r="D188">
        <v>15</v>
      </c>
      <c r="E188">
        <v>6</v>
      </c>
      <c r="F188">
        <v>100</v>
      </c>
      <c r="G188" s="4">
        <v>44165</v>
      </c>
      <c r="H188" t="b">
        <v>0</v>
      </c>
      <c r="L188" s="4"/>
    </row>
    <row r="189" spans="1:12" x14ac:dyDescent="0.25">
      <c r="A189" s="52">
        <f>VLOOKUP(C189,'Prix-Mat°Prem-Fourn'!A:C,2,FALSE)</f>
        <v>4</v>
      </c>
      <c r="B189">
        <v>189</v>
      </c>
      <c r="C189">
        <v>37</v>
      </c>
      <c r="D189">
        <v>4</v>
      </c>
      <c r="E189">
        <v>2</v>
      </c>
      <c r="F189">
        <v>50</v>
      </c>
      <c r="G189" s="4">
        <v>44165</v>
      </c>
      <c r="H189" t="b">
        <v>0</v>
      </c>
      <c r="L189" s="4"/>
    </row>
  </sheetData>
  <pageMargins left="0.7" right="0.7" top="0.75" bottom="0.75" header="0.3" footer="0.3"/>
  <legacy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>
    <tabColor theme="9"/>
  </sheetPr>
  <dimension ref="A1:J29"/>
  <sheetViews>
    <sheetView workbookViewId="0">
      <selection activeCell="D20" sqref="D20"/>
    </sheetView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</cols>
  <sheetData>
    <row r="1" spans="1:10" x14ac:dyDescent="0.25">
      <c r="A1" t="s">
        <v>151</v>
      </c>
      <c r="B1" t="s">
        <v>229</v>
      </c>
      <c r="C1" t="s">
        <v>230</v>
      </c>
      <c r="D1" t="s">
        <v>231</v>
      </c>
      <c r="E1" t="s">
        <v>232</v>
      </c>
      <c r="F1" t="s">
        <v>233</v>
      </c>
      <c r="G1" t="s">
        <v>234</v>
      </c>
      <c r="H1" t="s">
        <v>235</v>
      </c>
    </row>
    <row r="2" spans="1:10" x14ac:dyDescent="0.25">
      <c r="A2">
        <v>1</v>
      </c>
      <c r="B2" t="s">
        <v>236</v>
      </c>
      <c r="C2">
        <v>4</v>
      </c>
      <c r="D2" t="s">
        <v>237</v>
      </c>
      <c r="E2" t="s">
        <v>238</v>
      </c>
      <c r="F2" s="4">
        <v>28498</v>
      </c>
      <c r="G2" s="4">
        <v>37812</v>
      </c>
      <c r="H2" s="2">
        <v>8.4930299999999992</v>
      </c>
      <c r="I2" s="2"/>
      <c r="J2" s="4"/>
    </row>
    <row r="3" spans="1:10" x14ac:dyDescent="0.25">
      <c r="A3">
        <v>2</v>
      </c>
      <c r="B3" t="s">
        <v>239</v>
      </c>
      <c r="C3">
        <v>4</v>
      </c>
      <c r="D3" t="s">
        <v>240</v>
      </c>
      <c r="E3" t="s">
        <v>241</v>
      </c>
      <c r="F3" s="4">
        <v>23840</v>
      </c>
      <c r="G3" s="4">
        <v>34532</v>
      </c>
      <c r="H3" s="2">
        <v>9.5426100000000016</v>
      </c>
      <c r="I3" s="2"/>
      <c r="J3" s="4"/>
    </row>
    <row r="4" spans="1:10" x14ac:dyDescent="0.25">
      <c r="A4">
        <v>3</v>
      </c>
      <c r="B4" t="s">
        <v>242</v>
      </c>
      <c r="C4">
        <v>4</v>
      </c>
      <c r="D4" t="s">
        <v>243</v>
      </c>
      <c r="E4" t="s">
        <v>241</v>
      </c>
      <c r="F4" s="4">
        <v>22357</v>
      </c>
      <c r="G4" s="4">
        <v>32385</v>
      </c>
      <c r="H4" s="2">
        <v>8.3109599999999997</v>
      </c>
      <c r="I4" s="2"/>
      <c r="J4" s="4"/>
    </row>
    <row r="5" spans="1:10" x14ac:dyDescent="0.25">
      <c r="A5">
        <v>4</v>
      </c>
      <c r="B5" t="s">
        <v>244</v>
      </c>
      <c r="C5">
        <v>4</v>
      </c>
      <c r="D5" t="s">
        <v>245</v>
      </c>
      <c r="E5" t="s">
        <v>238</v>
      </c>
      <c r="F5" s="4">
        <v>31988</v>
      </c>
      <c r="G5" s="4">
        <v>41047</v>
      </c>
      <c r="H5" s="2">
        <v>10.078110000000002</v>
      </c>
      <c r="I5" s="2"/>
      <c r="J5" s="4"/>
    </row>
    <row r="6" spans="1:10" x14ac:dyDescent="0.25">
      <c r="A6">
        <v>5</v>
      </c>
      <c r="B6" t="s">
        <v>246</v>
      </c>
      <c r="C6">
        <v>4</v>
      </c>
      <c r="D6" t="s">
        <v>247</v>
      </c>
      <c r="E6" t="s">
        <v>238</v>
      </c>
      <c r="F6" s="4">
        <v>26844</v>
      </c>
      <c r="G6" s="4">
        <v>38534</v>
      </c>
      <c r="H6" s="2">
        <v>8.0646299999999993</v>
      </c>
      <c r="I6" s="2"/>
      <c r="J6" s="4"/>
    </row>
    <row r="7" spans="1:10" x14ac:dyDescent="0.25">
      <c r="A7">
        <v>6</v>
      </c>
      <c r="B7" t="s">
        <v>248</v>
      </c>
      <c r="C7">
        <v>4</v>
      </c>
      <c r="D7" t="s">
        <v>249</v>
      </c>
      <c r="E7" t="s">
        <v>238</v>
      </c>
      <c r="F7" s="4">
        <v>27188</v>
      </c>
      <c r="G7" s="4">
        <v>34667</v>
      </c>
      <c r="H7" s="2">
        <v>7.7112000000000007</v>
      </c>
      <c r="I7" s="2"/>
      <c r="J7" s="4"/>
    </row>
    <row r="8" spans="1:10" x14ac:dyDescent="0.25">
      <c r="A8">
        <v>7</v>
      </c>
      <c r="B8" t="s">
        <v>250</v>
      </c>
      <c r="C8">
        <v>4</v>
      </c>
      <c r="D8" t="s">
        <v>251</v>
      </c>
      <c r="E8" t="s">
        <v>241</v>
      </c>
      <c r="F8" s="4">
        <v>32251</v>
      </c>
      <c r="G8" s="4">
        <v>43098</v>
      </c>
      <c r="H8" s="2">
        <v>9.5747400000000003</v>
      </c>
      <c r="I8" s="2"/>
      <c r="J8" s="4"/>
    </row>
    <row r="9" spans="1:10" x14ac:dyDescent="0.25">
      <c r="A9">
        <v>8</v>
      </c>
      <c r="B9" t="s">
        <v>252</v>
      </c>
      <c r="C9">
        <v>3</v>
      </c>
      <c r="D9" t="s">
        <v>253</v>
      </c>
      <c r="E9" t="s">
        <v>241</v>
      </c>
      <c r="F9" s="4">
        <v>26084</v>
      </c>
      <c r="G9" s="4">
        <v>40622</v>
      </c>
      <c r="H9" s="2">
        <v>8.5465800000000005</v>
      </c>
      <c r="I9" s="2"/>
      <c r="J9" s="4"/>
    </row>
    <row r="10" spans="1:10" x14ac:dyDescent="0.25">
      <c r="A10">
        <v>9</v>
      </c>
      <c r="B10" t="s">
        <v>0</v>
      </c>
      <c r="C10">
        <v>3</v>
      </c>
      <c r="D10" t="s">
        <v>254</v>
      </c>
      <c r="E10" t="s">
        <v>238</v>
      </c>
      <c r="F10" s="4">
        <v>31410</v>
      </c>
      <c r="G10" s="4">
        <v>40137</v>
      </c>
      <c r="H10" s="2">
        <v>7.1221500000000004</v>
      </c>
      <c r="I10" s="2"/>
      <c r="J10" s="4"/>
    </row>
    <row r="11" spans="1:10" x14ac:dyDescent="0.25">
      <c r="A11">
        <v>10</v>
      </c>
      <c r="B11" t="s">
        <v>255</v>
      </c>
      <c r="C11">
        <v>2</v>
      </c>
      <c r="D11" t="s">
        <v>256</v>
      </c>
      <c r="E11" t="s">
        <v>241</v>
      </c>
      <c r="F11" s="4">
        <v>32200</v>
      </c>
      <c r="G11" s="4">
        <v>41629</v>
      </c>
      <c r="H11" s="2">
        <v>14.704830000000001</v>
      </c>
      <c r="I11" s="2"/>
      <c r="J11" s="4"/>
    </row>
    <row r="12" spans="1:10" x14ac:dyDescent="0.25">
      <c r="A12">
        <v>11</v>
      </c>
      <c r="B12" t="s">
        <v>257</v>
      </c>
      <c r="C12">
        <v>1</v>
      </c>
      <c r="D12" t="s">
        <v>237</v>
      </c>
      <c r="E12" t="s">
        <v>238</v>
      </c>
      <c r="F12" s="4">
        <v>21549</v>
      </c>
      <c r="G12" s="4">
        <v>33785</v>
      </c>
      <c r="H12" s="2">
        <v>13.623120000000002</v>
      </c>
      <c r="I12" s="2"/>
      <c r="J12" s="4"/>
    </row>
    <row r="13" spans="1:10" x14ac:dyDescent="0.25">
      <c r="A13">
        <v>12</v>
      </c>
      <c r="B13" t="s">
        <v>258</v>
      </c>
      <c r="C13">
        <v>5</v>
      </c>
      <c r="D13" t="s">
        <v>247</v>
      </c>
      <c r="E13" t="s">
        <v>238</v>
      </c>
      <c r="F13" s="4">
        <v>26114</v>
      </c>
      <c r="G13" s="4">
        <v>36269</v>
      </c>
      <c r="H13" s="2">
        <v>15.732990000000001</v>
      </c>
      <c r="I13" s="2"/>
      <c r="J13" s="4"/>
    </row>
    <row r="14" spans="1:10" x14ac:dyDescent="0.25">
      <c r="A14">
        <v>13</v>
      </c>
      <c r="B14" t="s">
        <v>259</v>
      </c>
      <c r="C14">
        <v>3</v>
      </c>
      <c r="D14" t="s">
        <v>260</v>
      </c>
      <c r="E14" t="s">
        <v>241</v>
      </c>
      <c r="F14" s="4">
        <v>34153</v>
      </c>
      <c r="G14" s="4">
        <v>43494</v>
      </c>
      <c r="H14" s="2">
        <v>8.1824399999999997</v>
      </c>
      <c r="I14" s="2"/>
      <c r="J14" s="4"/>
    </row>
    <row r="15" spans="1:10" x14ac:dyDescent="0.25">
      <c r="A15">
        <v>14</v>
      </c>
      <c r="B15" t="s">
        <v>261</v>
      </c>
      <c r="C15">
        <v>1</v>
      </c>
      <c r="D15" t="s">
        <v>262</v>
      </c>
      <c r="E15" t="s">
        <v>241</v>
      </c>
      <c r="F15" s="4">
        <v>29827</v>
      </c>
      <c r="G15" s="4">
        <v>41518</v>
      </c>
      <c r="H15" s="2">
        <v>8.1824399999999997</v>
      </c>
      <c r="I15" s="2"/>
      <c r="J15" s="4"/>
    </row>
    <row r="16" spans="1:10" x14ac:dyDescent="0.25">
      <c r="A16">
        <v>15</v>
      </c>
      <c r="B16" t="s">
        <v>263</v>
      </c>
      <c r="C16">
        <v>2</v>
      </c>
      <c r="D16" t="s">
        <v>264</v>
      </c>
      <c r="E16" t="s">
        <v>241</v>
      </c>
      <c r="F16" s="4">
        <v>31258</v>
      </c>
      <c r="G16" s="4">
        <v>42489</v>
      </c>
      <c r="H16" s="2">
        <v>8.1824399999999997</v>
      </c>
      <c r="I16" s="2"/>
      <c r="J16" s="4"/>
    </row>
    <row r="17" spans="1:10" x14ac:dyDescent="0.25">
      <c r="A17">
        <v>16</v>
      </c>
      <c r="B17" t="s">
        <v>265</v>
      </c>
      <c r="C17">
        <v>2</v>
      </c>
      <c r="D17" t="s">
        <v>237</v>
      </c>
      <c r="E17" t="s">
        <v>238</v>
      </c>
      <c r="F17" s="4">
        <v>22369</v>
      </c>
      <c r="G17" s="4">
        <v>36341</v>
      </c>
      <c r="H17" s="2">
        <v>15.16536</v>
      </c>
      <c r="I17" s="2"/>
      <c r="J17" s="4"/>
    </row>
    <row r="18" spans="1:10" x14ac:dyDescent="0.25">
      <c r="A18">
        <v>17</v>
      </c>
      <c r="B18" t="s">
        <v>266</v>
      </c>
      <c r="C18">
        <v>3</v>
      </c>
      <c r="D18" t="s">
        <v>267</v>
      </c>
      <c r="E18" t="s">
        <v>241</v>
      </c>
      <c r="F18" s="4">
        <v>26752</v>
      </c>
      <c r="G18" s="4">
        <v>42185</v>
      </c>
      <c r="H18" s="2">
        <v>7.4541599999999999</v>
      </c>
      <c r="I18" s="2"/>
      <c r="J18" s="4"/>
    </row>
    <row r="19" spans="1:10" x14ac:dyDescent="0.25">
      <c r="A19">
        <v>18</v>
      </c>
      <c r="B19" t="s">
        <v>268</v>
      </c>
      <c r="C19">
        <v>4</v>
      </c>
      <c r="D19" t="s">
        <v>247</v>
      </c>
      <c r="E19" t="s">
        <v>238</v>
      </c>
      <c r="F19" s="4">
        <v>26199</v>
      </c>
      <c r="G19" s="4">
        <v>41273</v>
      </c>
      <c r="H19" s="2">
        <v>9.2427299999999981</v>
      </c>
      <c r="I19" s="2"/>
      <c r="J19" s="4"/>
    </row>
    <row r="20" spans="1:10" x14ac:dyDescent="0.25">
      <c r="A20">
        <v>19</v>
      </c>
      <c r="B20" t="s">
        <v>269</v>
      </c>
      <c r="C20">
        <v>2</v>
      </c>
      <c r="D20" t="s">
        <v>270</v>
      </c>
      <c r="E20" t="s">
        <v>238</v>
      </c>
      <c r="F20" s="4">
        <v>28213</v>
      </c>
      <c r="G20" s="4">
        <v>41976</v>
      </c>
      <c r="H20" s="2">
        <v>9.2962800000000012</v>
      </c>
      <c r="I20" s="2"/>
      <c r="J20" s="4"/>
    </row>
    <row r="21" spans="1:10" x14ac:dyDescent="0.25">
      <c r="A21">
        <v>20</v>
      </c>
      <c r="B21" t="s">
        <v>271</v>
      </c>
      <c r="C21">
        <v>2</v>
      </c>
      <c r="D21" t="s">
        <v>272</v>
      </c>
      <c r="E21" t="s">
        <v>241</v>
      </c>
      <c r="F21" s="4">
        <v>32324</v>
      </c>
      <c r="G21" s="4">
        <v>42154</v>
      </c>
      <c r="H21" s="2">
        <v>8.7929099999999991</v>
      </c>
      <c r="I21" s="2"/>
      <c r="J21" s="4"/>
    </row>
    <row r="22" spans="1:10" x14ac:dyDescent="0.25">
      <c r="A22">
        <v>21</v>
      </c>
      <c r="B22" t="s">
        <v>273</v>
      </c>
      <c r="C22">
        <v>2</v>
      </c>
      <c r="D22" t="s">
        <v>274</v>
      </c>
      <c r="E22" t="s">
        <v>241</v>
      </c>
      <c r="F22" s="4">
        <v>28304</v>
      </c>
      <c r="G22" s="4">
        <v>37711</v>
      </c>
      <c r="H22" s="2">
        <v>8.5465800000000005</v>
      </c>
      <c r="I22" s="2"/>
      <c r="J22" s="4"/>
    </row>
    <row r="23" spans="1:10" x14ac:dyDescent="0.25">
      <c r="A23">
        <v>22</v>
      </c>
      <c r="B23" t="s">
        <v>275</v>
      </c>
      <c r="C23">
        <v>5</v>
      </c>
      <c r="D23" t="s">
        <v>276</v>
      </c>
      <c r="E23" t="s">
        <v>238</v>
      </c>
      <c r="F23" s="4">
        <v>29815</v>
      </c>
      <c r="G23" s="4">
        <v>43486</v>
      </c>
      <c r="H23" s="2">
        <v>14.704830000000001</v>
      </c>
      <c r="I23" s="2"/>
      <c r="J23" s="4"/>
    </row>
    <row r="24" spans="1:10" x14ac:dyDescent="0.25">
      <c r="A24">
        <v>23</v>
      </c>
      <c r="B24" t="s">
        <v>277</v>
      </c>
      <c r="C24">
        <v>5</v>
      </c>
      <c r="D24" t="s">
        <v>278</v>
      </c>
      <c r="E24" t="s">
        <v>241</v>
      </c>
      <c r="F24" s="4">
        <v>29644</v>
      </c>
      <c r="G24" s="4">
        <v>38018</v>
      </c>
      <c r="H24" s="2">
        <v>9.4997699999999998</v>
      </c>
      <c r="I24" s="2"/>
      <c r="J24" s="4"/>
    </row>
    <row r="25" spans="1:10" x14ac:dyDescent="0.25">
      <c r="A25">
        <v>24</v>
      </c>
      <c r="B25" t="s">
        <v>279</v>
      </c>
      <c r="C25">
        <v>3</v>
      </c>
      <c r="D25" t="s">
        <v>280</v>
      </c>
      <c r="E25" t="s">
        <v>238</v>
      </c>
      <c r="F25" s="4">
        <v>27354</v>
      </c>
      <c r="G25" s="4">
        <v>37406</v>
      </c>
      <c r="H25" s="2">
        <v>24.87933</v>
      </c>
      <c r="I25" s="2"/>
      <c r="J25" s="4"/>
    </row>
    <row r="26" spans="1:10" x14ac:dyDescent="0.25">
      <c r="A26">
        <v>25</v>
      </c>
      <c r="B26" t="s">
        <v>0</v>
      </c>
      <c r="C26">
        <v>6</v>
      </c>
      <c r="D26" t="s">
        <v>295</v>
      </c>
      <c r="E26" t="s">
        <v>238</v>
      </c>
      <c r="F26" s="4">
        <v>24278</v>
      </c>
      <c r="G26" s="4">
        <v>32971</v>
      </c>
      <c r="H26" s="2">
        <v>24.87933</v>
      </c>
    </row>
    <row r="27" spans="1:10" x14ac:dyDescent="0.25">
      <c r="A27">
        <v>26</v>
      </c>
      <c r="B27" t="s">
        <v>1</v>
      </c>
      <c r="C27">
        <v>6</v>
      </c>
      <c r="D27" t="s">
        <v>296</v>
      </c>
      <c r="E27" t="s">
        <v>241</v>
      </c>
      <c r="F27" s="4">
        <v>27949</v>
      </c>
      <c r="G27" s="4">
        <v>38121</v>
      </c>
      <c r="H27" s="2">
        <v>24.87933</v>
      </c>
    </row>
    <row r="28" spans="1:10" x14ac:dyDescent="0.25">
      <c r="A28">
        <v>27</v>
      </c>
      <c r="B28" t="s">
        <v>2</v>
      </c>
      <c r="C28">
        <v>6</v>
      </c>
      <c r="D28" t="s">
        <v>297</v>
      </c>
      <c r="E28" t="s">
        <v>238</v>
      </c>
      <c r="F28" s="4">
        <v>25543</v>
      </c>
      <c r="G28" s="4">
        <v>34198</v>
      </c>
      <c r="H28" s="2">
        <v>24.87933</v>
      </c>
    </row>
    <row r="29" spans="1:10" x14ac:dyDescent="0.25">
      <c r="A29">
        <v>28</v>
      </c>
      <c r="B29" t="s">
        <v>3</v>
      </c>
      <c r="C29">
        <v>6</v>
      </c>
      <c r="D29" t="s">
        <v>298</v>
      </c>
      <c r="E29" t="s">
        <v>241</v>
      </c>
      <c r="F29" s="4">
        <v>29591</v>
      </c>
      <c r="G29" s="4">
        <v>41973</v>
      </c>
      <c r="H29" s="2">
        <v>24.87933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6"/>
  </sheetPr>
  <dimension ref="A2:DO13"/>
  <sheetViews>
    <sheetView zoomScale="80" zoomScaleNormal="80" workbookViewId="0">
      <selection activeCell="AB15" sqref="AB15"/>
    </sheetView>
  </sheetViews>
  <sheetFormatPr baseColWidth="10" defaultRowHeight="15" x14ac:dyDescent="0.25"/>
  <cols>
    <col min="1" max="1" width="25.5703125" bestFit="1" customWidth="1"/>
    <col min="2" max="2" width="9" bestFit="1" customWidth="1"/>
    <col min="3" max="9" width="3.7109375" customWidth="1"/>
    <col min="10" max="10" width="6.42578125" style="3" customWidth="1"/>
    <col min="11" max="62" width="3.7109375" customWidth="1"/>
    <col min="63" max="63" width="6.7109375" customWidth="1"/>
    <col min="64" max="115" width="3.7109375" customWidth="1"/>
    <col min="116" max="116" width="7.85546875" customWidth="1"/>
    <col min="118" max="118" width="22.140625" bestFit="1" customWidth="1"/>
  </cols>
  <sheetData>
    <row r="2" spans="1:119" ht="15.75" thickBot="1" x14ac:dyDescent="0.3"/>
    <row r="3" spans="1:119" ht="15" customHeight="1" x14ac:dyDescent="0.25">
      <c r="A3" s="64" t="s">
        <v>293</v>
      </c>
      <c r="B3" s="35" t="s">
        <v>288</v>
      </c>
      <c r="C3" s="66">
        <v>2017</v>
      </c>
      <c r="D3" s="67"/>
      <c r="E3" s="67"/>
      <c r="F3" s="67"/>
      <c r="G3" s="67"/>
      <c r="H3" s="67"/>
      <c r="I3" s="68"/>
      <c r="J3" s="62" t="s">
        <v>289</v>
      </c>
      <c r="K3" s="69">
        <v>2018</v>
      </c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1"/>
      <c r="BK3" s="62" t="s">
        <v>299</v>
      </c>
      <c r="BL3" s="66">
        <v>2019</v>
      </c>
      <c r="BM3" s="67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7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7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7"/>
      <c r="DE3" s="67"/>
      <c r="DF3" s="67"/>
      <c r="DG3" s="67"/>
      <c r="DH3" s="67"/>
      <c r="DI3" s="67"/>
      <c r="DJ3" s="67"/>
      <c r="DK3" s="72"/>
      <c r="DL3" s="62" t="s">
        <v>310</v>
      </c>
    </row>
    <row r="4" spans="1:119" ht="15.75" thickBot="1" x14ac:dyDescent="0.3">
      <c r="A4" s="65"/>
      <c r="B4" s="36" t="s">
        <v>290</v>
      </c>
      <c r="C4" s="5">
        <v>46</v>
      </c>
      <c r="D4" s="6">
        <v>47</v>
      </c>
      <c r="E4" s="6">
        <v>48</v>
      </c>
      <c r="F4" s="6">
        <v>49</v>
      </c>
      <c r="G4" s="6">
        <v>50</v>
      </c>
      <c r="H4" s="6">
        <v>51</v>
      </c>
      <c r="I4" s="7">
        <v>52</v>
      </c>
      <c r="J4" s="63"/>
      <c r="K4" s="8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9">
        <v>8</v>
      </c>
      <c r="S4" s="9">
        <v>9</v>
      </c>
      <c r="T4" s="9">
        <v>10</v>
      </c>
      <c r="U4" s="9">
        <v>11</v>
      </c>
      <c r="V4" s="9">
        <v>12</v>
      </c>
      <c r="W4" s="9">
        <v>13</v>
      </c>
      <c r="X4" s="9">
        <v>14</v>
      </c>
      <c r="Y4" s="9">
        <v>15</v>
      </c>
      <c r="Z4" s="9">
        <v>16</v>
      </c>
      <c r="AA4" s="9">
        <v>17</v>
      </c>
      <c r="AB4" s="9">
        <v>18</v>
      </c>
      <c r="AC4" s="9">
        <v>19</v>
      </c>
      <c r="AD4" s="9">
        <v>20</v>
      </c>
      <c r="AE4" s="9">
        <v>21</v>
      </c>
      <c r="AF4" s="9">
        <v>22</v>
      </c>
      <c r="AG4" s="9">
        <v>23</v>
      </c>
      <c r="AH4" s="9">
        <v>24</v>
      </c>
      <c r="AI4" s="9">
        <v>25</v>
      </c>
      <c r="AJ4" s="9">
        <v>26</v>
      </c>
      <c r="AK4" s="9">
        <v>27</v>
      </c>
      <c r="AL4" s="9">
        <v>28</v>
      </c>
      <c r="AM4" s="9">
        <v>29</v>
      </c>
      <c r="AN4" s="9">
        <v>30</v>
      </c>
      <c r="AO4" s="9">
        <v>31</v>
      </c>
      <c r="AP4" s="9">
        <v>32</v>
      </c>
      <c r="AQ4" s="9">
        <v>33</v>
      </c>
      <c r="AR4" s="9">
        <v>34</v>
      </c>
      <c r="AS4" s="9">
        <v>35</v>
      </c>
      <c r="AT4" s="9">
        <v>36</v>
      </c>
      <c r="AU4" s="9">
        <v>37</v>
      </c>
      <c r="AV4" s="9">
        <v>38</v>
      </c>
      <c r="AW4" s="9">
        <v>39</v>
      </c>
      <c r="AX4" s="9">
        <v>40</v>
      </c>
      <c r="AY4" s="9">
        <v>41</v>
      </c>
      <c r="AZ4" s="9">
        <v>42</v>
      </c>
      <c r="BA4" s="9">
        <v>43</v>
      </c>
      <c r="BB4" s="9">
        <v>44</v>
      </c>
      <c r="BC4" s="9">
        <v>45</v>
      </c>
      <c r="BD4" s="9">
        <v>46</v>
      </c>
      <c r="BE4" s="9">
        <v>47</v>
      </c>
      <c r="BF4" s="9">
        <v>48</v>
      </c>
      <c r="BG4" s="9">
        <v>49</v>
      </c>
      <c r="BH4" s="9">
        <v>50</v>
      </c>
      <c r="BI4" s="9">
        <v>51</v>
      </c>
      <c r="BJ4" s="10">
        <v>52</v>
      </c>
      <c r="BK4" s="63"/>
      <c r="BL4" s="5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7</v>
      </c>
      <c r="BS4" s="6">
        <v>8</v>
      </c>
      <c r="BT4" s="6">
        <v>9</v>
      </c>
      <c r="BU4" s="6">
        <v>10</v>
      </c>
      <c r="BV4" s="6">
        <v>11</v>
      </c>
      <c r="BW4" s="6">
        <v>12</v>
      </c>
      <c r="BX4" s="6">
        <v>13</v>
      </c>
      <c r="BY4" s="6">
        <v>14</v>
      </c>
      <c r="BZ4" s="6">
        <v>15</v>
      </c>
      <c r="CA4" s="6">
        <v>16</v>
      </c>
      <c r="CB4" s="6">
        <v>17</v>
      </c>
      <c r="CC4" s="6">
        <v>18</v>
      </c>
      <c r="CD4" s="6">
        <v>19</v>
      </c>
      <c r="CE4" s="6">
        <v>20</v>
      </c>
      <c r="CF4" s="6">
        <v>21</v>
      </c>
      <c r="CG4" s="6">
        <v>22</v>
      </c>
      <c r="CH4" s="6">
        <v>23</v>
      </c>
      <c r="CI4" s="6">
        <v>24</v>
      </c>
      <c r="CJ4" s="6">
        <v>25</v>
      </c>
      <c r="CK4" s="6">
        <v>26</v>
      </c>
      <c r="CL4" s="6">
        <v>27</v>
      </c>
      <c r="CM4" s="6">
        <v>28</v>
      </c>
      <c r="CN4" s="6">
        <v>29</v>
      </c>
      <c r="CO4" s="6">
        <v>30</v>
      </c>
      <c r="CP4" s="6">
        <v>31</v>
      </c>
      <c r="CQ4" s="6">
        <v>32</v>
      </c>
      <c r="CR4" s="6">
        <v>33</v>
      </c>
      <c r="CS4" s="6">
        <v>34</v>
      </c>
      <c r="CT4" s="6">
        <v>35</v>
      </c>
      <c r="CU4" s="6">
        <v>36</v>
      </c>
      <c r="CV4" s="6">
        <v>37</v>
      </c>
      <c r="CW4" s="6">
        <v>38</v>
      </c>
      <c r="CX4" s="6">
        <v>39</v>
      </c>
      <c r="CY4" s="6">
        <v>40</v>
      </c>
      <c r="CZ4" s="6">
        <v>41</v>
      </c>
      <c r="DA4" s="6">
        <v>42</v>
      </c>
      <c r="DB4" s="6">
        <v>43</v>
      </c>
      <c r="DC4" s="6">
        <v>44</v>
      </c>
      <c r="DD4" s="6">
        <v>45</v>
      </c>
      <c r="DE4" s="6">
        <v>46</v>
      </c>
      <c r="DF4" s="6">
        <v>47</v>
      </c>
      <c r="DG4" s="6">
        <v>48</v>
      </c>
      <c r="DH4" s="6">
        <v>49</v>
      </c>
      <c r="DI4" s="6">
        <v>50</v>
      </c>
      <c r="DJ4" s="6">
        <v>51</v>
      </c>
      <c r="DK4" s="11">
        <v>52</v>
      </c>
      <c r="DL4" s="63"/>
      <c r="DN4" t="s">
        <v>291</v>
      </c>
    </row>
    <row r="5" spans="1:119" x14ac:dyDescent="0.25">
      <c r="A5" s="37" t="s">
        <v>204</v>
      </c>
      <c r="B5" s="38"/>
      <c r="C5" s="12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4">
        <v>0</v>
      </c>
      <c r="J5" s="45">
        <f>SUM(C5:I5)</f>
        <v>0</v>
      </c>
      <c r="K5" s="15">
        <v>0</v>
      </c>
      <c r="L5" s="13">
        <v>0</v>
      </c>
      <c r="M5" s="13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9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5</v>
      </c>
      <c r="AA5" s="16">
        <v>0</v>
      </c>
      <c r="AB5" s="16">
        <v>0</v>
      </c>
      <c r="AC5" s="17">
        <v>0</v>
      </c>
      <c r="AD5" s="17">
        <v>5</v>
      </c>
      <c r="AE5" s="17">
        <v>0</v>
      </c>
      <c r="AF5" s="17">
        <v>0</v>
      </c>
      <c r="AG5" s="17">
        <v>0</v>
      </c>
      <c r="AH5" s="17">
        <v>5</v>
      </c>
      <c r="AI5" s="17">
        <v>0</v>
      </c>
      <c r="AJ5" s="17">
        <v>0</v>
      </c>
      <c r="AK5" s="17">
        <v>0</v>
      </c>
      <c r="AL5" s="17">
        <v>5</v>
      </c>
      <c r="AM5" s="17">
        <v>0</v>
      </c>
      <c r="AN5" s="17">
        <v>0</v>
      </c>
      <c r="AO5" s="17">
        <v>0</v>
      </c>
      <c r="AP5" s="17">
        <v>6</v>
      </c>
      <c r="AQ5" s="17">
        <v>0</v>
      </c>
      <c r="AR5" s="17">
        <v>0</v>
      </c>
      <c r="AS5" s="17">
        <v>0</v>
      </c>
      <c r="AT5" s="17">
        <v>0</v>
      </c>
      <c r="AU5" s="17">
        <v>6</v>
      </c>
      <c r="AV5" s="17">
        <v>0</v>
      </c>
      <c r="AW5" s="17">
        <v>0</v>
      </c>
      <c r="AX5" s="17">
        <v>0</v>
      </c>
      <c r="AY5" s="17">
        <v>8</v>
      </c>
      <c r="AZ5" s="17">
        <v>0</v>
      </c>
      <c r="BA5" s="17">
        <v>0</v>
      </c>
      <c r="BB5" s="17">
        <v>0</v>
      </c>
      <c r="BC5" s="17">
        <v>0</v>
      </c>
      <c r="BD5" s="17">
        <v>8</v>
      </c>
      <c r="BE5" s="17">
        <v>0</v>
      </c>
      <c r="BF5" s="17">
        <v>0</v>
      </c>
      <c r="BG5" s="17">
        <v>0</v>
      </c>
      <c r="BH5" s="17">
        <v>8</v>
      </c>
      <c r="BI5" s="17">
        <v>0</v>
      </c>
      <c r="BJ5" s="17">
        <v>0</v>
      </c>
      <c r="BK5" s="45">
        <f>SUM(K5:BJ5)</f>
        <v>65</v>
      </c>
      <c r="BL5" s="17">
        <v>0</v>
      </c>
      <c r="BM5" s="17">
        <v>0</v>
      </c>
      <c r="BN5" s="17">
        <v>8</v>
      </c>
      <c r="BO5" s="17">
        <v>0</v>
      </c>
      <c r="BP5" s="17">
        <v>0</v>
      </c>
      <c r="BQ5" s="17">
        <v>0</v>
      </c>
      <c r="BR5" s="17">
        <v>8</v>
      </c>
      <c r="BS5" s="17">
        <v>0</v>
      </c>
      <c r="BT5" s="17">
        <v>0</v>
      </c>
      <c r="BU5" s="17">
        <v>0</v>
      </c>
      <c r="BV5" s="17">
        <v>8</v>
      </c>
      <c r="BW5" s="17">
        <v>0</v>
      </c>
      <c r="BX5" s="17">
        <v>0</v>
      </c>
      <c r="BY5" s="17">
        <v>0</v>
      </c>
      <c r="BZ5" s="17">
        <v>10</v>
      </c>
      <c r="CA5" s="17">
        <v>0</v>
      </c>
      <c r="CB5" s="17">
        <v>0</v>
      </c>
      <c r="CC5" s="17">
        <v>0</v>
      </c>
      <c r="CD5" s="17">
        <v>0</v>
      </c>
      <c r="CE5" s="17">
        <v>10</v>
      </c>
      <c r="CF5" s="17">
        <v>0</v>
      </c>
      <c r="CG5" s="17">
        <v>0</v>
      </c>
      <c r="CH5" s="17">
        <v>0</v>
      </c>
      <c r="CI5" s="17">
        <v>10</v>
      </c>
      <c r="CJ5" s="17">
        <v>0</v>
      </c>
      <c r="CK5" s="17">
        <v>0</v>
      </c>
      <c r="CL5" s="17">
        <v>0</v>
      </c>
      <c r="CM5" s="17">
        <v>10</v>
      </c>
      <c r="CN5" s="17">
        <v>0</v>
      </c>
      <c r="CO5" s="17">
        <v>0</v>
      </c>
      <c r="CP5" s="17">
        <v>0</v>
      </c>
      <c r="CQ5" s="17">
        <v>0</v>
      </c>
      <c r="CR5" s="17">
        <v>10</v>
      </c>
      <c r="CS5" s="17">
        <v>0</v>
      </c>
      <c r="CT5" s="17">
        <v>0</v>
      </c>
      <c r="CU5" s="17">
        <v>0</v>
      </c>
      <c r="CV5" s="17">
        <v>10</v>
      </c>
      <c r="CW5" s="17">
        <v>0</v>
      </c>
      <c r="CX5" s="17">
        <v>0</v>
      </c>
      <c r="CY5" s="17">
        <v>0</v>
      </c>
      <c r="CZ5" s="17">
        <v>0</v>
      </c>
      <c r="DA5" s="17">
        <v>10</v>
      </c>
      <c r="DB5" s="17">
        <v>0</v>
      </c>
      <c r="DC5" s="17">
        <v>0</v>
      </c>
      <c r="DD5" s="17">
        <v>0</v>
      </c>
      <c r="DE5" s="17">
        <v>10</v>
      </c>
      <c r="DF5" s="17">
        <v>0</v>
      </c>
      <c r="DG5" s="17">
        <v>0</v>
      </c>
      <c r="DH5" s="17">
        <v>0</v>
      </c>
      <c r="DI5" s="17">
        <v>10</v>
      </c>
      <c r="DJ5" s="17">
        <v>0</v>
      </c>
      <c r="DK5" s="17">
        <v>0</v>
      </c>
      <c r="DL5" s="45">
        <f>SUM(BL5:DK5)</f>
        <v>114</v>
      </c>
      <c r="DN5" t="s">
        <v>292</v>
      </c>
      <c r="DO5" s="18" t="s">
        <v>301</v>
      </c>
    </row>
    <row r="6" spans="1:119" x14ac:dyDescent="0.25">
      <c r="A6" s="39" t="s">
        <v>206</v>
      </c>
      <c r="B6" s="40"/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  <c r="J6" s="45">
        <f>SUM(C6:I6)</f>
        <v>0</v>
      </c>
      <c r="K6" s="15">
        <v>0</v>
      </c>
      <c r="L6" s="13">
        <v>0</v>
      </c>
      <c r="M6" s="13">
        <v>6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11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5</v>
      </c>
      <c r="AA6" s="16">
        <v>0</v>
      </c>
      <c r="AB6" s="16">
        <v>0</v>
      </c>
      <c r="AC6" s="17">
        <v>0</v>
      </c>
      <c r="AD6" s="17">
        <v>5</v>
      </c>
      <c r="AE6" s="17">
        <v>0</v>
      </c>
      <c r="AF6" s="17">
        <v>0</v>
      </c>
      <c r="AG6" s="17">
        <v>0</v>
      </c>
      <c r="AH6" s="17">
        <v>5</v>
      </c>
      <c r="AI6" s="17">
        <v>0</v>
      </c>
      <c r="AJ6" s="17">
        <v>0</v>
      </c>
      <c r="AK6" s="17">
        <v>0</v>
      </c>
      <c r="AL6" s="17">
        <v>5</v>
      </c>
      <c r="AM6" s="17">
        <v>0</v>
      </c>
      <c r="AN6" s="17">
        <v>0</v>
      </c>
      <c r="AO6" s="17">
        <v>0</v>
      </c>
      <c r="AP6" s="17">
        <v>6</v>
      </c>
      <c r="AQ6" s="17">
        <v>0</v>
      </c>
      <c r="AR6" s="17">
        <v>0</v>
      </c>
      <c r="AS6" s="17">
        <v>0</v>
      </c>
      <c r="AT6" s="17">
        <v>0</v>
      </c>
      <c r="AU6" s="17">
        <v>6</v>
      </c>
      <c r="AV6" s="17">
        <v>0</v>
      </c>
      <c r="AW6" s="17">
        <v>0</v>
      </c>
      <c r="AX6" s="17">
        <v>0</v>
      </c>
      <c r="AY6" s="17">
        <v>8</v>
      </c>
      <c r="AZ6" s="17">
        <v>0</v>
      </c>
      <c r="BA6" s="17">
        <v>0</v>
      </c>
      <c r="BB6" s="17">
        <v>0</v>
      </c>
      <c r="BC6" s="17">
        <v>0</v>
      </c>
      <c r="BD6" s="17">
        <v>8</v>
      </c>
      <c r="BE6" s="17">
        <v>0</v>
      </c>
      <c r="BF6" s="17">
        <v>0</v>
      </c>
      <c r="BG6" s="17">
        <v>0</v>
      </c>
      <c r="BH6" s="17">
        <v>8</v>
      </c>
      <c r="BI6" s="17">
        <v>0</v>
      </c>
      <c r="BJ6" s="17">
        <v>0</v>
      </c>
      <c r="BK6" s="45">
        <f>SUM(K6:BJ6)</f>
        <v>73</v>
      </c>
      <c r="BL6" s="17">
        <v>0</v>
      </c>
      <c r="BM6" s="17">
        <v>0</v>
      </c>
      <c r="BN6" s="17">
        <v>8</v>
      </c>
      <c r="BO6" s="17">
        <v>0</v>
      </c>
      <c r="BP6" s="17">
        <v>0</v>
      </c>
      <c r="BQ6" s="17">
        <v>0</v>
      </c>
      <c r="BR6" s="17">
        <v>8</v>
      </c>
      <c r="BS6" s="17">
        <v>0</v>
      </c>
      <c r="BT6" s="17">
        <v>0</v>
      </c>
      <c r="BU6" s="17">
        <v>0</v>
      </c>
      <c r="BV6" s="17">
        <v>8</v>
      </c>
      <c r="BW6" s="17">
        <v>0</v>
      </c>
      <c r="BX6" s="17">
        <v>0</v>
      </c>
      <c r="BY6" s="17">
        <v>0</v>
      </c>
      <c r="BZ6" s="17">
        <v>10</v>
      </c>
      <c r="CA6" s="17">
        <v>0</v>
      </c>
      <c r="CB6" s="17">
        <v>0</v>
      </c>
      <c r="CC6" s="17">
        <v>0</v>
      </c>
      <c r="CD6" s="17">
        <v>0</v>
      </c>
      <c r="CE6" s="17">
        <v>10</v>
      </c>
      <c r="CF6" s="17">
        <v>0</v>
      </c>
      <c r="CG6" s="17">
        <v>0</v>
      </c>
      <c r="CH6" s="17">
        <v>0</v>
      </c>
      <c r="CI6" s="17">
        <v>10</v>
      </c>
      <c r="CJ6" s="17">
        <v>0</v>
      </c>
      <c r="CK6" s="17">
        <v>0</v>
      </c>
      <c r="CL6" s="17">
        <v>0</v>
      </c>
      <c r="CM6" s="17">
        <v>10</v>
      </c>
      <c r="CN6" s="17">
        <v>0</v>
      </c>
      <c r="CO6" s="17">
        <v>0</v>
      </c>
      <c r="CP6" s="17">
        <v>0</v>
      </c>
      <c r="CQ6" s="17">
        <v>0</v>
      </c>
      <c r="CR6" s="17">
        <v>10</v>
      </c>
      <c r="CS6" s="17">
        <v>0</v>
      </c>
      <c r="CT6" s="17">
        <v>0</v>
      </c>
      <c r="CU6" s="17">
        <v>0</v>
      </c>
      <c r="CV6" s="17">
        <v>10</v>
      </c>
      <c r="CW6" s="17">
        <v>0</v>
      </c>
      <c r="CX6" s="17">
        <v>0</v>
      </c>
      <c r="CY6" s="17">
        <v>0</v>
      </c>
      <c r="CZ6" s="17">
        <v>0</v>
      </c>
      <c r="DA6" s="17">
        <v>10</v>
      </c>
      <c r="DB6" s="17">
        <v>0</v>
      </c>
      <c r="DC6" s="17">
        <v>0</v>
      </c>
      <c r="DD6" s="17">
        <v>0</v>
      </c>
      <c r="DE6" s="17">
        <v>10</v>
      </c>
      <c r="DF6" s="17">
        <v>0</v>
      </c>
      <c r="DG6" s="17">
        <v>0</v>
      </c>
      <c r="DH6" s="17">
        <v>0</v>
      </c>
      <c r="DI6" s="17">
        <v>10</v>
      </c>
      <c r="DJ6" s="17">
        <v>0</v>
      </c>
      <c r="DK6" s="17">
        <v>0</v>
      </c>
      <c r="DL6" s="45">
        <f t="shared" ref="DL6:DL12" si="0">SUM(BL6:DK6)</f>
        <v>114</v>
      </c>
      <c r="DN6" t="s">
        <v>292</v>
      </c>
      <c r="DO6" s="18" t="s">
        <v>302</v>
      </c>
    </row>
    <row r="7" spans="1:119" x14ac:dyDescent="0.25">
      <c r="A7" s="39" t="s">
        <v>208</v>
      </c>
      <c r="B7" s="40"/>
      <c r="C7" s="19">
        <v>0</v>
      </c>
      <c r="D7" s="20">
        <v>0</v>
      </c>
      <c r="E7" s="20">
        <v>0</v>
      </c>
      <c r="F7" s="20">
        <v>0</v>
      </c>
      <c r="G7" s="20">
        <v>5</v>
      </c>
      <c r="H7" s="20">
        <v>0</v>
      </c>
      <c r="I7" s="21">
        <v>0</v>
      </c>
      <c r="J7" s="45">
        <f t="shared" ref="J7:J12" si="1">SUM(C7:I7)</f>
        <v>5</v>
      </c>
      <c r="K7" s="22">
        <v>0</v>
      </c>
      <c r="L7" s="20">
        <v>0</v>
      </c>
      <c r="M7" s="20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5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45">
        <f t="shared" ref="BK7:BK12" si="2">SUM(K7:BJ7)</f>
        <v>5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  <c r="BS7" s="17">
        <v>0</v>
      </c>
      <c r="BT7" s="17">
        <v>0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7">
        <v>5</v>
      </c>
      <c r="CA7" s="17">
        <v>0</v>
      </c>
      <c r="CB7" s="17">
        <v>0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7">
        <v>0</v>
      </c>
      <c r="CT7" s="17">
        <v>0</v>
      </c>
      <c r="CU7" s="17">
        <v>0</v>
      </c>
      <c r="CV7" s="17">
        <v>5</v>
      </c>
      <c r="CW7" s="17">
        <v>0</v>
      </c>
      <c r="CX7" s="17">
        <v>0</v>
      </c>
      <c r="CY7" s="17">
        <v>0</v>
      </c>
      <c r="CZ7" s="17">
        <v>0</v>
      </c>
      <c r="DA7" s="17">
        <v>0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7">
        <v>0</v>
      </c>
      <c r="DH7" s="17">
        <v>0</v>
      </c>
      <c r="DI7" s="17">
        <v>0</v>
      </c>
      <c r="DJ7" s="17">
        <v>0</v>
      </c>
      <c r="DK7" s="17">
        <v>0</v>
      </c>
      <c r="DL7" s="45">
        <f t="shared" si="0"/>
        <v>10</v>
      </c>
      <c r="DN7" t="s">
        <v>292</v>
      </c>
      <c r="DO7" s="18" t="s">
        <v>303</v>
      </c>
    </row>
    <row r="8" spans="1:119" x14ac:dyDescent="0.25">
      <c r="A8" s="39" t="s">
        <v>210</v>
      </c>
      <c r="B8" s="40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5">
        <v>0</v>
      </c>
      <c r="J8" s="46">
        <f t="shared" si="1"/>
        <v>0</v>
      </c>
      <c r="K8" s="26">
        <v>0</v>
      </c>
      <c r="L8" s="24">
        <v>0</v>
      </c>
      <c r="M8" s="24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46">
        <f t="shared" si="2"/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73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64</v>
      </c>
      <c r="DH8" s="28">
        <v>0</v>
      </c>
      <c r="DI8" s="28">
        <v>0</v>
      </c>
      <c r="DJ8" s="28">
        <v>0</v>
      </c>
      <c r="DK8" s="28">
        <v>0</v>
      </c>
      <c r="DL8" s="46">
        <f t="shared" si="0"/>
        <v>137</v>
      </c>
      <c r="DN8" t="s">
        <v>292</v>
      </c>
    </row>
    <row r="9" spans="1:119" x14ac:dyDescent="0.25">
      <c r="A9" s="39" t="s">
        <v>211</v>
      </c>
      <c r="B9" s="40"/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v>0</v>
      </c>
      <c r="J9" s="45">
        <f t="shared" si="1"/>
        <v>0</v>
      </c>
      <c r="K9" s="15">
        <v>0</v>
      </c>
      <c r="L9" s="13">
        <v>0</v>
      </c>
      <c r="M9" s="13">
        <v>10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7">
        <v>0</v>
      </c>
      <c r="AD9" s="17">
        <v>0</v>
      </c>
      <c r="AE9" s="17">
        <v>0</v>
      </c>
      <c r="AF9" s="17">
        <v>10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10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10</v>
      </c>
      <c r="BF9" s="17">
        <v>0</v>
      </c>
      <c r="BG9" s="17">
        <v>0</v>
      </c>
      <c r="BH9" s="17">
        <v>0</v>
      </c>
      <c r="BI9" s="17">
        <v>0</v>
      </c>
      <c r="BJ9" s="17">
        <v>10</v>
      </c>
      <c r="BK9" s="45">
        <f t="shared" si="2"/>
        <v>60</v>
      </c>
      <c r="BL9" s="17">
        <v>0</v>
      </c>
      <c r="BM9" s="17">
        <v>0</v>
      </c>
      <c r="BN9" s="17">
        <v>0</v>
      </c>
      <c r="BO9" s="17">
        <v>10</v>
      </c>
      <c r="BP9" s="17">
        <v>0</v>
      </c>
      <c r="BQ9" s="17">
        <v>0</v>
      </c>
      <c r="BR9" s="17">
        <v>0</v>
      </c>
      <c r="BS9" s="17">
        <v>10</v>
      </c>
      <c r="BT9" s="17">
        <v>0</v>
      </c>
      <c r="BU9" s="17">
        <v>0</v>
      </c>
      <c r="BV9" s="17">
        <v>0</v>
      </c>
      <c r="BW9" s="17">
        <v>10</v>
      </c>
      <c r="BX9" s="17">
        <v>0</v>
      </c>
      <c r="BY9" s="17">
        <v>0</v>
      </c>
      <c r="BZ9" s="17">
        <v>0</v>
      </c>
      <c r="CA9" s="17">
        <v>0</v>
      </c>
      <c r="CB9" s="17">
        <v>10</v>
      </c>
      <c r="CC9" s="17">
        <v>0</v>
      </c>
      <c r="CD9" s="17">
        <v>0</v>
      </c>
      <c r="CE9" s="17">
        <v>0</v>
      </c>
      <c r="CF9" s="17">
        <v>10</v>
      </c>
      <c r="CG9" s="17">
        <v>0</v>
      </c>
      <c r="CH9" s="17">
        <v>0</v>
      </c>
      <c r="CI9" s="17">
        <v>0</v>
      </c>
      <c r="CJ9" s="17">
        <v>0</v>
      </c>
      <c r="CK9" s="17">
        <v>10</v>
      </c>
      <c r="CL9" s="17">
        <v>0</v>
      </c>
      <c r="CM9" s="17">
        <v>0</v>
      </c>
      <c r="CN9" s="17">
        <v>0</v>
      </c>
      <c r="CO9" s="17">
        <v>10</v>
      </c>
      <c r="CP9" s="17">
        <v>0</v>
      </c>
      <c r="CQ9" s="17">
        <v>0</v>
      </c>
      <c r="CR9" s="17">
        <v>0</v>
      </c>
      <c r="CS9" s="17">
        <v>10</v>
      </c>
      <c r="CT9" s="17">
        <v>0</v>
      </c>
      <c r="CU9" s="17">
        <v>0</v>
      </c>
      <c r="CV9" s="17">
        <v>0</v>
      </c>
      <c r="CW9" s="17">
        <v>0</v>
      </c>
      <c r="CX9" s="17">
        <v>10</v>
      </c>
      <c r="CY9" s="17">
        <v>0</v>
      </c>
      <c r="CZ9" s="17">
        <v>0</v>
      </c>
      <c r="DA9" s="17">
        <v>0</v>
      </c>
      <c r="DB9" s="17">
        <v>10</v>
      </c>
      <c r="DC9" s="17">
        <v>0</v>
      </c>
      <c r="DD9" s="17">
        <v>0</v>
      </c>
      <c r="DE9" s="17">
        <v>0</v>
      </c>
      <c r="DF9" s="17">
        <v>10</v>
      </c>
      <c r="DG9" s="17">
        <v>0</v>
      </c>
      <c r="DH9" s="17">
        <v>0</v>
      </c>
      <c r="DI9" s="17">
        <v>0</v>
      </c>
      <c r="DJ9" s="17">
        <v>0</v>
      </c>
      <c r="DK9" s="17">
        <v>10</v>
      </c>
      <c r="DL9" s="45">
        <f t="shared" si="0"/>
        <v>120</v>
      </c>
      <c r="DN9" t="s">
        <v>292</v>
      </c>
    </row>
    <row r="10" spans="1:119" x14ac:dyDescent="0.25">
      <c r="A10" s="39" t="s">
        <v>213</v>
      </c>
      <c r="B10" s="40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1">
        <v>0</v>
      </c>
      <c r="J10" s="46">
        <f t="shared" si="1"/>
        <v>0</v>
      </c>
      <c r="K10" s="32">
        <v>0</v>
      </c>
      <c r="L10" s="30">
        <v>0</v>
      </c>
      <c r="M10" s="30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46">
        <f t="shared" si="2"/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46">
        <f t="shared" si="0"/>
        <v>0</v>
      </c>
      <c r="DN10" t="s">
        <v>292</v>
      </c>
    </row>
    <row r="11" spans="1:119" x14ac:dyDescent="0.25">
      <c r="A11" s="39" t="s">
        <v>214</v>
      </c>
      <c r="B11" s="40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10</v>
      </c>
      <c r="J11" s="45">
        <f t="shared" si="1"/>
        <v>10</v>
      </c>
      <c r="K11" s="22">
        <v>0</v>
      </c>
      <c r="L11" s="20">
        <v>0</v>
      </c>
      <c r="M11" s="20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45">
        <f t="shared" si="2"/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45">
        <f t="shared" si="0"/>
        <v>0</v>
      </c>
      <c r="DN11" t="s">
        <v>292</v>
      </c>
    </row>
    <row r="12" spans="1:119" ht="15.75" thickBot="1" x14ac:dyDescent="0.3">
      <c r="A12" s="41" t="s">
        <v>199</v>
      </c>
      <c r="B12" s="42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5">
        <v>0</v>
      </c>
      <c r="J12" s="46">
        <f t="shared" si="1"/>
        <v>0</v>
      </c>
      <c r="K12" s="26">
        <v>0</v>
      </c>
      <c r="L12" s="24">
        <v>0</v>
      </c>
      <c r="M12" s="24">
        <v>0</v>
      </c>
      <c r="N12" s="27">
        <v>10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10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10</v>
      </c>
      <c r="AJ12" s="28">
        <v>0</v>
      </c>
      <c r="AK12" s="28">
        <v>0</v>
      </c>
      <c r="AL12" s="28">
        <v>0</v>
      </c>
      <c r="AM12" s="28">
        <v>0</v>
      </c>
      <c r="AN12" s="28">
        <v>10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10</v>
      </c>
      <c r="AY12" s="28">
        <v>0</v>
      </c>
      <c r="AZ12" s="28">
        <v>0</v>
      </c>
      <c r="BA12" s="28">
        <v>0</v>
      </c>
      <c r="BB12" s="28">
        <v>10</v>
      </c>
      <c r="BC12" s="28">
        <v>0</v>
      </c>
      <c r="BD12" s="28">
        <v>0</v>
      </c>
      <c r="BE12" s="28">
        <v>0</v>
      </c>
      <c r="BF12" s="28">
        <v>0</v>
      </c>
      <c r="BG12" s="28">
        <v>15</v>
      </c>
      <c r="BH12" s="28">
        <v>0</v>
      </c>
      <c r="BI12" s="28">
        <v>0</v>
      </c>
      <c r="BJ12" s="28">
        <v>0</v>
      </c>
      <c r="BK12" s="46">
        <f t="shared" si="2"/>
        <v>85</v>
      </c>
      <c r="BL12" s="28">
        <v>0</v>
      </c>
      <c r="BM12" s="28">
        <v>0</v>
      </c>
      <c r="BN12" s="28">
        <v>0</v>
      </c>
      <c r="BO12" s="28">
        <v>10</v>
      </c>
      <c r="BP12" s="28">
        <v>0</v>
      </c>
      <c r="BQ12" s="28">
        <v>0</v>
      </c>
      <c r="BR12" s="28">
        <v>0</v>
      </c>
      <c r="BS12" s="28">
        <v>10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10</v>
      </c>
      <c r="CA12" s="28">
        <v>0</v>
      </c>
      <c r="CB12" s="28">
        <v>0</v>
      </c>
      <c r="CC12" s="28">
        <v>0</v>
      </c>
      <c r="CD12" s="28">
        <v>10</v>
      </c>
      <c r="CE12" s="28">
        <v>0</v>
      </c>
      <c r="CF12" s="28">
        <v>0</v>
      </c>
      <c r="CG12" s="28">
        <v>0</v>
      </c>
      <c r="CH12" s="28">
        <v>0</v>
      </c>
      <c r="CI12" s="28">
        <v>17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22</v>
      </c>
      <c r="CP12" s="28">
        <v>0</v>
      </c>
      <c r="CQ12" s="28">
        <v>0</v>
      </c>
      <c r="CR12" s="28">
        <v>0</v>
      </c>
      <c r="CS12" s="28">
        <v>10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14</v>
      </c>
      <c r="CZ12" s="28">
        <v>0</v>
      </c>
      <c r="DA12" s="28">
        <v>0</v>
      </c>
      <c r="DB12" s="28">
        <v>0</v>
      </c>
      <c r="DC12" s="28">
        <v>11</v>
      </c>
      <c r="DD12" s="28">
        <v>0</v>
      </c>
      <c r="DE12" s="28">
        <v>0</v>
      </c>
      <c r="DF12" s="28">
        <v>0</v>
      </c>
      <c r="DG12" s="28">
        <v>0</v>
      </c>
      <c r="DH12" s="28">
        <v>13</v>
      </c>
      <c r="DI12" s="28">
        <v>0</v>
      </c>
      <c r="DJ12" s="28">
        <v>0</v>
      </c>
      <c r="DK12" s="28">
        <v>0</v>
      </c>
      <c r="DL12" s="46">
        <f t="shared" si="0"/>
        <v>127</v>
      </c>
      <c r="DN12" t="s">
        <v>292</v>
      </c>
    </row>
    <row r="13" spans="1:119" x14ac:dyDescent="0.25">
      <c r="U13" s="44"/>
    </row>
  </sheetData>
  <mergeCells count="7">
    <mergeCell ref="DL3:DL4"/>
    <mergeCell ref="A3:A4"/>
    <mergeCell ref="C3:I3"/>
    <mergeCell ref="J3:J4"/>
    <mergeCell ref="K3:BJ3"/>
    <mergeCell ref="BK3:BK4"/>
    <mergeCell ref="BL3:DK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"/>
  <sheetViews>
    <sheetView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Listes</vt:lpstr>
      <vt:lpstr>Mat°1°</vt:lpstr>
      <vt:lpstr>Prod°Finis</vt:lpstr>
      <vt:lpstr>Mat1°-Prod Finis</vt:lpstr>
      <vt:lpstr>Fournisseurs</vt:lpstr>
      <vt:lpstr>Prix-Mat°Prem-Fourn</vt:lpstr>
      <vt:lpstr>Récep°Mat°1°</vt:lpstr>
      <vt:lpstr>Salariés</vt:lpstr>
      <vt:lpstr>Dates de 1er besoin</vt:lpstr>
      <vt:lpstr>MAJ161220-FA20-3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Jean-Eric</cp:lastModifiedBy>
  <cp:lastPrinted>2018-01-19T14:05:15Z</cp:lastPrinted>
  <dcterms:created xsi:type="dcterms:W3CDTF">2014-03-25T08:16:15Z</dcterms:created>
  <dcterms:modified xsi:type="dcterms:W3CDTF">2021-01-27T04:48:11Z</dcterms:modified>
</cp:coreProperties>
</file>