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3191C4B-CC5E-4F8B-BE37-FD32CA2E81FD}" xr6:coauthVersionLast="46" xr6:coauthVersionMax="46" xr10:uidLastSave="{00000000-0000-0000-0000-000000000000}"/>
  <bookViews>
    <workbookView xWindow="-120" yWindow="-120" windowWidth="24240" windowHeight="13740" activeTab="2" xr2:uid="{00000000-000D-0000-FFFF-FFFF00000000}"/>
  </bookViews>
  <sheets>
    <sheet name="LISTE" sheetId="40" r:id="rId1"/>
    <sheet name="MODELE" sheetId="31" r:id="rId2"/>
    <sheet name="SYNTH" sheetId="94" r:id="rId3"/>
  </sheets>
  <definedNames>
    <definedName name="_xlnm.Print_Area" localSheetId="1">MODELE!$B$2:$G$21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40" roundtripDataSignature="AMtx7mhOStV4Rc1SDkjVG5jfBObB+LPjyQ=="/>
    </ext>
  </extLst>
</workbook>
</file>

<file path=xl/calcChain.xml><?xml version="1.0" encoding="utf-8"?>
<calcChain xmlns="http://schemas.openxmlformats.org/spreadsheetml/2006/main">
  <c r="H20" i="31" l="1"/>
  <c r="H19" i="31"/>
  <c r="H18" i="31"/>
  <c r="H17" i="31"/>
  <c r="H16" i="31"/>
  <c r="H15" i="31"/>
  <c r="H14" i="31"/>
  <c r="H13" i="31"/>
  <c r="H12" i="31"/>
  <c r="H11" i="31"/>
  <c r="H10" i="31"/>
  <c r="H9" i="31"/>
  <c r="H8" i="31"/>
  <c r="H7" i="31"/>
  <c r="D4" i="31"/>
  <c r="C4" i="31"/>
  <c r="F12" i="31" s="1"/>
  <c r="G12" i="31" s="1"/>
  <c r="B4" i="31"/>
  <c r="C12" i="31" s="1"/>
  <c r="G8" i="31"/>
  <c r="G17" i="31"/>
  <c r="G20" i="31"/>
  <c r="G7" i="31"/>
  <c r="F17" i="31"/>
  <c r="E4" i="31" l="1"/>
  <c r="C13" i="31"/>
  <c r="C14" i="31" s="1"/>
  <c r="C9" i="31"/>
  <c r="C10" i="31" s="1"/>
  <c r="F15" i="31"/>
  <c r="G15" i="31" s="1"/>
  <c r="F18" i="31" l="1"/>
  <c r="G18" i="31" s="1"/>
  <c r="F11" i="31"/>
  <c r="C7" i="31"/>
  <c r="C8" i="31" s="1"/>
  <c r="F9" i="31"/>
  <c r="G9" i="31" s="1"/>
  <c r="F10" i="31"/>
  <c r="G10" i="31" s="1"/>
  <c r="F13" i="31"/>
  <c r="G13" i="31" s="1"/>
  <c r="C15" i="31"/>
  <c r="C16" i="31" s="1"/>
  <c r="F16" i="31" s="1"/>
  <c r="G16" i="31" s="1"/>
  <c r="G11" i="31" l="1"/>
  <c r="F19" i="31"/>
  <c r="G19" i="31" s="1"/>
  <c r="C11" i="31"/>
  <c r="F14" i="31"/>
  <c r="E14" i="31" l="1"/>
  <c r="G14" i="31"/>
  <c r="E13" i="31"/>
  <c r="B21" i="31"/>
</calcChain>
</file>

<file path=xl/sharedStrings.xml><?xml version="1.0" encoding="utf-8"?>
<sst xmlns="http://schemas.openxmlformats.org/spreadsheetml/2006/main" count="106" uniqueCount="58">
  <si>
    <t>ep</t>
  </si>
  <si>
    <t>quantité</t>
  </si>
  <si>
    <t>matière</t>
  </si>
  <si>
    <t>section</t>
  </si>
  <si>
    <t>section/angle</t>
  </si>
  <si>
    <t>largeur</t>
  </si>
  <si>
    <t>jeu renfort</t>
  </si>
  <si>
    <t xml:space="preserve">retrait madrier bas </t>
  </si>
  <si>
    <t>non</t>
  </si>
  <si>
    <t xml:space="preserve">LARGEUR </t>
  </si>
  <si>
    <t xml:space="preserve">HAUTEUR </t>
  </si>
  <si>
    <t>N°</t>
  </si>
  <si>
    <t xml:space="preserve">observation </t>
  </si>
  <si>
    <t>décalage KVH</t>
  </si>
  <si>
    <t xml:space="preserve">1 coté droit et un coté fruit </t>
  </si>
  <si>
    <t>2 coté droit</t>
  </si>
  <si>
    <t>renfort biais</t>
  </si>
  <si>
    <t xml:space="preserve">cale angle </t>
  </si>
  <si>
    <t xml:space="preserve">cale renfort </t>
  </si>
  <si>
    <t>75 x 100</t>
  </si>
  <si>
    <t>CP 15mm</t>
  </si>
  <si>
    <t>oui</t>
  </si>
  <si>
    <t>fenetre</t>
  </si>
  <si>
    <t>REP</t>
  </si>
  <si>
    <t>KVH 95</t>
  </si>
  <si>
    <t xml:space="preserve">Sur renfort </t>
  </si>
  <si>
    <t>KVH220</t>
  </si>
  <si>
    <t>3°</t>
  </si>
  <si>
    <t>104,78 à 3°</t>
  </si>
  <si>
    <t>111,73 à 3°</t>
  </si>
  <si>
    <t>porte</t>
  </si>
  <si>
    <t>type</t>
  </si>
  <si>
    <t>hauteur</t>
  </si>
  <si>
    <t>C</t>
  </si>
  <si>
    <t>repere</t>
  </si>
  <si>
    <t>quantité totale</t>
  </si>
  <si>
    <t>RV</t>
  </si>
  <si>
    <t>RH</t>
  </si>
  <si>
    <t>VP</t>
  </si>
  <si>
    <t>VG</t>
  </si>
  <si>
    <t>HP</t>
  </si>
  <si>
    <t>HG</t>
  </si>
  <si>
    <t>D/D</t>
  </si>
  <si>
    <t>D/D comp</t>
  </si>
  <si>
    <t>C comp</t>
  </si>
  <si>
    <t>nom</t>
  </si>
  <si>
    <t>epaisseur</t>
  </si>
  <si>
    <t>ai</t>
  </si>
  <si>
    <t>sa</t>
  </si>
  <si>
    <t>fr</t>
  </si>
  <si>
    <t>Nombre d'éléments</t>
  </si>
  <si>
    <t>quantité / éléments</t>
  </si>
  <si>
    <t>ep cp</t>
  </si>
  <si>
    <t>jeu f</t>
  </si>
  <si>
    <t>jeu p</t>
  </si>
  <si>
    <t>a</t>
  </si>
  <si>
    <t>z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</si>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</sst>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3" x14ac:knownFonts="1">
    <font>
      <sz val="11"/>
      <color theme="1"/>
      <name val="Arial"/>
    </font>
    <font>
      <sz val="11"/>
      <color theme="1"/>
      <name val="Calibri"/>
      <family val="2"/>
    </font>
    <font>
      <sz val="1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b/>
      <sz val="22"/>
      <color theme="1"/>
      <name val="Calibri"/>
      <family val="2"/>
    </font>
    <font>
      <b/>
      <sz val="14"/>
      <color theme="1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00B050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A5A5A5"/>
      </patternFill>
    </fill>
    <fill>
      <patternFill patternType="solid">
        <fgColor theme="5" tint="0.79998168889431442"/>
        <bgColor rgb="FFBDD6EE"/>
      </patternFill>
    </fill>
    <fill>
      <patternFill patternType="solid">
        <fgColor theme="5" tint="0.79998168889431442"/>
        <bgColor rgb="FFFEF2CB"/>
      </patternFill>
    </fill>
    <fill>
      <patternFill patternType="solid">
        <fgColor theme="5" tint="0.79998168889431442"/>
        <bgColor rgb="FF00B0F0"/>
      </patternFill>
    </fill>
  </fills>
  <borders count="2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B0F0"/>
      </left>
      <right/>
      <top/>
      <bottom/>
      <diagonal/>
    </border>
    <border>
      <left style="thick">
        <color rgb="FF00B0F0"/>
      </left>
      <right style="thin">
        <color indexed="64"/>
      </right>
      <top style="thick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B0F0"/>
      </top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 style="thick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B0F0"/>
      </bottom>
      <diagonal/>
    </border>
    <border>
      <left style="thin">
        <color indexed="64"/>
      </left>
      <right style="medium">
        <color indexed="64"/>
      </right>
      <top style="thick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/>
      <diagonal/>
    </border>
    <border>
      <left/>
      <right style="thick">
        <color rgb="FF00B0F0"/>
      </right>
      <top/>
      <bottom/>
      <diagonal/>
    </border>
    <border>
      <left/>
      <right style="thick">
        <color rgb="FF00B0F0"/>
      </right>
      <top/>
      <bottom style="thick">
        <color rgb="FF00B0F0"/>
      </bottom>
      <diagonal/>
    </border>
  </borders>
  <cellStyleXfs count="1">
    <xf numFmtId="0" fontId="0" fillId="0" borderId="0"/>
  </cellStyleXfs>
  <cellXfs count="77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2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1" fillId="0" borderId="2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21" fillId="4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 vertical="center"/>
    </xf>
    <xf numFmtId="0" fontId="15" fillId="8" borderId="3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6" fillId="10" borderId="3" xfId="0" applyFont="1" applyFill="1" applyBorder="1" applyAlignment="1">
      <alignment horizontal="center" vertical="center"/>
    </xf>
    <xf numFmtId="0" fontId="17" fillId="10" borderId="3" xfId="0" applyFont="1" applyFill="1" applyBorder="1" applyAlignment="1">
      <alignment horizontal="center" vertical="center"/>
    </xf>
    <xf numFmtId="0" fontId="18" fillId="10" borderId="3" xfId="0" applyFont="1" applyFill="1" applyBorder="1" applyAlignment="1">
      <alignment horizontal="center" vertical="center"/>
    </xf>
    <xf numFmtId="0" fontId="19" fillId="10" borderId="3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7" borderId="20" xfId="0" applyFont="1" applyFill="1" applyBorder="1" applyAlignment="1">
      <alignment horizontal="center" vertical="center"/>
    </xf>
    <xf numFmtId="0" fontId="20" fillId="4" borderId="20" xfId="0" applyFont="1" applyFill="1" applyBorder="1" applyAlignment="1">
      <alignment horizontal="center" vertical="center"/>
    </xf>
    <xf numFmtId="0" fontId="21" fillId="4" borderId="2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08CD113A-1BF2-4770-AC6A-6E3A88FA45AB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2" Type="http://schemas.openxmlformats.org/officeDocument/2006/relationships/styles" Target="styles.xml"/><Relationship Id="rId46" Type="http://schemas.microsoft.com/office/2006/relationships/vbaProject" Target="vbaProject.bin"/><Relationship Id="rId2" Type="http://schemas.openxmlformats.org/officeDocument/2006/relationships/worksheet" Target="worksheets/sheet2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40" Type="http://customschemas.google.com/relationships/workbookmetadata" Target="metadata"/><Relationship Id="rId45" Type="http://schemas.openxmlformats.org/officeDocument/2006/relationships/customXml" Target="../customXml/item1.xml"/><Relationship Id="rId44" Type="http://schemas.openxmlformats.org/officeDocument/2006/relationships/calcChain" Target="calcChain.xml"/><Relationship Id="rId43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590550</xdr:colOff>
      <xdr:row>1</xdr:row>
      <xdr:rowOff>57150</xdr:rowOff>
    </xdr:from>
    <xdr:to>
      <xdr:col>14</xdr:col>
      <xdr:colOff>619125</xdr:colOff>
      <xdr:row>6</xdr:row>
      <xdr:rowOff>161925</xdr:rowOff>
    </xdr:to>
    <xdr:sp macro="[0]!CreerFeuill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524625" y="238125"/>
          <a:ext cx="2543175" cy="10096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créer les feuilles</a:t>
          </a:r>
        </a:p>
        <a:p>
          <a:pPr algn="l"/>
          <a:endParaRPr lang="fr-FR" sz="2400" b="1"/>
        </a:p>
      </xdr:txBody>
    </xdr:sp>
    <xdr:clientData/>
  </xdr:twoCellAnchor>
  <xdr:twoCellAnchor>
    <xdr:from>
      <xdr:col>11</xdr:col>
      <xdr:colOff>590550</xdr:colOff>
      <xdr:row>8</xdr:row>
      <xdr:rowOff>47625</xdr:rowOff>
    </xdr:from>
    <xdr:to>
      <xdr:col>14</xdr:col>
      <xdr:colOff>619125</xdr:colOff>
      <xdr:row>13</xdr:row>
      <xdr:rowOff>152400</xdr:rowOff>
    </xdr:to>
    <xdr:sp macro="[0]!SupprFeuille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524625" y="1495425"/>
          <a:ext cx="2543175" cy="10096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supprimer les</a:t>
          </a:r>
          <a:r>
            <a:rPr lang="fr-FR" sz="2000" b="1" baseline="0"/>
            <a:t> feuilles</a:t>
          </a:r>
          <a:endParaRPr lang="fr-FR" sz="20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F9A62A-612F-4D1E-AF9C-5E50E7BB878C}" name="Synthèse" displayName="Synthèse" ref="B1:H2" insertRow="1" totalsRowShown="0">
  <autoFilter ref="B1:H2" xr:uid="{9A8E682E-1D87-4C42-B30C-C953B17964B4}"/>
  <tableColumns count="7">
    <tableColumn id="1" xr3:uid="{A7331806-50A4-44FA-9A81-D4228CF90D4B}" name="matière"/>
    <tableColumn id="2" xr3:uid="{70DA67D5-313B-4851-9AA7-FC7AC912D2D2}" name="section"/>
    <tableColumn id="3" xr3:uid="{1FC96A2A-4C39-4D8C-8E27-8ECCCD76C52D}" name="section/angle"/>
    <tableColumn id="4" xr3:uid="{0CEA876B-F846-4A2B-A6C5-9A6C1715BF0D}" name="observation "/>
    <tableColumn id="5" xr3:uid="{24778BC1-C584-461C-ABDD-6DAD0407D634}" name="quantité / éléments"/>
    <tableColumn id="6" xr3:uid="{58F9F4B8-00E1-460B-A6ED-3969EDE1E5B0}" name="quantité totale"/>
    <tableColumn id="7" xr3:uid="{952F94FE-B4BF-4521-B685-F37C2B39CBA9}" name="nom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8B3AE-29E5-405E-BE5E-D8C7AC27F0C5}">
  <sheetPr codeName="Feuil40">
    <tabColor rgb="FF00B050"/>
  </sheetPr>
  <dimension ref="A1:AD36"/>
  <sheetViews>
    <sheetView workbookViewId="0">
      <selection activeCell="C2" sqref="C2:C9"/>
    </sheetView>
  </sheetViews>
  <sheetFormatPr defaultColWidth="11" defaultRowHeight="14.25" x14ac:dyDescent="0.2"/>
  <cols>
    <col min="1" max="1" width="6.125" style="4" bestFit="1" customWidth="1"/>
    <col min="2" max="2" width="6.5" style="4" bestFit="1" customWidth="1"/>
    <col min="3" max="3" width="6.5" bestFit="1" customWidth="1"/>
    <col min="4" max="4" width="7" bestFit="1" customWidth="1"/>
    <col min="5" max="5" width="8.875" bestFit="1" customWidth="1"/>
    <col min="6" max="6" width="7.25" bestFit="1" customWidth="1"/>
    <col min="7" max="7" width="3.875" bestFit="1" customWidth="1"/>
    <col min="8" max="8" width="6.375" bestFit="1" customWidth="1"/>
    <col min="9" max="9" width="6.25" style="4" bestFit="1" customWidth="1"/>
    <col min="10" max="10" width="11" style="4"/>
    <col min="11" max="11" width="12" bestFit="1" customWidth="1"/>
  </cols>
  <sheetData>
    <row r="1" spans="1:19" x14ac:dyDescent="0.2">
      <c r="A1" s="2" t="s">
        <v>34</v>
      </c>
      <c r="B1" s="2" t="s">
        <v>31</v>
      </c>
      <c r="C1" s="2" t="s">
        <v>5</v>
      </c>
      <c r="D1" s="2" t="s">
        <v>32</v>
      </c>
      <c r="E1" s="2" t="s">
        <v>46</v>
      </c>
      <c r="F1" s="2" t="s">
        <v>1</v>
      </c>
      <c r="G1" s="2" t="s">
        <v>0</v>
      </c>
      <c r="H1" s="2" t="s">
        <v>47</v>
      </c>
      <c r="I1" s="2" t="s">
        <v>48</v>
      </c>
      <c r="J1" s="2"/>
      <c r="K1" s="2"/>
      <c r="L1" s="2"/>
      <c r="M1" s="2"/>
    </row>
    <row r="2" spans="1:19" x14ac:dyDescent="0.2">
      <c r="A2" s="2">
        <v>1</v>
      </c>
      <c r="B2" s="2" t="s">
        <v>22</v>
      </c>
      <c r="C2">
        <v>1200</v>
      </c>
      <c r="D2">
        <v>1150</v>
      </c>
      <c r="E2">
        <v>200</v>
      </c>
      <c r="F2">
        <v>1</v>
      </c>
      <c r="G2" s="2">
        <v>10</v>
      </c>
      <c r="H2" s="2" t="s">
        <v>8</v>
      </c>
      <c r="I2" s="2" t="s">
        <v>21</v>
      </c>
      <c r="K2" s="4"/>
      <c r="L2" s="4"/>
      <c r="M2" s="4"/>
    </row>
    <row r="3" spans="1:19" x14ac:dyDescent="0.2">
      <c r="A3" s="2">
        <v>2</v>
      </c>
      <c r="B3" s="2" t="s">
        <v>22</v>
      </c>
      <c r="C3" s="4">
        <v>600</v>
      </c>
      <c r="D3">
        <v>2210</v>
      </c>
      <c r="E3">
        <v>200</v>
      </c>
      <c r="F3">
        <v>1</v>
      </c>
      <c r="G3" s="2">
        <v>10</v>
      </c>
      <c r="H3" s="2" t="s">
        <v>8</v>
      </c>
      <c r="I3" s="2" t="s">
        <v>21</v>
      </c>
    </row>
    <row r="4" spans="1:19" x14ac:dyDescent="0.2">
      <c r="A4" s="2" t="s">
        <v>55</v>
      </c>
      <c r="B4" s="2" t="s">
        <v>30</v>
      </c>
      <c r="C4" s="4">
        <v>1020</v>
      </c>
      <c r="D4">
        <v>2550</v>
      </c>
      <c r="E4">
        <v>200</v>
      </c>
      <c r="F4">
        <v>5</v>
      </c>
      <c r="G4" s="2">
        <v>10</v>
      </c>
      <c r="H4" s="2" t="s">
        <v>21</v>
      </c>
      <c r="I4" s="2" t="s">
        <v>21</v>
      </c>
      <c r="K4" s="2"/>
      <c r="L4" s="2"/>
      <c r="M4" s="2"/>
      <c r="N4" s="2"/>
      <c r="O4" s="2"/>
      <c r="P4" s="2"/>
      <c r="Q4" s="2"/>
      <c r="R4" s="2"/>
      <c r="S4" s="2"/>
    </row>
    <row r="5" spans="1:19" x14ac:dyDescent="0.2">
      <c r="A5" s="2" t="s">
        <v>56</v>
      </c>
      <c r="B5" s="2" t="s">
        <v>30</v>
      </c>
      <c r="C5" s="4">
        <v>1000</v>
      </c>
      <c r="D5">
        <v>2550</v>
      </c>
      <c r="E5">
        <v>200</v>
      </c>
      <c r="F5">
        <v>6</v>
      </c>
      <c r="G5" s="2">
        <v>10</v>
      </c>
      <c r="H5" s="2" t="s">
        <v>21</v>
      </c>
      <c r="I5" s="2" t="s">
        <v>8</v>
      </c>
      <c r="K5" s="2"/>
      <c r="L5" s="2"/>
      <c r="M5" s="2"/>
      <c r="N5" s="2"/>
      <c r="O5" s="2"/>
      <c r="P5" s="2"/>
      <c r="Q5" s="2"/>
      <c r="R5" s="2"/>
      <c r="S5" s="2"/>
    </row>
    <row r="6" spans="1:19" x14ac:dyDescent="0.2">
      <c r="A6" s="2">
        <v>5</v>
      </c>
      <c r="B6" s="2" t="s">
        <v>30</v>
      </c>
      <c r="C6" s="4">
        <v>2020</v>
      </c>
      <c r="D6">
        <v>2620</v>
      </c>
      <c r="E6">
        <v>200</v>
      </c>
      <c r="F6">
        <v>1</v>
      </c>
      <c r="G6" s="2">
        <v>10</v>
      </c>
      <c r="H6" s="2" t="s">
        <v>21</v>
      </c>
      <c r="I6" s="2" t="s">
        <v>8</v>
      </c>
      <c r="K6" s="2"/>
      <c r="L6" s="2"/>
      <c r="M6" s="2"/>
      <c r="N6" s="2"/>
      <c r="O6" s="2"/>
      <c r="P6" s="2"/>
      <c r="Q6" s="2"/>
      <c r="R6" s="2"/>
      <c r="S6" s="2"/>
    </row>
    <row r="7" spans="1:19" x14ac:dyDescent="0.2">
      <c r="A7" s="2" t="s">
        <v>57</v>
      </c>
      <c r="B7" s="2" t="s">
        <v>22</v>
      </c>
      <c r="C7" s="4">
        <v>1200</v>
      </c>
      <c r="D7" s="4">
        <v>1150</v>
      </c>
      <c r="E7" s="4">
        <v>200</v>
      </c>
      <c r="F7" s="4">
        <v>1</v>
      </c>
      <c r="G7" s="2">
        <v>10</v>
      </c>
      <c r="H7" s="2" t="s">
        <v>8</v>
      </c>
      <c r="I7" s="2" t="s">
        <v>21</v>
      </c>
    </row>
    <row r="8" spans="1:19" x14ac:dyDescent="0.2">
      <c r="A8" s="2">
        <v>7</v>
      </c>
      <c r="B8" s="2" t="s">
        <v>22</v>
      </c>
      <c r="C8" s="4">
        <v>600</v>
      </c>
      <c r="D8" s="4">
        <v>2210</v>
      </c>
      <c r="E8" s="4">
        <v>200</v>
      </c>
      <c r="F8" s="4">
        <v>2</v>
      </c>
      <c r="G8" s="2">
        <v>10</v>
      </c>
      <c r="H8" s="2" t="s">
        <v>8</v>
      </c>
      <c r="I8" s="2" t="s">
        <v>21</v>
      </c>
    </row>
    <row r="9" spans="1:19" x14ac:dyDescent="0.2">
      <c r="A9" s="2">
        <v>8</v>
      </c>
      <c r="B9" s="2" t="s">
        <v>30</v>
      </c>
      <c r="C9" s="4">
        <v>1020</v>
      </c>
      <c r="D9" s="4">
        <v>2550</v>
      </c>
      <c r="E9" s="4">
        <v>200</v>
      </c>
      <c r="F9" s="4">
        <v>1</v>
      </c>
      <c r="G9" s="2">
        <v>10</v>
      </c>
      <c r="H9" s="2" t="s">
        <v>21</v>
      </c>
      <c r="I9" s="2" t="s">
        <v>21</v>
      </c>
    </row>
    <row r="10" spans="1:19" x14ac:dyDescent="0.2">
      <c r="A10" s="2"/>
      <c r="B10" s="2"/>
      <c r="C10" s="4"/>
      <c r="D10" s="4"/>
      <c r="E10" s="4"/>
      <c r="F10" s="4"/>
      <c r="G10" s="2"/>
      <c r="H10" s="2"/>
      <c r="I10" s="2"/>
    </row>
    <row r="11" spans="1:19" x14ac:dyDescent="0.2">
      <c r="A11" s="2"/>
      <c r="B11" s="2"/>
      <c r="C11" s="4"/>
      <c r="D11" s="4"/>
      <c r="E11" s="4"/>
      <c r="F11" s="4"/>
      <c r="G11" s="2"/>
      <c r="H11" s="2"/>
      <c r="I11" s="2"/>
    </row>
    <row r="12" spans="1:19" x14ac:dyDescent="0.2">
      <c r="A12" s="2"/>
      <c r="B12" s="2"/>
      <c r="C12" s="4"/>
      <c r="D12" s="4"/>
      <c r="E12" s="4"/>
      <c r="F12" s="4"/>
      <c r="G12" s="2"/>
      <c r="H12" s="2"/>
      <c r="I12" s="2"/>
    </row>
    <row r="13" spans="1:19" x14ac:dyDescent="0.2">
      <c r="A13" s="2"/>
      <c r="B13" s="2"/>
      <c r="C13" s="4"/>
      <c r="D13" s="4"/>
      <c r="E13" s="4"/>
      <c r="F13" s="4"/>
      <c r="G13" s="2"/>
      <c r="H13" s="2"/>
      <c r="I13" s="2"/>
    </row>
    <row r="14" spans="1:19" x14ac:dyDescent="0.2">
      <c r="A14" s="2"/>
      <c r="B14" s="2"/>
      <c r="C14" s="4"/>
      <c r="D14" s="4"/>
      <c r="E14" s="4"/>
      <c r="F14" s="4"/>
      <c r="G14" s="2"/>
      <c r="H14" s="2"/>
      <c r="I14" s="2"/>
    </row>
    <row r="15" spans="1:19" x14ac:dyDescent="0.2">
      <c r="A15" s="2"/>
      <c r="B15" s="2"/>
      <c r="C15" s="4"/>
      <c r="D15" s="4"/>
      <c r="E15" s="4"/>
      <c r="F15" s="4"/>
      <c r="G15" s="2"/>
      <c r="H15" s="2"/>
      <c r="I15" s="2"/>
    </row>
    <row r="16" spans="1:19" x14ac:dyDescent="0.2">
      <c r="A16" s="2"/>
      <c r="B16" s="2"/>
      <c r="C16" s="4"/>
      <c r="D16" s="4"/>
      <c r="E16" s="4"/>
      <c r="F16" s="4"/>
      <c r="G16" s="2"/>
      <c r="H16" s="2"/>
      <c r="I16" s="2"/>
    </row>
    <row r="17" spans="1:30" x14ac:dyDescent="0.2">
      <c r="A17" s="2"/>
      <c r="B17" s="2"/>
      <c r="C17" s="4"/>
      <c r="D17" s="4"/>
      <c r="E17" s="4"/>
      <c r="F17" s="4"/>
      <c r="G17" s="2"/>
      <c r="H17" s="2"/>
      <c r="I17" s="2"/>
    </row>
    <row r="18" spans="1:30" x14ac:dyDescent="0.2">
      <c r="A18" s="2"/>
      <c r="B18" s="2"/>
      <c r="C18" s="4"/>
      <c r="D18" s="4"/>
      <c r="E18" s="4"/>
      <c r="F18" s="4"/>
      <c r="G18" s="2"/>
      <c r="H18" s="2"/>
      <c r="I18" s="2"/>
      <c r="AD18">
        <v>25</v>
      </c>
    </row>
    <row r="19" spans="1:30" x14ac:dyDescent="0.2">
      <c r="A19" s="2"/>
      <c r="B19" s="2"/>
      <c r="C19" s="4"/>
      <c r="D19" s="4"/>
      <c r="E19" s="4"/>
      <c r="F19" s="4"/>
      <c r="G19" s="2"/>
      <c r="H19" s="2"/>
      <c r="I19" s="2"/>
    </row>
    <row r="20" spans="1:30" x14ac:dyDescent="0.2">
      <c r="A20" s="2"/>
      <c r="B20" s="2"/>
      <c r="C20" s="4"/>
      <c r="D20" s="4"/>
      <c r="E20" s="4"/>
      <c r="F20" s="4"/>
      <c r="G20" s="2"/>
      <c r="H20" s="2"/>
      <c r="I20" s="2"/>
    </row>
    <row r="21" spans="1:30" x14ac:dyDescent="0.2">
      <c r="A21" s="2"/>
      <c r="B21" s="2"/>
      <c r="C21" s="4"/>
      <c r="D21" s="4"/>
      <c r="E21" s="4"/>
      <c r="F21" s="4"/>
      <c r="G21" s="2"/>
      <c r="H21" s="2"/>
      <c r="I21" s="2"/>
    </row>
    <row r="22" spans="1:30" x14ac:dyDescent="0.2">
      <c r="A22" s="2"/>
      <c r="B22" s="2"/>
      <c r="C22" s="4"/>
      <c r="D22" s="4"/>
      <c r="E22" s="4"/>
      <c r="F22" s="4"/>
      <c r="G22" s="2"/>
      <c r="H22" s="2"/>
      <c r="I22" s="2"/>
    </row>
    <row r="23" spans="1:30" x14ac:dyDescent="0.2">
      <c r="A23" s="2"/>
      <c r="B23" s="2"/>
      <c r="C23" s="4"/>
      <c r="D23" s="4"/>
      <c r="E23" s="4"/>
      <c r="F23" s="4"/>
      <c r="G23" s="2"/>
      <c r="H23" s="2"/>
      <c r="I23" s="2"/>
    </row>
    <row r="24" spans="1:30" x14ac:dyDescent="0.2">
      <c r="A24" s="2"/>
      <c r="B24" s="2"/>
      <c r="C24" s="4"/>
      <c r="D24" s="4"/>
      <c r="E24" s="4"/>
      <c r="F24" s="4"/>
      <c r="G24" s="2"/>
      <c r="H24" s="2"/>
      <c r="I24" s="2"/>
    </row>
    <row r="25" spans="1:30" x14ac:dyDescent="0.2">
      <c r="A25" s="2"/>
      <c r="B25" s="2"/>
      <c r="C25" s="4"/>
      <c r="D25" s="4"/>
      <c r="E25" s="4"/>
      <c r="F25" s="4"/>
      <c r="G25" s="2"/>
      <c r="H25" s="2"/>
      <c r="I25" s="2"/>
    </row>
    <row r="26" spans="1:30" x14ac:dyDescent="0.2">
      <c r="A26" s="2"/>
      <c r="B26" s="2"/>
      <c r="C26" s="4"/>
      <c r="D26" s="4"/>
      <c r="E26" s="4"/>
      <c r="F26" s="4"/>
      <c r="G26" s="2"/>
      <c r="H26" s="2"/>
      <c r="I26" s="2"/>
    </row>
    <row r="27" spans="1:30" x14ac:dyDescent="0.2">
      <c r="A27" s="2"/>
      <c r="B27" s="2"/>
      <c r="C27" s="4"/>
      <c r="D27" s="4"/>
      <c r="E27" s="4"/>
      <c r="F27" s="4"/>
      <c r="G27" s="2"/>
      <c r="H27" s="2"/>
      <c r="I27" s="2"/>
    </row>
    <row r="28" spans="1:30" x14ac:dyDescent="0.2">
      <c r="A28" s="2"/>
      <c r="B28" s="2"/>
      <c r="C28" s="4"/>
      <c r="D28" s="4"/>
      <c r="E28" s="4"/>
      <c r="F28" s="4"/>
      <c r="G28" s="2"/>
      <c r="H28" s="2"/>
      <c r="I28" s="2"/>
    </row>
    <row r="29" spans="1:30" x14ac:dyDescent="0.2">
      <c r="A29" s="2"/>
      <c r="B29" s="2"/>
      <c r="C29" s="4"/>
      <c r="D29" s="4"/>
      <c r="E29" s="4"/>
      <c r="F29" s="4"/>
      <c r="G29" s="2"/>
      <c r="H29" s="2"/>
      <c r="I29" s="2"/>
    </row>
    <row r="30" spans="1:30" x14ac:dyDescent="0.2">
      <c r="A30" s="2"/>
      <c r="B30" s="2"/>
      <c r="C30" s="4"/>
      <c r="D30" s="4"/>
      <c r="E30" s="4"/>
      <c r="F30" s="4"/>
      <c r="G30" s="2"/>
      <c r="H30" s="2"/>
      <c r="I30" s="2"/>
    </row>
    <row r="31" spans="1:30" x14ac:dyDescent="0.2">
      <c r="A31" s="2"/>
      <c r="B31" s="2"/>
      <c r="C31" s="4"/>
      <c r="D31" s="4"/>
      <c r="E31" s="4"/>
      <c r="F31" s="4"/>
      <c r="G31" s="2"/>
      <c r="H31" s="2"/>
      <c r="I31" s="2"/>
    </row>
    <row r="32" spans="1:30" x14ac:dyDescent="0.2">
      <c r="A32" s="2"/>
      <c r="B32" s="2"/>
      <c r="C32" s="4"/>
      <c r="D32" s="4"/>
      <c r="E32" s="4"/>
      <c r="F32" s="4"/>
      <c r="G32" s="2"/>
      <c r="H32" s="2"/>
      <c r="I32" s="2"/>
    </row>
    <row r="33" spans="1:9" x14ac:dyDescent="0.2">
      <c r="A33" s="2"/>
      <c r="B33" s="2"/>
      <c r="C33" s="4"/>
      <c r="D33" s="4"/>
      <c r="E33" s="4"/>
      <c r="F33" s="4"/>
      <c r="G33" s="2"/>
      <c r="H33" s="2"/>
      <c r="I33" s="2"/>
    </row>
    <row r="34" spans="1:9" x14ac:dyDescent="0.2">
      <c r="A34" s="2"/>
      <c r="B34" s="2"/>
      <c r="C34" s="4"/>
      <c r="D34" s="4"/>
      <c r="E34" s="4"/>
      <c r="F34" s="4"/>
      <c r="G34" s="2"/>
      <c r="H34" s="2"/>
      <c r="I34" s="2"/>
    </row>
    <row r="35" spans="1:9" x14ac:dyDescent="0.2">
      <c r="A35" s="2"/>
      <c r="B35" s="2"/>
      <c r="C35" s="4"/>
      <c r="D35" s="4"/>
      <c r="E35" s="4"/>
      <c r="F35" s="4"/>
      <c r="G35" s="2"/>
      <c r="H35" s="2"/>
      <c r="I35" s="2"/>
    </row>
    <row r="36" spans="1:9" x14ac:dyDescent="0.2">
      <c r="A36" s="2"/>
      <c r="B36" s="2"/>
      <c r="C36" s="4"/>
      <c r="D36" s="4"/>
      <c r="E36" s="4"/>
      <c r="F36" s="4"/>
      <c r="G36" s="2"/>
      <c r="H36" s="2"/>
      <c r="I36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9B5A2-B93B-4A36-835A-5AF6857E3275}">
  <sheetPr codeName="Feuil31">
    <pageSetUpPr fitToPage="1"/>
  </sheetPr>
  <dimension ref="A1:AI1000"/>
  <sheetViews>
    <sheetView topLeftCell="A4" zoomScaleNormal="100" workbookViewId="0">
      <selection activeCell="B21" sqref="B21"/>
    </sheetView>
  </sheetViews>
  <sheetFormatPr defaultColWidth="12.625" defaultRowHeight="15" customHeight="1" x14ac:dyDescent="0.2"/>
  <cols>
    <col min="1" max="1" width="12.625" style="38"/>
    <col min="2" max="2" width="25.625" style="38" bestFit="1" customWidth="1"/>
    <col min="3" max="3" width="36.75" style="38" bestFit="1" customWidth="1"/>
    <col min="4" max="4" width="14.75" style="38" bestFit="1" customWidth="1"/>
    <col min="5" max="5" width="28.875" style="38" bestFit="1" customWidth="1"/>
    <col min="6" max="6" width="23" style="38" bestFit="1" customWidth="1"/>
    <col min="7" max="8" width="16.25" style="38" bestFit="1" customWidth="1"/>
    <col min="9" max="9" width="16.75" style="38" bestFit="1" customWidth="1"/>
    <col min="10" max="10" width="3.625" style="38" bestFit="1" customWidth="1"/>
    <col min="11" max="11" width="9.875" style="38" customWidth="1"/>
    <col min="12" max="12" width="21.125" style="38" customWidth="1"/>
    <col min="13" max="13" width="10.75" style="38" customWidth="1"/>
    <col min="14" max="15" width="35.875" style="38" customWidth="1"/>
    <col min="16" max="16" width="14.125" style="38" customWidth="1"/>
    <col min="17" max="17" width="11.25" style="38" customWidth="1"/>
    <col min="18" max="18" width="8.75" style="38" customWidth="1"/>
    <col min="19" max="29" width="9.375" style="38" customWidth="1"/>
    <col min="30" max="30" width="11.5" style="38" customWidth="1"/>
    <col min="31" max="31" width="49.625" style="38" customWidth="1"/>
    <col min="32" max="32" width="12.625" style="38"/>
    <col min="33" max="33" width="8.125" style="38" customWidth="1"/>
    <col min="34" max="34" width="19.125" style="38" customWidth="1"/>
    <col min="35" max="16384" width="12.625" style="38"/>
  </cols>
  <sheetData>
    <row r="1" spans="1:35" ht="15.75" thickBot="1" x14ac:dyDescent="0.25">
      <c r="B1" s="3"/>
      <c r="C1" s="3"/>
      <c r="D1" s="3"/>
      <c r="E1" s="3"/>
      <c r="F1" s="3"/>
      <c r="G1" s="3"/>
      <c r="H1" s="3"/>
      <c r="I1" s="3" t="s">
        <v>49</v>
      </c>
      <c r="J1" s="1">
        <v>10</v>
      </c>
      <c r="K1" s="6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</row>
    <row r="2" spans="1:35" ht="30" x14ac:dyDescent="0.2">
      <c r="A2" s="69"/>
      <c r="B2" s="22" t="s">
        <v>22</v>
      </c>
      <c r="C2" s="13" t="s">
        <v>23</v>
      </c>
      <c r="D2" s="13" t="s">
        <v>11</v>
      </c>
      <c r="E2" s="13"/>
      <c r="F2" s="14" t="s">
        <v>49</v>
      </c>
      <c r="G2" s="16"/>
      <c r="I2" s="3" t="s">
        <v>52</v>
      </c>
      <c r="J2" s="1">
        <v>18</v>
      </c>
      <c r="K2" s="7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</row>
    <row r="3" spans="1:35" ht="30" x14ac:dyDescent="0.2">
      <c r="A3" s="69"/>
      <c r="B3" s="15" t="s">
        <v>9</v>
      </c>
      <c r="C3" s="10" t="s">
        <v>10</v>
      </c>
      <c r="D3" s="10" t="s">
        <v>0</v>
      </c>
      <c r="E3" s="10"/>
      <c r="F3" s="11" t="s">
        <v>47</v>
      </c>
      <c r="G3" s="17"/>
      <c r="I3" s="3" t="s">
        <v>53</v>
      </c>
      <c r="J3" s="1">
        <v>2</v>
      </c>
      <c r="K3" s="39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</row>
    <row r="4" spans="1:35" ht="30" x14ac:dyDescent="0.2">
      <c r="A4" s="69"/>
      <c r="B4" s="20" t="str">
        <f>IF(E2="","",VLOOKUP(E2,LISTE!$A$2:$I$37,3,FALSE))</f>
        <v/>
      </c>
      <c r="C4" s="12" t="str">
        <f>IF(E2="","",VLOOKUP(E2,LISTE!$A$2:$I$37,4,FALSE))</f>
        <v/>
      </c>
      <c r="D4" s="12" t="str">
        <f>IF(E2="","",VLOOKUP(E2,LISTE!$A$2:$I$37,5,FALSE))</f>
        <v/>
      </c>
      <c r="E4" s="19">
        <f>IF($B$2="FENETRE",2,1)</f>
        <v>2</v>
      </c>
      <c r="F4" s="11" t="s">
        <v>48</v>
      </c>
      <c r="G4" s="17"/>
      <c r="I4" s="3" t="s">
        <v>54</v>
      </c>
      <c r="J4" s="1">
        <v>5</v>
      </c>
      <c r="K4" s="7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</row>
    <row r="5" spans="1:35" ht="18.75" x14ac:dyDescent="0.2">
      <c r="A5" s="69"/>
      <c r="B5" s="21" t="s">
        <v>50</v>
      </c>
      <c r="C5" s="18"/>
      <c r="D5" s="40"/>
      <c r="E5" s="40"/>
      <c r="F5" s="40"/>
      <c r="G5" s="41"/>
      <c r="I5" s="3" t="s">
        <v>6</v>
      </c>
      <c r="J5" s="3">
        <v>15</v>
      </c>
      <c r="K5" s="39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</row>
    <row r="6" spans="1:35" ht="19.5" thickBot="1" x14ac:dyDescent="0.25">
      <c r="A6" s="69"/>
      <c r="B6" s="51" t="s">
        <v>2</v>
      </c>
      <c r="C6" s="52" t="s">
        <v>3</v>
      </c>
      <c r="D6" s="52" t="s">
        <v>4</v>
      </c>
      <c r="E6" s="52" t="s">
        <v>12</v>
      </c>
      <c r="F6" s="52" t="s">
        <v>51</v>
      </c>
      <c r="G6" s="53" t="s">
        <v>35</v>
      </c>
      <c r="H6" s="72" t="s">
        <v>45</v>
      </c>
      <c r="I6" s="3" t="s">
        <v>7</v>
      </c>
      <c r="J6" s="3">
        <v>100</v>
      </c>
      <c r="K6" s="39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19.5" thickTop="1" x14ac:dyDescent="0.2">
      <c r="A7" s="54"/>
      <c r="B7" s="55" t="s">
        <v>38</v>
      </c>
      <c r="C7" s="56" t="e">
        <f>IF(E4=2,C4-J2-J2-(103*2)-J3,C4-J2-103-J4)</f>
        <v>#VALUE!</v>
      </c>
      <c r="D7" s="57" t="s">
        <v>28</v>
      </c>
      <c r="E7" s="58" t="s">
        <v>26</v>
      </c>
      <c r="F7" s="56">
        <v>2</v>
      </c>
      <c r="G7" s="70">
        <f>IF(F7=0,0,F7*$C$5)</f>
        <v>0</v>
      </c>
      <c r="H7" s="73" t="str">
        <f>CONCATENATE(B7,"",$E$2)</f>
        <v>VP</v>
      </c>
      <c r="I7" s="3" t="s">
        <v>13</v>
      </c>
      <c r="J7" s="3">
        <v>5</v>
      </c>
      <c r="K7" s="8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</row>
    <row r="8" spans="1:35" ht="18.75" x14ac:dyDescent="0.2">
      <c r="A8" s="54"/>
      <c r="B8" s="59" t="s">
        <v>39</v>
      </c>
      <c r="C8" s="26" t="e">
        <f>C7</f>
        <v>#VALUE!</v>
      </c>
      <c r="D8" s="29" t="s">
        <v>29</v>
      </c>
      <c r="E8" s="27" t="s">
        <v>26</v>
      </c>
      <c r="F8" s="26">
        <v>2</v>
      </c>
      <c r="G8" s="28">
        <f t="shared" ref="G8:G20" si="0">IF(F8=0,0,F8*$C$5)</f>
        <v>0</v>
      </c>
      <c r="H8" s="74" t="str">
        <f t="shared" ref="H8:H20" si="1">CONCATENATE(B8,"",$E$2)</f>
        <v>VG</v>
      </c>
      <c r="I8" s="3" t="s">
        <v>0</v>
      </c>
      <c r="J8" s="1">
        <v>45</v>
      </c>
      <c r="K8" s="9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  <row r="9" spans="1:35" ht="18.75" x14ac:dyDescent="0.2">
      <c r="A9" s="54"/>
      <c r="B9" s="60" t="s">
        <v>40</v>
      </c>
      <c r="C9" s="30" t="e">
        <f>B4-J2-J2-1</f>
        <v>#VALUE!</v>
      </c>
      <c r="D9" s="31" t="s">
        <v>28</v>
      </c>
      <c r="E9" s="32" t="s">
        <v>26</v>
      </c>
      <c r="F9" s="30">
        <f>IF(E4=2,2,1)</f>
        <v>2</v>
      </c>
      <c r="G9" s="28">
        <f t="shared" si="0"/>
        <v>0</v>
      </c>
      <c r="H9" s="74" t="str">
        <f t="shared" si="1"/>
        <v>HP</v>
      </c>
      <c r="K9" s="9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</row>
    <row r="10" spans="1:35" ht="18.75" x14ac:dyDescent="0.2">
      <c r="A10" s="54"/>
      <c r="B10" s="60" t="s">
        <v>41</v>
      </c>
      <c r="C10" s="30" t="e">
        <f>C9+(6.5*2)</f>
        <v>#VALUE!</v>
      </c>
      <c r="D10" s="33" t="s">
        <v>29</v>
      </c>
      <c r="E10" s="32" t="s">
        <v>26</v>
      </c>
      <c r="F10" s="30">
        <f>IF(E4=2,2,1)</f>
        <v>2</v>
      </c>
      <c r="G10" s="28">
        <f t="shared" si="0"/>
        <v>0</v>
      </c>
      <c r="H10" s="74" t="str">
        <f t="shared" si="1"/>
        <v>HG</v>
      </c>
      <c r="K10" s="9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</row>
    <row r="11" spans="1:35" ht="18.75" x14ac:dyDescent="0.2">
      <c r="A11" s="54"/>
      <c r="B11" s="61" t="s">
        <v>36</v>
      </c>
      <c r="C11" s="34" t="e">
        <f>IF(F11=0,0,MROUND(((C4-J2)-J8*F12-(J5*3))/F11,5))</f>
        <v>#VALUE!</v>
      </c>
      <c r="D11" s="35"/>
      <c r="E11" s="35" t="s">
        <v>24</v>
      </c>
      <c r="F11" s="34" t="e">
        <f>ROUNDDOWN(B4/800,0)*(1+F12)</f>
        <v>#VALUE!</v>
      </c>
      <c r="G11" s="28" t="e">
        <f t="shared" si="0"/>
        <v>#VALUE!</v>
      </c>
      <c r="H11" s="74" t="str">
        <f t="shared" si="1"/>
        <v>RV</v>
      </c>
      <c r="K11" s="9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</row>
    <row r="12" spans="1:35" ht="18.75" x14ac:dyDescent="0.2">
      <c r="A12" s="54"/>
      <c r="B12" s="61" t="s">
        <v>37</v>
      </c>
      <c r="C12" s="34" t="e">
        <f>B4-J2-J2-J5</f>
        <v>#VALUE!</v>
      </c>
      <c r="D12" s="35"/>
      <c r="E12" s="35" t="s">
        <v>24</v>
      </c>
      <c r="F12" s="34" t="e">
        <f>(ROUNDDOWN((C4-J2)/1000,0))</f>
        <v>#VALUE!</v>
      </c>
      <c r="G12" s="28" t="e">
        <f t="shared" si="0"/>
        <v>#VALUE!</v>
      </c>
      <c r="H12" s="74" t="str">
        <f t="shared" si="1"/>
        <v>RH</v>
      </c>
      <c r="I12" s="3"/>
      <c r="J12" s="3"/>
      <c r="K12" s="9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</row>
    <row r="13" spans="1:35" ht="18.75" x14ac:dyDescent="0.2">
      <c r="A13" s="54"/>
      <c r="B13" s="62" t="s">
        <v>42</v>
      </c>
      <c r="C13" s="42">
        <f>IF(B4&gt;2470,2000,B4)</f>
        <v>2000</v>
      </c>
      <c r="D13" s="43" t="s">
        <v>27</v>
      </c>
      <c r="E13" s="44" t="e">
        <f>IF(F14&gt;0,"1 coté droit et un coté fruit","2 cotés fruit")</f>
        <v>#VALUE!</v>
      </c>
      <c r="F13" s="42">
        <f>1*E4</f>
        <v>2</v>
      </c>
      <c r="G13" s="45">
        <f t="shared" si="0"/>
        <v>0</v>
      </c>
      <c r="H13" s="74" t="str">
        <f t="shared" si="1"/>
        <v>D/D</v>
      </c>
      <c r="I13" s="3"/>
      <c r="J13" s="3"/>
      <c r="K13" s="9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</row>
    <row r="14" spans="1:35" ht="18.75" x14ac:dyDescent="0.2">
      <c r="A14" s="54"/>
      <c r="B14" s="62" t="s">
        <v>43</v>
      </c>
      <c r="C14" s="42" t="e">
        <f>B4-C13</f>
        <v>#VALUE!</v>
      </c>
      <c r="D14" s="43" t="s">
        <v>27</v>
      </c>
      <c r="E14" s="44" t="e">
        <f>IF(F14&gt;0,"1 coté droit et un coté fruit","-")</f>
        <v>#VALUE!</v>
      </c>
      <c r="F14" s="42" t="e">
        <f>IF(C14&gt;0,F13,0)</f>
        <v>#VALUE!</v>
      </c>
      <c r="G14" s="45" t="e">
        <f t="shared" si="0"/>
        <v>#VALUE!</v>
      </c>
      <c r="H14" s="74" t="str">
        <f t="shared" si="1"/>
        <v>D/D comp</v>
      </c>
      <c r="I14" s="9"/>
      <c r="J14" s="9"/>
      <c r="K14" s="9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</row>
    <row r="15" spans="1:35" ht="18.75" x14ac:dyDescent="0.2">
      <c r="A15" s="54"/>
      <c r="B15" s="63" t="s">
        <v>33</v>
      </c>
      <c r="C15" s="46" t="e">
        <f>IF(C4-(E4*J2)&gt;2470,2000,C4-(E4*J2))</f>
        <v>#VALUE!</v>
      </c>
      <c r="D15" s="47" t="s">
        <v>27</v>
      </c>
      <c r="E15" s="48" t="s">
        <v>15</v>
      </c>
      <c r="F15" s="46">
        <f>2*C5</f>
        <v>0</v>
      </c>
      <c r="G15" s="45">
        <f t="shared" si="0"/>
        <v>0</v>
      </c>
      <c r="H15" s="74" t="str">
        <f t="shared" si="1"/>
        <v>C</v>
      </c>
      <c r="I15" s="9"/>
      <c r="J15" s="9"/>
      <c r="K15" s="9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</row>
    <row r="16" spans="1:35" ht="18.75" x14ac:dyDescent="0.2">
      <c r="A16" s="54"/>
      <c r="B16" s="63" t="s">
        <v>44</v>
      </c>
      <c r="C16" s="46" t="e">
        <f>C4-(E4*J2)-C15</f>
        <v>#VALUE!</v>
      </c>
      <c r="D16" s="49" t="s">
        <v>27</v>
      </c>
      <c r="E16" s="50" t="s">
        <v>14</v>
      </c>
      <c r="F16" s="46" t="e">
        <f>IF(C16&gt;0,F15,0)</f>
        <v>#VALUE!</v>
      </c>
      <c r="G16" s="45" t="e">
        <f t="shared" si="0"/>
        <v>#VALUE!</v>
      </c>
      <c r="H16" s="74" t="str">
        <f t="shared" si="1"/>
        <v>C comp</v>
      </c>
      <c r="I16" s="9"/>
      <c r="J16" s="9"/>
      <c r="K16" s="9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</row>
    <row r="17" spans="1:35" ht="18.75" x14ac:dyDescent="0.2">
      <c r="A17" s="54"/>
      <c r="B17" s="59" t="s">
        <v>16</v>
      </c>
      <c r="C17" s="36">
        <v>630</v>
      </c>
      <c r="D17" s="37" t="s">
        <v>24</v>
      </c>
      <c r="E17" s="37" t="s">
        <v>24</v>
      </c>
      <c r="F17" s="26">
        <f>4</f>
        <v>4</v>
      </c>
      <c r="G17" s="28">
        <f t="shared" si="0"/>
        <v>0</v>
      </c>
      <c r="H17" s="74" t="str">
        <f t="shared" si="1"/>
        <v>renfort biais</v>
      </c>
      <c r="I17" s="9"/>
      <c r="J17" s="9"/>
      <c r="K17" s="9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</row>
    <row r="18" spans="1:35" ht="18.75" x14ac:dyDescent="0.2">
      <c r="A18" s="54"/>
      <c r="B18" s="59" t="s">
        <v>17</v>
      </c>
      <c r="C18" s="36">
        <v>180</v>
      </c>
      <c r="D18" s="37" t="s">
        <v>24</v>
      </c>
      <c r="E18" s="37" t="s">
        <v>24</v>
      </c>
      <c r="F18" s="26">
        <f>2*E4</f>
        <v>4</v>
      </c>
      <c r="G18" s="28">
        <f t="shared" si="0"/>
        <v>0</v>
      </c>
      <c r="H18" s="74" t="str">
        <f t="shared" si="1"/>
        <v xml:space="preserve">cale angle </v>
      </c>
      <c r="I18" s="9"/>
      <c r="J18" s="9"/>
      <c r="K18" s="9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</row>
    <row r="19" spans="1:35" ht="18.75" x14ac:dyDescent="0.2">
      <c r="A19" s="54"/>
      <c r="B19" s="59" t="s">
        <v>25</v>
      </c>
      <c r="C19" s="36">
        <v>300</v>
      </c>
      <c r="D19" s="37" t="s">
        <v>24</v>
      </c>
      <c r="E19" s="37" t="s">
        <v>24</v>
      </c>
      <c r="F19" s="26" t="str">
        <f>IFERROR((F11/F12)*2+F12*4,"")</f>
        <v/>
      </c>
      <c r="G19" s="28" t="str">
        <f>IF(F19="","",F19*$C$5)</f>
        <v/>
      </c>
      <c r="H19" s="74" t="str">
        <f t="shared" si="1"/>
        <v xml:space="preserve">Sur renfort </v>
      </c>
      <c r="I19" s="9"/>
      <c r="J19" s="9"/>
      <c r="K19" s="9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ht="19.5" thickBot="1" x14ac:dyDescent="0.25">
      <c r="A20" s="54"/>
      <c r="B20" s="64" t="s">
        <v>18</v>
      </c>
      <c r="C20" s="65" t="s">
        <v>19</v>
      </c>
      <c r="D20" s="66" t="s">
        <v>20</v>
      </c>
      <c r="E20" s="67"/>
      <c r="F20" s="68">
        <v>0</v>
      </c>
      <c r="G20" s="71">
        <f t="shared" si="0"/>
        <v>0</v>
      </c>
      <c r="H20" s="75" t="str">
        <f t="shared" si="1"/>
        <v xml:space="preserve">cale renfort </v>
      </c>
      <c r="I20" s="9"/>
      <c r="J20" s="9"/>
      <c r="K20" s="9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ht="15.75" customHeight="1" thickTop="1" thickBot="1" x14ac:dyDescent="0.25">
      <c r="A21" s="69"/>
      <c r="B21" s="23" t="e">
        <f>SUM(F7:F17)</f>
        <v>#VALUE!</v>
      </c>
      <c r="C21" s="24"/>
      <c r="D21" s="24"/>
      <c r="E21" s="24"/>
      <c r="F21" s="24"/>
      <c r="G21" s="25"/>
      <c r="H21" s="69"/>
      <c r="I21" s="9"/>
      <c r="J21" s="9"/>
      <c r="K21" s="9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ht="15.75" customHeight="1" x14ac:dyDescent="0.2">
      <c r="I22" s="5"/>
      <c r="J22" s="9"/>
      <c r="K22" s="9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ht="15.75" customHeight="1" x14ac:dyDescent="0.2">
      <c r="B23" s="3"/>
      <c r="C23" s="3"/>
      <c r="D23" s="3"/>
      <c r="E23" s="3"/>
      <c r="F23" s="3"/>
      <c r="G23" s="3"/>
      <c r="H23" s="3"/>
      <c r="I23" s="5"/>
      <c r="J23" s="9"/>
      <c r="K23" s="9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ht="15.75" customHeight="1" x14ac:dyDescent="0.2">
      <c r="B24" s="3"/>
      <c r="C24" s="3"/>
      <c r="D24" s="3"/>
      <c r="E24" s="3"/>
      <c r="F24" s="3"/>
      <c r="G24" s="3"/>
      <c r="H24" s="3"/>
      <c r="I24" s="3"/>
      <c r="J24" s="6"/>
      <c r="K24" s="6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ht="15.75" customHeight="1" x14ac:dyDescent="0.2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ht="15.75" customHeight="1" x14ac:dyDescent="0.2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35" ht="15.75" customHeight="1" x14ac:dyDescent="0.2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ht="15.75" customHeight="1" x14ac:dyDescent="0.2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ht="15.75" customHeight="1" x14ac:dyDescent="0.2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ht="15.75" customHeight="1" x14ac:dyDescent="0.2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ht="15.75" customHeight="1" x14ac:dyDescent="0.2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ht="15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2:35" ht="15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2:35" ht="15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2:35" ht="15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2:35" ht="15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</row>
    <row r="37" spans="2:35" ht="15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2:35" ht="15.75" customHeight="1" x14ac:dyDescent="0.2"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2:35" ht="15.75" customHeight="1" x14ac:dyDescent="0.2"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2:35" ht="15.75" customHeight="1" x14ac:dyDescent="0.2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2:35" ht="15.75" customHeight="1" x14ac:dyDescent="0.2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2:35" ht="15.75" customHeight="1" x14ac:dyDescent="0.2"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2:35" ht="15.75" customHeight="1" x14ac:dyDescent="0.2"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2:35" ht="15.75" customHeight="1" x14ac:dyDescent="0.2"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2:35" ht="15.75" customHeight="1" x14ac:dyDescent="0.2"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2:35" ht="15.75" customHeight="1" x14ac:dyDescent="0.2"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2:35" ht="15.75" customHeight="1" x14ac:dyDescent="0.2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  <row r="48" spans="2:35" ht="15.75" customHeight="1" x14ac:dyDescent="0.2"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</row>
    <row r="49" spans="2:35" ht="15.75" customHeight="1" x14ac:dyDescent="0.2"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</row>
    <row r="50" spans="2:35" ht="15.75" customHeight="1" x14ac:dyDescent="0.2"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</row>
    <row r="51" spans="2:35" ht="15.75" customHeight="1" x14ac:dyDescent="0.2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</row>
    <row r="52" spans="2:35" ht="15.75" customHeight="1" x14ac:dyDescent="0.2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</row>
    <row r="53" spans="2:35" ht="15.75" customHeight="1" x14ac:dyDescent="0.2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</row>
    <row r="54" spans="2:35" ht="15.75" customHeight="1" x14ac:dyDescent="0.2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</row>
    <row r="55" spans="2:35" ht="15.75" customHeight="1" x14ac:dyDescent="0.2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</row>
    <row r="56" spans="2:35" ht="15.75" customHeight="1" x14ac:dyDescent="0.2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</row>
    <row r="57" spans="2:35" ht="15.75" customHeight="1" x14ac:dyDescent="0.2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</row>
    <row r="58" spans="2:35" ht="15.75" customHeight="1" x14ac:dyDescent="0.2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</row>
    <row r="59" spans="2:35" ht="15.75" customHeight="1" x14ac:dyDescent="0.2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</row>
    <row r="60" spans="2:35" ht="15.75" customHeight="1" x14ac:dyDescent="0.2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</row>
    <row r="61" spans="2:35" ht="15.75" customHeight="1" x14ac:dyDescent="0.2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</row>
    <row r="62" spans="2:35" ht="15.75" customHeight="1" x14ac:dyDescent="0.2"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</row>
    <row r="63" spans="2:35" ht="15.75" customHeight="1" x14ac:dyDescent="0.2"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</row>
    <row r="64" spans="2:35" ht="15.75" customHeight="1" x14ac:dyDescent="0.2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</row>
    <row r="65" spans="2:35" ht="15.75" customHeight="1" x14ac:dyDescent="0.2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</row>
    <row r="66" spans="2:35" ht="15.75" customHeight="1" x14ac:dyDescent="0.2"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</row>
    <row r="67" spans="2:35" ht="15.75" customHeight="1" x14ac:dyDescent="0.2"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</row>
    <row r="68" spans="2:35" ht="15.75" customHeight="1" x14ac:dyDescent="0.2"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</row>
    <row r="69" spans="2:35" ht="15.75" customHeight="1" x14ac:dyDescent="0.2"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</row>
    <row r="70" spans="2:35" ht="15.75" customHeight="1" x14ac:dyDescent="0.2"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</row>
    <row r="71" spans="2:35" ht="15.75" customHeight="1" x14ac:dyDescent="0.2"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</row>
    <row r="72" spans="2:35" ht="15.75" customHeight="1" x14ac:dyDescent="0.2"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</row>
    <row r="73" spans="2:35" ht="15.75" customHeight="1" x14ac:dyDescent="0.2"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</row>
    <row r="74" spans="2:35" ht="15.75" customHeight="1" x14ac:dyDescent="0.2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</row>
    <row r="75" spans="2:35" ht="15.75" customHeight="1" x14ac:dyDescent="0.2"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2:35" ht="15.75" customHeight="1" x14ac:dyDescent="0.2"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2:35" ht="15.75" customHeight="1" x14ac:dyDescent="0.2"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2:35" ht="15.75" customHeight="1" x14ac:dyDescent="0.2"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2:35" ht="15.75" customHeight="1" x14ac:dyDescent="0.2"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2:35" ht="15.75" customHeight="1" x14ac:dyDescent="0.2"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2:11" ht="15.75" customHeight="1" x14ac:dyDescent="0.2"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2:11" ht="15.75" customHeight="1" x14ac:dyDescent="0.2"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2:11" ht="15.75" customHeight="1" x14ac:dyDescent="0.2"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2:11" ht="15.75" customHeight="1" x14ac:dyDescent="0.2"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2:11" ht="15.75" customHeight="1" x14ac:dyDescent="0.2"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2:11" ht="15.75" customHeight="1" x14ac:dyDescent="0.2"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2:11" ht="15.75" customHeight="1" x14ac:dyDescent="0.2"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2:11" ht="15.75" customHeight="1" x14ac:dyDescent="0.2"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2:11" ht="15.75" customHeight="1" x14ac:dyDescent="0.2"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2:11" ht="15.75" customHeight="1" x14ac:dyDescent="0.2"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2:11" ht="15.75" customHeight="1" x14ac:dyDescent="0.2"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2:11" ht="15.75" customHeight="1" x14ac:dyDescent="0.2"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2:11" ht="15.75" customHeight="1" x14ac:dyDescent="0.2"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2:11" ht="15.75" customHeight="1" x14ac:dyDescent="0.2"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2:11" ht="15.75" customHeight="1" x14ac:dyDescent="0.2"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2:11" ht="15.75" customHeight="1" x14ac:dyDescent="0.2"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2:35" ht="15.75" customHeight="1" x14ac:dyDescent="0.2"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2:35" ht="15.75" customHeight="1" x14ac:dyDescent="0.2"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2:35" ht="15.75" customHeight="1" x14ac:dyDescent="0.2"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2:35" ht="15.75" customHeight="1" x14ac:dyDescent="0.2"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2:35" ht="15.75" customHeight="1" x14ac:dyDescent="0.2"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2:35" ht="15.75" customHeight="1" x14ac:dyDescent="0.2"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2:35" ht="15.75" customHeight="1" x14ac:dyDescent="0.2"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2:35" ht="15.75" customHeight="1" x14ac:dyDescent="0.2"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2:35" ht="15.75" customHeight="1" x14ac:dyDescent="0.2"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2:35" ht="15.75" customHeight="1" x14ac:dyDescent="0.2"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2:35" ht="15.75" customHeight="1" x14ac:dyDescent="0.2"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2:35" ht="15.75" customHeight="1" x14ac:dyDescent="0.2"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2:35" ht="15.75" customHeight="1" x14ac:dyDescent="0.2"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2:35" ht="15.75" customHeight="1" x14ac:dyDescent="0.2"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2:35" ht="15.75" customHeight="1" x14ac:dyDescent="0.2"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</row>
    <row r="112" spans="2:35" ht="15.75" customHeight="1" x14ac:dyDescent="0.2"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</row>
    <row r="113" spans="2:35" ht="15.75" customHeight="1" x14ac:dyDescent="0.2"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</row>
    <row r="114" spans="2:35" ht="15.75" customHeight="1" x14ac:dyDescent="0.2"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</row>
    <row r="115" spans="2:35" ht="15.75" customHeight="1" x14ac:dyDescent="0.2"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</row>
    <row r="116" spans="2:35" ht="15.75" customHeight="1" x14ac:dyDescent="0.2"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</row>
    <row r="117" spans="2:35" ht="15.75" customHeight="1" x14ac:dyDescent="0.2"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</row>
    <row r="118" spans="2:35" ht="15.75" customHeight="1" x14ac:dyDescent="0.2"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</row>
    <row r="119" spans="2:35" ht="15.75" customHeight="1" x14ac:dyDescent="0.2"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</row>
    <row r="120" spans="2:35" ht="15.75" customHeight="1" x14ac:dyDescent="0.2"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</row>
    <row r="121" spans="2:35" ht="15.75" customHeight="1" x14ac:dyDescent="0.2"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</row>
    <row r="122" spans="2:35" ht="15.75" customHeight="1" x14ac:dyDescent="0.2"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</row>
    <row r="123" spans="2:35" ht="15.75" customHeight="1" x14ac:dyDescent="0.2"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</row>
    <row r="124" spans="2:35" ht="15.75" customHeight="1" x14ac:dyDescent="0.2"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</row>
    <row r="125" spans="2:35" ht="15.75" customHeight="1" x14ac:dyDescent="0.2"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</row>
    <row r="126" spans="2:35" ht="15.75" customHeight="1" x14ac:dyDescent="0.2"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</row>
    <row r="127" spans="2:35" ht="15.75" customHeight="1" x14ac:dyDescent="0.2"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</row>
    <row r="128" spans="2:35" ht="15.75" customHeight="1" x14ac:dyDescent="0.2"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</row>
    <row r="129" spans="2:35" ht="15.75" customHeight="1" x14ac:dyDescent="0.2"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</row>
    <row r="130" spans="2:35" ht="15.75" customHeight="1" x14ac:dyDescent="0.2"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</row>
    <row r="131" spans="2:35" ht="15.75" customHeight="1" x14ac:dyDescent="0.2"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</row>
    <row r="132" spans="2:35" ht="15.75" customHeight="1" x14ac:dyDescent="0.2"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</row>
    <row r="133" spans="2:35" ht="15.75" customHeight="1" x14ac:dyDescent="0.2"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</row>
    <row r="134" spans="2:35" ht="15.75" customHeight="1" x14ac:dyDescent="0.2"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</row>
    <row r="135" spans="2:35" ht="15.75" customHeight="1" x14ac:dyDescent="0.2"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</row>
    <row r="136" spans="2:35" ht="15.75" customHeight="1" x14ac:dyDescent="0.2"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</row>
    <row r="137" spans="2:35" ht="15.75" customHeight="1" x14ac:dyDescent="0.2"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</row>
    <row r="138" spans="2:35" ht="15.75" customHeight="1" x14ac:dyDescent="0.2"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</row>
    <row r="139" spans="2:35" ht="15.75" customHeight="1" x14ac:dyDescent="0.2"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</row>
    <row r="140" spans="2:35" ht="15.75" customHeight="1" x14ac:dyDescent="0.2"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</row>
    <row r="141" spans="2:35" ht="15.75" customHeight="1" x14ac:dyDescent="0.2"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</row>
    <row r="142" spans="2:35" ht="15.75" customHeight="1" x14ac:dyDescent="0.2"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</row>
    <row r="143" spans="2:35" ht="15.75" customHeight="1" x14ac:dyDescent="0.2"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</row>
    <row r="144" spans="2:35" ht="15.75" customHeight="1" x14ac:dyDescent="0.2"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</row>
    <row r="145" spans="2:35" ht="15.75" customHeight="1" x14ac:dyDescent="0.2"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</row>
    <row r="146" spans="2:35" ht="15.75" customHeight="1" x14ac:dyDescent="0.2"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</row>
    <row r="147" spans="2:35" ht="15.75" customHeight="1" x14ac:dyDescent="0.2"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</row>
    <row r="148" spans="2:35" ht="15.75" customHeight="1" x14ac:dyDescent="0.2"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</row>
    <row r="149" spans="2:35" ht="15.75" customHeight="1" x14ac:dyDescent="0.2"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</row>
    <row r="150" spans="2:35" ht="15.75" customHeight="1" x14ac:dyDescent="0.2"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</row>
    <row r="151" spans="2:35" ht="15.75" customHeight="1" x14ac:dyDescent="0.2"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</row>
    <row r="152" spans="2:35" ht="15.75" customHeight="1" x14ac:dyDescent="0.2"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</row>
    <row r="153" spans="2:35" ht="15.75" customHeight="1" x14ac:dyDescent="0.2"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</row>
    <row r="154" spans="2:35" ht="15.75" customHeight="1" x14ac:dyDescent="0.2"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</row>
    <row r="155" spans="2:35" ht="15.75" customHeight="1" x14ac:dyDescent="0.2"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</row>
    <row r="156" spans="2:35" ht="15.75" customHeight="1" x14ac:dyDescent="0.2"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</row>
    <row r="157" spans="2:35" ht="15.75" customHeight="1" x14ac:dyDescent="0.2"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</row>
    <row r="158" spans="2:35" ht="15.75" customHeight="1" x14ac:dyDescent="0.2"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</row>
    <row r="159" spans="2:35" ht="15.75" customHeight="1" x14ac:dyDescent="0.2"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</row>
    <row r="160" spans="2:35" ht="15.75" customHeight="1" x14ac:dyDescent="0.2"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</row>
    <row r="161" spans="2:35" ht="15.75" customHeight="1" x14ac:dyDescent="0.2"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</row>
    <row r="162" spans="2:35" ht="15.75" customHeight="1" x14ac:dyDescent="0.2"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</row>
    <row r="163" spans="2:35" ht="15.75" customHeight="1" x14ac:dyDescent="0.2"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</row>
    <row r="164" spans="2:35" ht="15.75" customHeight="1" x14ac:dyDescent="0.2"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</row>
    <row r="165" spans="2:35" ht="15.75" customHeight="1" x14ac:dyDescent="0.2"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</row>
    <row r="166" spans="2:35" ht="15.75" customHeight="1" x14ac:dyDescent="0.2"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</row>
    <row r="167" spans="2:35" ht="15.75" customHeight="1" x14ac:dyDescent="0.2"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</row>
    <row r="168" spans="2:35" ht="15.75" customHeight="1" x14ac:dyDescent="0.2"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</row>
    <row r="169" spans="2:35" ht="15.75" customHeight="1" x14ac:dyDescent="0.2"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</row>
    <row r="170" spans="2:35" ht="15.75" customHeight="1" x14ac:dyDescent="0.2"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</row>
    <row r="171" spans="2:35" ht="15.75" customHeight="1" x14ac:dyDescent="0.2"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</row>
    <row r="172" spans="2:35" ht="15.75" customHeight="1" x14ac:dyDescent="0.2"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</row>
    <row r="173" spans="2:35" ht="15.75" customHeight="1" x14ac:dyDescent="0.2"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</row>
    <row r="174" spans="2:35" ht="15.75" customHeight="1" x14ac:dyDescent="0.2"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</row>
    <row r="175" spans="2:35" ht="15.75" customHeight="1" x14ac:dyDescent="0.2"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</row>
    <row r="176" spans="2:35" ht="15.75" customHeight="1" x14ac:dyDescent="0.2"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</row>
    <row r="177" spans="2:35" ht="15.75" customHeight="1" x14ac:dyDescent="0.2"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</row>
    <row r="178" spans="2:35" ht="15.75" customHeight="1" x14ac:dyDescent="0.2"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</row>
    <row r="179" spans="2:35" ht="15.75" customHeight="1" x14ac:dyDescent="0.2"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</row>
    <row r="180" spans="2:35" ht="15.75" customHeight="1" x14ac:dyDescent="0.2"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</row>
    <row r="181" spans="2:35" ht="15.75" customHeight="1" x14ac:dyDescent="0.2"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</row>
    <row r="182" spans="2:35" ht="15.75" customHeight="1" x14ac:dyDescent="0.2"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</row>
    <row r="183" spans="2:35" ht="15.75" customHeight="1" x14ac:dyDescent="0.2"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</row>
    <row r="184" spans="2:35" ht="15.75" customHeight="1" x14ac:dyDescent="0.2"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</row>
    <row r="185" spans="2:35" ht="15.75" customHeight="1" x14ac:dyDescent="0.2"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</row>
    <row r="186" spans="2:35" ht="15.75" customHeight="1" x14ac:dyDescent="0.2"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</row>
    <row r="187" spans="2:35" ht="15.75" customHeight="1" x14ac:dyDescent="0.2"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</row>
    <row r="188" spans="2:35" ht="15.75" customHeight="1" x14ac:dyDescent="0.2"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</row>
    <row r="189" spans="2:35" ht="15.75" customHeight="1" x14ac:dyDescent="0.2"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</row>
    <row r="190" spans="2:35" ht="15.75" customHeight="1" x14ac:dyDescent="0.2"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</row>
    <row r="191" spans="2:35" ht="15.75" customHeight="1" x14ac:dyDescent="0.2"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</row>
    <row r="192" spans="2:35" ht="15.75" customHeight="1" x14ac:dyDescent="0.2"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</row>
    <row r="193" spans="2:35" ht="15.75" customHeight="1" x14ac:dyDescent="0.2"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</row>
    <row r="194" spans="2:35" ht="15.75" customHeight="1" x14ac:dyDescent="0.2"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</row>
    <row r="195" spans="2:35" ht="15.75" customHeight="1" x14ac:dyDescent="0.2"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</row>
    <row r="196" spans="2:35" ht="15.75" customHeight="1" x14ac:dyDescent="0.2"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</row>
    <row r="197" spans="2:35" ht="15.75" customHeight="1" x14ac:dyDescent="0.2"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</row>
    <row r="198" spans="2:35" ht="15.75" customHeight="1" x14ac:dyDescent="0.2"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</row>
    <row r="199" spans="2:35" ht="15.75" customHeight="1" x14ac:dyDescent="0.2"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</row>
    <row r="200" spans="2:35" ht="15.75" customHeight="1" x14ac:dyDescent="0.2"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</row>
    <row r="201" spans="2:35" ht="15.75" customHeight="1" x14ac:dyDescent="0.2"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</row>
    <row r="202" spans="2:35" ht="15.75" customHeight="1" x14ac:dyDescent="0.2"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</row>
    <row r="203" spans="2:35" ht="15.75" customHeight="1" x14ac:dyDescent="0.2"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</row>
    <row r="204" spans="2:35" ht="15.75" customHeight="1" x14ac:dyDescent="0.2"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</row>
    <row r="205" spans="2:35" ht="15.75" customHeight="1" x14ac:dyDescent="0.2"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</row>
    <row r="206" spans="2:35" ht="15.75" customHeight="1" x14ac:dyDescent="0.2"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</row>
    <row r="207" spans="2:35" ht="15.75" customHeight="1" x14ac:dyDescent="0.2"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</row>
    <row r="208" spans="2:35" ht="15.75" customHeight="1" x14ac:dyDescent="0.2"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</row>
    <row r="209" spans="2:35" ht="15.75" customHeight="1" x14ac:dyDescent="0.2"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</row>
    <row r="210" spans="2:35" ht="15.75" customHeight="1" x14ac:dyDescent="0.2"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</row>
    <row r="211" spans="2:35" ht="15.75" customHeight="1" x14ac:dyDescent="0.2"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</row>
    <row r="212" spans="2:35" ht="15.75" customHeight="1" x14ac:dyDescent="0.2"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</row>
    <row r="213" spans="2:35" ht="15.75" customHeight="1" x14ac:dyDescent="0.2"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</row>
    <row r="214" spans="2:35" ht="15.75" customHeight="1" x14ac:dyDescent="0.2"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</row>
    <row r="215" spans="2:35" ht="15.75" customHeight="1" x14ac:dyDescent="0.2"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</row>
    <row r="216" spans="2:35" ht="15.75" customHeight="1" x14ac:dyDescent="0.2"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</row>
    <row r="217" spans="2:35" ht="15.75" customHeight="1" x14ac:dyDescent="0.2"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</row>
    <row r="218" spans="2:35" ht="15.75" customHeight="1" x14ac:dyDescent="0.2"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</row>
    <row r="219" spans="2:35" ht="15.75" customHeight="1" x14ac:dyDescent="0.2"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</row>
    <row r="220" spans="2:35" ht="15.75" customHeight="1" x14ac:dyDescent="0.2"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</row>
    <row r="221" spans="2:35" ht="15.75" customHeight="1" x14ac:dyDescent="0.2"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</row>
    <row r="222" spans="2:35" ht="15.75" customHeight="1" x14ac:dyDescent="0.2"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</row>
    <row r="223" spans="2:35" ht="15.75" customHeight="1" x14ac:dyDescent="0.2"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</row>
    <row r="224" spans="2:35" ht="15.75" customHeight="1" x14ac:dyDescent="0.2"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</row>
    <row r="225" spans="2:35" ht="15.75" customHeight="1" x14ac:dyDescent="0.2"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</row>
    <row r="226" spans="2:35" ht="15.75" customHeight="1" x14ac:dyDescent="0.2"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</row>
    <row r="227" spans="2:35" ht="15.75" customHeight="1" x14ac:dyDescent="0.2"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</row>
    <row r="228" spans="2:35" ht="15.75" customHeight="1" x14ac:dyDescent="0.2"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</row>
    <row r="229" spans="2:35" ht="15.75" customHeight="1" x14ac:dyDescent="0.2"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</row>
    <row r="230" spans="2:35" ht="15.75" customHeight="1" x14ac:dyDescent="0.2"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</row>
    <row r="231" spans="2:35" ht="15.75" customHeight="1" x14ac:dyDescent="0.2"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</row>
    <row r="232" spans="2:35" ht="15.75" customHeight="1" x14ac:dyDescent="0.2"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</row>
    <row r="233" spans="2:35" ht="15.75" customHeight="1" x14ac:dyDescent="0.2"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</row>
    <row r="234" spans="2:35" ht="15.75" customHeight="1" x14ac:dyDescent="0.2"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</row>
    <row r="235" spans="2:35" ht="15.75" customHeight="1" x14ac:dyDescent="0.2"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</row>
    <row r="236" spans="2:35" ht="15.75" customHeight="1" x14ac:dyDescent="0.2"/>
    <row r="237" spans="2:35" ht="15.75" customHeight="1" x14ac:dyDescent="0.2"/>
    <row r="238" spans="2:35" ht="15.75" customHeight="1" x14ac:dyDescent="0.2"/>
    <row r="239" spans="2:35" ht="15.75" customHeight="1" x14ac:dyDescent="0.2"/>
    <row r="240" spans="2:35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25" right="0.25" top="0.75" bottom="0.75" header="0" footer="0"/>
  <pageSetup paperSize="9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A5293-1D0E-4876-90D4-3514C4A82AFA}">
  <sheetPr codeName="Feuil2">
    <tabColor rgb="FF00B050"/>
  </sheetPr>
  <dimension ref="B1:H1"/>
  <sheetViews>
    <sheetView showGridLines="0" tabSelected="1" zoomScale="85" zoomScaleNormal="85" workbookViewId="0">
      <selection activeCell="E11" sqref="E11"/>
    </sheetView>
  </sheetViews>
  <sheetFormatPr defaultColWidth="11" defaultRowHeight="14.25" x14ac:dyDescent="0.2"/>
  <cols>
    <col min="1" max="1" width="11" style="76"/>
    <col min="2" max="2" width="9.875" style="76" bestFit="1" customWidth="1"/>
    <col min="3" max="3" width="9.5" style="76" bestFit="1" customWidth="1"/>
    <col min="4" max="4" width="14.75" style="76" bestFit="1" customWidth="1"/>
    <col min="5" max="5" width="14" style="76" bestFit="1" customWidth="1"/>
    <col min="6" max="6" width="20" style="76" bestFit="1" customWidth="1"/>
    <col min="7" max="7" width="15.75" style="76" bestFit="1" customWidth="1"/>
    <col min="8" max="8" width="7" style="76" bestFit="1" customWidth="1"/>
    <col min="9" max="16384" width="11" style="76"/>
  </cols>
  <sheetData>
    <row r="1" spans="2:8" x14ac:dyDescent="0.2">
      <c r="B1" s="76" t="s">
        <v>2</v>
      </c>
      <c r="C1" s="76" t="s">
        <v>3</v>
      </c>
      <c r="D1" s="76" t="s">
        <v>4</v>
      </c>
      <c r="E1" s="76" t="s">
        <v>12</v>
      </c>
      <c r="F1" s="76" t="s">
        <v>51</v>
      </c>
      <c r="G1" s="76" t="s">
        <v>35</v>
      </c>
      <c r="H1" s="76" t="s">
        <v>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F93666-8DF6-4731-8A8E-AB364769C6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LISTE</vt:lpstr>
      <vt:lpstr>MODELE</vt:lpstr>
      <vt:lpstr>SYNTH</vt:lpstr>
      <vt:lpstr>MODELE!Print_Area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nicolas.simon</dc:creator>
  <cp:lastModifiedBy>Jean-Eric</cp:lastModifiedBy>
  <cp:lastPrinted>2021-01-25T17:46:50Z</cp:lastPrinted>
  <dcterms:created xsi:type="dcterms:W3CDTF">2015-06-05T18:19:34Z</dcterms:created>
  <dcterms:modified xsi:type="dcterms:W3CDTF">2021-01-26T15:29:30Z</dcterms:modified>
</cp:coreProperties>
</file>