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7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B90191F-1614-4329-9824-00F05EE8766B}" xr6:coauthVersionLast="46" xr6:coauthVersionMax="46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Feuil2!$A$1:$AC$5</definedName>
    <definedName name="note">Feuil1!$1:$1048576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A5" i="2" l="1"/>
  <c r="X5" i="2"/>
  <c r="U5" i="2"/>
  <c r="R5" i="2"/>
  <c r="O5" i="2"/>
  <c r="L5" i="2"/>
  <c r="I5" i="2"/>
  <c r="F5" i="2"/>
  <c r="C5" i="2"/>
  <c r="AA7" i="2"/>
  <c r="X7" i="2"/>
  <c r="U7" i="2"/>
  <c r="R7" i="2"/>
  <c r="O7" i="2"/>
  <c r="L7" i="2"/>
  <c r="I7" i="2"/>
  <c r="F7" i="2"/>
  <c r="C7" i="2"/>
  <c r="AA6" i="2"/>
  <c r="X6" i="2"/>
  <c r="U6" i="2"/>
  <c r="R6" i="2"/>
  <c r="O6" i="2"/>
  <c r="L6" i="2"/>
  <c r="I6" i="2"/>
  <c r="F6" i="2"/>
  <c r="C6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C4" i="2"/>
</calcChain>
</file>

<file path=xl/sharedStrings.xml><?xml version="1.0" encoding="utf-8"?>
<sst xmlns="http://schemas.openxmlformats.org/spreadsheetml/2006/main" count="98" uniqueCount="41">
  <si>
    <t>FEUILLE DE RENTREE DES DONNEES</t>
  </si>
  <si>
    <t>math.</t>
  </si>
  <si>
    <t>franç.</t>
  </si>
  <si>
    <t>info</t>
  </si>
  <si>
    <t>angl.</t>
  </si>
  <si>
    <t>bio</t>
  </si>
  <si>
    <t>physio</t>
  </si>
  <si>
    <t>Module I</t>
  </si>
  <si>
    <t>Module II</t>
  </si>
  <si>
    <t>Module III</t>
  </si>
  <si>
    <t>écrit</t>
  </si>
  <si>
    <t>oral</t>
  </si>
  <si>
    <t>TP</t>
  </si>
  <si>
    <t>Achcarodelbus Alphonsine</t>
  </si>
  <si>
    <t>Chvoiturdenlcour Igor</t>
  </si>
  <si>
    <t>Delfleurachmarché Yvan</t>
  </si>
  <si>
    <t>Denchvoitupourpasalir Amadeus</t>
  </si>
  <si>
    <t>Goudy Debby</t>
  </si>
  <si>
    <t>Mémélaballe Donna</t>
  </si>
  <si>
    <t>Patamob Adhémar</t>
  </si>
  <si>
    <t>Payachmur Hercule</t>
  </si>
  <si>
    <t>Ptitgoutte Anne</t>
  </si>
  <si>
    <t>Ptitgoutte Corinne</t>
  </si>
  <si>
    <t>Ptitgoutte Justine</t>
  </si>
  <si>
    <t>Ptitgoutte Mélusine</t>
  </si>
  <si>
    <t>Rachtassoce Ella</t>
  </si>
  <si>
    <t>Scott Adèle</t>
  </si>
  <si>
    <t>Scott Debby</t>
  </si>
  <si>
    <t>Zepower Agathe</t>
  </si>
  <si>
    <t>Zetofret Mélanie</t>
  </si>
  <si>
    <t>N° Etudiant</t>
  </si>
  <si>
    <t>NOM Prénom</t>
  </si>
  <si>
    <t xml:space="preserve">N°étudiant </t>
  </si>
  <si>
    <t>français</t>
  </si>
  <si>
    <t>mathématique</t>
  </si>
  <si>
    <t>anglais</t>
  </si>
  <si>
    <t>Moyenne ob</t>
  </si>
  <si>
    <t>Exemple de recherche pour l'étudiant 1 (si change le numéro étudiant note généré automatiquement)</t>
  </si>
  <si>
    <t>Moy minimal</t>
  </si>
  <si>
    <t>Moy max</t>
  </si>
  <si>
    <t>Moy promot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</si>
</sst>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4" xfId="0" applyFill="1" applyBorder="1" applyAlignment="1">
      <alignment horizontal="center"/>
    </xf>
    <xf numFmtId="0" fontId="0" fillId="0" borderId="5" xfId="0" applyBorder="1" applyProtection="1"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Protection="1"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Protection="1"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quotePrefix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AD23"/>
  <sheetViews>
    <sheetView topLeftCell="A4" workbookViewId="0">
      <selection activeCell="E17" sqref="E17"/>
    </sheetView>
  </sheetViews>
  <sheetFormatPr defaultColWidth="11.42578125" defaultRowHeight="15" x14ac:dyDescent="0.25"/>
  <cols>
    <col min="1" max="1" width="4.85546875" customWidth="1"/>
    <col min="3" max="3" width="30.7109375" customWidth="1"/>
    <col min="4" max="30" width="6.7109375" customWidth="1"/>
  </cols>
  <sheetData>
    <row r="3" spans="2:30" ht="20.25" x14ac:dyDescent="0.3">
      <c r="D3" s="17" t="s">
        <v>0</v>
      </c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9"/>
    </row>
    <row r="5" spans="2:30" x14ac:dyDescent="0.25">
      <c r="D5" s="20" t="s">
        <v>1</v>
      </c>
      <c r="E5" s="20"/>
      <c r="F5" s="20"/>
      <c r="G5" s="20" t="s">
        <v>2</v>
      </c>
      <c r="H5" s="20"/>
      <c r="I5" s="20"/>
      <c r="J5" s="20" t="s">
        <v>3</v>
      </c>
      <c r="K5" s="20"/>
      <c r="L5" s="20"/>
      <c r="M5" s="20" t="s">
        <v>4</v>
      </c>
      <c r="N5" s="20"/>
      <c r="O5" s="20"/>
      <c r="P5" s="20" t="s">
        <v>5</v>
      </c>
      <c r="Q5" s="20"/>
      <c r="R5" s="20"/>
      <c r="S5" s="20" t="s">
        <v>6</v>
      </c>
      <c r="T5" s="20"/>
      <c r="U5" s="20"/>
      <c r="V5" s="20" t="s">
        <v>7</v>
      </c>
      <c r="W5" s="20"/>
      <c r="X5" s="20"/>
      <c r="Y5" s="20" t="s">
        <v>8</v>
      </c>
      <c r="Z5" s="20"/>
      <c r="AA5" s="20"/>
      <c r="AB5" s="20" t="s">
        <v>9</v>
      </c>
      <c r="AC5" s="20"/>
      <c r="AD5" s="20"/>
    </row>
    <row r="6" spans="2:30" x14ac:dyDescent="0.25">
      <c r="B6" s="14" t="s">
        <v>30</v>
      </c>
      <c r="C6" s="14" t="s">
        <v>31</v>
      </c>
      <c r="D6" s="1" t="s">
        <v>10</v>
      </c>
      <c r="E6" s="1" t="s">
        <v>11</v>
      </c>
      <c r="F6" s="1" t="s">
        <v>12</v>
      </c>
      <c r="G6" s="1" t="s">
        <v>10</v>
      </c>
      <c r="H6" s="1" t="s">
        <v>11</v>
      </c>
      <c r="I6" s="1" t="s">
        <v>12</v>
      </c>
      <c r="J6" s="1" t="s">
        <v>10</v>
      </c>
      <c r="K6" s="1" t="s">
        <v>11</v>
      </c>
      <c r="L6" s="1" t="s">
        <v>12</v>
      </c>
      <c r="M6" s="1" t="s">
        <v>10</v>
      </c>
      <c r="N6" s="1" t="s">
        <v>11</v>
      </c>
      <c r="O6" s="1" t="s">
        <v>12</v>
      </c>
      <c r="P6" s="1" t="s">
        <v>10</v>
      </c>
      <c r="Q6" s="1" t="s">
        <v>11</v>
      </c>
      <c r="R6" s="1" t="s">
        <v>12</v>
      </c>
      <c r="S6" s="1" t="s">
        <v>10</v>
      </c>
      <c r="T6" s="1" t="s">
        <v>11</v>
      </c>
      <c r="U6" s="1" t="s">
        <v>12</v>
      </c>
      <c r="V6" s="1" t="s">
        <v>10</v>
      </c>
      <c r="W6" s="1" t="s">
        <v>11</v>
      </c>
      <c r="X6" s="1" t="s">
        <v>12</v>
      </c>
      <c r="Y6" s="1" t="s">
        <v>10</v>
      </c>
      <c r="Z6" s="1" t="s">
        <v>11</v>
      </c>
      <c r="AA6" s="1" t="s">
        <v>12</v>
      </c>
      <c r="AB6" s="1" t="s">
        <v>10</v>
      </c>
      <c r="AC6" s="1" t="s">
        <v>11</v>
      </c>
      <c r="AD6" s="1" t="s">
        <v>12</v>
      </c>
    </row>
    <row r="7" spans="2:30" x14ac:dyDescent="0.25">
      <c r="B7" s="15">
        <v>1</v>
      </c>
      <c r="C7" s="2" t="s">
        <v>13</v>
      </c>
      <c r="D7" s="3">
        <v>12</v>
      </c>
      <c r="E7" s="4">
        <v>12</v>
      </c>
      <c r="F7" s="5">
        <v>14</v>
      </c>
      <c r="G7" s="3">
        <v>8</v>
      </c>
      <c r="H7" s="4">
        <v>15</v>
      </c>
      <c r="I7" s="5">
        <v>13</v>
      </c>
      <c r="J7" s="3">
        <v>9</v>
      </c>
      <c r="K7" s="4">
        <v>15</v>
      </c>
      <c r="L7" s="5">
        <v>15</v>
      </c>
      <c r="M7" s="3">
        <v>8</v>
      </c>
      <c r="N7" s="4">
        <v>15</v>
      </c>
      <c r="O7" s="5">
        <v>11</v>
      </c>
      <c r="P7" s="3">
        <v>14</v>
      </c>
      <c r="Q7" s="4">
        <v>14</v>
      </c>
      <c r="R7" s="5">
        <v>14</v>
      </c>
      <c r="S7" s="3">
        <v>12</v>
      </c>
      <c r="T7" s="4">
        <v>12</v>
      </c>
      <c r="U7" s="5">
        <v>11</v>
      </c>
      <c r="V7" s="3">
        <v>11</v>
      </c>
      <c r="W7" s="4">
        <v>11</v>
      </c>
      <c r="X7" s="5">
        <v>11</v>
      </c>
      <c r="Y7" s="3">
        <v>14</v>
      </c>
      <c r="Z7" s="4">
        <v>14</v>
      </c>
      <c r="AA7" s="5">
        <v>6</v>
      </c>
      <c r="AB7" s="3">
        <v>9</v>
      </c>
      <c r="AC7" s="4">
        <v>11</v>
      </c>
      <c r="AD7" s="5">
        <v>15</v>
      </c>
    </row>
    <row r="8" spans="2:30" x14ac:dyDescent="0.25">
      <c r="B8" s="15">
        <v>2</v>
      </c>
      <c r="C8" s="6" t="s">
        <v>14</v>
      </c>
      <c r="D8" s="7">
        <v>17</v>
      </c>
      <c r="E8" s="8">
        <v>17</v>
      </c>
      <c r="F8" s="9">
        <v>16</v>
      </c>
      <c r="G8" s="7">
        <v>15</v>
      </c>
      <c r="H8" s="8">
        <v>15</v>
      </c>
      <c r="I8" s="9">
        <v>14</v>
      </c>
      <c r="J8" s="7">
        <v>14</v>
      </c>
      <c r="K8" s="8">
        <v>14</v>
      </c>
      <c r="L8" s="9">
        <v>19</v>
      </c>
      <c r="M8" s="7">
        <v>12</v>
      </c>
      <c r="N8" s="8">
        <v>12</v>
      </c>
      <c r="O8" s="9">
        <v>10</v>
      </c>
      <c r="P8" s="7">
        <v>12</v>
      </c>
      <c r="Q8" s="8">
        <v>12</v>
      </c>
      <c r="R8" s="9">
        <v>13</v>
      </c>
      <c r="S8" s="7">
        <v>9</v>
      </c>
      <c r="T8" s="8">
        <v>16</v>
      </c>
      <c r="U8" s="9">
        <v>12</v>
      </c>
      <c r="V8" s="7">
        <v>17</v>
      </c>
      <c r="W8" s="8">
        <v>17</v>
      </c>
      <c r="X8" s="9">
        <v>16</v>
      </c>
      <c r="Y8" s="7">
        <v>12</v>
      </c>
      <c r="Z8" s="8">
        <v>12</v>
      </c>
      <c r="AA8" s="9">
        <v>18</v>
      </c>
      <c r="AB8" s="7">
        <v>12</v>
      </c>
      <c r="AC8" s="8">
        <v>12</v>
      </c>
      <c r="AD8" s="9">
        <v>14</v>
      </c>
    </row>
    <row r="9" spans="2:30" x14ac:dyDescent="0.25">
      <c r="B9" s="15">
        <v>3</v>
      </c>
      <c r="C9" s="6" t="s">
        <v>15</v>
      </c>
      <c r="D9" s="7">
        <v>2</v>
      </c>
      <c r="E9" s="8">
        <v>6</v>
      </c>
      <c r="F9" s="9">
        <v>9</v>
      </c>
      <c r="G9" s="7">
        <v>6</v>
      </c>
      <c r="H9" s="8">
        <v>10</v>
      </c>
      <c r="I9" s="9">
        <v>5</v>
      </c>
      <c r="J9" s="7">
        <v>9</v>
      </c>
      <c r="K9" s="8">
        <v>15</v>
      </c>
      <c r="L9" s="9">
        <v>14</v>
      </c>
      <c r="M9" s="7">
        <v>7</v>
      </c>
      <c r="N9" s="8">
        <v>13</v>
      </c>
      <c r="O9" s="9">
        <v>1</v>
      </c>
      <c r="P9" s="7">
        <v>4</v>
      </c>
      <c r="Q9" s="8">
        <v>6</v>
      </c>
      <c r="R9" s="9">
        <v>12</v>
      </c>
      <c r="S9" s="7">
        <v>5</v>
      </c>
      <c r="T9" s="8">
        <v>15</v>
      </c>
      <c r="U9" s="9">
        <v>5</v>
      </c>
      <c r="V9" s="7">
        <v>8</v>
      </c>
      <c r="W9" s="8">
        <v>12</v>
      </c>
      <c r="X9" s="9">
        <v>15</v>
      </c>
      <c r="Y9" s="7">
        <v>11</v>
      </c>
      <c r="Z9" s="8">
        <v>14</v>
      </c>
      <c r="AA9" s="9">
        <v>11</v>
      </c>
      <c r="AB9" s="7">
        <v>12</v>
      </c>
      <c r="AC9" s="8">
        <v>12</v>
      </c>
      <c r="AD9" s="9">
        <v>11</v>
      </c>
    </row>
    <row r="10" spans="2:30" x14ac:dyDescent="0.25">
      <c r="B10" s="15">
        <v>4</v>
      </c>
      <c r="C10" s="6" t="s">
        <v>16</v>
      </c>
      <c r="D10" s="7">
        <v>10</v>
      </c>
      <c r="E10" s="8">
        <v>11</v>
      </c>
      <c r="F10" s="9">
        <v>12</v>
      </c>
      <c r="G10" s="7">
        <v>11</v>
      </c>
      <c r="H10" s="8">
        <v>12</v>
      </c>
      <c r="I10" s="9">
        <v>2</v>
      </c>
      <c r="J10" s="7">
        <v>9</v>
      </c>
      <c r="K10" s="8">
        <v>14</v>
      </c>
      <c r="L10" s="9">
        <v>10</v>
      </c>
      <c r="M10" s="7">
        <v>11</v>
      </c>
      <c r="N10" s="8">
        <v>9</v>
      </c>
      <c r="O10" s="9">
        <v>7</v>
      </c>
      <c r="P10" s="7">
        <v>12</v>
      </c>
      <c r="Q10" s="8">
        <v>12</v>
      </c>
      <c r="R10" s="9">
        <v>11</v>
      </c>
      <c r="S10" s="7">
        <v>7</v>
      </c>
      <c r="T10" s="8">
        <v>12</v>
      </c>
      <c r="U10" s="9">
        <v>14</v>
      </c>
      <c r="V10" s="7">
        <v>6</v>
      </c>
      <c r="W10" s="8">
        <v>14</v>
      </c>
      <c r="X10" s="9">
        <v>12</v>
      </c>
      <c r="Y10" s="7">
        <v>12</v>
      </c>
      <c r="Z10" s="8">
        <v>12</v>
      </c>
      <c r="AA10" s="9">
        <v>17</v>
      </c>
      <c r="AB10" s="7">
        <v>14</v>
      </c>
      <c r="AC10" s="8">
        <v>14</v>
      </c>
      <c r="AD10" s="9">
        <v>9</v>
      </c>
    </row>
    <row r="11" spans="2:30" x14ac:dyDescent="0.25">
      <c r="B11" s="15">
        <v>5</v>
      </c>
      <c r="C11" s="6" t="s">
        <v>17</v>
      </c>
      <c r="D11" s="7">
        <v>3</v>
      </c>
      <c r="E11" s="8">
        <v>9</v>
      </c>
      <c r="F11" s="9">
        <v>14</v>
      </c>
      <c r="G11" s="7">
        <v>12</v>
      </c>
      <c r="H11" s="8">
        <v>11</v>
      </c>
      <c r="I11" s="9">
        <v>13</v>
      </c>
      <c r="J11" s="7">
        <v>14</v>
      </c>
      <c r="K11" s="8">
        <v>14</v>
      </c>
      <c r="L11" s="9">
        <v>5</v>
      </c>
      <c r="M11" s="7">
        <v>17</v>
      </c>
      <c r="N11" s="8">
        <v>17</v>
      </c>
      <c r="O11" s="9">
        <v>10</v>
      </c>
      <c r="P11" s="7">
        <v>5</v>
      </c>
      <c r="Q11" s="8">
        <v>10</v>
      </c>
      <c r="R11" s="9">
        <v>10</v>
      </c>
      <c r="S11" s="7">
        <v>16</v>
      </c>
      <c r="T11" s="8">
        <v>16</v>
      </c>
      <c r="U11" s="9">
        <v>17</v>
      </c>
      <c r="V11" s="7">
        <v>3</v>
      </c>
      <c r="W11" s="8">
        <v>12</v>
      </c>
      <c r="X11" s="9">
        <v>17</v>
      </c>
      <c r="Y11" s="7">
        <v>7</v>
      </c>
      <c r="Z11" s="8">
        <v>13</v>
      </c>
      <c r="AA11" s="9">
        <v>14</v>
      </c>
      <c r="AB11" s="7">
        <v>10</v>
      </c>
      <c r="AC11" s="8">
        <v>12</v>
      </c>
      <c r="AD11" s="9">
        <v>8</v>
      </c>
    </row>
    <row r="12" spans="2:30" x14ac:dyDescent="0.25">
      <c r="B12" s="15">
        <v>6</v>
      </c>
      <c r="C12" s="6" t="s">
        <v>18</v>
      </c>
      <c r="D12" s="7">
        <v>9</v>
      </c>
      <c r="E12" s="8">
        <v>16</v>
      </c>
      <c r="F12" s="9">
        <v>11</v>
      </c>
      <c r="G12" s="7">
        <v>12</v>
      </c>
      <c r="H12" s="8">
        <v>12</v>
      </c>
      <c r="I12" s="9">
        <v>16</v>
      </c>
      <c r="J12" s="7">
        <v>14</v>
      </c>
      <c r="K12" s="8">
        <v>14</v>
      </c>
      <c r="L12" s="9">
        <v>9</v>
      </c>
      <c r="M12" s="7">
        <v>16</v>
      </c>
      <c r="N12" s="8">
        <v>16</v>
      </c>
      <c r="O12" s="9">
        <v>11</v>
      </c>
      <c r="P12" s="7">
        <v>8</v>
      </c>
      <c r="Q12" s="8">
        <v>9</v>
      </c>
      <c r="R12" s="9">
        <v>5</v>
      </c>
      <c r="S12" s="7">
        <v>18</v>
      </c>
      <c r="T12" s="8">
        <v>18</v>
      </c>
      <c r="U12" s="9">
        <v>9</v>
      </c>
      <c r="V12" s="7">
        <v>11</v>
      </c>
      <c r="W12" s="8">
        <v>5</v>
      </c>
      <c r="X12" s="9">
        <v>10</v>
      </c>
      <c r="Y12" s="7">
        <v>6</v>
      </c>
      <c r="Z12" s="8">
        <v>14</v>
      </c>
      <c r="AA12" s="9">
        <v>9</v>
      </c>
      <c r="AB12" s="7">
        <v>9</v>
      </c>
      <c r="AC12" s="8">
        <v>14</v>
      </c>
      <c r="AD12" s="9">
        <v>7</v>
      </c>
    </row>
    <row r="13" spans="2:30" x14ac:dyDescent="0.25">
      <c r="B13" s="15">
        <v>7</v>
      </c>
      <c r="C13" s="6" t="s">
        <v>19</v>
      </c>
      <c r="D13" s="7">
        <v>19</v>
      </c>
      <c r="E13" s="8">
        <v>19</v>
      </c>
      <c r="F13" s="9">
        <v>14</v>
      </c>
      <c r="G13" s="7">
        <v>18</v>
      </c>
      <c r="H13" s="8">
        <v>18</v>
      </c>
      <c r="I13" s="9">
        <v>12</v>
      </c>
      <c r="J13" s="7">
        <v>17</v>
      </c>
      <c r="K13" s="8">
        <v>17</v>
      </c>
      <c r="L13" s="9">
        <v>18</v>
      </c>
      <c r="M13" s="7">
        <v>15</v>
      </c>
      <c r="N13" s="8">
        <v>15</v>
      </c>
      <c r="O13" s="9">
        <v>15</v>
      </c>
      <c r="P13" s="7">
        <v>19</v>
      </c>
      <c r="Q13" s="8">
        <v>19</v>
      </c>
      <c r="R13" s="9">
        <v>11</v>
      </c>
      <c r="S13" s="7">
        <v>20</v>
      </c>
      <c r="T13" s="8">
        <v>20</v>
      </c>
      <c r="U13" s="9">
        <v>13</v>
      </c>
      <c r="V13" s="7">
        <v>19</v>
      </c>
      <c r="W13" s="8">
        <v>19</v>
      </c>
      <c r="X13" s="9">
        <v>10</v>
      </c>
      <c r="Y13" s="7">
        <v>19</v>
      </c>
      <c r="Z13" s="8">
        <v>19</v>
      </c>
      <c r="AA13" s="9">
        <v>18</v>
      </c>
      <c r="AB13" s="7">
        <v>10</v>
      </c>
      <c r="AC13" s="8">
        <v>13</v>
      </c>
      <c r="AD13" s="9">
        <v>15</v>
      </c>
    </row>
    <row r="14" spans="2:30" x14ac:dyDescent="0.25">
      <c r="B14" s="15">
        <v>8</v>
      </c>
      <c r="C14" s="6" t="s">
        <v>20</v>
      </c>
      <c r="D14" s="7">
        <v>2</v>
      </c>
      <c r="E14" s="8">
        <v>5</v>
      </c>
      <c r="F14" s="9">
        <v>5</v>
      </c>
      <c r="G14" s="7">
        <v>5</v>
      </c>
      <c r="H14" s="8">
        <v>4</v>
      </c>
      <c r="I14" s="9">
        <v>10</v>
      </c>
      <c r="J14" s="7">
        <v>4</v>
      </c>
      <c r="K14" s="8">
        <v>16</v>
      </c>
      <c r="L14" s="9">
        <v>13</v>
      </c>
      <c r="M14" s="7">
        <v>8</v>
      </c>
      <c r="N14" s="8">
        <v>12</v>
      </c>
      <c r="O14" s="9">
        <v>14</v>
      </c>
      <c r="P14" s="7">
        <v>6</v>
      </c>
      <c r="Q14" s="8">
        <v>11</v>
      </c>
      <c r="R14" s="9">
        <v>3</v>
      </c>
      <c r="S14" s="7">
        <v>3</v>
      </c>
      <c r="T14" s="8">
        <v>17</v>
      </c>
      <c r="U14" s="9">
        <v>16</v>
      </c>
      <c r="V14" s="7">
        <v>6</v>
      </c>
      <c r="W14" s="8">
        <v>6</v>
      </c>
      <c r="X14" s="9">
        <v>5</v>
      </c>
      <c r="Y14" s="7">
        <v>13</v>
      </c>
      <c r="Z14" s="8">
        <v>13</v>
      </c>
      <c r="AA14" s="9">
        <v>5</v>
      </c>
      <c r="AB14" s="7">
        <v>6</v>
      </c>
      <c r="AC14" s="8">
        <v>18</v>
      </c>
      <c r="AD14" s="9">
        <v>10</v>
      </c>
    </row>
    <row r="15" spans="2:30" x14ac:dyDescent="0.25">
      <c r="B15" s="15">
        <v>9</v>
      </c>
      <c r="C15" s="6" t="s">
        <v>21</v>
      </c>
      <c r="D15" s="7">
        <v>11</v>
      </c>
      <c r="E15" s="8">
        <v>12</v>
      </c>
      <c r="F15" s="9">
        <v>16</v>
      </c>
      <c r="G15" s="7">
        <v>11</v>
      </c>
      <c r="H15" s="8">
        <v>11</v>
      </c>
      <c r="I15" s="9">
        <v>11</v>
      </c>
      <c r="J15" s="7">
        <v>10</v>
      </c>
      <c r="K15" s="8">
        <v>15</v>
      </c>
      <c r="L15" s="9">
        <v>14</v>
      </c>
      <c r="M15" s="7">
        <v>12</v>
      </c>
      <c r="N15" s="8">
        <v>12</v>
      </c>
      <c r="O15" s="9">
        <v>12</v>
      </c>
      <c r="P15" s="7">
        <v>14</v>
      </c>
      <c r="Q15" s="8">
        <v>14</v>
      </c>
      <c r="R15" s="9">
        <v>16</v>
      </c>
      <c r="S15" s="7">
        <v>11</v>
      </c>
      <c r="T15" s="8">
        <v>14</v>
      </c>
      <c r="U15" s="9">
        <v>14</v>
      </c>
      <c r="V15" s="7">
        <v>15</v>
      </c>
      <c r="W15" s="8">
        <v>15</v>
      </c>
      <c r="X15" s="9">
        <v>12</v>
      </c>
      <c r="Y15" s="7">
        <v>10</v>
      </c>
      <c r="Z15" s="8">
        <v>19</v>
      </c>
      <c r="AA15" s="9">
        <v>15</v>
      </c>
      <c r="AB15" s="7">
        <v>13</v>
      </c>
      <c r="AC15" s="8">
        <v>13</v>
      </c>
      <c r="AD15" s="9">
        <v>10</v>
      </c>
    </row>
    <row r="16" spans="2:30" x14ac:dyDescent="0.25">
      <c r="B16" s="15">
        <v>10</v>
      </c>
      <c r="C16" s="6" t="s">
        <v>22</v>
      </c>
      <c r="D16" s="7">
        <v>1</v>
      </c>
      <c r="E16" s="8">
        <v>2</v>
      </c>
      <c r="F16" s="9">
        <v>4</v>
      </c>
      <c r="G16" s="7">
        <v>8</v>
      </c>
      <c r="H16" s="8">
        <v>7</v>
      </c>
      <c r="I16" s="9">
        <v>8</v>
      </c>
      <c r="J16" s="7">
        <v>5</v>
      </c>
      <c r="K16" s="8">
        <v>17</v>
      </c>
      <c r="L16" s="9">
        <v>15</v>
      </c>
      <c r="M16" s="7">
        <v>14</v>
      </c>
      <c r="N16" s="8">
        <v>14</v>
      </c>
      <c r="O16" s="9">
        <v>17</v>
      </c>
      <c r="P16" s="7">
        <v>7</v>
      </c>
      <c r="Q16" s="8">
        <v>12</v>
      </c>
      <c r="R16" s="9">
        <v>5</v>
      </c>
      <c r="S16" s="7">
        <v>12</v>
      </c>
      <c r="T16" s="8">
        <v>12</v>
      </c>
      <c r="U16" s="9">
        <v>1</v>
      </c>
      <c r="V16" s="7">
        <v>12</v>
      </c>
      <c r="W16" s="8">
        <v>12</v>
      </c>
      <c r="X16" s="9">
        <v>15</v>
      </c>
      <c r="Y16" s="7">
        <v>8</v>
      </c>
      <c r="Z16" s="8">
        <v>10</v>
      </c>
      <c r="AA16" s="9">
        <v>10</v>
      </c>
      <c r="AB16" s="7">
        <v>17</v>
      </c>
      <c r="AC16" s="8">
        <v>17</v>
      </c>
      <c r="AD16" s="9">
        <v>15</v>
      </c>
    </row>
    <row r="17" spans="2:30" x14ac:dyDescent="0.25">
      <c r="B17" s="15">
        <v>11</v>
      </c>
      <c r="C17" s="6" t="s">
        <v>23</v>
      </c>
      <c r="D17" s="7">
        <v>11</v>
      </c>
      <c r="E17" s="8">
        <v>17</v>
      </c>
      <c r="F17" s="9">
        <v>19</v>
      </c>
      <c r="G17" s="7">
        <v>15</v>
      </c>
      <c r="H17" s="8">
        <v>15</v>
      </c>
      <c r="I17" s="9">
        <v>15</v>
      </c>
      <c r="J17" s="7">
        <v>12</v>
      </c>
      <c r="K17" s="8">
        <v>12</v>
      </c>
      <c r="L17" s="9">
        <v>11</v>
      </c>
      <c r="M17" s="7">
        <v>14</v>
      </c>
      <c r="N17" s="8">
        <v>14</v>
      </c>
      <c r="O17" s="9">
        <v>18</v>
      </c>
      <c r="P17" s="7">
        <v>11</v>
      </c>
      <c r="Q17" s="8">
        <v>14</v>
      </c>
      <c r="R17" s="9">
        <v>10</v>
      </c>
      <c r="S17" s="7">
        <v>14</v>
      </c>
      <c r="T17" s="8">
        <v>14</v>
      </c>
      <c r="U17" s="9">
        <v>19</v>
      </c>
      <c r="V17" s="7">
        <v>8</v>
      </c>
      <c r="W17" s="8">
        <v>16</v>
      </c>
      <c r="X17" s="9">
        <v>18</v>
      </c>
      <c r="Y17" s="7">
        <v>10</v>
      </c>
      <c r="Z17" s="8">
        <v>12</v>
      </c>
      <c r="AA17" s="9">
        <v>10</v>
      </c>
      <c r="AB17" s="7">
        <v>15</v>
      </c>
      <c r="AC17" s="8">
        <v>15</v>
      </c>
      <c r="AD17" s="9">
        <v>12</v>
      </c>
    </row>
    <row r="18" spans="2:30" x14ac:dyDescent="0.25">
      <c r="B18" s="15">
        <v>12</v>
      </c>
      <c r="C18" s="6" t="s">
        <v>24</v>
      </c>
      <c r="D18" s="7">
        <v>15</v>
      </c>
      <c r="E18" s="8">
        <v>15</v>
      </c>
      <c r="F18" s="9">
        <v>12</v>
      </c>
      <c r="G18" s="7">
        <v>16</v>
      </c>
      <c r="H18" s="8">
        <v>16</v>
      </c>
      <c r="I18" s="9">
        <v>7</v>
      </c>
      <c r="J18" s="7">
        <v>18</v>
      </c>
      <c r="K18" s="8">
        <v>18</v>
      </c>
      <c r="L18" s="9">
        <v>10</v>
      </c>
      <c r="M18" s="7">
        <v>14</v>
      </c>
      <c r="N18" s="8">
        <v>14</v>
      </c>
      <c r="O18" s="9">
        <v>10</v>
      </c>
      <c r="P18" s="7">
        <v>17</v>
      </c>
      <c r="Q18" s="8">
        <v>17</v>
      </c>
      <c r="R18" s="9">
        <v>12</v>
      </c>
      <c r="S18" s="7">
        <v>17</v>
      </c>
      <c r="T18" s="8">
        <v>17</v>
      </c>
      <c r="U18" s="9">
        <v>17</v>
      </c>
      <c r="V18" s="7">
        <v>12</v>
      </c>
      <c r="W18" s="8">
        <v>12</v>
      </c>
      <c r="X18" s="9">
        <v>12</v>
      </c>
      <c r="Y18" s="7">
        <v>15</v>
      </c>
      <c r="Z18" s="8">
        <v>15</v>
      </c>
      <c r="AA18" s="9">
        <v>10</v>
      </c>
      <c r="AB18" s="7">
        <v>16</v>
      </c>
      <c r="AC18" s="8">
        <v>16</v>
      </c>
      <c r="AD18" s="9">
        <v>13</v>
      </c>
    </row>
    <row r="19" spans="2:30" x14ac:dyDescent="0.25">
      <c r="B19" s="15">
        <v>13</v>
      </c>
      <c r="C19" s="6" t="s">
        <v>25</v>
      </c>
      <c r="D19" s="7">
        <v>9</v>
      </c>
      <c r="E19" s="8">
        <v>10</v>
      </c>
      <c r="F19" s="9">
        <v>15</v>
      </c>
      <c r="G19" s="7">
        <v>8</v>
      </c>
      <c r="H19" s="8">
        <v>8</v>
      </c>
      <c r="I19" s="9">
        <v>9</v>
      </c>
      <c r="J19" s="7">
        <v>11</v>
      </c>
      <c r="K19" s="8">
        <v>12</v>
      </c>
      <c r="L19" s="9">
        <v>8</v>
      </c>
      <c r="M19" s="7">
        <v>10</v>
      </c>
      <c r="N19" s="8">
        <v>10</v>
      </c>
      <c r="O19" s="9">
        <v>1</v>
      </c>
      <c r="P19" s="7">
        <v>16</v>
      </c>
      <c r="Q19" s="8">
        <v>16</v>
      </c>
      <c r="R19" s="9">
        <v>20</v>
      </c>
      <c r="S19" s="7">
        <v>10</v>
      </c>
      <c r="T19" s="8">
        <v>10</v>
      </c>
      <c r="U19" s="9">
        <v>5</v>
      </c>
      <c r="V19" s="7">
        <v>10</v>
      </c>
      <c r="W19" s="8">
        <v>10</v>
      </c>
      <c r="X19" s="9">
        <v>8</v>
      </c>
      <c r="Y19" s="7">
        <v>16</v>
      </c>
      <c r="Z19" s="8">
        <v>16</v>
      </c>
      <c r="AA19" s="9">
        <v>11</v>
      </c>
      <c r="AB19" s="7">
        <v>10</v>
      </c>
      <c r="AC19" s="8">
        <v>18</v>
      </c>
      <c r="AD19" s="9">
        <v>11</v>
      </c>
    </row>
    <row r="20" spans="2:30" x14ac:dyDescent="0.25">
      <c r="B20" s="15">
        <v>14</v>
      </c>
      <c r="C20" s="6" t="s">
        <v>26</v>
      </c>
      <c r="D20" s="7">
        <v>14</v>
      </c>
      <c r="E20" s="8">
        <v>14</v>
      </c>
      <c r="F20" s="9">
        <v>14</v>
      </c>
      <c r="G20" s="7">
        <v>12</v>
      </c>
      <c r="H20" s="8">
        <v>12</v>
      </c>
      <c r="I20" s="9">
        <v>12</v>
      </c>
      <c r="J20" s="7">
        <v>13</v>
      </c>
      <c r="K20" s="8">
        <v>13</v>
      </c>
      <c r="L20" s="9">
        <v>17</v>
      </c>
      <c r="M20" s="7">
        <v>8</v>
      </c>
      <c r="N20" s="8">
        <v>14</v>
      </c>
      <c r="O20" s="9">
        <v>15</v>
      </c>
      <c r="P20" s="7">
        <v>11</v>
      </c>
      <c r="Q20" s="8">
        <v>11</v>
      </c>
      <c r="R20" s="9">
        <v>18</v>
      </c>
      <c r="S20" s="7">
        <v>9</v>
      </c>
      <c r="T20" s="8">
        <v>16</v>
      </c>
      <c r="U20" s="9">
        <v>12</v>
      </c>
      <c r="V20" s="7">
        <v>9</v>
      </c>
      <c r="W20" s="8">
        <v>12</v>
      </c>
      <c r="X20" s="9">
        <v>19</v>
      </c>
      <c r="Y20" s="7">
        <v>16</v>
      </c>
      <c r="Z20" s="8">
        <v>16</v>
      </c>
      <c r="AA20" s="9">
        <v>14</v>
      </c>
      <c r="AB20" s="7">
        <v>11</v>
      </c>
      <c r="AC20" s="8">
        <v>16</v>
      </c>
      <c r="AD20" s="9">
        <v>15</v>
      </c>
    </row>
    <row r="21" spans="2:30" x14ac:dyDescent="0.25">
      <c r="B21" s="15">
        <v>15</v>
      </c>
      <c r="C21" s="6" t="s">
        <v>27</v>
      </c>
      <c r="D21" s="7">
        <v>18</v>
      </c>
      <c r="E21" s="8">
        <v>18</v>
      </c>
      <c r="F21" s="9">
        <v>16</v>
      </c>
      <c r="G21" s="7">
        <v>19</v>
      </c>
      <c r="H21" s="8">
        <v>19</v>
      </c>
      <c r="I21" s="9">
        <v>17</v>
      </c>
      <c r="J21" s="7">
        <v>18</v>
      </c>
      <c r="K21" s="8">
        <v>18</v>
      </c>
      <c r="L21" s="9">
        <v>15</v>
      </c>
      <c r="M21" s="7">
        <v>16</v>
      </c>
      <c r="N21" s="8">
        <v>16</v>
      </c>
      <c r="O21" s="9">
        <v>14</v>
      </c>
      <c r="P21" s="7">
        <v>18</v>
      </c>
      <c r="Q21" s="8">
        <v>18</v>
      </c>
      <c r="R21" s="9">
        <v>19</v>
      </c>
      <c r="S21" s="7">
        <v>19</v>
      </c>
      <c r="T21" s="8">
        <v>19</v>
      </c>
      <c r="U21" s="9">
        <v>15</v>
      </c>
      <c r="V21" s="7">
        <v>14</v>
      </c>
      <c r="W21" s="8">
        <v>14</v>
      </c>
      <c r="X21" s="9">
        <v>17</v>
      </c>
      <c r="Y21" s="7">
        <v>17</v>
      </c>
      <c r="Z21" s="8">
        <v>17</v>
      </c>
      <c r="AA21" s="9">
        <v>17</v>
      </c>
      <c r="AB21" s="7">
        <v>19</v>
      </c>
      <c r="AC21" s="8">
        <v>19</v>
      </c>
      <c r="AD21" s="9">
        <v>14</v>
      </c>
    </row>
    <row r="22" spans="2:30" x14ac:dyDescent="0.25">
      <c r="B22" s="15">
        <v>16</v>
      </c>
      <c r="C22" s="6" t="s">
        <v>28</v>
      </c>
      <c r="D22" s="7">
        <v>10</v>
      </c>
      <c r="E22" s="8">
        <v>10</v>
      </c>
      <c r="F22" s="9">
        <v>10</v>
      </c>
      <c r="G22" s="7">
        <v>13</v>
      </c>
      <c r="H22" s="8">
        <v>13</v>
      </c>
      <c r="I22" s="9">
        <v>17</v>
      </c>
      <c r="J22" s="7">
        <v>17</v>
      </c>
      <c r="K22" s="8">
        <v>17</v>
      </c>
      <c r="L22" s="9">
        <v>12</v>
      </c>
      <c r="M22" s="7">
        <v>8</v>
      </c>
      <c r="N22" s="8">
        <v>14</v>
      </c>
      <c r="O22" s="9">
        <v>13</v>
      </c>
      <c r="P22" s="7">
        <v>8</v>
      </c>
      <c r="Q22" s="8">
        <v>17</v>
      </c>
      <c r="R22" s="9">
        <v>17</v>
      </c>
      <c r="S22" s="7">
        <v>8</v>
      </c>
      <c r="T22" s="8">
        <v>15</v>
      </c>
      <c r="U22" s="9">
        <v>14</v>
      </c>
      <c r="V22" s="7">
        <v>11</v>
      </c>
      <c r="W22" s="8">
        <v>14</v>
      </c>
      <c r="X22" s="9">
        <v>11</v>
      </c>
      <c r="Y22" s="7">
        <v>10</v>
      </c>
      <c r="Z22" s="8">
        <v>11</v>
      </c>
      <c r="AA22" s="9">
        <v>15</v>
      </c>
      <c r="AB22" s="7">
        <v>13</v>
      </c>
      <c r="AC22" s="8">
        <v>13</v>
      </c>
      <c r="AD22" s="9">
        <v>17</v>
      </c>
    </row>
    <row r="23" spans="2:30" x14ac:dyDescent="0.25">
      <c r="B23" s="15">
        <v>17</v>
      </c>
      <c r="C23" s="10" t="s">
        <v>29</v>
      </c>
      <c r="D23" s="11">
        <v>9</v>
      </c>
      <c r="E23" s="12">
        <v>13</v>
      </c>
      <c r="F23" s="13">
        <v>12</v>
      </c>
      <c r="G23" s="11">
        <v>11</v>
      </c>
      <c r="H23" s="12">
        <v>11</v>
      </c>
      <c r="I23" s="13">
        <v>11</v>
      </c>
      <c r="J23" s="11">
        <v>14</v>
      </c>
      <c r="K23" s="12">
        <v>14</v>
      </c>
      <c r="L23" s="13">
        <v>10</v>
      </c>
      <c r="M23" s="11">
        <v>8</v>
      </c>
      <c r="N23" s="12">
        <v>15</v>
      </c>
      <c r="O23" s="13">
        <v>13</v>
      </c>
      <c r="P23" s="11">
        <v>13</v>
      </c>
      <c r="Q23" s="12">
        <v>13</v>
      </c>
      <c r="R23" s="13">
        <v>14</v>
      </c>
      <c r="S23" s="11">
        <v>16</v>
      </c>
      <c r="T23" s="12">
        <v>16</v>
      </c>
      <c r="U23" s="13">
        <v>9</v>
      </c>
      <c r="V23" s="11">
        <v>9</v>
      </c>
      <c r="W23" s="12">
        <v>14</v>
      </c>
      <c r="X23" s="13">
        <v>10</v>
      </c>
      <c r="Y23" s="11">
        <v>13</v>
      </c>
      <c r="Z23" s="12">
        <v>13</v>
      </c>
      <c r="AA23" s="13">
        <v>13</v>
      </c>
      <c r="AB23" s="11">
        <v>11</v>
      </c>
      <c r="AC23" s="12">
        <v>14</v>
      </c>
      <c r="AD23" s="13">
        <v>14</v>
      </c>
    </row>
  </sheetData>
  <mergeCells count="10">
    <mergeCell ref="D3:AB3"/>
    <mergeCell ref="D5:F5"/>
    <mergeCell ref="G5:I5"/>
    <mergeCell ref="J5:L5"/>
    <mergeCell ref="M5:O5"/>
    <mergeCell ref="P5:R5"/>
    <mergeCell ref="S5:U5"/>
    <mergeCell ref="V5:X5"/>
    <mergeCell ref="Y5:AA5"/>
    <mergeCell ref="AB5:AD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"/>
  <sheetViews>
    <sheetView tabSelected="1" zoomScale="115" zoomScaleNormal="115" workbookViewId="0">
      <selection activeCell="F7" sqref="F7:H7"/>
    </sheetView>
  </sheetViews>
  <sheetFormatPr defaultColWidth="11.42578125" defaultRowHeight="15" x14ac:dyDescent="0.25"/>
  <cols>
    <col min="1" max="1" width="14.7109375" customWidth="1"/>
    <col min="3" max="3" width="11.85546875" customWidth="1"/>
    <col min="8" max="8" width="18.5703125" customWidth="1"/>
    <col min="10" max="10" width="16.7109375" customWidth="1"/>
  </cols>
  <sheetData>
    <row r="1" spans="1:29" x14ac:dyDescent="0.25">
      <c r="A1" t="s">
        <v>37</v>
      </c>
    </row>
    <row r="2" spans="1:29" x14ac:dyDescent="0.25">
      <c r="C2" s="20" t="s">
        <v>34</v>
      </c>
      <c r="D2" s="20"/>
      <c r="E2" s="20"/>
      <c r="F2" s="20" t="s">
        <v>33</v>
      </c>
      <c r="G2" s="20"/>
      <c r="H2" s="20"/>
      <c r="I2" s="20" t="s">
        <v>3</v>
      </c>
      <c r="J2" s="20"/>
      <c r="K2" s="20"/>
      <c r="L2" s="20" t="s">
        <v>35</v>
      </c>
      <c r="M2" s="20"/>
      <c r="N2" s="20"/>
      <c r="O2" s="20" t="s">
        <v>5</v>
      </c>
      <c r="P2" s="20"/>
      <c r="Q2" s="20"/>
      <c r="R2" s="20" t="s">
        <v>6</v>
      </c>
      <c r="S2" s="20"/>
      <c r="T2" s="20"/>
      <c r="U2" s="20" t="s">
        <v>7</v>
      </c>
      <c r="V2" s="20"/>
      <c r="W2" s="20"/>
      <c r="X2" s="20" t="s">
        <v>8</v>
      </c>
      <c r="Y2" s="20"/>
      <c r="Z2" s="20"/>
      <c r="AA2" s="20" t="s">
        <v>9</v>
      </c>
      <c r="AB2" s="20"/>
      <c r="AC2" s="20"/>
    </row>
    <row r="3" spans="1:29" x14ac:dyDescent="0.25">
      <c r="B3" t="s">
        <v>32</v>
      </c>
      <c r="C3" s="1" t="s">
        <v>10</v>
      </c>
      <c r="D3" s="1" t="s">
        <v>11</v>
      </c>
      <c r="E3" s="1" t="s">
        <v>12</v>
      </c>
      <c r="F3" s="1" t="s">
        <v>10</v>
      </c>
      <c r="G3" s="1" t="s">
        <v>11</v>
      </c>
      <c r="H3" s="1" t="s">
        <v>12</v>
      </c>
      <c r="I3" s="1" t="s">
        <v>10</v>
      </c>
      <c r="J3" s="1" t="s">
        <v>11</v>
      </c>
      <c r="K3" s="1" t="s">
        <v>12</v>
      </c>
      <c r="L3" s="1" t="s">
        <v>10</v>
      </c>
      <c r="M3" s="1" t="s">
        <v>11</v>
      </c>
      <c r="N3" s="1" t="s">
        <v>12</v>
      </c>
      <c r="O3" s="1" t="s">
        <v>10</v>
      </c>
      <c r="P3" s="1" t="s">
        <v>11</v>
      </c>
      <c r="Q3" s="1" t="s">
        <v>12</v>
      </c>
      <c r="R3" s="1" t="s">
        <v>10</v>
      </c>
      <c r="S3" s="1" t="s">
        <v>11</v>
      </c>
      <c r="T3" s="1" t="s">
        <v>12</v>
      </c>
      <c r="U3" s="1" t="s">
        <v>10</v>
      </c>
      <c r="V3" s="1" t="s">
        <v>11</v>
      </c>
      <c r="W3" s="1" t="s">
        <v>12</v>
      </c>
      <c r="X3" s="1" t="s">
        <v>10</v>
      </c>
      <c r="Y3" s="1" t="s">
        <v>11</v>
      </c>
      <c r="Z3" s="1" t="s">
        <v>12</v>
      </c>
      <c r="AA3" s="1" t="s">
        <v>10</v>
      </c>
      <c r="AB3" s="1" t="s">
        <v>11</v>
      </c>
      <c r="AC3" s="1" t="s">
        <v>12</v>
      </c>
    </row>
    <row r="4" spans="1:29" x14ac:dyDescent="0.25">
      <c r="B4">
        <v>1</v>
      </c>
      <c r="C4" s="16">
        <f>VLOOKUP($B4,Feuil1!B7:AD23,3,0)</f>
        <v>12</v>
      </c>
      <c r="D4" s="16">
        <f>VLOOKUP($B4,Feuil1!B7:AE23,4,0)</f>
        <v>12</v>
      </c>
      <c r="E4" s="16">
        <f>VLOOKUP($B4,Feuil1!B7:AF23,5,0)</f>
        <v>14</v>
      </c>
      <c r="F4" s="16">
        <f>VLOOKUP($B4,Feuil1!B7:AG23,6,0)</f>
        <v>8</v>
      </c>
      <c r="G4" s="16">
        <f>VLOOKUP($B4,Feuil1!B7:AH23,7,0)</f>
        <v>15</v>
      </c>
      <c r="H4" s="16">
        <f>VLOOKUP($B4,Feuil1!B7:AI23,8,0)</f>
        <v>13</v>
      </c>
      <c r="I4" s="16">
        <f>VLOOKUP($B4,Feuil1!B7:AJ23,9,0)</f>
        <v>9</v>
      </c>
      <c r="J4" s="16">
        <f>VLOOKUP($B4,Feuil1!B7:AK23,10,0)</f>
        <v>15</v>
      </c>
      <c r="K4" s="16">
        <f>VLOOKUP($B4,Feuil1!B7:AL23,11,0)</f>
        <v>15</v>
      </c>
      <c r="L4" s="16">
        <f>VLOOKUP($B4,Feuil1!B7:AM23,12,0)</f>
        <v>8</v>
      </c>
      <c r="M4" s="16">
        <f>VLOOKUP($B4,Feuil1!B7:AN23,13,0)</f>
        <v>15</v>
      </c>
      <c r="N4" s="16">
        <f>VLOOKUP($B4,Feuil1!B7:AO23,14,0)</f>
        <v>11</v>
      </c>
      <c r="O4" s="16">
        <f>VLOOKUP($B4,Feuil1!B7:AP23,15,0)</f>
        <v>14</v>
      </c>
      <c r="P4" s="16">
        <f>VLOOKUP($B4,Feuil1!B7:AQ23,16,0)</f>
        <v>14</v>
      </c>
      <c r="Q4" s="16">
        <f>VLOOKUP($B4,Feuil1!B7:AR23,17,0)</f>
        <v>14</v>
      </c>
      <c r="R4" s="16">
        <f>VLOOKUP($B4,Feuil1!B7:AS23,18,0)</f>
        <v>12</v>
      </c>
      <c r="S4" s="16">
        <f>VLOOKUP($B4,Feuil1!B7:AT23,19,0)</f>
        <v>12</v>
      </c>
      <c r="T4" s="16">
        <f>VLOOKUP($B4,Feuil1!B7:AU23,20,0)</f>
        <v>11</v>
      </c>
      <c r="U4" s="16">
        <f>VLOOKUP($B4,Feuil1!B7:AV23,21,0)</f>
        <v>11</v>
      </c>
      <c r="V4" s="16">
        <f>VLOOKUP($B4,Feuil1!B7:AW23,22,0)</f>
        <v>11</v>
      </c>
      <c r="W4" s="16">
        <f>VLOOKUP($B4,Feuil1!B7:AX23,23,0)</f>
        <v>11</v>
      </c>
      <c r="X4" s="16">
        <f>VLOOKUP($B4,Feuil1!B7:AY23,24,0)</f>
        <v>14</v>
      </c>
      <c r="Y4" s="16">
        <f>VLOOKUP($B4,Feuil1!B7:AZ23,25,0)</f>
        <v>14</v>
      </c>
      <c r="Z4" s="16">
        <f>VLOOKUP($B4,Feuil1!B7:BA23,26,0)</f>
        <v>6</v>
      </c>
      <c r="AA4" s="16">
        <f>VLOOKUP($B4,Feuil1!B7:BB23,27,0)</f>
        <v>9</v>
      </c>
      <c r="AB4" s="16">
        <f>VLOOKUP($B4,Feuil1!B7:BC23,28,0)</f>
        <v>11</v>
      </c>
      <c r="AC4" s="16">
        <f>VLOOKUP($B4,Feuil1!B7:BD23,29,0)</f>
        <v>15</v>
      </c>
    </row>
    <row r="5" spans="1:29" x14ac:dyDescent="0.25">
      <c r="A5" t="s">
        <v>36</v>
      </c>
      <c r="C5" s="21">
        <f>(2/3*AVERAGE(Feuil1!D$7:D$23)+1/3*AVERAGE(Feuil1!E$7:E$23))*0.7+0.3*AVERAGE(Feuil1!F$7:F$23)</f>
        <v>11.307843137254901</v>
      </c>
      <c r="D5" s="21"/>
      <c r="E5" s="21"/>
      <c r="F5" s="21">
        <f>(2/3*AVERAGE(Feuil1!G$7:G$23)+1/3*AVERAGE(Feuil1!H$7:H$23))*0.7+0.3*AVERAGE(Feuil1!I$7:I$23)</f>
        <v>11.747058823529413</v>
      </c>
      <c r="G5" s="21"/>
      <c r="H5" s="21"/>
      <c r="I5" s="21">
        <f>(2/3*AVERAGE(Feuil1!J$7:J$23)+1/3*AVERAGE(Feuil1!K$7:K$23))*0.7+0.3*AVERAGE(Feuil1!L$7:L$23)</f>
        <v>13.003921568627451</v>
      </c>
      <c r="J5" s="21"/>
      <c r="K5" s="21"/>
      <c r="L5" s="21">
        <f>(2/3*AVERAGE(Feuil1!M$7:M$23)+1/3*AVERAGE(Feuil1!N$7:N$23))*0.7+0.3*AVERAGE(Feuil1!O$7:O$23)</f>
        <v>12.0078431372549</v>
      </c>
      <c r="M5" s="21"/>
      <c r="N5" s="21"/>
      <c r="O5" s="21">
        <f>(2/3*AVERAGE(Feuil1!P$7:P$23)+1/3*AVERAGE(Feuil1!Q$7:Q$23))*0.7+0.3*AVERAGE(Feuil1!R$7:R$23)</f>
        <v>12.147058823529409</v>
      </c>
      <c r="P5" s="21"/>
      <c r="Q5" s="21"/>
      <c r="R5" s="21">
        <f>(2/3*AVERAGE(Feuil1!S$7:S$23)+1/3*AVERAGE(Feuil1!T$7:T$23))*0.7+0.3*AVERAGE(Feuil1!U$7:U$23)</f>
        <v>12.792156862745097</v>
      </c>
      <c r="S5" s="21"/>
      <c r="T5" s="21"/>
      <c r="U5" s="21">
        <f>(2/3*AVERAGE(Feuil1!V$7:V$23)+1/3*AVERAGE(Feuil1!W$7:W$23))*0.7+0.3*AVERAGE(Feuil1!X$7:X$23)</f>
        <v>11.766666666666666</v>
      </c>
      <c r="V5" s="21"/>
      <c r="W5" s="21"/>
      <c r="X5" s="21">
        <f>(2/3*AVERAGE(Feuil1!Y$7:Y$23)+1/3*AVERAGE(Feuil1!Z$7:Z$23))*0.7+0.3*AVERAGE(Feuil1!AA$7:AA$23)</f>
        <v>12.790196078431372</v>
      </c>
      <c r="Y5" s="21"/>
      <c r="Z5" s="21"/>
      <c r="AA5" s="21">
        <f>(2/3*AVERAGE(Feuil1!AB$7:AB$23)+1/3*AVERAGE(Feuil1!AC$7:AC$23))*0.7+0.3*AVERAGE(Feuil1!AD$7:AD$23)</f>
        <v>12.778431372549019</v>
      </c>
      <c r="AB5" s="21"/>
      <c r="AC5" s="21"/>
    </row>
    <row r="6" spans="1:29" x14ac:dyDescent="0.25">
      <c r="A6" t="s">
        <v>38</v>
      </c>
      <c r="C6" s="21">
        <f>(2/3*MIN(Feuil1!D$7:D$23)+1/3*MIN(Feuil1!E$7:E$23))*0.7+0.3*MIN(Feuil1!F$7:F$23)</f>
        <v>2.1333333333333333</v>
      </c>
      <c r="D6" s="21"/>
      <c r="E6" s="21"/>
      <c r="F6" s="21">
        <f>(2/3*MIN(Feuil1!G$7:G$23)+1/3*MIN(Feuil1!H$7:H$23))*0.7+0.3*MIN(Feuil1!I$7:I$23)</f>
        <v>3.8666666666666663</v>
      </c>
      <c r="G6" s="21"/>
      <c r="H6" s="21"/>
      <c r="I6" s="21">
        <f>(2/3*MIN(Feuil1!J$7:J$23)+1/3*MIN(Feuil1!K$7:K$23))*0.7+0.3*MIN(Feuil1!L$7:L$23)</f>
        <v>6.1666666666666661</v>
      </c>
      <c r="J6" s="21"/>
      <c r="K6" s="21"/>
      <c r="L6" s="21">
        <f>(2/3*MIN(Feuil1!M$7:M$23)+1/3*MIN(Feuil1!N$7:N$23))*0.7+0.3*MIN(Feuil1!O$7:O$23)</f>
        <v>5.6666666666666661</v>
      </c>
      <c r="M6" s="21"/>
      <c r="N6" s="21"/>
      <c r="O6" s="21">
        <f>(2/3*MIN(Feuil1!P$7:P$23)+1/3*MIN(Feuil1!Q$7:Q$23))*0.7+0.3*MIN(Feuil1!R$7:R$23)</f>
        <v>4.1666666666666661</v>
      </c>
      <c r="P6" s="21"/>
      <c r="Q6" s="21"/>
      <c r="R6" s="21">
        <f>(2/3*MIN(Feuil1!S$7:S$23)+1/3*MIN(Feuil1!T$7:T$23))*0.7+0.3*MIN(Feuil1!U$7:U$23)</f>
        <v>4.0333333333333332</v>
      </c>
      <c r="S6" s="21"/>
      <c r="T6" s="21"/>
      <c r="U6" s="21">
        <f>(2/3*MIN(Feuil1!V$7:V$23)+1/3*MIN(Feuil1!W$7:W$23))*0.7+0.3*MIN(Feuil1!X$7:X$23)</f>
        <v>4.0666666666666664</v>
      </c>
      <c r="V6" s="21"/>
      <c r="W6" s="21"/>
      <c r="X6" s="21">
        <f>(2/3*MIN(Feuil1!Y$7:Y$23)+1/3*MIN(Feuil1!Z$7:Z$23))*0.7+0.3*MIN(Feuil1!AA$7:AA$23)</f>
        <v>6.6333333333333329</v>
      </c>
      <c r="Y6" s="21"/>
      <c r="Z6" s="21"/>
      <c r="AA6" s="21">
        <f>(2/3*MIN(Feuil1!AB$7:AB$23)+1/3*MIN(Feuil1!AC$7:AC$23))*0.7+0.3*MIN(Feuil1!AD$7:AD$23)</f>
        <v>7.4666666666666668</v>
      </c>
      <c r="AB6" s="21"/>
      <c r="AC6" s="21"/>
    </row>
    <row r="7" spans="1:29" x14ac:dyDescent="0.25">
      <c r="A7" t="s">
        <v>39</v>
      </c>
      <c r="C7" s="21">
        <f>(2/3*MAX(Feuil1!D$7:D$23)+1/3*MAX(Feuil1!E$7:E$23))*0.7+0.3*MAX(Feuil1!F$7:F$23)</f>
        <v>19</v>
      </c>
      <c r="D7" s="21"/>
      <c r="E7" s="21"/>
      <c r="F7" s="21">
        <f>(2/3*MAX(Feuil1!G$7:G$23)+1/3*MAX(Feuil1!H$7:H$23))*0.7+0.3*MAX(Feuil1!I$7:I$23)</f>
        <v>18.399999999999999</v>
      </c>
      <c r="G7" s="21"/>
      <c r="H7" s="21"/>
      <c r="I7" s="21">
        <f>(2/3*MAX(Feuil1!J$7:J$23)+1/3*MAX(Feuil1!K$7:K$23))*0.7+0.3*MAX(Feuil1!L$7:L$23)</f>
        <v>18.3</v>
      </c>
      <c r="J7" s="21"/>
      <c r="K7" s="21"/>
      <c r="L7" s="21">
        <f>(2/3*MAX(Feuil1!M$7:M$23)+1/3*MAX(Feuil1!N$7:N$23))*0.7+0.3*MAX(Feuil1!O$7:O$23)</f>
        <v>17.299999999999997</v>
      </c>
      <c r="M7" s="21"/>
      <c r="N7" s="21"/>
      <c r="O7" s="21">
        <f>(2/3*MAX(Feuil1!P$7:P$23)+1/3*MAX(Feuil1!Q$7:Q$23))*0.7+0.3*MAX(Feuil1!R$7:R$23)</f>
        <v>19.299999999999997</v>
      </c>
      <c r="P7" s="21"/>
      <c r="Q7" s="21"/>
      <c r="R7" s="21">
        <f>(2/3*MAX(Feuil1!S$7:S$23)+1/3*MAX(Feuil1!T$7:T$23))*0.7+0.3*MAX(Feuil1!U$7:U$23)</f>
        <v>19.7</v>
      </c>
      <c r="S7" s="21"/>
      <c r="T7" s="21"/>
      <c r="U7" s="21">
        <f>(2/3*MAX(Feuil1!V$7:V$23)+1/3*MAX(Feuil1!W$7:W$23))*0.7+0.3*MAX(Feuil1!X$7:X$23)</f>
        <v>19</v>
      </c>
      <c r="V7" s="21"/>
      <c r="W7" s="21"/>
      <c r="X7" s="21">
        <f>(2/3*MAX(Feuil1!Y$7:Y$23)+1/3*MAX(Feuil1!Z$7:Z$23))*0.7+0.3*MAX(Feuil1!AA$7:AA$23)</f>
        <v>18.7</v>
      </c>
      <c r="Y7" s="21"/>
      <c r="Z7" s="21"/>
      <c r="AA7" s="21">
        <f>(2/3*MAX(Feuil1!AB$7:AB$23)+1/3*MAX(Feuil1!AC$7:AC$23))*0.7+0.3*MAX(Feuil1!AD$7:AD$23)</f>
        <v>18.399999999999999</v>
      </c>
      <c r="AB7" s="21"/>
      <c r="AC7" s="21"/>
    </row>
    <row r="8" spans="1:29" x14ac:dyDescent="0.25">
      <c r="A8" t="s">
        <v>40</v>
      </c>
    </row>
  </sheetData>
  <mergeCells count="36">
    <mergeCell ref="R7:T7"/>
    <mergeCell ref="U7:W7"/>
    <mergeCell ref="X7:Z7"/>
    <mergeCell ref="AA7:AC7"/>
    <mergeCell ref="C5:E5"/>
    <mergeCell ref="F5:H5"/>
    <mergeCell ref="I5:K5"/>
    <mergeCell ref="L5:N5"/>
    <mergeCell ref="O5:Q5"/>
    <mergeCell ref="R5:T5"/>
    <mergeCell ref="U5:W5"/>
    <mergeCell ref="X5:Z5"/>
    <mergeCell ref="AA5:AC5"/>
    <mergeCell ref="C7:E7"/>
    <mergeCell ref="F7:H7"/>
    <mergeCell ref="I7:K7"/>
    <mergeCell ref="L7:N7"/>
    <mergeCell ref="O7:Q7"/>
    <mergeCell ref="X6:Z6"/>
    <mergeCell ref="AA6:AC6"/>
    <mergeCell ref="U2:W2"/>
    <mergeCell ref="X2:Z2"/>
    <mergeCell ref="AA2:AC2"/>
    <mergeCell ref="R6:T6"/>
    <mergeCell ref="U6:W6"/>
    <mergeCell ref="C2:E2"/>
    <mergeCell ref="F2:H2"/>
    <mergeCell ref="I2:K2"/>
    <mergeCell ref="L2:N2"/>
    <mergeCell ref="O2:Q2"/>
    <mergeCell ref="R2:T2"/>
    <mergeCell ref="C6:E6"/>
    <mergeCell ref="F6:H6"/>
    <mergeCell ref="I6:K6"/>
    <mergeCell ref="L6:N6"/>
    <mergeCell ref="O6:Q6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note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beaujean</dc:creator>
  <cp:lastModifiedBy>Jean-Eric</cp:lastModifiedBy>
  <dcterms:created xsi:type="dcterms:W3CDTF">2020-12-04T15:53:48Z</dcterms:created>
  <dcterms:modified xsi:type="dcterms:W3CDTF">2021-01-10T14:54:00Z</dcterms:modified>
</cp:coreProperties>
</file>