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7EA621A-2A36-4512-8686-337EF6AB36E7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Blogabet 2 Bilan 30042019" sheetId="1" r:id="rId1"/>
    <sheet name="STATS" sheetId="3" r:id="rId2"/>
    <sheet name="GRAPH" sheetId="6" r:id="rId3"/>
  </sheets>
  <definedNames>
    <definedName name="_xlnm._FilterDatabase" localSheetId="0" hidden="1">'Blogabet 2 Bilan 30042019'!$A$1:$P$1</definedName>
  </definedNames>
  <calcPr calcId="191029"/>
  <pivotCaches>
    <pivotCache cacheId="0" r:id="rId4"/>
    <pivotCache cacheId="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" i="1" l="1"/>
  <c r="P3" i="1" s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l="1"/>
  <c r="P964" i="1" s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G14" i="3"/>
  <c r="G10" i="3"/>
  <c r="G6" i="3"/>
  <c r="G3" i="3"/>
  <c r="G17" i="3"/>
  <c r="G13" i="3"/>
  <c r="G9" i="3"/>
  <c r="G5" i="3"/>
  <c r="G16" i="3"/>
  <c r="G12" i="3"/>
  <c r="G8" i="3"/>
  <c r="G4" i="3"/>
  <c r="G15" i="3"/>
  <c r="G11" i="3"/>
  <c r="G7" i="3"/>
  <c r="G18" i="3"/>
</calcChain>
</file>

<file path=xl/sharedStrings.xml><?xml version="1.0" encoding="utf-8"?>
<sst xmlns="http://schemas.openxmlformats.org/spreadsheetml/2006/main" count="8828" uniqueCount="2301">
  <si>
    <t>Count</t>
  </si>
  <si>
    <t>Game date</t>
  </si>
  <si>
    <t>Sport</t>
  </si>
  <si>
    <t>Competition</t>
  </si>
  <si>
    <t>Bet</t>
  </si>
  <si>
    <t>Return</t>
  </si>
  <si>
    <t>Result</t>
  </si>
  <si>
    <t>Pick</t>
  </si>
  <si>
    <t>Score</t>
  </si>
  <si>
    <t>Bookmaker</t>
  </si>
  <si>
    <t>Odd</t>
  </si>
  <si>
    <t>Stake</t>
  </si>
  <si>
    <t>Profit</t>
  </si>
  <si>
    <t>Tipster</t>
  </si>
  <si>
    <t>CST</t>
  </si>
  <si>
    <t xml:space="preserve"> 29 Apr 2019, 19:00</t>
  </si>
  <si>
    <t>Football</t>
  </si>
  <si>
    <t>Ita. Serie A</t>
  </si>
  <si>
    <t>Atalanta BC - Udinese</t>
  </si>
  <si>
    <t>WIN</t>
  </si>
  <si>
    <t>Full Event Home -1.50 (AH)</t>
  </si>
  <si>
    <t>PINNACLE</t>
  </si>
  <si>
    <t>https://aw-tipster.blogabet.com</t>
  </si>
  <si>
    <t>Fri, Apr 26th, 2019, 10:48</t>
  </si>
  <si>
    <t xml:space="preserve"> 28 Apr 2019, 20:45</t>
  </si>
  <si>
    <t>Spa. Primera</t>
  </si>
  <si>
    <t>Rayo Vallecano - Real Madrid</t>
  </si>
  <si>
    <t>LOST</t>
  </si>
  <si>
    <t>Full Event Away -1.00 (AH)</t>
  </si>
  <si>
    <t>Fri, Apr 26th, 2019, 10:47</t>
  </si>
  <si>
    <t xml:space="preserve"> 28 Apr 2019, 18:30</t>
  </si>
  <si>
    <t>Villarreal CF - Huesca</t>
  </si>
  <si>
    <t>Full Event Away +1.00 (AH)</t>
  </si>
  <si>
    <t xml:space="preserve"> 28 Apr 2019, 16:15</t>
  </si>
  <si>
    <t>Real Sociedad - Getafe</t>
  </si>
  <si>
    <t>Full Event Away +0.00 (AH)</t>
  </si>
  <si>
    <t>Fri, Apr 26th, 2019, 10:46</t>
  </si>
  <si>
    <t xml:space="preserve"> 28 Apr 2019, 14:00</t>
  </si>
  <si>
    <t>Girona - Sevilla</t>
  </si>
  <si>
    <t>Full Event Away (1X2)</t>
  </si>
  <si>
    <t xml:space="preserve"> 27 Apr 2019, 20:45</t>
  </si>
  <si>
    <t>Barcelona - Levante UD</t>
  </si>
  <si>
    <t xml:space="preserve"> 28 Apr 2019, 20:30</t>
  </si>
  <si>
    <t>Torino - AC Milan</t>
  </si>
  <si>
    <t>Thu, Apr 25th, 2019, 11:20</t>
  </si>
  <si>
    <t xml:space="preserve"> 28 Apr 2019, 18:00</t>
  </si>
  <si>
    <t>Sampdoria - Lazio</t>
  </si>
  <si>
    <t>Full Event Home +0.00 (AH)</t>
  </si>
  <si>
    <t>Thu, Apr 25th, 2019, 11:19</t>
  </si>
  <si>
    <t xml:space="preserve"> 28 Apr 2019, 12:00</t>
  </si>
  <si>
    <t>Valencia - Eibar</t>
  </si>
  <si>
    <t>Full Event Home -1.00 (AH)</t>
  </si>
  <si>
    <t xml:space="preserve"> 27 Apr 2019, 13:00</t>
  </si>
  <si>
    <t>Athletic Club Bilbao - Alaves</t>
  </si>
  <si>
    <t>Thu, Apr 25th, 2019, 11:18</t>
  </si>
  <si>
    <t>Ger. Bundesliga I</t>
  </si>
  <si>
    <t>Nurnberg - Bayern Munich</t>
  </si>
  <si>
    <t>First Half Away -1.00 (AH)</t>
  </si>
  <si>
    <t xml:space="preserve"> 28 Apr 2019, 17:30</t>
  </si>
  <si>
    <t>Eng. Premier</t>
  </si>
  <si>
    <t>Manchester United - Chelsea</t>
  </si>
  <si>
    <t>Full Event Under 2.5 (O/U)</t>
  </si>
  <si>
    <t>Thu, Apr 25th, 2019, 11:17</t>
  </si>
  <si>
    <t xml:space="preserve"> 28 Apr 2019, 15:05</t>
  </si>
  <si>
    <t>Burnley - Manchester City</t>
  </si>
  <si>
    <t>Full Event Home +2.50 (AH)</t>
  </si>
  <si>
    <t>Thu, Apr 25th, 2019, 11:16</t>
  </si>
  <si>
    <t xml:space="preserve"> 28 Apr 2019, 13:00</t>
  </si>
  <si>
    <t>Leicester City - Arsenal</t>
  </si>
  <si>
    <t xml:space="preserve"> 27 Apr 2019, 16:00</t>
  </si>
  <si>
    <t>Watford - Wolverhampton Wanderers</t>
  </si>
  <si>
    <t xml:space="preserve"> 27 Apr 2019, 18:30</t>
  </si>
  <si>
    <t>Brighton and Hove Albion - Newcastle United</t>
  </si>
  <si>
    <t>Full Event Home (1X2)</t>
  </si>
  <si>
    <t>Wed, Apr 24th, 2019, 14:41</t>
  </si>
  <si>
    <t>Southampton - Bournemouth</t>
  </si>
  <si>
    <t xml:space="preserve"> 27 Apr 2019, 13:30</t>
  </si>
  <si>
    <t>Tottenham Hotspur - West Ham United</t>
  </si>
  <si>
    <t>Wed, Apr 24th, 2019, 14:40</t>
  </si>
  <si>
    <t xml:space="preserve"> 28 Apr 2019, 12:30</t>
  </si>
  <si>
    <t>Frosinone - Napoli</t>
  </si>
  <si>
    <t>PUSH</t>
  </si>
  <si>
    <t>Full Event Away over 2 (Team O/U)</t>
  </si>
  <si>
    <t>Tue, Apr 23rd, 2019, 14:48</t>
  </si>
  <si>
    <t xml:space="preserve"> 28 Apr 2019, 15:30</t>
  </si>
  <si>
    <t>Hoffenheim - Wolfsburg</t>
  </si>
  <si>
    <t>Full Event Away +1.50 (AH)</t>
  </si>
  <si>
    <t>Tue, Apr 23rd, 2019, 14:47</t>
  </si>
  <si>
    <t xml:space="preserve"> 27 Apr 2019, 15:30</t>
  </si>
  <si>
    <t>Eintracht Frankfurt - Hertha Berlin</t>
  </si>
  <si>
    <t xml:space="preserve"> 25 Apr 2019, 20:45</t>
  </si>
  <si>
    <t>Ita. Coppa Italia</t>
  </si>
  <si>
    <t>Atalanta BC - Fiorentina</t>
  </si>
  <si>
    <t>Full Event Away +0.50 (AH)</t>
  </si>
  <si>
    <t>Tue, Apr 23rd, 2019, 14:46</t>
  </si>
  <si>
    <t xml:space="preserve"> 27 Apr 2019, 21:00</t>
  </si>
  <si>
    <t>Fra. Coupe De France</t>
  </si>
  <si>
    <t>Rennes - Paris Saint Germain</t>
  </si>
  <si>
    <t>Full Event Home +2.00 (AH)</t>
  </si>
  <si>
    <t>Mon, Apr 22nd, 2019, 11:49</t>
  </si>
  <si>
    <t xml:space="preserve"> 28 Apr 2019, 21:00</t>
  </si>
  <si>
    <t>Fra. Ligue 1</t>
  </si>
  <si>
    <t>Marseille - Nantes</t>
  </si>
  <si>
    <t xml:space="preserve"> 28 Apr 2019, 17:00</t>
  </si>
  <si>
    <t>St Etienne - Toulouse FC</t>
  </si>
  <si>
    <t>Mon, Apr 22nd, 2019, 11:48</t>
  </si>
  <si>
    <t xml:space="preserve"> 28 Apr 2019, 15:00</t>
  </si>
  <si>
    <t>Lille - Nimes Olympique</t>
  </si>
  <si>
    <t xml:space="preserve"> 26 Apr 2019, 20:45</t>
  </si>
  <si>
    <t>Bordeaux - Lyon</t>
  </si>
  <si>
    <t>Full Event Home +1.00 (AH)</t>
  </si>
  <si>
    <t xml:space="preserve"> 25 Apr 2019, 21:30</t>
  </si>
  <si>
    <t>Getafe - Real Madrid</t>
  </si>
  <si>
    <t>Full Event Home +0.50 (AH)</t>
  </si>
  <si>
    <t>Mon, Apr 22nd, 2019, 11:47</t>
  </si>
  <si>
    <t xml:space="preserve"> 25 Apr 2019, 19:30</t>
  </si>
  <si>
    <t>Sevilla - Rayo Vallecano</t>
  </si>
  <si>
    <t>Mon, Apr 22nd, 2019, 11:46</t>
  </si>
  <si>
    <t xml:space="preserve"> 24 Apr 2019, 19:30</t>
  </si>
  <si>
    <t>Atletico Madrid - Valencia</t>
  </si>
  <si>
    <t>Fulham - Cardiff City</t>
  </si>
  <si>
    <t>Mon, Apr 22nd, 2019, 11:45</t>
  </si>
  <si>
    <t>Crystal Palace - Everton</t>
  </si>
  <si>
    <t xml:space="preserve"> 26 Apr 2019, 21:00</t>
  </si>
  <si>
    <t>Liverpool - Huddersfield Town</t>
  </si>
  <si>
    <t>Full Event Away +3.50 (AH)</t>
  </si>
  <si>
    <t>Mon, Apr 22nd, 2019, 11:44</t>
  </si>
  <si>
    <t xml:space="preserve"> 24 Apr 2019, 21:00</t>
  </si>
  <si>
    <t>Manchester United - Manchester City</t>
  </si>
  <si>
    <t>Full Event Home +1.50 (AH)</t>
  </si>
  <si>
    <t>Mon, Apr 22nd, 2019, 11:41</t>
  </si>
  <si>
    <t xml:space="preserve"> 24 Apr 2019, 20:45</t>
  </si>
  <si>
    <t>Wolverhampton Wanderers - Arsenal</t>
  </si>
  <si>
    <t>Mon, Apr 22nd, 2019, 11:40</t>
  </si>
  <si>
    <t>Borussia Dortmund - Schalke 04</t>
  </si>
  <si>
    <t>AC Milan - Lazio</t>
  </si>
  <si>
    <t>Sun, Apr 21st, 2019, 10:37</t>
  </si>
  <si>
    <t>Ger. DFB Pokal</t>
  </si>
  <si>
    <t>Werder Bremen - Bayern Munich</t>
  </si>
  <si>
    <t>Sun, Apr 21st, 2019, 10:36</t>
  </si>
  <si>
    <t xml:space="preserve"> 27 Apr 2019, 20:30</t>
  </si>
  <si>
    <t>FC Internazionale - Juventus</t>
  </si>
  <si>
    <t xml:space="preserve"> 27 Apr 2019, 18:00</t>
  </si>
  <si>
    <t>AS Roma - Cagliari</t>
  </si>
  <si>
    <t>Sun, Apr 21st, 2019, 10:35</t>
  </si>
  <si>
    <t>Stuttgart - Borussia Monchengladbach</t>
  </si>
  <si>
    <t xml:space="preserve"> 26 Apr 2019, 20:30</t>
  </si>
  <si>
    <t>Augsburg - Bayer Leverkusen</t>
  </si>
  <si>
    <t>Sun, Apr 21st, 2019, 10:34</t>
  </si>
  <si>
    <t xml:space="preserve"> 23 Apr 2019, 20:45</t>
  </si>
  <si>
    <t>Watford - Southampton</t>
  </si>
  <si>
    <t>Tottenham Hotspur - Brighton and Hove Albion</t>
  </si>
  <si>
    <t>Sun, Apr 21st, 2019, 10:33</t>
  </si>
  <si>
    <t xml:space="preserve"> 23 Apr 2019, 21:30</t>
  </si>
  <si>
    <t>Alaves - Barcelona</t>
  </si>
  <si>
    <t xml:space="preserve"> 22 Apr 2019, 20:30</t>
  </si>
  <si>
    <t>Wolfsburg - Eintracht Frankfurt</t>
  </si>
  <si>
    <t>Fri, Apr 19th, 2019, 10:07</t>
  </si>
  <si>
    <t xml:space="preserve"> 22 Apr 2019, 21:00</t>
  </si>
  <si>
    <t>Chelsea - Burnley</t>
  </si>
  <si>
    <t xml:space="preserve"> 21 Apr 2019, 17:00</t>
  </si>
  <si>
    <t>Arsenal - Crystal Palace</t>
  </si>
  <si>
    <t>Fri, Apr 19th, 2019, 10:06</t>
  </si>
  <si>
    <t xml:space="preserve"> 22 Apr 2019, 19:00</t>
  </si>
  <si>
    <t>Napoli - Atalanta BC</t>
  </si>
  <si>
    <t xml:space="preserve"> 21 Apr 2019, 20:45</t>
  </si>
  <si>
    <t>Real Betis - Valencia</t>
  </si>
  <si>
    <t>Full Event Over 2.5 (O/U)</t>
  </si>
  <si>
    <t>Fri, Apr 19th, 2019, 10:05</t>
  </si>
  <si>
    <t xml:space="preserve"> 21 Apr 2019, 18:30</t>
  </si>
  <si>
    <t>Villarreal CF - Leganes</t>
  </si>
  <si>
    <t>Cardiff City - Liverpool</t>
  </si>
  <si>
    <t>Full Event Over 3 (O/U)</t>
  </si>
  <si>
    <t>Thu, Apr 18th, 2019, 09:52</t>
  </si>
  <si>
    <t xml:space="preserve"> 20 Apr 2019, 13:30</t>
  </si>
  <si>
    <t>Manchester City - Tottenham Hotspur</t>
  </si>
  <si>
    <t xml:space="preserve"> 20 Apr 2019, 15:00</t>
  </si>
  <si>
    <t>Lazio - Chievo</t>
  </si>
  <si>
    <t>Full Event Away +2.00 (AH)</t>
  </si>
  <si>
    <t>Thu, Apr 18th, 2019, 09:51</t>
  </si>
  <si>
    <t xml:space="preserve"> 21 Apr 2019, 21:00</t>
  </si>
  <si>
    <t>Paris Saint Germain - AS Monaco</t>
  </si>
  <si>
    <t xml:space="preserve"> 19 Apr 2019, 19:00</t>
  </si>
  <si>
    <t>Dijon - Rennes</t>
  </si>
  <si>
    <t xml:space="preserve"> 21 Apr 2019, 14:30</t>
  </si>
  <si>
    <t>Everton - Manchester United</t>
  </si>
  <si>
    <t>Wed, Apr 17th, 2019, 09:19</t>
  </si>
  <si>
    <t xml:space="preserve"> 20 Apr 2019, 16:00</t>
  </si>
  <si>
    <t>Wolverhampton Wanderers - Brighton and Hove Albion</t>
  </si>
  <si>
    <t xml:space="preserve"> 20 Apr 2019, 20:45</t>
  </si>
  <si>
    <t>Barcelona - Real Sociedad</t>
  </si>
  <si>
    <t>Full Event Home -2.00 (AH)</t>
  </si>
  <si>
    <t>Wed, Apr 17th, 2019, 09:18</t>
  </si>
  <si>
    <t xml:space="preserve"> 20 Apr 2019, 18:00</t>
  </si>
  <si>
    <t>Juventus - Fiorentina</t>
  </si>
  <si>
    <t xml:space="preserve"> 21 Apr 2019, 16:15</t>
  </si>
  <si>
    <t>Real Madrid - Athletic Club Bilbao</t>
  </si>
  <si>
    <t>First Half Away +0.50 (AH)</t>
  </si>
  <si>
    <t>Tue, Apr 16th, 2019, 10:07</t>
  </si>
  <si>
    <t xml:space="preserve"> 18 Apr 2019, 21:00</t>
  </si>
  <si>
    <t>Europa League</t>
  </si>
  <si>
    <t>Napoli - Arsenal</t>
  </si>
  <si>
    <t>Tue, Apr 16th, 2019, 10:06</t>
  </si>
  <si>
    <t xml:space="preserve"> 17 Apr 2019, 19:00</t>
  </si>
  <si>
    <t>Nantes - Paris Saint Germain</t>
  </si>
  <si>
    <t>Huddersfield Town - Watford</t>
  </si>
  <si>
    <t>Tue, Apr 16th, 2019, 10:05</t>
  </si>
  <si>
    <t xml:space="preserve"> 20 Apr 2019, 20:30</t>
  </si>
  <si>
    <t>Schalke 04 - Hoffenheim</t>
  </si>
  <si>
    <t>Mon, Apr 15th, 2019, 10:47</t>
  </si>
  <si>
    <t xml:space="preserve"> 20 Apr 2019, 15:30</t>
  </si>
  <si>
    <t>Bayern Munich - Werder Bremen</t>
  </si>
  <si>
    <t>Valencia - Villarreal CF</t>
  </si>
  <si>
    <t>Mon, Apr 15th, 2019, 10:46</t>
  </si>
  <si>
    <t>Eintracht Frankfurt - Benfica</t>
  </si>
  <si>
    <t>Chelsea - Slavia Prague</t>
  </si>
  <si>
    <t>Mon, Apr 15th, 2019, 10:45</t>
  </si>
  <si>
    <t>Reims - St Etienne</t>
  </si>
  <si>
    <t xml:space="preserve"> 21 Apr 2019, 15:00</t>
  </si>
  <si>
    <t>Toulouse FC - Lille</t>
  </si>
  <si>
    <t>Mon, Apr 15th, 2019, 10:44</t>
  </si>
  <si>
    <t xml:space="preserve"> 20 Apr 2019, 20:00</t>
  </si>
  <si>
    <t>Strasbourg - Montpellier HSC</t>
  </si>
  <si>
    <t>Nice - Caen</t>
  </si>
  <si>
    <t xml:space="preserve"> 20 Apr 2019, 17:00</t>
  </si>
  <si>
    <t>Guingamp - Marseille</t>
  </si>
  <si>
    <t>Mon, Apr 15th, 2019, 10:43</t>
  </si>
  <si>
    <t xml:space="preserve"> 19 Apr 2019, 20:45</t>
  </si>
  <si>
    <t>Lyon - Angers SCO</t>
  </si>
  <si>
    <t xml:space="preserve"> 17 Apr 2019, 21:00</t>
  </si>
  <si>
    <t>Champions L</t>
  </si>
  <si>
    <t>FC Porto - Liverpool</t>
  </si>
  <si>
    <t>Mon, Apr 15th, 2019, 10:42</t>
  </si>
  <si>
    <t xml:space="preserve"> 21 Apr 2019, 14:00</t>
  </si>
  <si>
    <t>Getafe - Sevilla</t>
  </si>
  <si>
    <t>Mon, Apr 15th, 2019, 10:41</t>
  </si>
  <si>
    <t xml:space="preserve"> 20 Apr 2019, 16:15</t>
  </si>
  <si>
    <t>Eibar - Atletico Madrid</t>
  </si>
  <si>
    <t>Mon, Apr 15th, 2019, 10:40</t>
  </si>
  <si>
    <t>FC Internazionale - AS Roma</t>
  </si>
  <si>
    <t>Genoa - Torino</t>
  </si>
  <si>
    <t>Mon, Apr 15th, 2019, 10:39</t>
  </si>
  <si>
    <t>Bologna - Sampdoria</t>
  </si>
  <si>
    <t xml:space="preserve"> 20 Apr 2019, 12:30</t>
  </si>
  <si>
    <t>Parma FC - AC Milan</t>
  </si>
  <si>
    <t xml:space="preserve"> 16 Apr 2019, 21:00</t>
  </si>
  <si>
    <t>Juventus - Ajax</t>
  </si>
  <si>
    <t>Sun, Apr 14th, 2019, 12:07</t>
  </si>
  <si>
    <t>Barcelona - Manchester United</t>
  </si>
  <si>
    <t xml:space="preserve"> 20 Apr 2019, 18:30</t>
  </si>
  <si>
    <t>Newcastle United - Southampton</t>
  </si>
  <si>
    <t>Full Event Over 2 (O/U)</t>
  </si>
  <si>
    <t>Sun, Apr 14th, 2019, 12:06</t>
  </si>
  <si>
    <t>West Ham United - Leicester City</t>
  </si>
  <si>
    <t>Bournemouth - Fulham</t>
  </si>
  <si>
    <t>Sun, Apr 14th, 2019, 12:05</t>
  </si>
  <si>
    <t xml:space="preserve"> 16 Apr 2019, 20:45</t>
  </si>
  <si>
    <t>Brighton and Hove Albion - Cardiff City</t>
  </si>
  <si>
    <t xml:space="preserve"> 21 Apr 2019, 15:30</t>
  </si>
  <si>
    <t>Freiburg - Borussia Dortmund</t>
  </si>
  <si>
    <t>Borussia Monchengladbach - RB Leipzig</t>
  </si>
  <si>
    <t>Sun, Apr 14th, 2019, 12:04</t>
  </si>
  <si>
    <t>Bayer Leverkusen - Nurnberg</t>
  </si>
  <si>
    <t>Lazio - Udinese</t>
  </si>
  <si>
    <t>Sun, Apr 14th, 2019, 12:03</t>
  </si>
  <si>
    <t xml:space="preserve"> 14 Apr 2019, 18:00</t>
  </si>
  <si>
    <t>Chievo - Napoli</t>
  </si>
  <si>
    <t>Fri, Apr 12th, 2019, 09:52</t>
  </si>
  <si>
    <t xml:space="preserve"> 14 Apr 2019, 20:45</t>
  </si>
  <si>
    <t>Valencia - Levante UD</t>
  </si>
  <si>
    <t xml:space="preserve"> 14 Apr 2019, 18:30</t>
  </si>
  <si>
    <t>Girona - Villarreal CF</t>
  </si>
  <si>
    <t>Fri, Apr 12th, 2019, 09:51</t>
  </si>
  <si>
    <t xml:space="preserve"> 15 Apr 2019, 21:00</t>
  </si>
  <si>
    <t>Watford - Arsenal</t>
  </si>
  <si>
    <t>Fri, Apr 12th, 2019, 09:50</t>
  </si>
  <si>
    <t xml:space="preserve"> 14 Apr 2019, 17:30</t>
  </si>
  <si>
    <t>Liverpool - Chelsea</t>
  </si>
  <si>
    <t>Fri, Apr 12th, 2019, 09:49</t>
  </si>
  <si>
    <t>Eintracht Frankfurt - Augsburg</t>
  </si>
  <si>
    <t xml:space="preserve"> 13 Apr 2019, 15:00</t>
  </si>
  <si>
    <t>SPAL - Juventus</t>
  </si>
  <si>
    <t>Thu, Apr 11th, 2019, 09:18</t>
  </si>
  <si>
    <t xml:space="preserve"> 13 Apr 2019, 16:15</t>
  </si>
  <si>
    <t>Huesca - Barcelona</t>
  </si>
  <si>
    <t xml:space="preserve"> 13 Apr 2019, 18:30</t>
  </si>
  <si>
    <t>Manchester United - West Ham United</t>
  </si>
  <si>
    <t>Thu, Apr 11th, 2019, 09:17</t>
  </si>
  <si>
    <t xml:space="preserve"> 14 Apr 2019, 15:05</t>
  </si>
  <si>
    <t>Crystal Palace - Manchester City</t>
  </si>
  <si>
    <t>Full Event Away -1.50 (AH)</t>
  </si>
  <si>
    <t>Wed, Apr 10th, 2019, 09:32</t>
  </si>
  <si>
    <t xml:space="preserve"> 13 Apr 2019, 13:30</t>
  </si>
  <si>
    <t>Tottenham Hotspur - Huddersfield Town</t>
  </si>
  <si>
    <t>Wed, Apr 10th, 2019, 09:31</t>
  </si>
  <si>
    <t xml:space="preserve"> 14 Apr 2019, 15:00</t>
  </si>
  <si>
    <t>Rennes - Nice</t>
  </si>
  <si>
    <t xml:space="preserve"> 13 Apr 2019, 17:00</t>
  </si>
  <si>
    <t>Marseille - Nimes Olympique</t>
  </si>
  <si>
    <t>Wed, Apr 10th, 2019, 09:30</t>
  </si>
  <si>
    <t>Sampdoria - Genoa</t>
  </si>
  <si>
    <t>Tue, Apr 9th, 2019, 09:38</t>
  </si>
  <si>
    <t>Fiorentina - Bologna</t>
  </si>
  <si>
    <t xml:space="preserve"> 13 Apr 2019, 15:30</t>
  </si>
  <si>
    <t>Hannover 96 - Borussia Monchengladbach</t>
  </si>
  <si>
    <t xml:space="preserve"> 11 Apr 2019, 21:00</t>
  </si>
  <si>
    <t>Slavia Prague - Chelsea</t>
  </si>
  <si>
    <t>Tue, Apr 9th, 2019, 09:37</t>
  </si>
  <si>
    <t xml:space="preserve"> 14 Apr 2019, 21:00</t>
  </si>
  <si>
    <t>Lille - Paris Saint Germain</t>
  </si>
  <si>
    <t xml:space="preserve"> 14 Apr 2019, 17:00</t>
  </si>
  <si>
    <t>St Etienne - Bordeaux</t>
  </si>
  <si>
    <t>Montpellier HSC - Toulouse FC</t>
  </si>
  <si>
    <t>Tue, Apr 9th, 2019, 09:36</t>
  </si>
  <si>
    <t xml:space="preserve"> 13 Apr 2019, 20:00</t>
  </si>
  <si>
    <t>AS Monaco - Reims</t>
  </si>
  <si>
    <t xml:space="preserve"> 12 Apr 2019, 20:45</t>
  </si>
  <si>
    <t>Nantes - Lyon</t>
  </si>
  <si>
    <t xml:space="preserve"> 09 Apr 2019, 19:00</t>
  </si>
  <si>
    <t>Nimes Olympique - Rennes</t>
  </si>
  <si>
    <t>Tue, Apr 9th, 2019, 09:35</t>
  </si>
  <si>
    <t>Leganes - Real Madrid</t>
  </si>
  <si>
    <t>Mon, Apr 8th, 2019, 09:41</t>
  </si>
  <si>
    <t xml:space="preserve"> 14 Apr 2019, 16:15</t>
  </si>
  <si>
    <t>Real Sociedad - Eibar</t>
  </si>
  <si>
    <t xml:space="preserve"> 14 Apr 2019, 14:00</t>
  </si>
  <si>
    <t>Athletic Club Bilbao - Rayo Vallecano</t>
  </si>
  <si>
    <t xml:space="preserve"> 14 Apr 2019, 12:00</t>
  </si>
  <si>
    <t>Real Valladolid CF - Getafe</t>
  </si>
  <si>
    <t>Mon, Apr 8th, 2019, 09:40</t>
  </si>
  <si>
    <t xml:space="preserve"> 13 Apr 2019, 20:45</t>
  </si>
  <si>
    <t>Sevilla - Real Betis</t>
  </si>
  <si>
    <t>Full Event Under 3 (O/U)</t>
  </si>
  <si>
    <t>Mon, Apr 8th, 2019, 09:39</t>
  </si>
  <si>
    <t>Atletico Madrid - Celta Vigo</t>
  </si>
  <si>
    <t>Mon, Apr 8th, 2019, 09:38</t>
  </si>
  <si>
    <t xml:space="preserve"> 13 Apr 2019, 13:00</t>
  </si>
  <si>
    <t>Espanyol - Alaves</t>
  </si>
  <si>
    <t>Mon, Apr 8th, 2019, 09:37</t>
  </si>
  <si>
    <t xml:space="preserve"> 14 Apr 2019, 13:30</t>
  </si>
  <si>
    <t>Hoffenheim - Hertha Berlin</t>
  </si>
  <si>
    <t>Mon, Apr 8th, 2019, 09:36</t>
  </si>
  <si>
    <t>Werder Bremen - Freiburg</t>
  </si>
  <si>
    <t>Villarreal CF - Valencia</t>
  </si>
  <si>
    <t>Mon, Apr 8th, 2019, 09:34</t>
  </si>
  <si>
    <t>Benfica - Eintracht Frankfurt</t>
  </si>
  <si>
    <t>Arsenal - Napoli</t>
  </si>
  <si>
    <t xml:space="preserve"> 13 Apr 2019, 16:00</t>
  </si>
  <si>
    <t>Southampton - Wolverhampton Wanderers</t>
  </si>
  <si>
    <t>Mon, Apr 8th, 2019, 09:33</t>
  </si>
  <si>
    <t>Fulham - Everton</t>
  </si>
  <si>
    <t>Mon, Apr 8th, 2019, 09:32</t>
  </si>
  <si>
    <t xml:space="preserve"> 15 Apr 2019, 20:30</t>
  </si>
  <si>
    <t>Atalanta BC - Empoli</t>
  </si>
  <si>
    <t xml:space="preserve"> 14 Apr 2019, 20:30</t>
  </si>
  <si>
    <t>Frosinone - FC Internazionale</t>
  </si>
  <si>
    <t>Mon, Apr 8th, 2019, 09:31</t>
  </si>
  <si>
    <t xml:space="preserve"> 14 Apr 2019, 12:30</t>
  </si>
  <si>
    <t>Torino - Cagliari</t>
  </si>
  <si>
    <t xml:space="preserve"> 13 Apr 2019, 20:30</t>
  </si>
  <si>
    <t xml:space="preserve"> 13 Apr 2019, 18:00</t>
  </si>
  <si>
    <t>AS Roma - Udinese</t>
  </si>
  <si>
    <t>Mon, Apr 8th, 2019, 09:30</t>
  </si>
  <si>
    <t xml:space="preserve"> 10 Apr 2019, 21:00</t>
  </si>
  <si>
    <t>Manchester United - Barcelona</t>
  </si>
  <si>
    <t>Sun, Apr 7th, 2019, 09:16</t>
  </si>
  <si>
    <t>Ajax - Juventus</t>
  </si>
  <si>
    <t xml:space="preserve"> 09 Apr 2019, 21:00</t>
  </si>
  <si>
    <t>Tottenham Hotspur - Manchester City</t>
  </si>
  <si>
    <t xml:space="preserve"> 14 Apr 2019, 15:30</t>
  </si>
  <si>
    <t>Fortuna Dusseldorf - Bayern Munich</t>
  </si>
  <si>
    <t>Borussia Dortmund - Mainz 05</t>
  </si>
  <si>
    <t>Sun, Apr 7th, 2019, 09:15</t>
  </si>
  <si>
    <t>Stuttgart - Bayer Leverkusen</t>
  </si>
  <si>
    <t>RB Leipzig - Wolfsburg</t>
  </si>
  <si>
    <t xml:space="preserve"> 12 Apr 2019, 20:30</t>
  </si>
  <si>
    <t>Nurnberg - Schalke 04</t>
  </si>
  <si>
    <t>Sun, Apr 7th, 2019, 09:14</t>
  </si>
  <si>
    <t>Burnley - Cardiff City</t>
  </si>
  <si>
    <t>Brighton and Hove Albion - Bournemouth</t>
  </si>
  <si>
    <t>Sun, Apr 7th, 2019, 09:13</t>
  </si>
  <si>
    <t xml:space="preserve"> 12 Apr 2019, 21:00</t>
  </si>
  <si>
    <t>Leicester City - Newcastle United</t>
  </si>
  <si>
    <t>Liverpool - FC Porto</t>
  </si>
  <si>
    <t>Sat, Apr 6th, 2019, 11:06</t>
  </si>
  <si>
    <t xml:space="preserve"> 07 Apr 2019, 18:00</t>
  </si>
  <si>
    <t>Lazio - Sassuolo</t>
  </si>
  <si>
    <t>Fri, Apr 5th, 2019, 10:09</t>
  </si>
  <si>
    <t>FC Internazionale - Atalanta BC</t>
  </si>
  <si>
    <t xml:space="preserve"> 07 Apr 2019, 20:45</t>
  </si>
  <si>
    <t>Real Betis - Villarreal CF</t>
  </si>
  <si>
    <t>Fri, Apr 5th, 2019, 10:08</t>
  </si>
  <si>
    <t xml:space="preserve"> 07 Apr 2019, 18:30</t>
  </si>
  <si>
    <t>Celta Vigo - Real Sociedad</t>
  </si>
  <si>
    <t xml:space="preserve"> 07 Apr 2019, 16:15</t>
  </si>
  <si>
    <t>Real Valladolid CF - Sevilla</t>
  </si>
  <si>
    <t xml:space="preserve"> 07 Apr 2019, 12:00</t>
  </si>
  <si>
    <t>Alaves - Leganes</t>
  </si>
  <si>
    <t>Fri, Apr 5th, 2019, 10:07</t>
  </si>
  <si>
    <t xml:space="preserve"> 06 Apr 2019, 18:30</t>
  </si>
  <si>
    <t>Eng. FA Cup</t>
  </si>
  <si>
    <t>Manchester City (n) - Brighton &amp; Hove Albion</t>
  </si>
  <si>
    <t>Full Event Away +2.50 (AH)</t>
  </si>
  <si>
    <t>Thu, Apr 4th, 2019, 09:56</t>
  </si>
  <si>
    <t xml:space="preserve"> 08 Apr 2019, 21:00</t>
  </si>
  <si>
    <t>Chelsea - West Ham United</t>
  </si>
  <si>
    <t>Thu, Apr 4th, 2019, 09:55</t>
  </si>
  <si>
    <t xml:space="preserve"> 06 Apr 2019, 16:00</t>
  </si>
  <si>
    <t>Newcastle United - Crystal Palace</t>
  </si>
  <si>
    <t xml:space="preserve"> 07 Apr 2019, 21:00</t>
  </si>
  <si>
    <t>Paris Saint Germain - Strasbourg</t>
  </si>
  <si>
    <t xml:space="preserve"> 07 Apr 2019, 17:00</t>
  </si>
  <si>
    <t>Nice - Montpellier HSC</t>
  </si>
  <si>
    <t>Thu, Apr 4th, 2019, 09:54</t>
  </si>
  <si>
    <t xml:space="preserve"> 07 Apr 2019, 15:00</t>
  </si>
  <si>
    <t>Reims - Lille</t>
  </si>
  <si>
    <t xml:space="preserve"> 06 Apr 2019, 20:00</t>
  </si>
  <si>
    <t>Guingamp - AS Monaco</t>
  </si>
  <si>
    <t>Borussia Monchengladbach - Werder Bremen</t>
  </si>
  <si>
    <t>Thu, Apr 4th, 2019, 09:53</t>
  </si>
  <si>
    <t>Bayern Munich - Borussia Dortmund</t>
  </si>
  <si>
    <t xml:space="preserve"> 06 Apr 2019, 15:30</t>
  </si>
  <si>
    <t>Schalke 04 - Eintracht Frankfurt</t>
  </si>
  <si>
    <t>Thu, Apr 4th, 2019, 09:52</t>
  </si>
  <si>
    <t xml:space="preserve"> 07 Apr 2019, 14:00</t>
  </si>
  <si>
    <t>Getafe - Athletic Club Bilbao</t>
  </si>
  <si>
    <t>Rayo Vallecano - Valencia</t>
  </si>
  <si>
    <t>Thu, Apr 4th, 2019, 09:51</t>
  </si>
  <si>
    <t xml:space="preserve"> 06 Apr 2019, 16:15</t>
  </si>
  <si>
    <t>Real Madrid - Eibar</t>
  </si>
  <si>
    <t xml:space="preserve"> 07 Apr 2019, 20:30</t>
  </si>
  <si>
    <t>Napoli - Genoa</t>
  </si>
  <si>
    <t>Thu, Apr 4th, 2019, 09:50</t>
  </si>
  <si>
    <t xml:space="preserve"> 07 Apr 2019, 12:30</t>
  </si>
  <si>
    <t>Fiorentina - Frosinone</t>
  </si>
  <si>
    <t xml:space="preserve"> 06 Apr 2019, 20:30</t>
  </si>
  <si>
    <t>Sampdoria - AS Roma</t>
  </si>
  <si>
    <t xml:space="preserve"> 06 Apr 2019, 15:00</t>
  </si>
  <si>
    <t>Parma FC - Torino</t>
  </si>
  <si>
    <t>Thu, Apr 4th, 2019, 09:49</t>
  </si>
  <si>
    <t>Wolverhampton Wanderers (n) - Watford</t>
  </si>
  <si>
    <t>Wed, Apr 3rd, 2019, 12:10</t>
  </si>
  <si>
    <t xml:space="preserve"> 07 Apr 2019, 15:30</t>
  </si>
  <si>
    <t>Augsburg - Hoffenheim</t>
  </si>
  <si>
    <t>Wed, Apr 3rd, 2019, 12:09</t>
  </si>
  <si>
    <t>Bayer Leverkusen - RB Leipzig</t>
  </si>
  <si>
    <t>Wed, Apr 3rd, 2019, 12:08</t>
  </si>
  <si>
    <t xml:space="preserve"> 06 Apr 2019, 20:45</t>
  </si>
  <si>
    <t>Barcelona - Atletico Madrid</t>
  </si>
  <si>
    <t xml:space="preserve"> 06 Apr 2019, 18:00</t>
  </si>
  <si>
    <t>Juventus - AC Milan</t>
  </si>
  <si>
    <t>Wed, Apr 3rd, 2019, 12:07</t>
  </si>
  <si>
    <t>Angers SCO - Rennes</t>
  </si>
  <si>
    <t>Wed, Apr 3rd, 2019, 12:06</t>
  </si>
  <si>
    <t xml:space="preserve"> 06 Apr 2019, 17:00</t>
  </si>
  <si>
    <t>Lyon - Dijon</t>
  </si>
  <si>
    <t>Amiens - St Etienne</t>
  </si>
  <si>
    <t>Tue, Apr 2nd, 2019, 11:25</t>
  </si>
  <si>
    <t xml:space="preserve"> 07 Apr 2019, 15:05</t>
  </si>
  <si>
    <t>Everton - Arsenal</t>
  </si>
  <si>
    <t>Tue, Apr 2nd, 2019, 11:24</t>
  </si>
  <si>
    <t>Wolfsburg - Hannover 96</t>
  </si>
  <si>
    <t>Mon, Apr 1st, 2019, 10:31</t>
  </si>
  <si>
    <t xml:space="preserve"> 03 Apr 2019, 21:00</t>
  </si>
  <si>
    <t>Paris Saint Germain - Nantes</t>
  </si>
  <si>
    <t>Full Event Home -2.50 (AH)</t>
  </si>
  <si>
    <t>Mon, Apr 1st, 2019, 10:30</t>
  </si>
  <si>
    <t xml:space="preserve"> 04 Apr 2019, 21:30</t>
  </si>
  <si>
    <t>Real Sociedad - Real Betis</t>
  </si>
  <si>
    <t xml:space="preserve"> 04 Apr 2019, 19:30</t>
  </si>
  <si>
    <t>Sevilla - Alaves</t>
  </si>
  <si>
    <t>Mon, Apr 1st, 2019, 10:29</t>
  </si>
  <si>
    <t xml:space="preserve"> 03 Apr 2019, 21:30</t>
  </si>
  <si>
    <t>Valencia - Real Madrid</t>
  </si>
  <si>
    <t xml:space="preserve"> 03 Apr 2019, 19:30</t>
  </si>
  <si>
    <t>Athletic Club Bilbao - Levante UD</t>
  </si>
  <si>
    <t xml:space="preserve"> 04 Apr 2019, 21:00</t>
  </si>
  <si>
    <t>Atalanta BC - Bologna</t>
  </si>
  <si>
    <t>Mon, Apr 1st, 2019, 10:28</t>
  </si>
  <si>
    <t>Torino - Sampdoria</t>
  </si>
  <si>
    <t>SPAL - Lazio</t>
  </si>
  <si>
    <t>Mon, Apr 1st, 2019, 10:27</t>
  </si>
  <si>
    <t>AS Roma - Fiorentina</t>
  </si>
  <si>
    <t>Genoa - FC Internazionale</t>
  </si>
  <si>
    <t xml:space="preserve"> 03 Apr 2019, 19:00</t>
  </si>
  <si>
    <t>Empoli - Napoli</t>
  </si>
  <si>
    <t>Mon, Apr 1st, 2019, 10:26</t>
  </si>
  <si>
    <t xml:space="preserve"> 03 Apr 2019, 20:45</t>
  </si>
  <si>
    <t>Schalke 04 - Werder Bremen</t>
  </si>
  <si>
    <t xml:space="preserve"> 05 Apr 2019, 21:00</t>
  </si>
  <si>
    <t>Southampton - Liverpool</t>
  </si>
  <si>
    <t>Mon, Apr 1st, 2019, 10:25</t>
  </si>
  <si>
    <t>Tottenham Hotspur - Crystal Palace</t>
  </si>
  <si>
    <t>Manchester City - Cardiff City</t>
  </si>
  <si>
    <t>Full Event Home -3.00 (AH)</t>
  </si>
  <si>
    <t>Chelsea - Brighton and Hove Albion</t>
  </si>
  <si>
    <t>Mon, Apr 1st, 2019, 10:23</t>
  </si>
  <si>
    <t xml:space="preserve"> 05 Apr 2019, 20:45</t>
  </si>
  <si>
    <t>Bordeaux - Marseille</t>
  </si>
  <si>
    <t xml:space="preserve"> 02 Apr 2019, 20:45</t>
  </si>
  <si>
    <t>Augsburg - RB Leipzig</t>
  </si>
  <si>
    <t>Sun, Mar 31st, 2019, 11:12</t>
  </si>
  <si>
    <t>Hertha Berlin - Fortuna Dusseldorf</t>
  </si>
  <si>
    <t>Huddersfield Town - Leicester City</t>
  </si>
  <si>
    <t>Sun, Mar 31st, 2019, 11:11</t>
  </si>
  <si>
    <t>Bournemouth - Burnley</t>
  </si>
  <si>
    <t>Wolverhampton Wanderers - Manchester United</t>
  </si>
  <si>
    <t>Watford - Fulham</t>
  </si>
  <si>
    <t>Sun, Mar 31st, 2019, 11:10</t>
  </si>
  <si>
    <t>Strasbourg - Reims</t>
  </si>
  <si>
    <t>Montpellier HSC - Guingamp</t>
  </si>
  <si>
    <t>Sun, Mar 31st, 2019, 11:09</t>
  </si>
  <si>
    <t xml:space="preserve"> 02 Apr 2019, 21:00</t>
  </si>
  <si>
    <t>Cagliari - Juventus</t>
  </si>
  <si>
    <t>Sun, Mar 31st, 2019, 11:08</t>
  </si>
  <si>
    <t xml:space="preserve"> 02 Apr 2019, 19:00</t>
  </si>
  <si>
    <t>AC Milan - Udinese</t>
  </si>
  <si>
    <t xml:space="preserve"> 02 Apr 2019, 21:30</t>
  </si>
  <si>
    <t>Villarreal CF - Barcelona</t>
  </si>
  <si>
    <t>Sun, Mar 31st, 2019, 11:07</t>
  </si>
  <si>
    <t xml:space="preserve"> 02 Apr 2019, 20:30</t>
  </si>
  <si>
    <t>Espanyol - Getafe</t>
  </si>
  <si>
    <t xml:space="preserve"> 02 Apr 2019, 19:30</t>
  </si>
  <si>
    <t>Atletico Madrid - Girona</t>
  </si>
  <si>
    <t>Sun, Mar 31st, 2019, 11:06</t>
  </si>
  <si>
    <t xml:space="preserve"> 01 Apr 2019, 20:30</t>
  </si>
  <si>
    <t>St Etienne - Nimes Olympique</t>
  </si>
  <si>
    <t>Fri, Mar 29th, 2019, 09:13</t>
  </si>
  <si>
    <t xml:space="preserve"> 31 Mar 2019, 21:00</t>
  </si>
  <si>
    <t>Toulouse FC - Paris Saint Germain</t>
  </si>
  <si>
    <t>Fri, Mar 29th, 2019, 09:12</t>
  </si>
  <si>
    <t xml:space="preserve"> 31 Mar 2019, 17:00</t>
  </si>
  <si>
    <t>Nantes - Lille</t>
  </si>
  <si>
    <t xml:space="preserve"> 31 Mar 2019, 15:00</t>
  </si>
  <si>
    <t>Dijon - Nice</t>
  </si>
  <si>
    <t>AS Monaco - Caen</t>
  </si>
  <si>
    <t xml:space="preserve"> 01 Apr 2019, 21:00</t>
  </si>
  <si>
    <t>Arsenal - Newcastle United</t>
  </si>
  <si>
    <t>Thu, Mar 28th, 2019, 11:41</t>
  </si>
  <si>
    <t xml:space="preserve"> 31 Mar 2019, 17:30</t>
  </si>
  <si>
    <t>Liverpool - Tottenham Hotspur</t>
  </si>
  <si>
    <t>Thu, Mar 28th, 2019, 11:40</t>
  </si>
  <si>
    <t xml:space="preserve"> 31 Mar 2019, 15:05</t>
  </si>
  <si>
    <t>Cardiff City - Chelsea</t>
  </si>
  <si>
    <t xml:space="preserve"> 30 Mar 2019, 18:30</t>
  </si>
  <si>
    <t>West Ham United - Everton</t>
  </si>
  <si>
    <t xml:space="preserve"> 30 Mar 2019, 16:00</t>
  </si>
  <si>
    <t>Manchester United - Watford</t>
  </si>
  <si>
    <t>Thu, Mar 28th, 2019, 11:39</t>
  </si>
  <si>
    <t>Leicester City - Bournemouth</t>
  </si>
  <si>
    <t>Crystal Palace - Huddersfield Town</t>
  </si>
  <si>
    <t>Burnley - Wolverhampton Wanderers</t>
  </si>
  <si>
    <t>Thu, Mar 28th, 2019, 11:38</t>
  </si>
  <si>
    <t>Brighton and Hove Albion - Southampton</t>
  </si>
  <si>
    <t xml:space="preserve"> 30 Mar 2019, 13:30</t>
  </si>
  <si>
    <t>Fulham - Manchester City</t>
  </si>
  <si>
    <t>Thu, Mar 28th, 2019, 11:37</t>
  </si>
  <si>
    <t xml:space="preserve"> 31 Mar 2019, 20:30</t>
  </si>
  <si>
    <t>FC Internazionale - Lazio</t>
  </si>
  <si>
    <t>Fiorentina - Torino</t>
  </si>
  <si>
    <t>Thu, Mar 28th, 2019, 11:36</t>
  </si>
  <si>
    <t>AS Roma - Napoli</t>
  </si>
  <si>
    <t xml:space="preserve"> 31 Mar 2019, 12:30</t>
  </si>
  <si>
    <t>Parma FC - Atalanta BC</t>
  </si>
  <si>
    <t xml:space="preserve"> 31 Mar 2019, 18:00</t>
  </si>
  <si>
    <t>Eintracht Frankfurt - Stuttgart</t>
  </si>
  <si>
    <t>Wed, Mar 27th, 2019, 14:45</t>
  </si>
  <si>
    <t xml:space="preserve"> 31 Mar 2019, 20:45</t>
  </si>
  <si>
    <t>Real Madrid - Huesca</t>
  </si>
  <si>
    <t>First Half Home -1.00 (AH)</t>
  </si>
  <si>
    <t>Wed, Mar 27th, 2019, 14:42</t>
  </si>
  <si>
    <t xml:space="preserve"> 31 Mar 2019, 18:30</t>
  </si>
  <si>
    <t>Real Valladolid CF - Real Sociedad</t>
  </si>
  <si>
    <t xml:space="preserve"> 31 Mar 2019, 16:15</t>
  </si>
  <si>
    <t>Sevilla - Valencia</t>
  </si>
  <si>
    <t xml:space="preserve"> 31 Mar 2019, 14:00</t>
  </si>
  <si>
    <t>Rayo Vallecano - Real Betis</t>
  </si>
  <si>
    <t>Wed, Mar 27th, 2019, 14:41</t>
  </si>
  <si>
    <t xml:space="preserve"> 30 Mar 2019, 20:45</t>
  </si>
  <si>
    <t>Alaves - Atletico Madrid</t>
  </si>
  <si>
    <t>Celta Vigo - Villarreal CF</t>
  </si>
  <si>
    <t>Wed, Mar 27th, 2019, 14:40</t>
  </si>
  <si>
    <t xml:space="preserve"> 30 Mar 2019, 16:15</t>
  </si>
  <si>
    <t>Barcelona - Espanyol</t>
  </si>
  <si>
    <t xml:space="preserve"> 30 Mar 2019, 13:00</t>
  </si>
  <si>
    <t>Getafe - Leganes</t>
  </si>
  <si>
    <t>Wed, Mar 27th, 2019, 14:39</t>
  </si>
  <si>
    <t xml:space="preserve"> 29 Mar 2019, 21:00</t>
  </si>
  <si>
    <t>Girona - Athletic Club Bilbao</t>
  </si>
  <si>
    <t xml:space="preserve"> 30 Mar 2019, 17:00</t>
  </si>
  <si>
    <t>Marseille - Angers SCO</t>
  </si>
  <si>
    <t>Wed, Mar 27th, 2019, 14:38</t>
  </si>
  <si>
    <t xml:space="preserve"> 29 Mar 2019, 20:45</t>
  </si>
  <si>
    <t>Rennes - Lyon</t>
  </si>
  <si>
    <t xml:space="preserve"> 30 Mar 2019, 20:30</t>
  </si>
  <si>
    <t>Sampdoria - AC Milan</t>
  </si>
  <si>
    <t>Wed, Mar 27th, 2019, 14:37</t>
  </si>
  <si>
    <t xml:space="preserve"> 30 Mar 2019, 18:00</t>
  </si>
  <si>
    <t>Juventus - Empoli</t>
  </si>
  <si>
    <t>First Half Home (1X2)</t>
  </si>
  <si>
    <t>RB Leipzig - Hertha Berlin</t>
  </si>
  <si>
    <t>Wed, Mar 27th, 2019, 14:36</t>
  </si>
  <si>
    <t xml:space="preserve"> 30 Mar 2019, 15:30</t>
  </si>
  <si>
    <t>Fortuna Dusseldorf - Borussia Monchengladbach</t>
  </si>
  <si>
    <t>Borussia Dortmund - Wolfsburg</t>
  </si>
  <si>
    <t>Wed, Mar 27th, 2019, 14:35</t>
  </si>
  <si>
    <t>Freiburg - Bayern Munich</t>
  </si>
  <si>
    <t xml:space="preserve"> 29 Mar 2019, 20:30</t>
  </si>
  <si>
    <t>Hoffenheim - Bayer Leverkusen</t>
  </si>
  <si>
    <t xml:space="preserve"> 17 Mar 2019, 17:30</t>
  </si>
  <si>
    <t>Everton - Chelsea</t>
  </si>
  <si>
    <t>Fri, Mar 15th, 2019, 09:49</t>
  </si>
  <si>
    <t xml:space="preserve"> 17 Mar 2019, 18:30</t>
  </si>
  <si>
    <t>Villarreal CF - Rayo Vallecano</t>
  </si>
  <si>
    <t>Fri, Mar 15th, 2019, 09:48</t>
  </si>
  <si>
    <t>Valencia - Getafe</t>
  </si>
  <si>
    <t xml:space="preserve"> 17 Mar 2019, 16:15</t>
  </si>
  <si>
    <t>Espanyol - Sevilla</t>
  </si>
  <si>
    <t xml:space="preserve"> 17 Mar 2019, 20:30</t>
  </si>
  <si>
    <t>AC Milan - FC Internazionale</t>
  </si>
  <si>
    <t>Fri, Mar 15th, 2019, 09:47</t>
  </si>
  <si>
    <t xml:space="preserve"> 17 Mar 2019, 18:00</t>
  </si>
  <si>
    <t>Napoli - Udinese</t>
  </si>
  <si>
    <t>Fri, Mar 15th, 2019, 09:46</t>
  </si>
  <si>
    <t xml:space="preserve"> 17 Mar 2019, 15:30</t>
  </si>
  <si>
    <t>Eintracht Frankfurt - Nurnberg</t>
  </si>
  <si>
    <t>Fri, Mar 15th, 2019, 09:45</t>
  </si>
  <si>
    <t xml:space="preserve"> 17 Mar 2019, 17:00</t>
  </si>
  <si>
    <t>Bordeaux - Rennes</t>
  </si>
  <si>
    <t xml:space="preserve"> 17 Mar 2019, 15:15</t>
  </si>
  <si>
    <t>Fulham - Liverpool</t>
  </si>
  <si>
    <t>Thu, Mar 14th, 2019, 08:46</t>
  </si>
  <si>
    <t xml:space="preserve"> 17 Mar 2019, 20:45</t>
  </si>
  <si>
    <t>Real Betis - Barcelona</t>
  </si>
  <si>
    <t>Bayern Munich - Mainz 05</t>
  </si>
  <si>
    <t>Thu, Mar 14th, 2019, 08:45</t>
  </si>
  <si>
    <t xml:space="preserve"> 16 Mar 2019, 18:30</t>
  </si>
  <si>
    <t>Athletic Club Bilbao - Atletico Madrid</t>
  </si>
  <si>
    <t>Wed, Mar 13th, 2019, 09:21</t>
  </si>
  <si>
    <t xml:space="preserve"> 17 Mar 2019, 12:30</t>
  </si>
  <si>
    <t>Genoa - Juventus</t>
  </si>
  <si>
    <t>Wed, Mar 13th, 2019, 09:20</t>
  </si>
  <si>
    <t xml:space="preserve"> 16 Mar 2019, 15:30</t>
  </si>
  <si>
    <t>Schalke 04 - RB Leipzig</t>
  </si>
  <si>
    <t xml:space="preserve"> 17 Mar 2019, 21:00</t>
  </si>
  <si>
    <t>Paris Saint Germain - Marseille</t>
  </si>
  <si>
    <t>Wed, Mar 13th, 2019, 09:19</t>
  </si>
  <si>
    <t xml:space="preserve"> 16 Mar 2019, 18:00</t>
  </si>
  <si>
    <t>SPAL - AS Roma</t>
  </si>
  <si>
    <t>Tue, Mar 12th, 2019, 09:20</t>
  </si>
  <si>
    <t>Wolfsburg - Fortuna Dusseldorf</t>
  </si>
  <si>
    <t xml:space="preserve"> 14 Mar 2019, 21:00</t>
  </si>
  <si>
    <t>FC Internazionale - Eintracht Frankfurt</t>
  </si>
  <si>
    <t>Tue, Mar 12th, 2019, 09:19</t>
  </si>
  <si>
    <t xml:space="preserve"> 14 Mar 2019, 18:55</t>
  </si>
  <si>
    <t>FK Krasnodar - Valencia</t>
  </si>
  <si>
    <t xml:space="preserve"> 16 Mar 2019, 16:00</t>
  </si>
  <si>
    <t>Burnley - Leicester City</t>
  </si>
  <si>
    <t>Mon, Mar 11th, 2019, 15:52</t>
  </si>
  <si>
    <t xml:space="preserve"> 16 Mar 2019, 20:55</t>
  </si>
  <si>
    <t>Mon, Mar 11th, 2019, 15:51</t>
  </si>
  <si>
    <t xml:space="preserve"> 16 Mar 2019, 16:15</t>
  </si>
  <si>
    <t>Real Madrid - Celta Vigo</t>
  </si>
  <si>
    <t xml:space="preserve"> 15 Mar 2019, 21:00</t>
  </si>
  <si>
    <t>Real Sociedad - Levante UD</t>
  </si>
  <si>
    <t>Mon, Mar 11th, 2019, 15:50</t>
  </si>
  <si>
    <t>Villarreal CF - Zenit St Petersburg</t>
  </si>
  <si>
    <t>Mon, Mar 11th, 2019, 15:49</t>
  </si>
  <si>
    <t>Slavia Prague - Sevilla</t>
  </si>
  <si>
    <t>Arsenal - Rennes</t>
  </si>
  <si>
    <t>Mon, Mar 11th, 2019, 15:48</t>
  </si>
  <si>
    <t>Red Bull Salzburg - Napoli</t>
  </si>
  <si>
    <t>Dinamo Kiev - Chelsea</t>
  </si>
  <si>
    <t>Mon, Mar 11th, 2019, 15:47</t>
  </si>
  <si>
    <t xml:space="preserve"> 17 Mar 2019, 15:00</t>
  </si>
  <si>
    <t>Reims - Nantes</t>
  </si>
  <si>
    <t xml:space="preserve"> 16 Mar 2019, 20:00</t>
  </si>
  <si>
    <t>Nimes Olympique - Strasbourg</t>
  </si>
  <si>
    <t>Caen - St Etienne</t>
  </si>
  <si>
    <t>Full Event Under 2 (O/U)</t>
  </si>
  <si>
    <t>Mon, Mar 11th, 2019, 15:46</t>
  </si>
  <si>
    <t xml:space="preserve"> 15 Mar 2019, 20:45</t>
  </si>
  <si>
    <t>Lille - AS Monaco</t>
  </si>
  <si>
    <t xml:space="preserve"> 15 Mar 2019, 19:00</t>
  </si>
  <si>
    <t>Nice - Toulouse FC</t>
  </si>
  <si>
    <t>Mon, Mar 11th, 2019, 15:45</t>
  </si>
  <si>
    <t xml:space="preserve"> 12 Mar 2019, 19:00</t>
  </si>
  <si>
    <t>Dijon - Paris Saint Germain</t>
  </si>
  <si>
    <t>Full Event Away -2.00 (AH)</t>
  </si>
  <si>
    <t xml:space="preserve"> 13 Mar 2019, 21:00</t>
  </si>
  <si>
    <t>Bayern Munich - Liverpool</t>
  </si>
  <si>
    <t>Mon, Mar 11th, 2019, 15:44</t>
  </si>
  <si>
    <t>Lazio - Parma FC</t>
  </si>
  <si>
    <t>Mon, Mar 11th, 2019, 15:43</t>
  </si>
  <si>
    <t>Atalanta BC - Chievo</t>
  </si>
  <si>
    <t xml:space="preserve"> 16 Mar 2019, 20:30</t>
  </si>
  <si>
    <t>Torino - Bologna</t>
  </si>
  <si>
    <t>Mon, Mar 11th, 2019, 15:42</t>
  </si>
  <si>
    <t xml:space="preserve"> 16 Mar 2019, 15:00</t>
  </si>
  <si>
    <t>Sassuolo - Sampdoria</t>
  </si>
  <si>
    <t xml:space="preserve"> 15 Mar 2019, 20:30</t>
  </si>
  <si>
    <t>Cagliari - Fiorentina</t>
  </si>
  <si>
    <t xml:space="preserve"> 17 Mar 2019, 13:30</t>
  </si>
  <si>
    <t>Bayer Leverkusen - Werder Bremen</t>
  </si>
  <si>
    <t>Mon, Mar 11th, 2019, 15:41</t>
  </si>
  <si>
    <t>Stuttgart - Hoffenheim</t>
  </si>
  <si>
    <t>Mon, Mar 11th, 2019, 15:40</t>
  </si>
  <si>
    <t xml:space="preserve"> 16 Mar 2019, 13:15</t>
  </si>
  <si>
    <t>Watford - Crystal Palace</t>
  </si>
  <si>
    <t>Sun, Mar 10th, 2019, 09:38</t>
  </si>
  <si>
    <t>Barcelona - Lyon</t>
  </si>
  <si>
    <t xml:space="preserve"> 12 Mar 2019, 21:00</t>
  </si>
  <si>
    <t>Juventus - Atletico Madrid</t>
  </si>
  <si>
    <t>Sun, Mar 10th, 2019, 09:37</t>
  </si>
  <si>
    <t>Manchester City - Schalke 04</t>
  </si>
  <si>
    <t>Hertha Berlin - Borussia Dortmund</t>
  </si>
  <si>
    <t>Sun, Mar 10th, 2019, 09:36</t>
  </si>
  <si>
    <t>Borussia Monchengladbach - Freiburg</t>
  </si>
  <si>
    <t>Sun, Mar 10th, 2019, 09:35</t>
  </si>
  <si>
    <t>West Ham United - Huddersfield Town</t>
  </si>
  <si>
    <t>Bournemouth - Newcastle United</t>
  </si>
  <si>
    <t>Sun, Mar 10th, 2019, 09:34</t>
  </si>
  <si>
    <t xml:space="preserve"> 16 Mar 2019, 13:00</t>
  </si>
  <si>
    <t>Huesca - Alaves</t>
  </si>
  <si>
    <t xml:space="preserve"> 11 Mar 2019, 20:30</t>
  </si>
  <si>
    <t>Fortuna Dusseldorf - Eintracht Frankfurt</t>
  </si>
  <si>
    <t>Fri, Mar 8th, 2019, 09:25</t>
  </si>
  <si>
    <t xml:space="preserve"> 10 Mar 2019, 18:00</t>
  </si>
  <si>
    <t>Sassuolo - Napoli</t>
  </si>
  <si>
    <t>Fri, Mar 8th, 2019, 09:24</t>
  </si>
  <si>
    <t xml:space="preserve"> 10 Mar 2019, 15:00</t>
  </si>
  <si>
    <t>FC Internazionale - SPAL</t>
  </si>
  <si>
    <t xml:space="preserve"> 10 Mar 2019, 17:00</t>
  </si>
  <si>
    <t>Rennes - Caen</t>
  </si>
  <si>
    <t>Fri, Mar 8th, 2019, 09:23</t>
  </si>
  <si>
    <t xml:space="preserve"> 10 Mar 2019, 17:30</t>
  </si>
  <si>
    <t>Arsenal - Manchester United</t>
  </si>
  <si>
    <t xml:space="preserve"> 10 Mar 2019, 15:05</t>
  </si>
  <si>
    <t>Chelsea - Wolverhampton Wanderers</t>
  </si>
  <si>
    <t>Fri, Mar 8th, 2019, 09:22</t>
  </si>
  <si>
    <t xml:space="preserve"> 10 Mar 2019, 18:30</t>
  </si>
  <si>
    <t>Sevilla - Real Sociedad</t>
  </si>
  <si>
    <t>Levante UD - Villarreal CF</t>
  </si>
  <si>
    <t>Fri, Mar 8th, 2019, 09:21</t>
  </si>
  <si>
    <t xml:space="preserve"> 10 Mar 2019, 16:15</t>
  </si>
  <si>
    <t>Girona - Valencia</t>
  </si>
  <si>
    <t>Fri, Mar 8th, 2019, 09:20</t>
  </si>
  <si>
    <t xml:space="preserve"> 09 Mar 2019, 18:30</t>
  </si>
  <si>
    <t>Barcelona - Rayo Vallecano</t>
  </si>
  <si>
    <t>Fri, Mar 8th, 2019, 09:19</t>
  </si>
  <si>
    <t>AS Roma - Empoli</t>
  </si>
  <si>
    <t>Thu, Mar 7th, 2019, 08:43</t>
  </si>
  <si>
    <t xml:space="preserve"> 10 Mar 2019, 20:45</t>
  </si>
  <si>
    <t>Real Valladolid CF - Real Madrid</t>
  </si>
  <si>
    <t>Wed, Mar 6th, 2019, 08:50</t>
  </si>
  <si>
    <t>Montpellier HSC - Angers SCO</t>
  </si>
  <si>
    <t xml:space="preserve"> 09 Mar 2019, 20:00</t>
  </si>
  <si>
    <t>AS Monaco - Bordeaux</t>
  </si>
  <si>
    <t>Wed, Mar 6th, 2019, 08:49</t>
  </si>
  <si>
    <t xml:space="preserve"> 09 Mar 2019, 16:00</t>
  </si>
  <si>
    <t>Southampton - Tottenham Hotspur</t>
  </si>
  <si>
    <t xml:space="preserve"> 09 Mar 2019, 15:30</t>
  </si>
  <si>
    <t>Borussia Dortmund - Stuttgart</t>
  </si>
  <si>
    <t xml:space="preserve"> 09 Mar 2019, 16:15</t>
  </si>
  <si>
    <t>Atletico Madrid - Leganes</t>
  </si>
  <si>
    <t>Tue, Mar 5th, 2019, 08:53</t>
  </si>
  <si>
    <t xml:space="preserve"> 10 Mar 2019, 21:00</t>
  </si>
  <si>
    <t>Marseille - Nice</t>
  </si>
  <si>
    <t>Mon, Mar 4th, 2019, 12:18</t>
  </si>
  <si>
    <t>St Etienne - Lille</t>
  </si>
  <si>
    <t>Mon, Mar 4th, 2019, 12:17</t>
  </si>
  <si>
    <t>Dijon - Reims</t>
  </si>
  <si>
    <t xml:space="preserve"> 09 Mar 2019, 17:00</t>
  </si>
  <si>
    <t>Strasbourg - Lyon</t>
  </si>
  <si>
    <t xml:space="preserve"> 10 Mar 2019, 13:00</t>
  </si>
  <si>
    <t>Liverpool - Burnley</t>
  </si>
  <si>
    <t>Mon, Mar 4th, 2019, 12:16</t>
  </si>
  <si>
    <t>Manchester City - Watford</t>
  </si>
  <si>
    <t>Newcastle United - Everton</t>
  </si>
  <si>
    <t>Leicester City - Fulham</t>
  </si>
  <si>
    <t>Mon, Mar 4th, 2019, 12:15</t>
  </si>
  <si>
    <t>Hannover 96 - Bayer Leverkusen</t>
  </si>
  <si>
    <t>Bayern Munich - Wolfsburg</t>
  </si>
  <si>
    <t>Mon, Mar 4th, 2019, 12:14</t>
  </si>
  <si>
    <t xml:space="preserve"> 08 Mar 2019, 20:30</t>
  </si>
  <si>
    <t>Werder Bremen - Schalke 04</t>
  </si>
  <si>
    <t xml:space="preserve"> 10 Mar 2019, 20:30</t>
  </si>
  <si>
    <t>Fiorentina - Lazio</t>
  </si>
  <si>
    <t>Sampdoria - Atalanta BC</t>
  </si>
  <si>
    <t>Mon, Mar 4th, 2019, 12:13</t>
  </si>
  <si>
    <t>Frosinone - Torino</t>
  </si>
  <si>
    <t xml:space="preserve"> 09 Mar 2019, 20:30</t>
  </si>
  <si>
    <t>Chievo - AC Milan</t>
  </si>
  <si>
    <t>Mon, Mar 4th, 2019, 12:12</t>
  </si>
  <si>
    <t>Juventus - Udinese</t>
  </si>
  <si>
    <t xml:space="preserve"> 10 Mar 2019, 12:00</t>
  </si>
  <si>
    <t>Celta Vigo - Real Betis</t>
  </si>
  <si>
    <t>Mon, Mar 4th, 2019, 12:11</t>
  </si>
  <si>
    <t xml:space="preserve"> 09 Mar 2019, 20:45</t>
  </si>
  <si>
    <t>Getafe - Huesca</t>
  </si>
  <si>
    <t xml:space="preserve"> 09 Mar 2019, 13:00</t>
  </si>
  <si>
    <t>Alaves - Eibar</t>
  </si>
  <si>
    <t>Mon, Mar 4th, 2019, 12:10</t>
  </si>
  <si>
    <t xml:space="preserve"> 08 Mar 2019, 21:00</t>
  </si>
  <si>
    <t>Athletic Club Bilbao - Espanyol</t>
  </si>
  <si>
    <t xml:space="preserve"> 07 Mar 2019, 21:00</t>
  </si>
  <si>
    <t>Valencia - FK Krasnodar</t>
  </si>
  <si>
    <t>Mon, Mar 4th, 2019, 12:09</t>
  </si>
  <si>
    <t>Napoli - Red Bull Salzburg</t>
  </si>
  <si>
    <t>Chelsea - Dinamo Kiev</t>
  </si>
  <si>
    <t>Mon, Mar 4th, 2019, 12:08</t>
  </si>
  <si>
    <t xml:space="preserve"> 07 Mar 2019, 18:55</t>
  </si>
  <si>
    <t>Sevilla - Slavia Prague</t>
  </si>
  <si>
    <t xml:space="preserve"> 10 Mar 2019, 15:30</t>
  </si>
  <si>
    <t>Hoffenheim - Nurnberg</t>
  </si>
  <si>
    <t>Sun, Mar 3rd, 2019, 10:08</t>
  </si>
  <si>
    <t>Mainz 05 - Borussia Monchengladbach</t>
  </si>
  <si>
    <t>Freiburg - Hertha Berlin</t>
  </si>
  <si>
    <t>Sun, Mar 3rd, 2019, 10:07</t>
  </si>
  <si>
    <t>RB Leipzig - Augsburg</t>
  </si>
  <si>
    <t>Huddersfield Town - Bournemouth</t>
  </si>
  <si>
    <t>Sun, Mar 3rd, 2019, 10:06</t>
  </si>
  <si>
    <t>Cardiff City - West Ham United</t>
  </si>
  <si>
    <t xml:space="preserve"> 09 Mar 2019, 13:30</t>
  </si>
  <si>
    <t>Crystal Palace - Brighton and Hove Albion</t>
  </si>
  <si>
    <t>Sun, Mar 3rd, 2019, 10:05</t>
  </si>
  <si>
    <t>Zenit St Petersburg - Villarreal CF</t>
  </si>
  <si>
    <t>Rennes - Arsenal</t>
  </si>
  <si>
    <t>Sun, Mar 3rd, 2019, 10:04</t>
  </si>
  <si>
    <t>Eintracht Frankfurt - FC Internazionale</t>
  </si>
  <si>
    <t xml:space="preserve"> 06 Mar 2019, 21:00</t>
  </si>
  <si>
    <t>FC Porto - AS Roma</t>
  </si>
  <si>
    <t>Paris Saint Germain - Manchester United</t>
  </si>
  <si>
    <t>Sun, Mar 3rd, 2019, 10:03</t>
  </si>
  <si>
    <t xml:space="preserve"> 05 Mar 2019, 21:00</t>
  </si>
  <si>
    <t>Real Madrid - Ajax</t>
  </si>
  <si>
    <t>Borussia Dortmund - Tottenham Hotspur</t>
  </si>
  <si>
    <t xml:space="preserve"> 05 Mar 2019, 19:00</t>
  </si>
  <si>
    <t>Bordeaux - Montpellier HSC</t>
  </si>
  <si>
    <t>Sat, Mar 2nd, 2019, 10:12</t>
  </si>
  <si>
    <t xml:space="preserve"> 03 Mar 2019, 20:45</t>
  </si>
  <si>
    <t>Valencia - Athletic Club Bilbao</t>
  </si>
  <si>
    <t>Fri, Mar 1st, 2019, 08:37</t>
  </si>
  <si>
    <t xml:space="preserve"> 03 Mar 2019, 16:15</t>
  </si>
  <si>
    <t>Real Betis - Getafe</t>
  </si>
  <si>
    <t>Fri, Mar 1st, 2019, 08:36</t>
  </si>
  <si>
    <t xml:space="preserve"> 03 Mar 2019, 18:00</t>
  </si>
  <si>
    <t>Thu, Feb 28th, 2019, 13:39</t>
  </si>
  <si>
    <t xml:space="preserve"> 03 Mar 2019, 17:15</t>
  </si>
  <si>
    <t>Everton - Liverpool</t>
  </si>
  <si>
    <t>Thu, Feb 28th, 2019, 13:38</t>
  </si>
  <si>
    <t xml:space="preserve"> 03 Mar 2019, 15:05</t>
  </si>
  <si>
    <t>Fulham - Chelsea</t>
  </si>
  <si>
    <t xml:space="preserve"> 03 Mar 2019, 13:00</t>
  </si>
  <si>
    <t>Watford - Leicester City</t>
  </si>
  <si>
    <t xml:space="preserve"> 02 Mar 2019, 18:30</t>
  </si>
  <si>
    <t>West Ham United - Newcastle United</t>
  </si>
  <si>
    <t>Thu, Feb 28th, 2019, 13:37</t>
  </si>
  <si>
    <t xml:space="preserve"> 02 Mar 2019, 16:00</t>
  </si>
  <si>
    <t>Manchester United - Southampton</t>
  </si>
  <si>
    <t>Burnley - Crystal Palace</t>
  </si>
  <si>
    <t>Bournemouth - Manchester City</t>
  </si>
  <si>
    <t>Thu, Feb 28th, 2019, 13:36</t>
  </si>
  <si>
    <t xml:space="preserve"> 02 Mar 2019, 13:30</t>
  </si>
  <si>
    <t>Tottenham Hotspur - Arsenal</t>
  </si>
  <si>
    <t xml:space="preserve"> 03 Mar 2019, 17:00</t>
  </si>
  <si>
    <t>Lyon - Toulouse FC</t>
  </si>
  <si>
    <t>Thu, Feb 28th, 2019, 13:35</t>
  </si>
  <si>
    <t xml:space="preserve"> 02 Mar 2019, 17:00</t>
  </si>
  <si>
    <t>Caen - Paris Saint Germain</t>
  </si>
  <si>
    <t xml:space="preserve"> 02 Mar 2019, 20:45</t>
  </si>
  <si>
    <t>Real Madrid - Barcelona</t>
  </si>
  <si>
    <t>Thu, Feb 28th, 2019, 13:34</t>
  </si>
  <si>
    <t xml:space="preserve"> 03 Mar 2019, 15:00</t>
  </si>
  <si>
    <t>Lille - Dijon</t>
  </si>
  <si>
    <t>Wed, Feb 27th, 2019, 09:58</t>
  </si>
  <si>
    <t xml:space="preserve"> 02 Mar 2019, 20:30</t>
  </si>
  <si>
    <t>Lazio - AS Roma</t>
  </si>
  <si>
    <t xml:space="preserve"> 02 Mar 2019, 18:00</t>
  </si>
  <si>
    <t>AC Milan - Sassuolo</t>
  </si>
  <si>
    <t>Wed, Feb 27th, 2019, 09:57</t>
  </si>
  <si>
    <t>Wolverhampton Wanderers - Cardiff City</t>
  </si>
  <si>
    <t>Brighton and Hove Albion - Huddersfield Town</t>
  </si>
  <si>
    <t>Wed, Feb 27th, 2019, 09:56</t>
  </si>
  <si>
    <t xml:space="preserve"> 03 Mar 2019, 18:30</t>
  </si>
  <si>
    <t>Real Sociedad - Atletico Madrid</t>
  </si>
  <si>
    <t>Tue, Feb 26th, 2019, 08:40</t>
  </si>
  <si>
    <t xml:space="preserve"> 02 Mar 2019, 15:30</t>
  </si>
  <si>
    <t>Nurnberg - RB Leipzig</t>
  </si>
  <si>
    <t>Tue, Feb 26th, 2019, 08:39</t>
  </si>
  <si>
    <t>Eintracht Frankfurt - Hoffenheim</t>
  </si>
  <si>
    <t xml:space="preserve"> 02 Mar 2019, 16:15</t>
  </si>
  <si>
    <t>Villarreal CF - Alaves</t>
  </si>
  <si>
    <t>Mon, Feb 25th, 2019, 09:32</t>
  </si>
  <si>
    <t xml:space="preserve"> 03 Mar 2019, 20:30</t>
  </si>
  <si>
    <t>Napoli - Juventus</t>
  </si>
  <si>
    <t>SPAL - Sampdoria</t>
  </si>
  <si>
    <t>Mon, Feb 25th, 2019, 09:31</t>
  </si>
  <si>
    <t xml:space="preserve"> 03 Mar 2019, 12:30</t>
  </si>
  <si>
    <t>Torino - Chievo</t>
  </si>
  <si>
    <t xml:space="preserve"> 01 Mar 2019, 20:30</t>
  </si>
  <si>
    <t>Cagliari - FC Internazionale</t>
  </si>
  <si>
    <t xml:space="preserve"> 03 Mar 2019, 21:00</t>
  </si>
  <si>
    <t>Marseille - St Etienne</t>
  </si>
  <si>
    <t>Mon, Feb 25th, 2019, 09:30</t>
  </si>
  <si>
    <t xml:space="preserve"> 02 Mar 2019, 20:00</t>
  </si>
  <si>
    <t>Reims - Amiens</t>
  </si>
  <si>
    <t>Angers SCO - AS Monaco</t>
  </si>
  <si>
    <t>Mon, Feb 25th, 2019, 09:29</t>
  </si>
  <si>
    <t xml:space="preserve"> 01 Mar 2019, 20:45</t>
  </si>
  <si>
    <t>Bayer Leverkusen - Freiburg</t>
  </si>
  <si>
    <t>Mon, Feb 25th, 2019, 09:28</t>
  </si>
  <si>
    <t>Augsburg - Borussia Dortmund</t>
  </si>
  <si>
    <t xml:space="preserve"> 28 Feb 2019, 21:00</t>
  </si>
  <si>
    <t>Spa. Copa Del Rey</t>
  </si>
  <si>
    <t>Valencia - Real Betis</t>
  </si>
  <si>
    <t>Mon, Feb 25th, 2019, 09:27</t>
  </si>
  <si>
    <t xml:space="preserve"> 27 Feb 2019, 21:00</t>
  </si>
  <si>
    <t>Fiorentina - Atalanta BC</t>
  </si>
  <si>
    <t>Mon, Feb 25th, 2019, 09:26</t>
  </si>
  <si>
    <t>Lyon - Caen</t>
  </si>
  <si>
    <t>Manchester City - West Ham United</t>
  </si>
  <si>
    <t>Mon, Feb 25th, 2019, 09:25</t>
  </si>
  <si>
    <t>Liverpool - Watford</t>
  </si>
  <si>
    <t>Chelsea - Tottenham Hotspur</t>
  </si>
  <si>
    <t>Crystal Palace - Manchester United</t>
  </si>
  <si>
    <t>Mon, Feb 25th, 2019, 09:24</t>
  </si>
  <si>
    <t xml:space="preserve"> 27 Feb 2019, 20:45</t>
  </si>
  <si>
    <t>Southampton - Fulham</t>
  </si>
  <si>
    <t>Arsenal - Bournemouth</t>
  </si>
  <si>
    <t>Mon, Feb 25th, 2019, 09:23</t>
  </si>
  <si>
    <t>Nice - Strasbourg</t>
  </si>
  <si>
    <t>Sun, Feb 24th, 2019, 09:58</t>
  </si>
  <si>
    <t>Wolfsburg - Werder Bremen</t>
  </si>
  <si>
    <t>Sun, Feb 24th, 2019, 09:57</t>
  </si>
  <si>
    <t>Borussia Monchengladbach - Bayern Munich</t>
  </si>
  <si>
    <t>Schalke 04 - Fortuna Dusseldorf</t>
  </si>
  <si>
    <t>Sun, Feb 24th, 2019, 09:56</t>
  </si>
  <si>
    <t>Hertha Berlin - Mainz 05</t>
  </si>
  <si>
    <t>Huesca - Sevilla</t>
  </si>
  <si>
    <t>Sun, Feb 24th, 2019, 09:55</t>
  </si>
  <si>
    <t xml:space="preserve"> 26 Feb 2019, 21:10</t>
  </si>
  <si>
    <t>Paris Saint Germain - Dijon</t>
  </si>
  <si>
    <t>Sun, Feb 24th, 2019, 09:54</t>
  </si>
  <si>
    <t xml:space="preserve"> 26 Feb 2019, 21:00</t>
  </si>
  <si>
    <t>Newcastle United - Burnley</t>
  </si>
  <si>
    <t xml:space="preserve"> 26 Feb 2019, 20:45</t>
  </si>
  <si>
    <t>Leicester City - Brighton and Hove Albion</t>
  </si>
  <si>
    <t>Sun, Feb 24th, 2019, 09:53</t>
  </si>
  <si>
    <t>Huddersfield Town - Wolverhampton Wanderers</t>
  </si>
  <si>
    <t>Cardiff City - Everton</t>
  </si>
  <si>
    <t>Sat, Feb 23rd, 2019, 09:18</t>
  </si>
  <si>
    <t>Lazio - AC Milan</t>
  </si>
  <si>
    <t xml:space="preserve"> 24 Feb 2019, 18:00</t>
  </si>
  <si>
    <t>Borussia Dortmund - Bayer Leverkusen</t>
  </si>
  <si>
    <t>Fri, Feb 22nd, 2019, 08:57</t>
  </si>
  <si>
    <t xml:space="preserve"> 24 Feb 2019, 15:30</t>
  </si>
  <si>
    <t>Hannover 96 - Eintracht Frankfurt</t>
  </si>
  <si>
    <t>Fri, Feb 22nd, 2019, 08:56</t>
  </si>
  <si>
    <t xml:space="preserve"> 24 Feb 2019, 20:30</t>
  </si>
  <si>
    <t>Fiorentina - FC Internazionale</t>
  </si>
  <si>
    <t>Parma FC - Napoli</t>
  </si>
  <si>
    <t>Fri, Feb 22nd, 2019, 08:55</t>
  </si>
  <si>
    <t xml:space="preserve"> 24 Feb 2019, 18:30</t>
  </si>
  <si>
    <t>Real Valladolid CF - Real Betis</t>
  </si>
  <si>
    <t xml:space="preserve"> 24 Feb 2019, 16:15</t>
  </si>
  <si>
    <t>Atletico Madrid - Villarreal CF</t>
  </si>
  <si>
    <t>Fri, Feb 22nd, 2019, 08:54</t>
  </si>
  <si>
    <t xml:space="preserve"> 24 Feb 2019, 12:00</t>
  </si>
  <si>
    <t>Leganes - Valencia</t>
  </si>
  <si>
    <t xml:space="preserve"> 24 Feb 2019, 17:00</t>
  </si>
  <si>
    <t>Rennes - Marseille</t>
  </si>
  <si>
    <t>Fri, Feb 22nd, 2019, 08:53</t>
  </si>
  <si>
    <t xml:space="preserve"> 24 Feb 2019, 17:30</t>
  </si>
  <si>
    <t>Eng. League Cup</t>
  </si>
  <si>
    <t>Manchester City (n) - Chelsea</t>
  </si>
  <si>
    <t xml:space="preserve"> 24 Feb 2019, 15:05</t>
  </si>
  <si>
    <t>Arsenal - Southampton</t>
  </si>
  <si>
    <t>Fri, Feb 22nd, 2019, 08:51</t>
  </si>
  <si>
    <t xml:space="preserve"> 24 Feb 2019, 15:00</t>
  </si>
  <si>
    <t>Bologna - Juventus</t>
  </si>
  <si>
    <t>Thu, Feb 21st, 2019, 08:56</t>
  </si>
  <si>
    <t xml:space="preserve"> 23 Feb 2019, 15:30</t>
  </si>
  <si>
    <t>Mainz 05 - Schalke 04</t>
  </si>
  <si>
    <t>Thu, Feb 21st, 2019, 08:55</t>
  </si>
  <si>
    <t xml:space="preserve"> 23 Feb 2019, 16:15</t>
  </si>
  <si>
    <t>Sevilla - Barcelona</t>
  </si>
  <si>
    <t>Thu, Feb 21st, 2019, 08:54</t>
  </si>
  <si>
    <t>Montpellier HSC - Reims</t>
  </si>
  <si>
    <t>Thu, Feb 21st, 2019, 08:53</t>
  </si>
  <si>
    <t xml:space="preserve"> 23 Feb 2019, 17:00</t>
  </si>
  <si>
    <t>Paris Saint Germain - Nimes Olympique</t>
  </si>
  <si>
    <t xml:space="preserve"> 24 Feb 2019, 21:00</t>
  </si>
  <si>
    <t>AS Monaco - Lyon</t>
  </si>
  <si>
    <t>Wed, Feb 20th, 2019, 08:41</t>
  </si>
  <si>
    <t>Manchester United - Liverpool</t>
  </si>
  <si>
    <t>Bayern Munich - Hertha Berlin</t>
  </si>
  <si>
    <t>Wed, Feb 20th, 2019, 08:40</t>
  </si>
  <si>
    <t xml:space="preserve"> 23 Feb 2019, 20:30</t>
  </si>
  <si>
    <t>Frosinone - AS Roma</t>
  </si>
  <si>
    <t>Tue, Feb 19th, 2019, 09:00</t>
  </si>
  <si>
    <t xml:space="preserve"> 23 Feb 2019, 20:45</t>
  </si>
  <si>
    <t>Athletic Club Bilbao - Eibar</t>
  </si>
  <si>
    <t>Tue, Feb 19th, 2019, 08:59</t>
  </si>
  <si>
    <t xml:space="preserve"> 21 Feb 2019, 21:00</t>
  </si>
  <si>
    <t>Chelsea - Malmo FF</t>
  </si>
  <si>
    <t>Tue, Feb 19th, 2019, 08:58</t>
  </si>
  <si>
    <t>Borussia Monchengladbach - Wolfsburg</t>
  </si>
  <si>
    <t>Mon, Feb 18th, 2019, 09:17</t>
  </si>
  <si>
    <t xml:space="preserve"> 23 Feb 2019, 18:30</t>
  </si>
  <si>
    <t>Leicester City - Crystal Palace</t>
  </si>
  <si>
    <t>Mon, Feb 18th, 2019, 09:16</t>
  </si>
  <si>
    <t xml:space="preserve"> 23 Feb 2019, 16:00</t>
  </si>
  <si>
    <t>Bournemouth - Wolverhampton Wanderers</t>
  </si>
  <si>
    <t xml:space="preserve"> 25 Feb 2019, 21:00</t>
  </si>
  <si>
    <t>Girona - Real Sociedad</t>
  </si>
  <si>
    <t>Mon, Feb 18th, 2019, 09:15</t>
  </si>
  <si>
    <t xml:space="preserve"> 24 Feb 2019, 20:45</t>
  </si>
  <si>
    <t>Levante UD - Real Madrid</t>
  </si>
  <si>
    <t>Alaves - Celta Vigo</t>
  </si>
  <si>
    <t xml:space="preserve"> 24 Feb 2019, 12:30</t>
  </si>
  <si>
    <t>Sampdoria - Cagliari</t>
  </si>
  <si>
    <t>Mon, Feb 18th, 2019, 09:14</t>
  </si>
  <si>
    <t xml:space="preserve"> 23 Feb 2019, 15:00</t>
  </si>
  <si>
    <t>Torino - Atalanta BC</t>
  </si>
  <si>
    <t xml:space="preserve"> 22 Feb 2019, 20:30</t>
  </si>
  <si>
    <t>AC Milan - Empoli</t>
  </si>
  <si>
    <t>Mon, Feb 18th, 2019, 09:13</t>
  </si>
  <si>
    <t xml:space="preserve"> 22 Feb 2019, 20:45</t>
  </si>
  <si>
    <t>Strasbourg - Lille</t>
  </si>
  <si>
    <t xml:space="preserve"> 22 Feb 2019, 19:00</t>
  </si>
  <si>
    <t>Dijon - St Etienne</t>
  </si>
  <si>
    <t>Mon, Feb 18th, 2019, 09:12</t>
  </si>
  <si>
    <t xml:space="preserve"> 20 Feb 2019, 21:00</t>
  </si>
  <si>
    <t>Paris Saint Germain - Montpellier HSC</t>
  </si>
  <si>
    <t>Real Betis - Rennes</t>
  </si>
  <si>
    <t>Bayer Leverkusen - FK Krasnodar</t>
  </si>
  <si>
    <t>Mon, Feb 18th, 2019, 09:11</t>
  </si>
  <si>
    <t>FC Internazionale - Rapid Vienna</t>
  </si>
  <si>
    <t>Mon, Feb 18th, 2019, 09:10</t>
  </si>
  <si>
    <t xml:space="preserve"> 21 Feb 2019, 18:55</t>
  </si>
  <si>
    <t>Eintracht Frankfurt - Shakhtar Donetsk</t>
  </si>
  <si>
    <t>Mon, Feb 18th, 2019, 09:09</t>
  </si>
  <si>
    <t>Valencia - Celtic</t>
  </si>
  <si>
    <t>Napoli - FC Zurich</t>
  </si>
  <si>
    <t>Villarreal CF - Sporting Lisbon</t>
  </si>
  <si>
    <t>Mon, Feb 18th, 2019, 09:08</t>
  </si>
  <si>
    <t xml:space="preserve"> 20 Feb 2019, 18:00</t>
  </si>
  <si>
    <t>Sevilla - Lazio</t>
  </si>
  <si>
    <t>Mon, Feb 18th, 2019, 09:06</t>
  </si>
  <si>
    <t xml:space="preserve"> 23 Feb 2019, 13:00</t>
  </si>
  <si>
    <t>Getafe - Rayo Vallecano</t>
  </si>
  <si>
    <t>Sun, Feb 17th, 2019, 08:59</t>
  </si>
  <si>
    <t xml:space="preserve"> 23 Feb 2019, 20:00</t>
  </si>
  <si>
    <t>Amiens - Nice</t>
  </si>
  <si>
    <t>Sun, Feb 17th, 2019, 08:58</t>
  </si>
  <si>
    <t xml:space="preserve"> 25 Feb 2019, 20:30</t>
  </si>
  <si>
    <t>RB Leipzig - Hoffenheim</t>
  </si>
  <si>
    <t>Schalke 04 - Manchester City</t>
  </si>
  <si>
    <t>Sun, Feb 17th, 2019, 08:57</t>
  </si>
  <si>
    <t>Atletico Madrid - Juventus</t>
  </si>
  <si>
    <t xml:space="preserve"> 19 Feb 2019, 21:00</t>
  </si>
  <si>
    <t>Lyon - Barcelona</t>
  </si>
  <si>
    <t>Sun, Feb 17th, 2019, 08:56</t>
  </si>
  <si>
    <t>Cardiff City - Watford</t>
  </si>
  <si>
    <t>Sat, Feb 16th, 2019, 09:26</t>
  </si>
  <si>
    <t>Arsenal - Bate Borisov</t>
  </si>
  <si>
    <t>Liverpool - Bayern Munich</t>
  </si>
  <si>
    <t>Sat, Feb 16th, 2019, 09:25</t>
  </si>
  <si>
    <t xml:space="preserve"> 18 Feb 2019, 20:30</t>
  </si>
  <si>
    <t>Chelsea - Manchester United</t>
  </si>
  <si>
    <t>Fri, Feb 15th, 2019, 09:03</t>
  </si>
  <si>
    <t xml:space="preserve"> 17 Feb 2019, 17:00</t>
  </si>
  <si>
    <t>Reims - Rennes</t>
  </si>
  <si>
    <t xml:space="preserve"> 17 Feb 2019, 18:00</t>
  </si>
  <si>
    <t>Bayer Leverkusen - Fortuna Dusseldorf</t>
  </si>
  <si>
    <t>Fri, Feb 15th, 2019, 09:02</t>
  </si>
  <si>
    <t xml:space="preserve"> 17 Feb 2019, 15:30</t>
  </si>
  <si>
    <t>Eintracht Frankfurt - Borussia Monchengladbach</t>
  </si>
  <si>
    <t xml:space="preserve"> 17 Feb 2019, 20:30</t>
  </si>
  <si>
    <t>Napoli - Torino</t>
  </si>
  <si>
    <t>Fri, Feb 15th, 2019, 09:01</t>
  </si>
  <si>
    <t>FC Internazionale - Sampdoria</t>
  </si>
  <si>
    <t xml:space="preserve"> 17 Feb 2019, 15:00</t>
  </si>
  <si>
    <t>Genoa - Lazio</t>
  </si>
  <si>
    <t xml:space="preserve"> 17 Feb 2019, 20:45</t>
  </si>
  <si>
    <t>Real Betis - Alaves</t>
  </si>
  <si>
    <t>Fri, Feb 15th, 2019, 09:00</t>
  </si>
  <si>
    <t xml:space="preserve"> 17 Feb 2019, 18:30</t>
  </si>
  <si>
    <t>Villarreal CF - Sevilla</t>
  </si>
  <si>
    <t xml:space="preserve"> 17 Feb 2019, 16:15</t>
  </si>
  <si>
    <t>Valencia - Espanyol</t>
  </si>
  <si>
    <t>Fri, Feb 15th, 2019, 08:59</t>
  </si>
  <si>
    <t xml:space="preserve"> 23 Feb 2019, 13:30</t>
  </si>
  <si>
    <t>Burnley - Tottenham Hotspur</t>
  </si>
  <si>
    <t>Thu, Feb 14th, 2019, 08:22</t>
  </si>
  <si>
    <t>Nurnberg - Borussia Dortmund</t>
  </si>
  <si>
    <t>Thu, Feb 14th, 2019, 08:21</t>
  </si>
  <si>
    <t xml:space="preserve"> 17 Feb 2019, 12:00</t>
  </si>
  <si>
    <t>Real Madrid - Girona</t>
  </si>
  <si>
    <t>Thu, Feb 14th, 2019, 08:20</t>
  </si>
  <si>
    <t xml:space="preserve"> 17 Feb 2019, 21:00</t>
  </si>
  <si>
    <t>St Etienne - Paris Saint Germain</t>
  </si>
  <si>
    <t xml:space="preserve"> 16 Feb 2019, 20:00</t>
  </si>
  <si>
    <t>AS Monaco - Nantes</t>
  </si>
  <si>
    <t>Thu, Feb 14th, 2019, 08:19</t>
  </si>
  <si>
    <t>AS Roma - Bologna</t>
  </si>
  <si>
    <t>Wed, Feb 13th, 2019, 08:58</t>
  </si>
  <si>
    <t>Newcastle United - Huddersfield Town</t>
  </si>
  <si>
    <t>Tue, Feb 12th, 2019, 08:42</t>
  </si>
  <si>
    <t xml:space="preserve"> 13 Feb 2019, 19:00</t>
  </si>
  <si>
    <t>St Etienne - Strasbourg</t>
  </si>
  <si>
    <t>Mon, Feb 11th, 2019, 17:27</t>
  </si>
  <si>
    <t xml:space="preserve"> 18 Feb 2019, 21:00</t>
  </si>
  <si>
    <t>Huesca - Athletic Club Bilbao</t>
  </si>
  <si>
    <t>Mon, Feb 11th, 2019, 09:48</t>
  </si>
  <si>
    <t xml:space="preserve"> 16 Feb 2019, 20:45</t>
  </si>
  <si>
    <t>Barcelona - Real Valladolid CF</t>
  </si>
  <si>
    <t>Mon, Feb 11th, 2019, 09:47</t>
  </si>
  <si>
    <t xml:space="preserve"> 16 Feb 2019, 18:30</t>
  </si>
  <si>
    <t>Real Sociedad - Leganes</t>
  </si>
  <si>
    <t>Mon, Feb 11th, 2019, 09:46</t>
  </si>
  <si>
    <t xml:space="preserve"> 15 Feb 2019, 21:00</t>
  </si>
  <si>
    <t>Eibar - Getafe</t>
  </si>
  <si>
    <t xml:space="preserve"> 17 Feb 2019, 12:30</t>
  </si>
  <si>
    <t>SPAL - Fiorentina</t>
  </si>
  <si>
    <t>Mon, Feb 11th, 2019, 09:45</t>
  </si>
  <si>
    <t xml:space="preserve"> 16 Feb 2019, 20:30</t>
  </si>
  <si>
    <t>Atalanta BC - AC Milan</t>
  </si>
  <si>
    <t xml:space="preserve"> 15 Feb 2019, 20:30</t>
  </si>
  <si>
    <t>Juventus - Frosinone</t>
  </si>
  <si>
    <t>Mon, Feb 11th, 2019, 09:44</t>
  </si>
  <si>
    <t>Hertha Berlin - Werder Bremen</t>
  </si>
  <si>
    <t xml:space="preserve"> 16 Feb 2019, 15:30</t>
  </si>
  <si>
    <t>Stuttgart - RB Leipzig</t>
  </si>
  <si>
    <t>Augsburg - Bayern Munich</t>
  </si>
  <si>
    <t>First Half Away (1X2)</t>
  </si>
  <si>
    <t>Mon, Feb 11th, 2019, 09:43</t>
  </si>
  <si>
    <t>Lille - Montpellier HSC</t>
  </si>
  <si>
    <t>Angers SCO - Nice</t>
  </si>
  <si>
    <t>Mon, Feb 11th, 2019, 09:42</t>
  </si>
  <si>
    <t xml:space="preserve"> 15 Feb 2019, 20:45</t>
  </si>
  <si>
    <t>Lyon - Guingamp</t>
  </si>
  <si>
    <t xml:space="preserve"> 14 Feb 2019, 21:00</t>
  </si>
  <si>
    <t>Sporting Lisbon - Villarreal CF</t>
  </si>
  <si>
    <t>Mon, Feb 11th, 2019, 09:40</t>
  </si>
  <si>
    <t>Malmo FF - Chelsea</t>
  </si>
  <si>
    <t>Celtic - Valencia</t>
  </si>
  <si>
    <t>Mon, Feb 11th, 2019, 09:39</t>
  </si>
  <si>
    <t xml:space="preserve"> 14 Feb 2019, 18:55</t>
  </si>
  <si>
    <t>Rennes - Real Betis</t>
  </si>
  <si>
    <t>Lazio - Sevilla</t>
  </si>
  <si>
    <t>Mon, Feb 11th, 2019, 09:38</t>
  </si>
  <si>
    <t xml:space="preserve"> 13 Feb 2019, 21:00</t>
  </si>
  <si>
    <t>Tottenham Hotspur - Borussia Dortmund</t>
  </si>
  <si>
    <t>West Ham United - Fulham</t>
  </si>
  <si>
    <t>Sun, Feb 10th, 2019, 12:25</t>
  </si>
  <si>
    <t xml:space="preserve"> 16 Feb 2019, 16:15</t>
  </si>
  <si>
    <t>Rayo Vallecano - Atletico Madrid</t>
  </si>
  <si>
    <t>Sun, Feb 10th, 2019, 12:24</t>
  </si>
  <si>
    <t xml:space="preserve"> 16 Feb 2019, 17:00</t>
  </si>
  <si>
    <t>Marseille - Amiens</t>
  </si>
  <si>
    <t>Sun, Feb 10th, 2019, 12:23</t>
  </si>
  <si>
    <t>Schalke 04 - Freiburg</t>
  </si>
  <si>
    <t>Hoffenheim - Hannover 96</t>
  </si>
  <si>
    <t>Sun, Feb 10th, 2019, 12:22</t>
  </si>
  <si>
    <t>FC Zurich - Napoli</t>
  </si>
  <si>
    <t>Shakhtar Donetsk - Eintracht Frankfurt</t>
  </si>
  <si>
    <t>Sun, Feb 10th, 2019, 12:21</t>
  </si>
  <si>
    <t>Rapid Vienna - FC Internazionale</t>
  </si>
  <si>
    <t>Bate Borisov - Arsenal</t>
  </si>
  <si>
    <t>Sun, Feb 10th, 2019, 12:20</t>
  </si>
  <si>
    <t>Ajax - Real Madrid</t>
  </si>
  <si>
    <t>Sun, Feb 10th, 2019, 12:19</t>
  </si>
  <si>
    <t xml:space="preserve"> 12 Feb 2019, 21:00</t>
  </si>
  <si>
    <t>Manchester United - Paris Saint Germain</t>
  </si>
  <si>
    <t>FK Krasnodar - Bayer Leverkusen</t>
  </si>
  <si>
    <t>Sat, Feb 9th, 2019, 09:59</t>
  </si>
  <si>
    <t>AS Roma - FC Porto</t>
  </si>
  <si>
    <t>Sat, Feb 9th, 2019, 09:58</t>
  </si>
  <si>
    <t xml:space="preserve"> 10 Feb 2019, 16:15</t>
  </si>
  <si>
    <t>Valencia - Real Sociedad</t>
  </si>
  <si>
    <t>Fri, Feb 8th, 2019, 08:10</t>
  </si>
  <si>
    <t xml:space="preserve"> 10 Feb 2019, 12:00</t>
  </si>
  <si>
    <t>Leganes - Real Betis</t>
  </si>
  <si>
    <t>Fri, Feb 8th, 2019, 08:09</t>
  </si>
  <si>
    <t xml:space="preserve"> 10 Feb 2019, 21:00</t>
  </si>
  <si>
    <t>Nice - Lyon</t>
  </si>
  <si>
    <t xml:space="preserve"> 10 Feb 2019, 17:00</t>
  </si>
  <si>
    <t>Guingamp - Lille</t>
  </si>
  <si>
    <t>Fri, Feb 8th, 2019, 08:08</t>
  </si>
  <si>
    <t xml:space="preserve"> 09 Feb 2019, 18:30</t>
  </si>
  <si>
    <t>Bayern Munich - Schalke 04</t>
  </si>
  <si>
    <t>Thu, Feb 7th, 2019, 09:01</t>
  </si>
  <si>
    <t xml:space="preserve"> 09 Feb 2019, 15:30</t>
  </si>
  <si>
    <t>RB Leipzig - Eintracht Frankfurt</t>
  </si>
  <si>
    <t>Thu, Feb 7th, 2019, 09:00</t>
  </si>
  <si>
    <t>Borussia Monchengladbach - Hertha Berlin</t>
  </si>
  <si>
    <t xml:space="preserve"> 10 Feb 2019, 20:45</t>
  </si>
  <si>
    <t>Athletic Club Bilbao - Barcelona</t>
  </si>
  <si>
    <t>Thu, Feb 7th, 2019, 08:59</t>
  </si>
  <si>
    <t xml:space="preserve"> 09 Feb 2019, 16:15</t>
  </si>
  <si>
    <t>Atletico Madrid - Real Madrid</t>
  </si>
  <si>
    <t>Rennes - St Etienne</t>
  </si>
  <si>
    <t>Thu, Feb 7th, 2019, 08:58</t>
  </si>
  <si>
    <t xml:space="preserve"> 09 Feb 2019, 17:00</t>
  </si>
  <si>
    <t>Paris Saint Germain - Bordeaux</t>
  </si>
  <si>
    <t>Manchester City - Chelsea</t>
  </si>
  <si>
    <t>Thu, Feb 7th, 2019, 08:57</t>
  </si>
  <si>
    <t>Brighton and Hove Albion - Burnley</t>
  </si>
  <si>
    <t>Thu, Feb 7th, 2019, 08:56</t>
  </si>
  <si>
    <t xml:space="preserve"> 09 Feb 2019, 16:00</t>
  </si>
  <si>
    <t>Watford - Everton</t>
  </si>
  <si>
    <t xml:space="preserve"> 11 Feb 2019, 21:00</t>
  </si>
  <si>
    <t>Wolverhampton Wanderers - Newcastle United</t>
  </si>
  <si>
    <t>Wed, Feb 6th, 2019, 09:08</t>
  </si>
  <si>
    <t>Borussia Dortmund - Hoffenheim</t>
  </si>
  <si>
    <t>Wed, Feb 6th, 2019, 09:07</t>
  </si>
  <si>
    <t xml:space="preserve"> 08 Feb 2019, 20:30</t>
  </si>
  <si>
    <t>Mainz 05 - Bayer Leverkusen</t>
  </si>
  <si>
    <t xml:space="preserve"> 10 Feb 2019, 15:00</t>
  </si>
  <si>
    <t>Montpellier HSC - AS Monaco</t>
  </si>
  <si>
    <t>Wed, Feb 6th, 2019, 09:06</t>
  </si>
  <si>
    <t xml:space="preserve"> 09 Feb 2019, 20:00</t>
  </si>
  <si>
    <t>Strasbourg - Angers SCO</t>
  </si>
  <si>
    <t>Wed, Feb 6th, 2019, 09:05</t>
  </si>
  <si>
    <t xml:space="preserve"> 08 Feb 2019, 20:45</t>
  </si>
  <si>
    <t>Dijon - Marseille</t>
  </si>
  <si>
    <t xml:space="preserve"> 06 Feb 2019, 20:45</t>
  </si>
  <si>
    <t>Wed, Feb 6th, 2019, 09:04</t>
  </si>
  <si>
    <t xml:space="preserve"> 06 Feb 2019, 18:30</t>
  </si>
  <si>
    <t>Liverpool - Bournemouth</t>
  </si>
  <si>
    <t>Tue, Feb 5th, 2019, 08:58</t>
  </si>
  <si>
    <t>Crystal Palace - West Ham United</t>
  </si>
  <si>
    <t>Tue, Feb 5th, 2019, 08:57</t>
  </si>
  <si>
    <t xml:space="preserve"> 10 Feb 2019, 20:30</t>
  </si>
  <si>
    <t>AC Milan - Cagliari</t>
  </si>
  <si>
    <t>Sampdoria - Frosinone</t>
  </si>
  <si>
    <t>Tue, Feb 5th, 2019, 08:56</t>
  </si>
  <si>
    <t>Atalanta BC - SPAL</t>
  </si>
  <si>
    <t xml:space="preserve"> 07 Feb 2019, 20:30</t>
  </si>
  <si>
    <t>Lazio - Empoli</t>
  </si>
  <si>
    <t>Tue, Feb 5th, 2019, 08:55</t>
  </si>
  <si>
    <t>Hertha Berlin - Bayern Munich</t>
  </si>
  <si>
    <t>Mon, Feb 4th, 2019, 18:45</t>
  </si>
  <si>
    <t xml:space="preserve"> 05 Feb 2019, 20:45</t>
  </si>
  <si>
    <t>Borussia Dortmund - Werder Bremen</t>
  </si>
  <si>
    <t xml:space="preserve"> 10 Feb 2019, 18:00</t>
  </si>
  <si>
    <t>Sassuolo - Juventus</t>
  </si>
  <si>
    <t>Mon, Feb 4th, 2019, 12:37</t>
  </si>
  <si>
    <t>Torino - Udinese</t>
  </si>
  <si>
    <t xml:space="preserve"> 09 Feb 2019, 20:30</t>
  </si>
  <si>
    <t>Parma FC - FC Internazionale</t>
  </si>
  <si>
    <t>Mon, Feb 4th, 2019, 12:36</t>
  </si>
  <si>
    <t xml:space="preserve"> 09 Feb 2019, 18:00</t>
  </si>
  <si>
    <t>Fiorentina - Napoli</t>
  </si>
  <si>
    <t>Mon, Feb 4th, 2019, 12:35</t>
  </si>
  <si>
    <t>Chievo - AS Roma</t>
  </si>
  <si>
    <t xml:space="preserve"> 10 Feb 2019, 18:30</t>
  </si>
  <si>
    <t>Sevilla - Eibar</t>
  </si>
  <si>
    <t>Mon, Feb 4th, 2019, 12:33</t>
  </si>
  <si>
    <t xml:space="preserve"> 09 Feb 2019, 13:00</t>
  </si>
  <si>
    <t>Getafe - Celta Vigo</t>
  </si>
  <si>
    <t xml:space="preserve"> 08 Feb 2019, 21:00</t>
  </si>
  <si>
    <t>Real Valladolid CF - Villarreal CF</t>
  </si>
  <si>
    <t>Mon, Feb 4th, 2019, 12:32</t>
  </si>
  <si>
    <t xml:space="preserve"> 07 Feb 2019, 21:00</t>
  </si>
  <si>
    <t>Mon, Feb 4th, 2019, 12:31</t>
  </si>
  <si>
    <t xml:space="preserve"> 06 Feb 2019, 21:00</t>
  </si>
  <si>
    <t>Barcelona - Real Madrid</t>
  </si>
  <si>
    <t xml:space="preserve"> 10 Feb 2019, 14:30</t>
  </si>
  <si>
    <t>Tottenham Hotspur - Leicester City</t>
  </si>
  <si>
    <t>Mon, Feb 4th, 2019, 12:28</t>
  </si>
  <si>
    <t>Huddersfield Town - Arsenal</t>
  </si>
  <si>
    <t>Mon, Feb 4th, 2019, 12:27</t>
  </si>
  <si>
    <t xml:space="preserve"> 09 Feb 2019, 13:30</t>
  </si>
  <si>
    <t>Fulham - Manchester United</t>
  </si>
  <si>
    <t>Everton - Manchester City</t>
  </si>
  <si>
    <t>Mon, Feb 4th, 2019, 12:26</t>
  </si>
  <si>
    <t>Southampton - Cardiff City</t>
  </si>
  <si>
    <t>Sun, Feb 3rd, 2019, 09:48</t>
  </si>
  <si>
    <t xml:space="preserve"> 05 Feb 2019, 19:00</t>
  </si>
  <si>
    <t>Marseille - Bordeaux</t>
  </si>
  <si>
    <t>Sun, Feb 3rd, 2019, 09:47</t>
  </si>
  <si>
    <t xml:space="preserve"> 04 Feb 2019, 19:00</t>
  </si>
  <si>
    <t>Frosinone - Lazio</t>
  </si>
  <si>
    <t>Fri, Feb 1st, 2019, 09:45</t>
  </si>
  <si>
    <t xml:space="preserve"> 03 Feb 2019, 18:00</t>
  </si>
  <si>
    <t>FC Internazionale - Bologna</t>
  </si>
  <si>
    <t xml:space="preserve"> 03 Feb 2019, 20:45</t>
  </si>
  <si>
    <t>Real Madrid - Alaves</t>
  </si>
  <si>
    <t>Fri, Feb 1st, 2019, 09:43</t>
  </si>
  <si>
    <t xml:space="preserve"> 03 Feb 2019, 17:00</t>
  </si>
  <si>
    <t>Thu, Jan 31st, 2019, 09:21</t>
  </si>
  <si>
    <t xml:space="preserve"> 04 Feb 2019, 21:00</t>
  </si>
  <si>
    <t>Cagliari - Atalanta BC</t>
  </si>
  <si>
    <t>Thu, Jan 31st, 2019, 09:20</t>
  </si>
  <si>
    <t xml:space="preserve"> 03 Feb 2019, 20:30</t>
  </si>
  <si>
    <t>AS Roma - AC Milan</t>
  </si>
  <si>
    <t>Thu, Jan 31st, 2019, 09:19</t>
  </si>
  <si>
    <t xml:space="preserve"> 03 Feb 2019, 15:00</t>
  </si>
  <si>
    <t>Udinese - Fiorentina</t>
  </si>
  <si>
    <t xml:space="preserve"> 02 Feb 2019, 20:30</t>
  </si>
  <si>
    <t>Juventus - Parma FC</t>
  </si>
  <si>
    <t>Thu, Jan 31st, 2019, 09:18</t>
  </si>
  <si>
    <t xml:space="preserve"> 03 Feb 2019, 16:15</t>
  </si>
  <si>
    <t>Real Betis - Atletico Madrid</t>
  </si>
  <si>
    <t>Thu, Jan 31st, 2019, 09:17</t>
  </si>
  <si>
    <t xml:space="preserve"> 03 Feb 2019, 12:00</t>
  </si>
  <si>
    <t>Villarreal CF - Espanyol</t>
  </si>
  <si>
    <t>Thu, Jan 31st, 2019, 09:16</t>
  </si>
  <si>
    <t xml:space="preserve"> 02 Feb 2019, 20:45</t>
  </si>
  <si>
    <t>Celta Vigo - Sevilla</t>
  </si>
  <si>
    <t xml:space="preserve"> 02 Feb 2019, 18:30</t>
  </si>
  <si>
    <t>Barcelona - Valencia</t>
  </si>
  <si>
    <t>Thu, Jan 31st, 2019, 09:15</t>
  </si>
  <si>
    <t>West Ham United - Liverpool</t>
  </si>
  <si>
    <t>Thu, Jan 31st, 2019, 09:14</t>
  </si>
  <si>
    <t xml:space="preserve"> 03 Feb 2019, 15:05</t>
  </si>
  <si>
    <t>Leicester City - Manchester United</t>
  </si>
  <si>
    <t>Thu, Jan 31st, 2019, 09:13</t>
  </si>
  <si>
    <t>Cardiff City - Bournemouth</t>
  </si>
  <si>
    <t xml:space="preserve"> 02 Feb 2019, 16:00</t>
  </si>
  <si>
    <t>Crystal Palace - Fulham</t>
  </si>
  <si>
    <t>Thu, Jan 31st, 2019, 09:12</t>
  </si>
  <si>
    <t>Chelsea - Huddersfield Town</t>
  </si>
  <si>
    <t>Thu, Jan 31st, 2019, 09:11</t>
  </si>
  <si>
    <t>Burnley - Southampton</t>
  </si>
  <si>
    <t>Brighton and Hove Albion - Watford</t>
  </si>
  <si>
    <t xml:space="preserve"> 02 Feb 2019, 13:30</t>
  </si>
  <si>
    <t>Tottenham Hotspur - Newcastle United</t>
  </si>
  <si>
    <t>Thu, Jan 31st, 2019, 09:10</t>
  </si>
  <si>
    <t xml:space="preserve"> 03 Feb 2019, 17:30</t>
  </si>
  <si>
    <t>Manchester City - Arsenal</t>
  </si>
  <si>
    <t>Wed, Jan 30th, 2019, 08:57</t>
  </si>
  <si>
    <t xml:space="preserve"> 02 Feb 2019, 18:00</t>
  </si>
  <si>
    <t>Napoli - Sampdoria</t>
  </si>
  <si>
    <t>Wed, Jan 30th, 2019, 08:56</t>
  </si>
  <si>
    <t>Everton - Wolverhampton Wanderers</t>
  </si>
  <si>
    <t>Wed, Jan 30th, 2019, 08:54</t>
  </si>
  <si>
    <t xml:space="preserve"> 02 Feb 2019, 13:00</t>
  </si>
  <si>
    <t>Levante UD - Getafe</t>
  </si>
  <si>
    <t xml:space="preserve"> 02 Feb 2019, 20:00</t>
  </si>
  <si>
    <t>AS Monaco - Toulouse FC</t>
  </si>
  <si>
    <t>Wed, Jan 30th, 2019, 08:53</t>
  </si>
  <si>
    <t xml:space="preserve"> 31 Jan 2019, 21:30</t>
  </si>
  <si>
    <t>Girona - Real Madrid</t>
  </si>
  <si>
    <t>Mon, Jan 28th, 2019, 18:16</t>
  </si>
  <si>
    <t xml:space="preserve"> 31 Jan 2019, 21:00</t>
  </si>
  <si>
    <t>Mon, Jan 28th, 2019, 18:15</t>
  </si>
  <si>
    <t xml:space="preserve"> 30 Jan 2019, 21:30</t>
  </si>
  <si>
    <t>Barcelona - Sevilla</t>
  </si>
  <si>
    <t>Mon, Jan 28th, 2019, 18:14</t>
  </si>
  <si>
    <t xml:space="preserve"> 30 Jan 2019, 19:30</t>
  </si>
  <si>
    <t>Real Betis - Espanyol</t>
  </si>
  <si>
    <t xml:space="preserve"> 30 Jan 2019, 20:45</t>
  </si>
  <si>
    <t>Atalanta BC - Juventus</t>
  </si>
  <si>
    <t>Mon, Jan 28th, 2019, 18:13</t>
  </si>
  <si>
    <t xml:space="preserve"> 30 Jan 2019, 18:15</t>
  </si>
  <si>
    <t>Fiorentina - AS Roma</t>
  </si>
  <si>
    <t xml:space="preserve"> 30 Jan 2019, 18:45</t>
  </si>
  <si>
    <t>Fra. Other</t>
  </si>
  <si>
    <t>Strasbourg - Bordeaux</t>
  </si>
  <si>
    <t>Mon, Jan 28th, 2019, 18:12</t>
  </si>
  <si>
    <t xml:space="preserve"> 29 Jan 2019, 21:05</t>
  </si>
  <si>
    <t>Mon, Jan 28th, 2019, 18:11</t>
  </si>
  <si>
    <t xml:space="preserve"> 29 Jan 2019, 20:45</t>
  </si>
  <si>
    <t>AC Milan - Napoli</t>
  </si>
  <si>
    <t>Mon, Jan 28th, 2019, 18:10</t>
  </si>
  <si>
    <t xml:space="preserve"> 29 Jan 2019, 21:30</t>
  </si>
  <si>
    <t xml:space="preserve"> 03 Feb 2019, 12:30</t>
  </si>
  <si>
    <t>SPAL - Torino</t>
  </si>
  <si>
    <t>Mon, Jan 28th, 2019, 10:13</t>
  </si>
  <si>
    <t xml:space="preserve"> 03 Feb 2019, 21:00</t>
  </si>
  <si>
    <t>Lyon - Paris Saint Germain</t>
  </si>
  <si>
    <t>Mon, Jan 28th, 2019, 10:12</t>
  </si>
  <si>
    <t>Nimes Olympique - Montpellier HSC</t>
  </si>
  <si>
    <t>Mon, Jan 28th, 2019, 10:11</t>
  </si>
  <si>
    <t xml:space="preserve"> 02 Feb 2019, 16:15</t>
  </si>
  <si>
    <t>Real Sociedad - Athletic Club Bilbao</t>
  </si>
  <si>
    <t xml:space="preserve"> 02 Feb 2019, 15:30</t>
  </si>
  <si>
    <t>Hoffenheim - Fortuna Dusseldorf</t>
  </si>
  <si>
    <t>Mon, Jan 28th, 2019, 10:10</t>
  </si>
  <si>
    <t>Bayer Leverkusen - Bayern Munich</t>
  </si>
  <si>
    <t>Mon, Jan 28th, 2019, 10:09</t>
  </si>
  <si>
    <t xml:space="preserve"> 02 Feb 2019, 21:00</t>
  </si>
  <si>
    <t>Reims - Marseille</t>
  </si>
  <si>
    <t>Mon, Jan 28th, 2019, 10:08</t>
  </si>
  <si>
    <t>Rennes - Amiens</t>
  </si>
  <si>
    <t xml:space="preserve"> 01 Feb 2019, 20:30</t>
  </si>
  <si>
    <t>Hannover 96 - RB Leipzig</t>
  </si>
  <si>
    <t>Mon, Jan 28th, 2019, 10:06</t>
  </si>
  <si>
    <t xml:space="preserve"> 01 Feb 2019, 20:45</t>
  </si>
  <si>
    <t>Lille - Nice</t>
  </si>
  <si>
    <t xml:space="preserve"> 30 Jan 2019, 21:00</t>
  </si>
  <si>
    <t>Tottenham Hotspur - Watford</t>
  </si>
  <si>
    <t>Mon, Jan 28th, 2019, 10:05</t>
  </si>
  <si>
    <t>Bournemouth - Chelsea</t>
  </si>
  <si>
    <t>Mon, Jan 28th, 2019, 10:04</t>
  </si>
  <si>
    <t>Southampton - Crystal Palace</t>
  </si>
  <si>
    <t>Schalke 04 - Borussia Monchengladbach</t>
  </si>
  <si>
    <t>Sun, Jan 27th, 2019, 09:32</t>
  </si>
  <si>
    <t>Hertha Berlin - Wolfsburg</t>
  </si>
  <si>
    <t>Eintracht Frankfurt - Borussia Dortmund</t>
  </si>
  <si>
    <t>Sun, Jan 27th, 2019, 09:31</t>
  </si>
  <si>
    <t>Huddersfield Town - Everton</t>
  </si>
  <si>
    <t>Sun, Jan 27th, 2019, 09:30</t>
  </si>
  <si>
    <t xml:space="preserve"> 29 Jan 2019, 21:00</t>
  </si>
  <si>
    <t>Newcastle United - Manchester City</t>
  </si>
  <si>
    <t>Manchester United - Burnley</t>
  </si>
  <si>
    <t>Sun, Jan 27th, 2019, 09:29</t>
  </si>
  <si>
    <t>Wolverhampton Wanderers - West Ham United</t>
  </si>
  <si>
    <t>Sun, Jan 27th, 2019, 09:28</t>
  </si>
  <si>
    <t>Fulham - Brighton and Hove Albion</t>
  </si>
  <si>
    <t xml:space="preserve"> 26 Jan 2019, 16:00</t>
  </si>
  <si>
    <t>Newcastle United - Watford</t>
  </si>
  <si>
    <t>Fri, Jan 25th, 2019, 19:17</t>
  </si>
  <si>
    <t>Manchester City - Burnley</t>
  </si>
  <si>
    <t>Fri, Jan 25th, 2019, 19:16</t>
  </si>
  <si>
    <t xml:space="preserve"> 27 Jan 2019, 16:00</t>
  </si>
  <si>
    <t>Crystal Palace - Tottenham Hotspur</t>
  </si>
  <si>
    <t>Fri, Jan 25th, 2019, 11:10</t>
  </si>
  <si>
    <t xml:space="preserve"> 27 Jan 2019, 20:45</t>
  </si>
  <si>
    <t>Espanyol - Real Madrid</t>
  </si>
  <si>
    <t>Fri, Jan 25th, 2019, 11:09</t>
  </si>
  <si>
    <t xml:space="preserve"> 27 Jan 2019, 18:30</t>
  </si>
  <si>
    <t>Athletic Club Bilbao - Real Betis</t>
  </si>
  <si>
    <t>Fri, Jan 25th, 2019, 11:08</t>
  </si>
  <si>
    <t xml:space="preserve"> 27 Jan 2019, 16:15</t>
  </si>
  <si>
    <t>Girona - Barcelona</t>
  </si>
  <si>
    <t xml:space="preserve"> 27 Jan 2019, 17:00</t>
  </si>
  <si>
    <t>Amiens - Lyon</t>
  </si>
  <si>
    <t>Fri, Jan 25th, 2019, 11:07</t>
  </si>
  <si>
    <t xml:space="preserve"> 27 Jan 2019, 21:00</t>
  </si>
  <si>
    <t>Paris Saint Germain - Rennes</t>
  </si>
  <si>
    <t>Thu, Jan 24th, 2019, 09:52</t>
  </si>
  <si>
    <t xml:space="preserve"> 27 Jan 2019, 15:00</t>
  </si>
  <si>
    <t>Montpellier HSC - Caen</t>
  </si>
  <si>
    <t xml:space="preserve"> 26 Jan 2019, 20:00</t>
  </si>
  <si>
    <t>Thu, Jan 24th, 2019, 09:51</t>
  </si>
  <si>
    <t>Nice - Nimes Olympique</t>
  </si>
  <si>
    <t>Thu, Jan 24th, 2019, 09:50</t>
  </si>
  <si>
    <t>Dijon - AS Monaco</t>
  </si>
  <si>
    <t xml:space="preserve"> 26 Jan 2019, 13:00</t>
  </si>
  <si>
    <t>Sevilla - Levante UD</t>
  </si>
  <si>
    <t>Thu, Jan 24th, 2019, 09:49</t>
  </si>
  <si>
    <t xml:space="preserve"> 26 Jan 2019, 20:45</t>
  </si>
  <si>
    <t>Valencia - Villarreal</t>
  </si>
  <si>
    <t>Wed, Jan 23rd, 2019, 11:00</t>
  </si>
  <si>
    <t xml:space="preserve"> 26 Jan 2019, 16:15</t>
  </si>
  <si>
    <t>Atletico Madrid - Getafe</t>
  </si>
  <si>
    <t>Wed, Jan 23rd, 2019, 10:59</t>
  </si>
  <si>
    <t xml:space="preserve"> 25 Jan 2019, 20:45</t>
  </si>
  <si>
    <t>Marseille - Lille</t>
  </si>
  <si>
    <t>Wed, Jan 23rd, 2019, 10:58</t>
  </si>
  <si>
    <t xml:space="preserve"> 24 Jan 2019, 19:30</t>
  </si>
  <si>
    <t>Espanyol - Real Betis</t>
  </si>
  <si>
    <t xml:space="preserve"> 27 Jan 2019, 20:30</t>
  </si>
  <si>
    <t>Lazio - Juventus</t>
  </si>
  <si>
    <t>Tue, Jan 22nd, 2019, 16:43</t>
  </si>
  <si>
    <t xml:space="preserve"> 27 Jan 2019, 12:30</t>
  </si>
  <si>
    <t>Chievo - Fiorentina</t>
  </si>
  <si>
    <t xml:space="preserve"> 26 Jan 2019, 20:30</t>
  </si>
  <si>
    <t>Tue, Jan 22nd, 2019, 16:42</t>
  </si>
  <si>
    <t>Atalanta BC - AS Roma</t>
  </si>
  <si>
    <t>Mon, Jan 21st, 2019, 18:12</t>
  </si>
  <si>
    <t xml:space="preserve"> 24 Jan 2019, 21:30</t>
  </si>
  <si>
    <t xml:space="preserve"> 23 Jan 2019, 21:30</t>
  </si>
  <si>
    <t>Mon, Jan 21st, 2019, 18:10</t>
  </si>
  <si>
    <t xml:space="preserve"> 22 Jan 2019, 21:30</t>
  </si>
  <si>
    <t>Getafe - Valencia</t>
  </si>
  <si>
    <t xml:space="preserve"> 28 Jan 2019, 21:00</t>
  </si>
  <si>
    <t>Alaves - Rayo Vallecano</t>
  </si>
  <si>
    <t>Mon, Jan 21st, 2019, 09:12</t>
  </si>
  <si>
    <t>Real Sociedad - Huesca</t>
  </si>
  <si>
    <t>Mon, Jan 21st, 2019, 09:11</t>
  </si>
  <si>
    <t xml:space="preserve"> 26 Jan 2019, 18:00</t>
  </si>
  <si>
    <t>Sampdoria - Udinese</t>
  </si>
  <si>
    <t xml:space="preserve"> 26 Jan 2019, 15:30</t>
  </si>
  <si>
    <t>Wolfsburg - Bayer Leverkusen</t>
  </si>
  <si>
    <t>Mon, Jan 21st, 2019, 09:10</t>
  </si>
  <si>
    <t xml:space="preserve"> 25 Jan 2019, 20:30</t>
  </si>
  <si>
    <t>Hertha Berlin - Schalke 04</t>
  </si>
  <si>
    <t>Mon, Jan 21st, 2019, 09:09</t>
  </si>
  <si>
    <t xml:space="preserve"> 24 Jan 2019, 20:45</t>
  </si>
  <si>
    <t>Liverpool - Leicester City</t>
  </si>
  <si>
    <t>Sun, Jan 20th, 2019, 08:36</t>
  </si>
  <si>
    <t xml:space="preserve"> 27 Jan 2019, 18:00</t>
  </si>
  <si>
    <t>Torino - FC Internazionale</t>
  </si>
  <si>
    <t>Sun, Jan 20th, 2019, 08:35</t>
  </si>
  <si>
    <t>Fortuna Dusseldorf - RB Leipzig</t>
  </si>
  <si>
    <t xml:space="preserve"> 27 Jan 2019, 15:30</t>
  </si>
  <si>
    <t>Bayern Munich - Stuttgart</t>
  </si>
  <si>
    <t>Sun, Jan 20th, 2019, 08:34</t>
  </si>
  <si>
    <t xml:space="preserve"> 26 Jan 2019, 18:30</t>
  </si>
  <si>
    <t>Werder Bremen - Eintracht Frankfurt</t>
  </si>
  <si>
    <t>Freiburg - Hoffenheim</t>
  </si>
  <si>
    <t>Sun, Jan 20th, 2019, 08:33</t>
  </si>
  <si>
    <t>Borussia Monchengladbach - Augsburg</t>
  </si>
  <si>
    <t>Sun, Jan 20th, 2019, 08:32</t>
  </si>
  <si>
    <t>Borussia Dortmund - Hannover 96</t>
  </si>
  <si>
    <t xml:space="preserve"> 25 Jan 2019, 20:55</t>
  </si>
  <si>
    <t>Sun, Jan 20th, 2019, 08:31</t>
  </si>
  <si>
    <t xml:space="preserve"> 21 Jan 2019, 21:00</t>
  </si>
  <si>
    <t>Eibar - Espanyol</t>
  </si>
  <si>
    <t>Fri, Jan 18th, 2019, 08:09</t>
  </si>
  <si>
    <t xml:space="preserve"> 20 Jan 2019, 20:45</t>
  </si>
  <si>
    <t>Barcelona - Leganes</t>
  </si>
  <si>
    <t>Fri, Jan 18th, 2019, 08:08</t>
  </si>
  <si>
    <t xml:space="preserve"> 20 Jan 2019, 18:30</t>
  </si>
  <si>
    <t>Rayo Vallecano - Real Sociedad</t>
  </si>
  <si>
    <t xml:space="preserve"> 20 Jan 2019, 16:15</t>
  </si>
  <si>
    <t>Villarreal CF - Athletic Club Bilbao</t>
  </si>
  <si>
    <t>Fri, Jan 18th, 2019, 08:07</t>
  </si>
  <si>
    <t xml:space="preserve"> 20 Jan 2019, 12:00</t>
  </si>
  <si>
    <t>Real Betis - Girona</t>
  </si>
  <si>
    <t xml:space="preserve"> 20 Jan 2019, 18:00</t>
  </si>
  <si>
    <t>Schalke 04 - Wolfsburg</t>
  </si>
  <si>
    <t>Thu, Jan 17th, 2019, 18:47</t>
  </si>
  <si>
    <t xml:space="preserve"> 19 Jan 2019, 18:30</t>
  </si>
  <si>
    <t>RB Leipzig - Borussia Dortmund</t>
  </si>
  <si>
    <t>Thu, Jan 17th, 2019, 18:46</t>
  </si>
  <si>
    <t xml:space="preserve"> 19 Jan 2019, 15:30</t>
  </si>
  <si>
    <t>Eintracht Frankfurt - Freiburg</t>
  </si>
  <si>
    <t>Bayer Leverkusen - Borussia Monchengladbach</t>
  </si>
  <si>
    <t>Thu, Jan 17th, 2019, 18:45</t>
  </si>
  <si>
    <t xml:space="preserve"> 18 Jan 2019, 20:30</t>
  </si>
  <si>
    <t>Hoffenheim - Bayern Munich</t>
  </si>
  <si>
    <t xml:space="preserve"> 21 Jan 2019, 20:30</t>
  </si>
  <si>
    <t>Juventus - Chievo</t>
  </si>
  <si>
    <t>Thu, Jan 17th, 2019, 08:26</t>
  </si>
  <si>
    <t xml:space="preserve"> 21 Jan 2019, 15:00</t>
  </si>
  <si>
    <t>Genoa - AC Milan</t>
  </si>
  <si>
    <t xml:space="preserve"> 20 Jan 2019, 21:00</t>
  </si>
  <si>
    <t>St Etienne - Lyon</t>
  </si>
  <si>
    <t>Thu, Jan 17th, 2019, 08:25</t>
  </si>
  <si>
    <t xml:space="preserve"> 20 Jan 2019, 17:00</t>
  </si>
  <si>
    <t>Caen - Marseille</t>
  </si>
  <si>
    <t>Thu, Jan 17th, 2019, 08:24</t>
  </si>
  <si>
    <t xml:space="preserve"> 20 Jan 2019, 15:00</t>
  </si>
  <si>
    <t>Rennes - Montpellier HSC</t>
  </si>
  <si>
    <t xml:space="preserve"> 19 Jan 2019, 20:00</t>
  </si>
  <si>
    <t>Reims - Nice</t>
  </si>
  <si>
    <t>Thu, Jan 17th, 2019, 08:23</t>
  </si>
  <si>
    <t>AS Monaco - Strasbourg</t>
  </si>
  <si>
    <t xml:space="preserve"> 19 Jan 2019, 17:00</t>
  </si>
  <si>
    <t>Paris Saint Germain - Guingamp</t>
  </si>
  <si>
    <t>Full Event Over 3.5 (O/U)</t>
  </si>
  <si>
    <t>Thu, Jan 17th, 2019, 08:22</t>
  </si>
  <si>
    <t xml:space="preserve"> 19 Jan 2019, 16:00</t>
  </si>
  <si>
    <t>Southampton - Everton</t>
  </si>
  <si>
    <t>Huesca - Atletico Madrid</t>
  </si>
  <si>
    <t>Thu, Jan 17th, 2019, 08:21</t>
  </si>
  <si>
    <t xml:space="preserve"> 19 Jan 2019, 16:15</t>
  </si>
  <si>
    <t>Real Madrid - Sevilla</t>
  </si>
  <si>
    <t>Thu, Jan 17th, 2019, 08:20</t>
  </si>
  <si>
    <t>Newcastle United - Cardiff City</t>
  </si>
  <si>
    <t>Wed, Jan 16th, 2019, 07:49</t>
  </si>
  <si>
    <t>Bordeaux - Dijon</t>
  </si>
  <si>
    <t>Wed, Jan 16th, 2019, 07:48</t>
  </si>
  <si>
    <t xml:space="preserve"> 19 Jan 2019, 20:45</t>
  </si>
  <si>
    <t>Celta Vigo - Valencia</t>
  </si>
  <si>
    <t>Wed, Jan 16th, 2019, 07:47</t>
  </si>
  <si>
    <t xml:space="preserve"> 18 Jan 2019, 21:00</t>
  </si>
  <si>
    <t>Getafe - Alaves</t>
  </si>
  <si>
    <t>Wed, Jan 16th, 2019, 07:46</t>
  </si>
  <si>
    <t xml:space="preserve"> 17 Jan 2019, 21:30</t>
  </si>
  <si>
    <t>Tue, Jan 15th, 2019, 22:42</t>
  </si>
  <si>
    <t xml:space="preserve"> 17 Jan 2019, 20:30</t>
  </si>
  <si>
    <t>Espanyol - Villarreal CF</t>
  </si>
  <si>
    <t xml:space="preserve"> 17 Jan 2019, 19:30</t>
  </si>
  <si>
    <t>Tue, Jan 15th, 2019, 22:41</t>
  </si>
  <si>
    <t xml:space="preserve"> 16 Jan 2019, 19:30</t>
  </si>
  <si>
    <t xml:space="preserve"> 20 Jan 2019, 14:30</t>
  </si>
  <si>
    <t>Huddersfield Town - Manchester City</t>
  </si>
  <si>
    <t>Tue, Jan 15th, 2019, 07:39</t>
  </si>
  <si>
    <t xml:space="preserve"> 19 Jan 2019, 13:30</t>
  </si>
  <si>
    <t>Wolverhampton Wanderers - Leicester City</t>
  </si>
  <si>
    <t xml:space="preserve"> 20 Jan 2019, 12:30</t>
  </si>
  <si>
    <t>Frosinone - Atalanta BC</t>
  </si>
  <si>
    <t>Tue, Jan 15th, 2019, 07:38</t>
  </si>
  <si>
    <t xml:space="preserve"> 19 Jan 2019, 15:00</t>
  </si>
  <si>
    <t>AS Roma - Torino</t>
  </si>
  <si>
    <t>Tue, Jan 15th, 2019, 07:37</t>
  </si>
  <si>
    <t xml:space="preserve"> 20 Jan 2019, 20:30</t>
  </si>
  <si>
    <t>Napoli - Lazio</t>
  </si>
  <si>
    <t>Mon, Jan 14th, 2019, 09:04</t>
  </si>
  <si>
    <t>Fiorentina - Sampdoria</t>
  </si>
  <si>
    <t>Mon, Jan 14th, 2019, 09:03</t>
  </si>
  <si>
    <t xml:space="preserve"> 19 Jan 2019, 20:30</t>
  </si>
  <si>
    <t>FC Internazionale - Sassuolo</t>
  </si>
  <si>
    <t>Fulham - Tottenham Hotspur</t>
  </si>
  <si>
    <t>Mon, Jan 14th, 2019, 09:02</t>
  </si>
  <si>
    <t>Manchester United - Brighton and Hove Albion</t>
  </si>
  <si>
    <t>Bournemouth - West Ham United</t>
  </si>
  <si>
    <t>Mon, Jan 14th, 2019, 09:01</t>
  </si>
  <si>
    <t xml:space="preserve"> 18 Jan 2019, 20:45</t>
  </si>
  <si>
    <t>Lille - Amiens</t>
  </si>
  <si>
    <t xml:space="preserve"> 16 Jan 2019, 21:00</t>
  </si>
  <si>
    <t>St Etienne - Marseille</t>
  </si>
  <si>
    <t>Mon, Jan 14th, 2019, 09:00</t>
  </si>
  <si>
    <t xml:space="preserve"> 16 Jan 2019, 19:00</t>
  </si>
  <si>
    <t>Guingamp - Rennes</t>
  </si>
  <si>
    <t>Toulouse FC - Lyon</t>
  </si>
  <si>
    <t>Mon, Jan 14th, 2019, 08:59</t>
  </si>
  <si>
    <t>AS Monaco - Nice</t>
  </si>
  <si>
    <t xml:space="preserve"> 15 Jan 2019, 19:00</t>
  </si>
  <si>
    <t>Angers SCO - Bordeaux</t>
  </si>
  <si>
    <t xml:space="preserve"> 16 Jan 2019, 18:30</t>
  </si>
  <si>
    <t>Ita. Other</t>
  </si>
  <si>
    <t>Juventus (n) - AC Milan</t>
  </si>
  <si>
    <t>Sun, Jan 13th, 2019, 09:05</t>
  </si>
  <si>
    <t>Liverpool - Crystal Palace</t>
  </si>
  <si>
    <t>Sun, Jan 13th, 2019, 09:04</t>
  </si>
  <si>
    <t>Watford - Burnley</t>
  </si>
  <si>
    <t>Arsenal - Chelsea</t>
  </si>
  <si>
    <t xml:space="preserve"> 14 Jan 2019, 17:30</t>
  </si>
  <si>
    <t>Fri, Jan 11th, 2019, 17:54</t>
  </si>
  <si>
    <t xml:space="preserve"> 13 Jan 2019, 20:45</t>
  </si>
  <si>
    <t>Napoli - Sassuolo</t>
  </si>
  <si>
    <t>Fri, Jan 11th, 2019, 17:53</t>
  </si>
  <si>
    <t xml:space="preserve"> 13 Jan 2019, 15:00</t>
  </si>
  <si>
    <t>Torino - Fiorentina</t>
  </si>
  <si>
    <t>Fri, Jan 11th, 2019, 17:52</t>
  </si>
  <si>
    <t xml:space="preserve"> 12 Jan 2019, 20:45</t>
  </si>
  <si>
    <t>Fri, Jan 11th, 2019, 17:51</t>
  </si>
  <si>
    <t xml:space="preserve"> 12 Jan 2019, 18:00</t>
  </si>
  <si>
    <t>Fri, Jan 11th, 2019, 17:50</t>
  </si>
  <si>
    <t xml:space="preserve"> 14 Jan 2019, 21:00</t>
  </si>
  <si>
    <t>Real Sociedad - Espanyol</t>
  </si>
  <si>
    <t>Fri, Jan 11th, 2019, 08:14</t>
  </si>
  <si>
    <t>Real Betis - Real Madrid</t>
  </si>
  <si>
    <t>Fri, Jan 11th, 2019, 08:13</t>
  </si>
  <si>
    <t xml:space="preserve"> 13 Jan 2019, 18:30</t>
  </si>
  <si>
    <t>Barcelona - Eibar</t>
  </si>
  <si>
    <t>Fri, Jan 11th, 2019, 08:12</t>
  </si>
  <si>
    <t xml:space="preserve"> 13 Jan 2019, 16:15</t>
  </si>
  <si>
    <t>Athletic Club Bilbao - Sevilla</t>
  </si>
  <si>
    <t>Fri, Jan 11th, 2019, 08:11</t>
  </si>
  <si>
    <t xml:space="preserve"> 13 Jan 2019, 12:00</t>
  </si>
  <si>
    <t>Atletico Madrid - Levante UD</t>
  </si>
  <si>
    <t>Manchester City - Wolverhampton Wanderers</t>
  </si>
  <si>
    <t>Thu, Jan 10th, 2019, 08:20</t>
  </si>
  <si>
    <t xml:space="preserve"> 13 Jan 2019, 21:00</t>
  </si>
  <si>
    <t>Marseille - AS Monaco</t>
  </si>
  <si>
    <t>Thu, Jan 10th, 2019, 08:18</t>
  </si>
  <si>
    <t>Nantes - Rennes</t>
  </si>
  <si>
    <t xml:space="preserve"> 12 Jan 2019, 20:00</t>
  </si>
  <si>
    <t>Guingamp - St Etienne</t>
  </si>
  <si>
    <t>Nice - Bordeaux</t>
  </si>
  <si>
    <t>Thu, Jan 10th, 2019, 08:15</t>
  </si>
  <si>
    <t xml:space="preserve"> 12 Jan 2019, 17:00</t>
  </si>
  <si>
    <t>Amiens - Paris Saint Germain</t>
  </si>
  <si>
    <t>Thu, Jan 10th, 2019, 08:14</t>
  </si>
  <si>
    <t>Villarreal CF - Getafe</t>
  </si>
  <si>
    <t xml:space="preserve"> 12 Jan 2019, 16:15</t>
  </si>
  <si>
    <t>Valencia - Real Valladolid CF</t>
  </si>
  <si>
    <t>Thu, Jan 10th, 2019, 08:13</t>
  </si>
  <si>
    <t xml:space="preserve"> 13 Jan 2019, 17:30</t>
  </si>
  <si>
    <t>Tottenham Hotspur - Manchester United</t>
  </si>
  <si>
    <t>Wed, Jan 9th, 2019, 08:33</t>
  </si>
  <si>
    <t xml:space="preserve"> 12 Jan 2019, 18:30</t>
  </si>
  <si>
    <t>Chelsea - Newcastle United</t>
  </si>
  <si>
    <t>Wed, Jan 9th, 2019, 08:32</t>
  </si>
  <si>
    <t>Dijon - Montpellier HSC</t>
  </si>
  <si>
    <t>Wed, Jan 9th, 2019, 08:31</t>
  </si>
  <si>
    <t xml:space="preserve"> 11 Jan 2019, 20:45</t>
  </si>
  <si>
    <t>Lyon - Reims</t>
  </si>
  <si>
    <t>Wed, Jan 9th, 2019, 08:30</t>
  </si>
  <si>
    <t xml:space="preserve"> 12 Jan 2019, 16:00</t>
  </si>
  <si>
    <t>Brighton and Hove Albion - Liverpool</t>
  </si>
  <si>
    <t>Tue, Jan 8th, 2019, 07:31</t>
  </si>
  <si>
    <t xml:space="preserve"> 10 Jan 2019, 19:30</t>
  </si>
  <si>
    <t>Tue, Jan 8th, 2019, 07:27</t>
  </si>
  <si>
    <t>Caen - Lille</t>
  </si>
  <si>
    <t>Tue, Jan 8th, 2019, 07:20</t>
  </si>
  <si>
    <t xml:space="preserve"> 09 Jan 2019, 21:30</t>
  </si>
  <si>
    <t>Real Madrid - Leganes</t>
  </si>
  <si>
    <t>Mon, Jan 7th, 2019, 09:06</t>
  </si>
  <si>
    <t xml:space="preserve"> 10 Jan 2019, 21:30</t>
  </si>
  <si>
    <t>Levante - Barcelona</t>
  </si>
  <si>
    <t>Mon, Jan 7th, 2019, 09:02</t>
  </si>
  <si>
    <t xml:space="preserve"> 09 Jan 2019, 19:30</t>
  </si>
  <si>
    <t>Girona - Atletico Madrid</t>
  </si>
  <si>
    <t>Mon, Jan 7th, 2019, 08:51</t>
  </si>
  <si>
    <t xml:space="preserve"> 09 Jan 2019, 18:45</t>
  </si>
  <si>
    <t>AS Monaco - Rennes</t>
  </si>
  <si>
    <t>Mon, Jan 7th, 2019, 08:28</t>
  </si>
  <si>
    <t xml:space="preserve"> 09 Jan 2019, 21:05</t>
  </si>
  <si>
    <t>Mon, Jan 7th, 2019, 08:25</t>
  </si>
  <si>
    <t xml:space="preserve"> 08 Jan 2019, 19:00</t>
  </si>
  <si>
    <t>Nantes - Montpellier HSC</t>
  </si>
  <si>
    <t>Mon, Jan 7th, 2019, 08:09</t>
  </si>
  <si>
    <t>Leicester City - Southampton</t>
  </si>
  <si>
    <t>Sun, Jan 6th, 2019, 20:52</t>
  </si>
  <si>
    <t>Crystal Palace - Watford</t>
  </si>
  <si>
    <t>Sun, Jan 6th, 2019, 20:48</t>
  </si>
  <si>
    <t>Burnley - Fulham</t>
  </si>
  <si>
    <t>Sun, Jan 6th, 2019, 20:46</t>
  </si>
  <si>
    <t xml:space="preserve"> 07 Jan 2019, 20:45</t>
  </si>
  <si>
    <t>Wolverhampton Wanderers - Liverpool</t>
  </si>
  <si>
    <t>Sun, Jan 6th, 2019, 12:09</t>
  </si>
  <si>
    <t>Cardiff City - Huddersfield Town</t>
  </si>
  <si>
    <t>Sun, Jan 6th, 2019, 07:41</t>
  </si>
  <si>
    <t xml:space="preserve"> 12 Jan 2019, 13:30</t>
  </si>
  <si>
    <t>West Ham United - Arsenal</t>
  </si>
  <si>
    <t>Sun, Jan 6th, 2019, 07:36</t>
  </si>
  <si>
    <t xml:space="preserve"> 13 Jan 2019, 15:15</t>
  </si>
  <si>
    <t>Everton - Bournemouth</t>
  </si>
  <si>
    <t>Sun, Jan 6th, 2019, 07:29</t>
  </si>
  <si>
    <t xml:space="preserve"> 08 Jan 2019, 21:00</t>
  </si>
  <si>
    <t>Lyon - Strasbourg</t>
  </si>
  <si>
    <t>Sun, Jan 6th, 2019, 07:24</t>
  </si>
  <si>
    <t>Tottenham Hotspur - Chelsea</t>
  </si>
  <si>
    <t>Sun, Jan 6th, 2019, 07:16</t>
  </si>
  <si>
    <t xml:space="preserve"> 06 Jan 2019, 20:45</t>
  </si>
  <si>
    <t>Getafe - Barcelona</t>
  </si>
  <si>
    <t>Fri, Jan 4th, 2019, 10:03</t>
  </si>
  <si>
    <t xml:space="preserve"> 06 Jan 2019, 18:30</t>
  </si>
  <si>
    <t>Real Madrid - Real Sociedad</t>
  </si>
  <si>
    <t>Full Event Under 3.5 (O/U)</t>
  </si>
  <si>
    <t>Fri, Jan 4th, 2019, 09:58</t>
  </si>
  <si>
    <t xml:space="preserve"> 06 Jan 2019, 16:15</t>
  </si>
  <si>
    <t>Sevilla - Atletico Madrid</t>
  </si>
  <si>
    <t>Fri, Jan 4th, 2019, 09:52</t>
  </si>
  <si>
    <t xml:space="preserve"> 06 Jan 2019, 12:00</t>
  </si>
  <si>
    <t>Eibar - Villarreal CF</t>
  </si>
  <si>
    <t>Fri, Jan 4th, 2019, 09:46</t>
  </si>
  <si>
    <t xml:space="preserve"> 05 Jan 2019, 20:45</t>
  </si>
  <si>
    <t>Huesca - Real Betis</t>
  </si>
  <si>
    <t>Fri, Jan 4th, 2019, 09:41</t>
  </si>
  <si>
    <t xml:space="preserve"> 05 Jan 2019, 16:15</t>
  </si>
  <si>
    <t>Alaves - Valencia</t>
  </si>
  <si>
    <t>Fri, Jan 4th, 2019, 09:34</t>
  </si>
  <si>
    <t xml:space="preserve"> 07 Jan 2019, 21:00</t>
  </si>
  <si>
    <t>Celta Vigo - Athletic Club Bilbao</t>
  </si>
  <si>
    <t>Fri, Jan 4th, 2019, 09:16</t>
  </si>
  <si>
    <t xml:space="preserve"> 03 Jan 2019, 21:30</t>
  </si>
  <si>
    <t>Villarreal CF - Real Madrid</t>
  </si>
  <si>
    <t>Wed, Jan 2nd, 2019, 20:49</t>
  </si>
  <si>
    <t xml:space="preserve"> 03 Jan 2019, 21:00</t>
  </si>
  <si>
    <t>Manchester City - Liverpool</t>
  </si>
  <si>
    <t>Mon, Dec 31st, 2018, 08:51</t>
  </si>
  <si>
    <t xml:space="preserve"> 02 Jan 2019, 21:00</t>
  </si>
  <si>
    <t>Newcastle United - Manchester United</t>
  </si>
  <si>
    <t>Mon, Dec 31st, 2018, 08:45</t>
  </si>
  <si>
    <t xml:space="preserve"> 02 Jan 2019, 20:45</t>
  </si>
  <si>
    <t>Wolverhampton Wanderers - Crystal Palace</t>
  </si>
  <si>
    <t>Mon, Dec 31st, 2018, 08:40</t>
  </si>
  <si>
    <t>West Ham United - Brighton and Hove Albion</t>
  </si>
  <si>
    <t>Mon, Dec 31st, 2018, 08:37</t>
  </si>
  <si>
    <t>Huddersfield Town - Burnley</t>
  </si>
  <si>
    <t>Mon, Dec 31st, 2018, 08:34</t>
  </si>
  <si>
    <t>Chelsea - Southampton</t>
  </si>
  <si>
    <t>Mon, Dec 31st, 2018, 08:31</t>
  </si>
  <si>
    <t>Bournemouth - Watford</t>
  </si>
  <si>
    <t>Mon, Dec 31st, 2018, 08:25</t>
  </si>
  <si>
    <t xml:space="preserve"> 01 Jan 2019, 18:30</t>
  </si>
  <si>
    <t>Cardiff City - Tottenham Hotspur</t>
  </si>
  <si>
    <t>Mon, Dec 31st, 2018, 08:20</t>
  </si>
  <si>
    <t xml:space="preserve"> 01 Jan 2019, 16:00</t>
  </si>
  <si>
    <t>Arsenal - Fulham</t>
  </si>
  <si>
    <t>Mon, Dec 31st, 2018, 08:14</t>
  </si>
  <si>
    <t xml:space="preserve"> 01 Jan 2019, 13:30</t>
  </si>
  <si>
    <t>Everton - Leicester City</t>
  </si>
  <si>
    <t>Mon, Dec 31st, 2018, 08:10</t>
  </si>
  <si>
    <t xml:space="preserve"> 30 Dec 2018, 15:15</t>
  </si>
  <si>
    <t>Southampton - Manchester City</t>
  </si>
  <si>
    <t>Fri, Dec 28th, 2018, 07:53</t>
  </si>
  <si>
    <t>Burnley - West Ham United</t>
  </si>
  <si>
    <t>Fri, Dec 28th, 2018, 07:45</t>
  </si>
  <si>
    <t xml:space="preserve"> 29 Dec 2018, 18:30</t>
  </si>
  <si>
    <t>Liverpool - Arsenal</t>
  </si>
  <si>
    <t>Thu, Dec 27th, 2018, 09:29</t>
  </si>
  <si>
    <t xml:space="preserve"> 30 Dec 2018, 17:30</t>
  </si>
  <si>
    <t>Manchester United - Bournemouth</t>
  </si>
  <si>
    <t>Thu, Dec 27th, 2018, 09:15</t>
  </si>
  <si>
    <t xml:space="preserve"> 30 Dec 2018, 13:00</t>
  </si>
  <si>
    <t>Crystal Palace - Chelsea</t>
  </si>
  <si>
    <t>Thu, Dec 27th, 2018, 09:07</t>
  </si>
  <si>
    <t xml:space="preserve"> 29 Dec 2018, 16:00</t>
  </si>
  <si>
    <t>Watford - Newcastle United</t>
  </si>
  <si>
    <t>Thu, Dec 27th, 2018, 08:55</t>
  </si>
  <si>
    <t>Tottenham Hotspur - Wolverhampton Wanderers</t>
  </si>
  <si>
    <t>Thu, Dec 27th, 2018, 08:51</t>
  </si>
  <si>
    <t>Leicester City - Cardiff City</t>
  </si>
  <si>
    <t>Thu, Dec 27th, 2018, 08:45</t>
  </si>
  <si>
    <t>Fulham - Huddersfield Town</t>
  </si>
  <si>
    <t>Thu, Dec 27th, 2018, 08:42</t>
  </si>
  <si>
    <t>Brighton and Hove Albion - Everton</t>
  </si>
  <si>
    <t>Thu, Dec 27th, 2018, 08:39</t>
  </si>
  <si>
    <t xml:space="preserve"> 29 Dec 2018, 20:30</t>
  </si>
  <si>
    <t>AC Milan - SPAL</t>
  </si>
  <si>
    <t>Thu, Dec 27th, 2018, 07:31</t>
  </si>
  <si>
    <t xml:space="preserve"> 29 Dec 2018, 18:00</t>
  </si>
  <si>
    <t>Napoli - Bologna</t>
  </si>
  <si>
    <t>Thu, Dec 27th, 2018, 07:26</t>
  </si>
  <si>
    <t xml:space="preserve"> 29 Dec 2018, 15:00</t>
  </si>
  <si>
    <t>Sassuolo - Atalanta BC</t>
  </si>
  <si>
    <t>Thu, Dec 27th, 2018, 07:22</t>
  </si>
  <si>
    <t>Parma FC - AS Roma</t>
  </si>
  <si>
    <t>Thu, Dec 27th, 2018, 07:13</t>
  </si>
  <si>
    <t>Lazio - Torino</t>
  </si>
  <si>
    <t>Thu, Dec 27th, 2018, 07:07</t>
  </si>
  <si>
    <t>Genoa - Fiorentina</t>
  </si>
  <si>
    <t>Thu, Dec 27th, 2018, 07:02</t>
  </si>
  <si>
    <t>Empoli - FC Internazionale</t>
  </si>
  <si>
    <t>Thu, Dec 27th, 2018, 06:56</t>
  </si>
  <si>
    <t xml:space="preserve"> 29 Dec 2018, 12:30</t>
  </si>
  <si>
    <t>Juventus - Sampdoria</t>
  </si>
  <si>
    <t>Thu, Dec 27th, 2018, 06:49</t>
  </si>
  <si>
    <t xml:space="preserve"> 26 Dec 2018, 20:30</t>
  </si>
  <si>
    <t>FC Internazionale - Napoli</t>
  </si>
  <si>
    <t>Mon, Dec 24th, 2018, 04:07</t>
  </si>
  <si>
    <t xml:space="preserve"> 26 Dec 2018, 18:00</t>
  </si>
  <si>
    <t>Torino - Empoli</t>
  </si>
  <si>
    <t>Mon, Dec 24th, 2018, 04:03</t>
  </si>
  <si>
    <t>AS Roma - Sassuolo</t>
  </si>
  <si>
    <t>Mon, Dec 24th, 2018, 04:00</t>
  </si>
  <si>
    <t xml:space="preserve"> 26 Dec 2018, 15:00</t>
  </si>
  <si>
    <t>Sampdoria - Chievo</t>
  </si>
  <si>
    <t>Mon, Dec 24th, 2018, 03:51</t>
  </si>
  <si>
    <t>Fiorentina - Parma FC</t>
  </si>
  <si>
    <t>Mon, Dec 24th, 2018, 03:41</t>
  </si>
  <si>
    <t>Bologna - Lazio</t>
  </si>
  <si>
    <t>Mon, Dec 24th, 2018, 03:38</t>
  </si>
  <si>
    <t>Mon, Dec 24th, 2018, 03:34</t>
  </si>
  <si>
    <t xml:space="preserve"> 26 Dec 2018, 12:30</t>
  </si>
  <si>
    <t>Frosinone - AC Milan</t>
  </si>
  <si>
    <t>Mon, Dec 24th, 2018, 03:30</t>
  </si>
  <si>
    <t xml:space="preserve"> 27 Dec 2018, 20:45</t>
  </si>
  <si>
    <t>Southampton - West Ham United</t>
  </si>
  <si>
    <t>Mon, Dec 24th, 2018, 03:24</t>
  </si>
  <si>
    <t>Watford - Chelsea</t>
  </si>
  <si>
    <t>Mon, Dec 24th, 2018, 03:18</t>
  </si>
  <si>
    <t xml:space="preserve"> 26 Dec 2018, 18:15</t>
  </si>
  <si>
    <t>Brighton and Hove Albion - Arsenal</t>
  </si>
  <si>
    <t>Mon, Dec 24th, 2018, 03:13</t>
  </si>
  <si>
    <t xml:space="preserve"> 26 Dec 2018, 16:00</t>
  </si>
  <si>
    <t>Tottenham Hotspur - Bournemouth</t>
  </si>
  <si>
    <t>Mon, Dec 24th, 2018, 03:09</t>
  </si>
  <si>
    <t>Manchester United - Huddersfield Town</t>
  </si>
  <si>
    <t>Mon, Dec 24th, 2018, 03:01</t>
  </si>
  <si>
    <t>Liverpool - Newcastle United</t>
  </si>
  <si>
    <t>Mon, Dec 24th, 2018, 02:57</t>
  </si>
  <si>
    <t>Leicester City - Manchester City</t>
  </si>
  <si>
    <t>Mon, Dec 24th, 2018, 02:52</t>
  </si>
  <si>
    <t>Crystal Palace - Cardiff City</t>
  </si>
  <si>
    <t>Mon, Dec 24th, 2018, 02:40</t>
  </si>
  <si>
    <t>Burnley - Everton</t>
  </si>
  <si>
    <t>Mon, Dec 24th, 2018, 02:36</t>
  </si>
  <si>
    <t xml:space="preserve"> 26 Dec 2018, 13:30</t>
  </si>
  <si>
    <t>Fulham - Wolverhampton Wanderers</t>
  </si>
  <si>
    <t>Mon, Dec 24th, 2018, 02:30</t>
  </si>
  <si>
    <t xml:space="preserve"> 22 Dec 2018, 21:00</t>
  </si>
  <si>
    <t>Strasbourg - Nice</t>
  </si>
  <si>
    <t>Fri, Dec 21st, 2018, 07:28</t>
  </si>
  <si>
    <t>St Etienne - Dijon</t>
  </si>
  <si>
    <t>Fri, Dec 21st, 2018, 07:22</t>
  </si>
  <si>
    <t>Rennes - Nimes Olympique</t>
  </si>
  <si>
    <t>Fri, Dec 21st, 2018, 07:19</t>
  </si>
  <si>
    <t>Fri, Dec 21st, 2018, 07:13</t>
  </si>
  <si>
    <t>Montpellier HSC - Lyon</t>
  </si>
  <si>
    <t>Fri, Dec 21st, 2018, 07:07</t>
  </si>
  <si>
    <t>AS Monaco - Guingamp</t>
  </si>
  <si>
    <t>Fri, Dec 21st, 2018, 07:02</t>
  </si>
  <si>
    <t>Lille - Toulouse FC</t>
  </si>
  <si>
    <t>Fri, Dec 21st, 2018, 06:57</t>
  </si>
  <si>
    <t>Angers SCO - Marseille</t>
  </si>
  <si>
    <t>Fri, Dec 21st, 2018, 06:54</t>
  </si>
  <si>
    <t xml:space="preserve"> 22 Dec 2018, 16:00</t>
  </si>
  <si>
    <t>Chelsea - Leicester City</t>
  </si>
  <si>
    <t>Thu, Dec 20th, 2018, 08:01</t>
  </si>
  <si>
    <t>Bournemouth - Brighton and Hove Albion</t>
  </si>
  <si>
    <t>Thu, Dec 20th, 2018, 07:53</t>
  </si>
  <si>
    <t xml:space="preserve"> 22 Dec 2018, 13:30</t>
  </si>
  <si>
    <t>Arsenal - Burnley</t>
  </si>
  <si>
    <t>Thu, Dec 20th, 2018, 07:50</t>
  </si>
  <si>
    <t xml:space="preserve"> 23 Dec 2018, 17:00</t>
  </si>
  <si>
    <t>Everton - Tottenham Hotspur</t>
  </si>
  <si>
    <t>Thu, Dec 20th, 2018, 07:42</t>
  </si>
  <si>
    <t xml:space="preserve"> 23 Dec 2018, 18:00</t>
  </si>
  <si>
    <t>Hoffenheim - Mainz 05</t>
  </si>
  <si>
    <t>Thu, Dec 20th, 2018, 07:37</t>
  </si>
  <si>
    <t xml:space="preserve"> 22 Dec 2018, 18:30</t>
  </si>
  <si>
    <t>Eintracht Frankfurt - Bayern Munich</t>
  </si>
  <si>
    <t>Thu, Dec 20th, 2018, 07:31</t>
  </si>
  <si>
    <t xml:space="preserve"> 22 Dec 2018, 15:30</t>
  </si>
  <si>
    <t>RB Leipzig - Werder Bremen</t>
  </si>
  <si>
    <t>Thu, Dec 20th, 2018, 07:27</t>
  </si>
  <si>
    <t>Stuttgart - Schalke 04</t>
  </si>
  <si>
    <t>Thu, Dec 20th, 2018, 07:22</t>
  </si>
  <si>
    <t>Bayer Leverkusen - Hertha Berlin</t>
  </si>
  <si>
    <t>Thu, Dec 20th, 2018, 07:16</t>
  </si>
  <si>
    <t>Manchester City - Crystal Palace</t>
  </si>
  <si>
    <t>Wed, Dec 19th, 2018, 07:19</t>
  </si>
  <si>
    <t xml:space="preserve"> 22 Dec 2018, 15:00</t>
  </si>
  <si>
    <t>AC Milan - Fiorentina</t>
  </si>
  <si>
    <t>Wed, Dec 19th, 2018, 07:13</t>
  </si>
  <si>
    <t xml:space="preserve"> 21 Dec 2018, 20:30</t>
  </si>
  <si>
    <t>Borussia Dortmund - Borussia Monchengladbach</t>
  </si>
  <si>
    <t>Wed, Dec 19th, 2018, 07:06</t>
  </si>
  <si>
    <t xml:space="preserve"> 21 Dec 2018, 21:00</t>
  </si>
  <si>
    <t>Real Sociedad - Alaves</t>
  </si>
  <si>
    <t>Tue, Dec 18th, 2018, 08:21</t>
  </si>
  <si>
    <t xml:space="preserve"> 22 Dec 2018, 20:45</t>
  </si>
  <si>
    <t>Athletic Club Bilbao - Real Valladolid CF</t>
  </si>
  <si>
    <t>Tue, Dec 18th, 2018, 08:17</t>
  </si>
  <si>
    <t>Genoa - Atalanta BC</t>
  </si>
  <si>
    <t>Tue, Dec 18th, 2018, 08:13</t>
  </si>
  <si>
    <t xml:space="preserve"> 22 Dec 2018, 12:30</t>
  </si>
  <si>
    <t>Lazio - Cagliari</t>
  </si>
  <si>
    <t>Tue, Dec 18th, 2018, 08:04</t>
  </si>
  <si>
    <t>Barcelona - Celta Vigo</t>
  </si>
  <si>
    <t>Full Event Over 4 (O/U)</t>
  </si>
  <si>
    <t>Mon, Dec 17th, 2018, 11:15</t>
  </si>
  <si>
    <t xml:space="preserve"> 23 Dec 2018, 12:00</t>
  </si>
  <si>
    <t>Valencia - Huesca</t>
  </si>
  <si>
    <t>Mon, Dec 17th, 2018, 11:08</t>
  </si>
  <si>
    <t xml:space="preserve"> 22 Dec 2018, 16:15</t>
  </si>
  <si>
    <t>Atletico Madrid - Espanyol</t>
  </si>
  <si>
    <t>Mon, Dec 17th, 2018, 10:58</t>
  </si>
  <si>
    <t xml:space="preserve"> 22 Dec 2018, 13:00</t>
  </si>
  <si>
    <t>Real Betis - Eibar</t>
  </si>
  <si>
    <t>Mon, Dec 17th, 2018, 10:52</t>
  </si>
  <si>
    <t xml:space="preserve"> 23 Dec 2018, 16:15</t>
  </si>
  <si>
    <t>Leganes - Sevilla</t>
  </si>
  <si>
    <t>Mon, Dec 17th, 2018, 10:49</t>
  </si>
  <si>
    <t xml:space="preserve"> 22 Dec 2018, 20:30</t>
  </si>
  <si>
    <t>Juventus - AS Roma</t>
  </si>
  <si>
    <t>Mon, Dec 17th, 2018, 10:31</t>
  </si>
  <si>
    <t>Napoli - SPAL</t>
  </si>
  <si>
    <t>Mon, Dec 17th, 2018, 10:26</t>
  </si>
  <si>
    <t>Empoli - Sampdoria</t>
  </si>
  <si>
    <t>Mon, Dec 17th, 2018, 10:23</t>
  </si>
  <si>
    <t xml:space="preserve"> 19 Dec 2018, 18:30</t>
  </si>
  <si>
    <t>Schalke 04 - Bayer Leverkusen</t>
  </si>
  <si>
    <t>Sun, Dec 16th, 2018, 21:59</t>
  </si>
  <si>
    <t xml:space="preserve"> 19 Dec 2018, 20:30</t>
  </si>
  <si>
    <t>Bayern Munich - RB Leipzig</t>
  </si>
  <si>
    <t>Sun, Dec 16th, 2018, 21:50</t>
  </si>
  <si>
    <t>Mainz 05 - Eintracht Frankfurt</t>
  </si>
  <si>
    <t>Sun, Dec 16th, 2018, 21:43</t>
  </si>
  <si>
    <t>Sun, Dec 16th, 2018, 21:31</t>
  </si>
  <si>
    <t>Cardiff City - Manchester United</t>
  </si>
  <si>
    <t>Sun, Dec 16th, 2018, 21:23</t>
  </si>
  <si>
    <t>Huddersfield Town - Southampton</t>
  </si>
  <si>
    <t>Sun, Dec 16th, 2018, 21:19</t>
  </si>
  <si>
    <t xml:space="preserve"> 19 Dec 2018, 20:45</t>
  </si>
  <si>
    <t>Arsenal - Tottenham Hotspur</t>
  </si>
  <si>
    <t>Sun, Dec 16th, 2018, 21:15</t>
  </si>
  <si>
    <t>Chelsea - Bournemouth</t>
  </si>
  <si>
    <t>Sun, Dec 16th, 2018, 21:11</t>
  </si>
  <si>
    <t xml:space="preserve"> 18 Dec 2018, 20:30</t>
  </si>
  <si>
    <t>Fortuna Dusseldorf - Borussia Dortmund</t>
  </si>
  <si>
    <t>Sun, Dec 16th, 2018, 11:29</t>
  </si>
  <si>
    <t>Hertha Berlin - Augsburg</t>
  </si>
  <si>
    <t>Sun, Dec 16th, 2018, 11:20</t>
  </si>
  <si>
    <t>Werder Bremen - Hoffenheim</t>
  </si>
  <si>
    <t>Sun, Dec 16th, 2018, 11:13</t>
  </si>
  <si>
    <t xml:space="preserve"> 18 Dec 2018, 18:30</t>
  </si>
  <si>
    <t>Borussia Monchengladbach - Nurnberg</t>
  </si>
  <si>
    <t>Sun, Dec 16th, 2018, 11:07</t>
  </si>
  <si>
    <t>West Ham United - Watford</t>
  </si>
  <si>
    <t>Sun, Dec 16th, 2018, 11:00</t>
  </si>
  <si>
    <t>Newcastle United - Fulham</t>
  </si>
  <si>
    <t>Sun, Dec 16th, 2018, 10:57</t>
  </si>
  <si>
    <t xml:space="preserve"> 18 Dec 2018, 20:45</t>
  </si>
  <si>
    <t>Sun, Dec 16th, 2018, 10:49</t>
  </si>
  <si>
    <t xml:space="preserve"> 16 Dec 2018, 16:15</t>
  </si>
  <si>
    <t>Fri, Dec 14th, 2018, 07:52</t>
  </si>
  <si>
    <t xml:space="preserve"> 16 Dec 2018, 14:30</t>
  </si>
  <si>
    <t>Southampton - Arsenal</t>
  </si>
  <si>
    <t>Fri, Dec 14th, 2018, 07:43</t>
  </si>
  <si>
    <t xml:space="preserve"> 16 Dec 2018, 15:30</t>
  </si>
  <si>
    <t>RB Leipzig - Mainz 05</t>
  </si>
  <si>
    <t>Fri, Dec 14th, 2018, 07:35</t>
  </si>
  <si>
    <t xml:space="preserve"> 16 Dec 2018, 18:00</t>
  </si>
  <si>
    <t>Eintracht Frankfurt - Bayer Leverkusen</t>
  </si>
  <si>
    <t>Fri, Dec 14th, 2018, 07:24</t>
  </si>
  <si>
    <t>Bologna - AC Milan</t>
  </si>
  <si>
    <t>Fri, Dec 14th, 2018, 07:13</t>
  </si>
  <si>
    <t>Brighton and Hove Albion - Chelsea</t>
  </si>
  <si>
    <t>Thu, Dec 13th, 2018, 23:22</t>
  </si>
  <si>
    <t xml:space="preserve"> 17 Dec 2018, 20:30</t>
  </si>
  <si>
    <t>Atalanta BC - Lazio</t>
  </si>
  <si>
    <t>Thu, Dec 13th, 2018, 23:11</t>
  </si>
  <si>
    <t xml:space="preserve"> 16 Dec 2018, 12:00</t>
  </si>
  <si>
    <t>Sevilla - Girona</t>
  </si>
  <si>
    <t>Thu, Dec 13th, 2018, 22:59</t>
  </si>
  <si>
    <t xml:space="preserve"> 16 Dec 2018, 18:30</t>
  </si>
  <si>
    <t>Huesca - Villarreal CF</t>
  </si>
  <si>
    <t>Thu, Dec 13th, 2018, 22:56</t>
  </si>
  <si>
    <t xml:space="preserve"> 15 Dec 2018, 15:30</t>
  </si>
  <si>
    <t>Hoffenheim - Borussia Monchengladbach</t>
  </si>
  <si>
    <t>Thu, Dec 13th, 2018, 07:50</t>
  </si>
  <si>
    <t>Hannover 96 - Bayern Munich</t>
  </si>
  <si>
    <t>Thu, Dec 13th, 2018, 07:44</t>
  </si>
  <si>
    <t xml:space="preserve"> 15 Dec 2018, 20:30</t>
  </si>
  <si>
    <t>Torino - Juventus</t>
  </si>
  <si>
    <t>Thu, Dec 13th, 2018, 07:37</t>
  </si>
  <si>
    <t xml:space="preserve"> 16 Dec 2018, 20:30</t>
  </si>
  <si>
    <t>AS Roma - Genoa</t>
  </si>
  <si>
    <t>Thu, Dec 13th, 2018, 07:34</t>
  </si>
  <si>
    <t xml:space="preserve"> 15 Dec 2018, 20:45</t>
  </si>
  <si>
    <t>Eibar - Valencia</t>
  </si>
  <si>
    <t>Thu, Dec 13th, 2018, 07:27</t>
  </si>
  <si>
    <t xml:space="preserve"> 15 Dec 2018, 18:30</t>
  </si>
  <si>
    <t>Real Madrid - Rayo Vallecano</t>
  </si>
  <si>
    <t>Full Event Home under 3 (Team O/U)</t>
  </si>
  <si>
    <t>Thu, Dec 13th, 2018, 07:16</t>
  </si>
  <si>
    <t xml:space="preserve"> 15 Dec 2018, 13:30</t>
  </si>
  <si>
    <t>Manchester City - Everton</t>
  </si>
  <si>
    <t>Thu, Dec 13th, 2018, 07:07</t>
  </si>
  <si>
    <t xml:space="preserve"> 16 Dec 2018, 17:00</t>
  </si>
  <si>
    <t>Liverpool - Manchester United</t>
  </si>
  <si>
    <t>Thu, Dec 13th, 2018, 06:59</t>
  </si>
  <si>
    <t xml:space="preserve"> 16 Dec 2018, 13:00</t>
  </si>
  <si>
    <t>Lyon - AS Monaco</t>
  </si>
  <si>
    <t>Thu, Dec 13th, 2018, 06:54</t>
  </si>
  <si>
    <t>Cagliari - Napoli</t>
  </si>
  <si>
    <t>Wed, Dec 12th, 2018, 07:36</t>
  </si>
  <si>
    <t xml:space="preserve"> 15 Dec 2018, 18:00</t>
  </si>
  <si>
    <t>FC Internazionale - Udinese</t>
  </si>
  <si>
    <t>Wed, Dec 12th, 2018, 07:30</t>
  </si>
  <si>
    <t xml:space="preserve"> 15 Dec 2018, 16:00</t>
  </si>
  <si>
    <t>Tottenham Hotspur - Burnley</t>
  </si>
  <si>
    <t>Wed, Dec 12th, 2018, 07:23</t>
  </si>
  <si>
    <t xml:space="preserve"> 15 Dec 2018, 16:15</t>
  </si>
  <si>
    <t>Real Valladolid CF - Atletico Madrid</t>
  </si>
  <si>
    <t>Wed, Dec 12th, 2018, 07:13</t>
  </si>
  <si>
    <t xml:space="preserve"> 16 Dec 2018, 20:45</t>
  </si>
  <si>
    <t>Levante UD - Barcelona</t>
  </si>
  <si>
    <t>Wed, Dec 12th, 2018, 07:07</t>
  </si>
  <si>
    <t>Wed, Dec 12th, 2018, 06:57</t>
  </si>
  <si>
    <t>Augsburg - Schalke 04</t>
  </si>
  <si>
    <t>Wed, Dec 12th, 2018, 06:49</t>
  </si>
  <si>
    <t xml:space="preserve"> 15 Dec 2018, 17:00</t>
  </si>
  <si>
    <t>Wed, Dec 12th, 2018, 06:46</t>
  </si>
  <si>
    <t xml:space="preserve"> 17 Dec 2018, 21:00</t>
  </si>
  <si>
    <t>Alaves - Athletic Club Bilbao</t>
  </si>
  <si>
    <t>Tue, Dec 11th, 2018, 07:04</t>
  </si>
  <si>
    <t>Watford - Cardiff City</t>
  </si>
  <si>
    <t>Tue, Dec 11th, 2018, 06:48</t>
  </si>
  <si>
    <t>Fulham - West Ham United</t>
  </si>
  <si>
    <t>Mon, Dec 10th, 2018, 12:00</t>
  </si>
  <si>
    <t>Wolverhampton Wanderers - Bournemouth</t>
  </si>
  <si>
    <t>Mon, Dec 10th, 2018, 11:54</t>
  </si>
  <si>
    <t>Crystal Palace - Leicester City</t>
  </si>
  <si>
    <t>Mon, Dec 10th, 2018, 11:49</t>
  </si>
  <si>
    <t>Huddersfield Town - Newcastle United</t>
  </si>
  <si>
    <t>Mon, Dec 10th, 2018, 11:46</t>
  </si>
  <si>
    <t xml:space="preserve"> 16 Dec 2018, 16:00</t>
  </si>
  <si>
    <t>Nimes Olympique - Lille</t>
  </si>
  <si>
    <t>Mon, Dec 10th, 2018, 07:32</t>
  </si>
  <si>
    <t xml:space="preserve"> 15 Dec 2018, 20:00</t>
  </si>
  <si>
    <t>Mon, Dec 10th, 2018, 07:26</t>
  </si>
  <si>
    <t xml:space="preserve"> 14 Dec 2018, 20:45</t>
  </si>
  <si>
    <t>Nice - St Etienne</t>
  </si>
  <si>
    <t>Mon, Dec 10th, 2018, 07:22</t>
  </si>
  <si>
    <t>Stuttgart - Hertha Berlin</t>
  </si>
  <si>
    <t>Mon, Dec 10th, 2018, 07:18</t>
  </si>
  <si>
    <t xml:space="preserve"> 15 Dec 2018, 13:00</t>
  </si>
  <si>
    <t>Getafe - Real Sociedad</t>
  </si>
  <si>
    <t>Mon, Dec 10th, 2018, 07:13</t>
  </si>
  <si>
    <t xml:space="preserve"> 13 Dec 2018, 18:55</t>
  </si>
  <si>
    <t>Rennes - FC Astana</t>
  </si>
  <si>
    <t>Mon, Dec 10th, 2018, 06:58</t>
  </si>
  <si>
    <t>Sevilla - FK Krasnodar</t>
  </si>
  <si>
    <t>Mon, Dec 10th, 2018, 06:55</t>
  </si>
  <si>
    <t>Villarreal CF - Spartak Moscow</t>
  </si>
  <si>
    <t>Mon, Dec 10th, 2018, 06:47</t>
  </si>
  <si>
    <t xml:space="preserve"> 12 Dec 2018, 21:00</t>
  </si>
  <si>
    <t>Shakhtar Donetsk - Lyon</t>
  </si>
  <si>
    <t>Mon, Dec 10th, 2018, 06:40</t>
  </si>
  <si>
    <t xml:space="preserve"> 11 Dec 2018, 21:00</t>
  </si>
  <si>
    <t>Crvena Zvezda - Paris Saint Germain</t>
  </si>
  <si>
    <t>Mon, Dec 10th, 2018, 06:30</t>
  </si>
  <si>
    <t xml:space="preserve"> 16 Dec 2018, 15:00</t>
  </si>
  <si>
    <t>Sampdoria - Parma FC</t>
  </si>
  <si>
    <t>Mon, Dec 10th, 2018, 06:16</t>
  </si>
  <si>
    <t>Fiorentina - Empoli</t>
  </si>
  <si>
    <t>Mon, Dec 10th, 2018, 06:12</t>
  </si>
  <si>
    <t xml:space="preserve"> 13 Dec 2018, 21:00</t>
  </si>
  <si>
    <t>Olympiakos - AC Milan</t>
  </si>
  <si>
    <t>Mon, Dec 10th, 2018, 06:08</t>
  </si>
  <si>
    <t>FC Internazionale - PSV Eindhoven</t>
  </si>
  <si>
    <t>Mon, Dec 10th, 2018, 06:01</t>
  </si>
  <si>
    <t>Liverpool - Napoli</t>
  </si>
  <si>
    <t>Sun, Dec 9th, 2018, 18:16</t>
  </si>
  <si>
    <t>Barcelona - Tottenham Hotspur</t>
  </si>
  <si>
    <t>Sun, Dec 9th, 2018, 18:11</t>
  </si>
  <si>
    <t xml:space="preserve"> 09 Dec 2018, 20:45</t>
  </si>
  <si>
    <t>Real Betis - Rayo Vallecano</t>
  </si>
  <si>
    <t>Fri, Dec 7th, 2018, 09:51</t>
  </si>
  <si>
    <t xml:space="preserve"> 10 Dec 2018, 21:00</t>
  </si>
  <si>
    <t>Athletic Club Bilbao - Girona</t>
  </si>
  <si>
    <t>Fri, Dec 7th, 2018, 09:50</t>
  </si>
  <si>
    <t xml:space="preserve"> 09 Dec 2018, 16:15</t>
  </si>
  <si>
    <t>Huesca - Real Madrid</t>
  </si>
  <si>
    <t>Fri, Dec 7th, 2018, 09:49</t>
  </si>
  <si>
    <t xml:space="preserve"> 09 Dec 2018, 20:30</t>
  </si>
  <si>
    <t>AC Milan - Torino</t>
  </si>
  <si>
    <t>Fri, Dec 7th, 2018, 09:46</t>
  </si>
  <si>
    <t xml:space="preserve"> 08 Dec 2018, 20:30</t>
  </si>
  <si>
    <t>Lazio - Sampdoria</t>
  </si>
  <si>
    <t>Thu, Dec 6th, 2018, 17:52</t>
  </si>
  <si>
    <t xml:space="preserve"> 08 Dec 2018, 20:45</t>
  </si>
  <si>
    <t>Espanyol - Barcelona</t>
  </si>
  <si>
    <t>Thu, Dec 6th, 2018, 12:18</t>
  </si>
  <si>
    <t xml:space="preserve"> 09 Dec 2018, 18:30</t>
  </si>
  <si>
    <t>Real Sociedad - Real Valladolid CF</t>
  </si>
  <si>
    <t>Thu, Dec 6th, 2018, 12:11</t>
  </si>
  <si>
    <t xml:space="preserve"> 08 Dec 2018, 18:30</t>
  </si>
  <si>
    <t>Villarreal CF - Celta Vigo</t>
  </si>
  <si>
    <t>Thu, Dec 6th, 2018, 12:07</t>
  </si>
  <si>
    <t xml:space="preserve"> 08 Dec 2018, 16:15</t>
  </si>
  <si>
    <t>Valencia - Sevilla</t>
  </si>
  <si>
    <t>Thu, Dec 6th, 2018, 11:58</t>
  </si>
  <si>
    <t xml:space="preserve"> 08 Dec 2018, 13:00</t>
  </si>
  <si>
    <t>Atletico Madrid - Alaves</t>
  </si>
  <si>
    <t>Thu, Dec 6th, 2018, 11:50</t>
  </si>
  <si>
    <t xml:space="preserve"> 08 Dec 2018, 18:00</t>
  </si>
  <si>
    <t>Cagliari - AS Roma</t>
  </si>
  <si>
    <t>Thu, Dec 6th, 2018, 11:44</t>
  </si>
  <si>
    <t xml:space="preserve"> 09 Dec 2018, 12:30</t>
  </si>
  <si>
    <t>Sassuolo - Fiorentina</t>
  </si>
  <si>
    <t>Thu, Dec 6th, 2018, 11:32</t>
  </si>
  <si>
    <t>Everton - Watford</t>
  </si>
  <si>
    <t>Thu, Dec 6th, 2018, 09:12</t>
  </si>
  <si>
    <t xml:space="preserve"> 09 Dec 2018, 17:00</t>
  </si>
  <si>
    <t>Newcastle United - Wolverhampton Wanderers</t>
  </si>
  <si>
    <t>Thu, Dec 6th, 2018, 09:06</t>
  </si>
  <si>
    <t>Leicester City - Tottenham Hotspur</t>
  </si>
  <si>
    <t>Thu, Dec 6th, 2018, 09:03</t>
  </si>
  <si>
    <t>Chelsea - Manchester City</t>
  </si>
  <si>
    <t>Thu, Dec 6th, 2018, 08:56</t>
  </si>
  <si>
    <t xml:space="preserve"> 08 Dec 2018, 16:00</t>
  </si>
  <si>
    <t>Manchester United - Fulham</t>
  </si>
  <si>
    <t>Thu, Dec 6th, 2018, 08:52</t>
  </si>
  <si>
    <t>Cardiff City - Southampton</t>
  </si>
  <si>
    <t>Thu, Dec 6th, 2018, 08:40</t>
  </si>
  <si>
    <t>Burnley - Brighton and Hove Albion</t>
  </si>
  <si>
    <t>Thu, Dec 6th, 2018, 08:35</t>
  </si>
  <si>
    <t>Arsenal - Huddersfield Town</t>
  </si>
  <si>
    <t>Thu, Dec 6th, 2018, 08:30</t>
  </si>
  <si>
    <t xml:space="preserve"> 08 Dec 2018, 13:30</t>
  </si>
  <si>
    <t>Bournemouth - Liverpool</t>
  </si>
  <si>
    <t>Thu, Dec 6th, 2018, 08:26</t>
  </si>
  <si>
    <t xml:space="preserve"> 09 Dec 2018, 21:00</t>
  </si>
  <si>
    <t>Thu, Dec 6th, 2018, 06:50</t>
  </si>
  <si>
    <t>Lille - Reims</t>
  </si>
  <si>
    <t>Thu, Dec 6th, 2018, 06:44</t>
  </si>
  <si>
    <t xml:space="preserve"> 09 Dec 2018, 15:00</t>
  </si>
  <si>
    <t>Strasbourg - Caen</t>
  </si>
  <si>
    <t>Thu, Dec 6th, 2018, 06:40</t>
  </si>
  <si>
    <t xml:space="preserve"> 08 Dec 2018, 20:00</t>
  </si>
  <si>
    <t>Rennes - Dijon</t>
  </si>
  <si>
    <t>Thu, Dec 6th, 2018, 06:37</t>
  </si>
  <si>
    <t>Thu, Dec 6th, 2018, 06:35</t>
  </si>
  <si>
    <t xml:space="preserve"> 07 Dec 2018, 20:45</t>
  </si>
  <si>
    <t>Thu, Dec 6th, 2018, 06:32</t>
  </si>
  <si>
    <t>West Ham United - Crystal Palace</t>
  </si>
  <si>
    <t>Wed, Dec 5th, 2018, 07:26</t>
  </si>
  <si>
    <t>Udinese - Atalanta BC</t>
  </si>
  <si>
    <t>Tue, Dec 4th, 2018, 07:50</t>
  </si>
  <si>
    <t xml:space="preserve"> 08 Dec 2018, 15:00</t>
  </si>
  <si>
    <t>Napoli - Frosinone</t>
  </si>
  <si>
    <t>Tue, Dec 4th, 2018, 07:45</t>
  </si>
  <si>
    <t xml:space="preserve"> 08 Dec 2018, 15:30</t>
  </si>
  <si>
    <t>Bayern Munich - Nurnberg</t>
  </si>
  <si>
    <t>Full Event Away +3.00 (AH)</t>
  </si>
  <si>
    <t>Tue, Dec 4th, 2018, 07:33</t>
  </si>
  <si>
    <t>Bayer Leverkusen - Augsburg</t>
  </si>
  <si>
    <t>Tue, Dec 4th, 2018, 07:29</t>
  </si>
  <si>
    <t>Wolfsburg - Hoffenheim</t>
  </si>
  <si>
    <t>Tue, Dec 4th, 2018, 07:17</t>
  </si>
  <si>
    <t xml:space="preserve"> 07 Dec 2018, 20:30</t>
  </si>
  <si>
    <t>Juventus - FC Internazionale</t>
  </si>
  <si>
    <t>Mon, Dec 3rd, 2018, 06:52</t>
  </si>
  <si>
    <t xml:space="preserve"> 05 Dec 2018, 21:00</t>
  </si>
  <si>
    <t>Strasbourg - Paris Saint Germain</t>
  </si>
  <si>
    <t>Mon, Dec 3rd, 2018, 06:49</t>
  </si>
  <si>
    <t xml:space="preserve"> 05 Dec 2018, 19:00</t>
  </si>
  <si>
    <t>Nantes - Marseille</t>
  </si>
  <si>
    <t>Mon, Dec 3rd, 2018, 06:43</t>
  </si>
  <si>
    <t>Lyon - Rennes</t>
  </si>
  <si>
    <t>Mon, Dec 3rd, 2018, 06:38</t>
  </si>
  <si>
    <t>Bordeaux - St Etienne</t>
  </si>
  <si>
    <t>Mon, Dec 3rd, 2018, 06:36</t>
  </si>
  <si>
    <t xml:space="preserve"> 04 Dec 2018, 21:00</t>
  </si>
  <si>
    <t>Montpellier HSC - Lille</t>
  </si>
  <si>
    <t>Mon, Dec 3rd, 2018, 06:33</t>
  </si>
  <si>
    <t xml:space="preserve"> 04 Dec 2018, 19:00</t>
  </si>
  <si>
    <t>Nice - Angers SCO</t>
  </si>
  <si>
    <t>Mon, Dec 3rd, 2018, 06:29</t>
  </si>
  <si>
    <t>Amiens - AS Monaco</t>
  </si>
  <si>
    <t>Mon, Dec 3rd, 2018, 06:23</t>
  </si>
  <si>
    <t xml:space="preserve"> 09 Dec 2018, 18:00</t>
  </si>
  <si>
    <t>Borussia Monchengladbach - Stuttgart</t>
  </si>
  <si>
    <t>Sun, Dec 2nd, 2018, 23:52</t>
  </si>
  <si>
    <t>Hertha Berlin - Eintracht Frankfurt</t>
  </si>
  <si>
    <t>Sun, Dec 2nd, 2018, 23:44</t>
  </si>
  <si>
    <t>Freiburg - RB Leipzig</t>
  </si>
  <si>
    <t>Sun, Dec 2nd, 2018, 23:33</t>
  </si>
  <si>
    <t>Manchester United - Arsenal</t>
  </si>
  <si>
    <t>Sun, Dec 2nd, 2018, 21:12</t>
  </si>
  <si>
    <t>Tottenham Hotspur - Southampton</t>
  </si>
  <si>
    <t>Sun, Dec 2nd, 2018, 21:08</t>
  </si>
  <si>
    <t xml:space="preserve"> 05 Dec 2018, 20:45</t>
  </si>
  <si>
    <t>Wolverhampton Wanderers - Chelsea</t>
  </si>
  <si>
    <t>Sun, Dec 2nd, 2018, 21:02</t>
  </si>
  <si>
    <t>Burnley - Liverpool</t>
  </si>
  <si>
    <t>Sun, Dec 2nd, 2018, 20:59</t>
  </si>
  <si>
    <t>Everton - Newcastle United</t>
  </si>
  <si>
    <t>Sun, Dec 2nd, 2018, 20:48</t>
  </si>
  <si>
    <t>Fulham - Leicester City</t>
  </si>
  <si>
    <t>Sun, Dec 2nd, 2018, 20:43</t>
  </si>
  <si>
    <t>Schalke 04 - Borussia Dortmund</t>
  </si>
  <si>
    <t>Sun, Dec 2nd, 2018, 09:57</t>
  </si>
  <si>
    <t>Watford - Manchester City</t>
  </si>
  <si>
    <t>Sun, Dec 2nd, 2018, 09:46</t>
  </si>
  <si>
    <t xml:space="preserve"> 04 Dec 2018, 20:45</t>
  </si>
  <si>
    <t>Brighton and Hove Albion - Crystal Palace</t>
  </si>
  <si>
    <t>Sun, Dec 2nd, 2018, 09:40</t>
  </si>
  <si>
    <t>Bournemouth - Huddersfield Town</t>
  </si>
  <si>
    <t>Sun, Dec 2nd, 2018, 09:36</t>
  </si>
  <si>
    <t>West Ham United - Cardiff City</t>
  </si>
  <si>
    <t>Sun, Dec 2nd, 2018, 09:33</t>
  </si>
  <si>
    <t xml:space="preserve"> 02 Dec 2018, 20:45</t>
  </si>
  <si>
    <t>Alaves - Sevilla</t>
  </si>
  <si>
    <t>Fri, Nov 30th, 2018, 18:48</t>
  </si>
  <si>
    <t xml:space="preserve"> 02 Dec 2018, 18:30</t>
  </si>
  <si>
    <t>Barcelona - Villarreal CF</t>
  </si>
  <si>
    <t>Fri, Nov 30th, 2018, 17:58</t>
  </si>
  <si>
    <t xml:space="preserve"> 02 Dec 2018, 18:00</t>
  </si>
  <si>
    <t>Chievo - Lazio</t>
  </si>
  <si>
    <t>Fri, Nov 30th, 2018, 17:44</t>
  </si>
  <si>
    <t xml:space="preserve"> 02 Dec 2018, 12:30</t>
  </si>
  <si>
    <t>AC Milan - Parma FC</t>
  </si>
  <si>
    <t>Fri, Nov 30th, 2018, 17:36</t>
  </si>
  <si>
    <t xml:space="preserve"> 02 Dec 2018, 13:00</t>
  </si>
  <si>
    <t>Chelsea - Fulham</t>
  </si>
  <si>
    <t>Fri, Nov 30th, 2018, 17:29</t>
  </si>
  <si>
    <t xml:space="preserve"> 02 Dec 2018, 15:05</t>
  </si>
  <si>
    <t>Fri, Nov 30th, 2018, 17:04</t>
  </si>
  <si>
    <t xml:space="preserve"> 02 Dec 2018, 17:00</t>
  </si>
  <si>
    <t>Rennes - Strasbourg</t>
  </si>
  <si>
    <t>Fri, Nov 30th, 2018, 16:58</t>
  </si>
  <si>
    <t>Marseille - Reims</t>
  </si>
  <si>
    <t>Fri, Nov 30th, 2018, 16:53</t>
  </si>
  <si>
    <t xml:space="preserve"> 02 Dec 2018, 21:00</t>
  </si>
  <si>
    <t>Bordeaux - Paris Saint Germain</t>
  </si>
  <si>
    <t>Fri, Nov 30th, 2018, 16:44</t>
  </si>
  <si>
    <t xml:space="preserve"> 02 Dec 2018, 15:30</t>
  </si>
  <si>
    <t>RB Leipzig - Borussia Monchengladbach</t>
  </si>
  <si>
    <t>Fri, Nov 30th, 2018, 07:48</t>
  </si>
  <si>
    <t xml:space="preserve"> 03 Dec 2018, 20:30</t>
  </si>
  <si>
    <t>Nurnberg - Bayer Leverkusen</t>
  </si>
  <si>
    <t>Fri, Nov 30th, 2018, 07:45</t>
  </si>
  <si>
    <t>Eintracht Frankfurt - Wolfsburg</t>
  </si>
  <si>
    <t>Fri, Nov 30th, 2018, 07:40</t>
  </si>
  <si>
    <t xml:space="preserve"> 01 Dec 2018, 20:45</t>
  </si>
  <si>
    <t>Real Madrid - Valencia</t>
  </si>
  <si>
    <t>Thu, Nov 29th, 2018, 18:12</t>
  </si>
  <si>
    <t xml:space="preserve"> 02 Dec 2018, 20:30</t>
  </si>
  <si>
    <t>AS Roma - FC Internazionale</t>
  </si>
  <si>
    <t>Thu, Nov 29th, 2018, 17:57</t>
  </si>
  <si>
    <t xml:space="preserve"> 02 Dec 2018, 16:15</t>
  </si>
  <si>
    <t>Thu, Nov 29th, 2018, 17:38</t>
  </si>
  <si>
    <t xml:space="preserve"> 01 Dec 2018, 15:30</t>
  </si>
  <si>
    <t>Borussia Dortmund - Freiburg</t>
  </si>
  <si>
    <t>Thu, Nov 29th, 2018, 17:34</t>
  </si>
  <si>
    <t xml:space="preserve"> 02 Dec 2018, 17:15</t>
  </si>
  <si>
    <t>Liverpool - Everton</t>
  </si>
  <si>
    <t>Thu, Nov 29th, 2018, 07:40</t>
  </si>
  <si>
    <t>Atalanta BC - Napoli</t>
  </si>
  <si>
    <t>Thu, Nov 29th, 2018, 07:33</t>
  </si>
  <si>
    <t xml:space="preserve"> 01 Dec 2018, 20:00</t>
  </si>
  <si>
    <t>AS Monaco - Montpellier HSC</t>
  </si>
  <si>
    <t>Thu, Nov 29th, 2018, 06:46</t>
  </si>
  <si>
    <t>COMPETITION</t>
  </si>
  <si>
    <t>TIPS</t>
  </si>
  <si>
    <t>TOTAL</t>
  </si>
  <si>
    <t>ROC</t>
  </si>
  <si>
    <t>ODD Avg</t>
  </si>
  <si>
    <t>STAKE Avg</t>
  </si>
  <si>
    <t>ROI</t>
  </si>
  <si>
    <t>Cumul</t>
  </si>
  <si>
    <t>Mois</t>
  </si>
  <si>
    <t>nov</t>
  </si>
  <si>
    <t>déc</t>
  </si>
  <si>
    <t>janv</t>
  </si>
  <si>
    <t>févr</t>
  </si>
  <si>
    <t>mars</t>
  </si>
  <si>
    <t>avr</t>
  </si>
  <si>
    <t>MOIS</t>
  </si>
  <si>
    <t>ODD avg</t>
  </si>
  <si>
    <t>Stake avg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</si>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</sst>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0C]m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18" fillId="0" borderId="10" xfId="0" applyFont="1" applyBorder="1" applyAlignment="1">
      <alignment horizontal="right"/>
    </xf>
    <xf numFmtId="0" fontId="18" fillId="0" borderId="10" xfId="0" applyNumberFormat="1" applyFont="1" applyBorder="1" applyAlignment="1">
      <alignment horizontal="center"/>
    </xf>
    <xf numFmtId="2" fontId="18" fillId="0" borderId="10" xfId="0" applyNumberFormat="1" applyFont="1" applyBorder="1" applyAlignment="1">
      <alignment horizontal="center"/>
    </xf>
    <xf numFmtId="164" fontId="19" fillId="33" borderId="10" xfId="1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0" xfId="0" pivotButton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5" borderId="0" xfId="0" applyFill="1"/>
    <xf numFmtId="14" fontId="0" fillId="0" borderId="0" xfId="0" applyNumberForma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10" xfId="0" pivotButton="1" applyNumberFormat="1" applyFont="1" applyBorder="1" applyAlignment="1">
      <alignment horizontal="center"/>
    </xf>
    <xf numFmtId="0" fontId="18" fillId="0" borderId="10" xfId="0" applyNumberFormat="1" applyFont="1" applyBorder="1" applyAlignment="1">
      <alignment horizontal="right"/>
    </xf>
    <xf numFmtId="165" fontId="0" fillId="34" borderId="0" xfId="0" applyNumberFormat="1" applyFill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inden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56"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numFmt numFmtId="2" formatCode="0.00"/>
    </dxf>
    <dxf>
      <numFmt numFmtId="2" formatCode="0.00"/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font>
        <sz val="16"/>
      </font>
    </dxf>
    <dxf>
      <font>
        <sz val="16"/>
      </font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EVOLUTION DU CAPITAL DANS</a:t>
            </a:r>
            <a:r>
              <a:rPr lang="en-US" sz="1600" baseline="0"/>
              <a:t> LE TEMPS</a:t>
            </a:r>
            <a:endParaRPr lang="en-US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'Blogabet 2 Bilan 30042019'!$P$1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'Blogabet 2 Bilan 30042019'!$P$2:$P$964</c:f>
              <c:numCache>
                <c:formatCode>General</c:formatCode>
                <c:ptCount val="963"/>
                <c:pt idx="0">
                  <c:v>1.06</c:v>
                </c:pt>
                <c:pt idx="1">
                  <c:v>2.2199999999999998</c:v>
                </c:pt>
                <c:pt idx="2">
                  <c:v>3.0599999999999996</c:v>
                </c:pt>
                <c:pt idx="3">
                  <c:v>3.8299999999999996</c:v>
                </c:pt>
                <c:pt idx="4">
                  <c:v>2.8299999999999996</c:v>
                </c:pt>
                <c:pt idx="5">
                  <c:v>3.55</c:v>
                </c:pt>
                <c:pt idx="6">
                  <c:v>2.5499999999999998</c:v>
                </c:pt>
                <c:pt idx="7">
                  <c:v>1.5499999999999998</c:v>
                </c:pt>
                <c:pt idx="8">
                  <c:v>0.54999999999999982</c:v>
                </c:pt>
                <c:pt idx="9">
                  <c:v>-0.45000000000000018</c:v>
                </c:pt>
                <c:pt idx="10">
                  <c:v>-1.4500000000000002</c:v>
                </c:pt>
                <c:pt idx="11">
                  <c:v>-0.55000000000000016</c:v>
                </c:pt>
                <c:pt idx="12">
                  <c:v>-1.5500000000000003</c:v>
                </c:pt>
                <c:pt idx="13">
                  <c:v>-2.5500000000000003</c:v>
                </c:pt>
                <c:pt idx="14">
                  <c:v>-2.5500000000000003</c:v>
                </c:pt>
                <c:pt idx="15">
                  <c:v>-1.8400000000000003</c:v>
                </c:pt>
                <c:pt idx="16">
                  <c:v>-0.7200000000000002</c:v>
                </c:pt>
                <c:pt idx="17">
                  <c:v>-0.7200000000000002</c:v>
                </c:pt>
                <c:pt idx="18">
                  <c:v>0.16999999999999982</c:v>
                </c:pt>
                <c:pt idx="19">
                  <c:v>0.8999999999999998</c:v>
                </c:pt>
                <c:pt idx="20">
                  <c:v>1.6399999999999997</c:v>
                </c:pt>
                <c:pt idx="21">
                  <c:v>0.63999999999999968</c:v>
                </c:pt>
                <c:pt idx="22">
                  <c:v>-0.36000000000000032</c:v>
                </c:pt>
                <c:pt idx="23">
                  <c:v>0.80999999999999961</c:v>
                </c:pt>
                <c:pt idx="24">
                  <c:v>0.80999999999999961</c:v>
                </c:pt>
                <c:pt idx="25">
                  <c:v>-0.19000000000000039</c:v>
                </c:pt>
                <c:pt idx="26">
                  <c:v>0.70999999999999963</c:v>
                </c:pt>
                <c:pt idx="27">
                  <c:v>-0.29000000000000037</c:v>
                </c:pt>
                <c:pt idx="28">
                  <c:v>0.63999999999999968</c:v>
                </c:pt>
                <c:pt idx="29">
                  <c:v>0.63999999999999968</c:v>
                </c:pt>
                <c:pt idx="30">
                  <c:v>-0.36000000000000032</c:v>
                </c:pt>
                <c:pt idx="31">
                  <c:v>-1.3600000000000003</c:v>
                </c:pt>
                <c:pt idx="32">
                  <c:v>-0.61000000000000032</c:v>
                </c:pt>
                <c:pt idx="33">
                  <c:v>0.19999999999999973</c:v>
                </c:pt>
                <c:pt idx="34">
                  <c:v>1.0499999999999998</c:v>
                </c:pt>
                <c:pt idx="35">
                  <c:v>4.9999999999999822E-2</c:v>
                </c:pt>
                <c:pt idx="36">
                  <c:v>0.7699999999999998</c:v>
                </c:pt>
                <c:pt idx="37">
                  <c:v>-0.2300000000000002</c:v>
                </c:pt>
                <c:pt idx="38">
                  <c:v>-1.2300000000000002</c:v>
                </c:pt>
                <c:pt idx="39">
                  <c:v>-0.25000000000000022</c:v>
                </c:pt>
                <c:pt idx="40">
                  <c:v>-0.25000000000000022</c:v>
                </c:pt>
                <c:pt idx="41">
                  <c:v>0.70999999999999974</c:v>
                </c:pt>
                <c:pt idx="42">
                  <c:v>0.70999999999999974</c:v>
                </c:pt>
                <c:pt idx="43">
                  <c:v>0.70999999999999974</c:v>
                </c:pt>
                <c:pt idx="44">
                  <c:v>1.5099999999999998</c:v>
                </c:pt>
                <c:pt idx="45">
                  <c:v>0.50999999999999979</c:v>
                </c:pt>
                <c:pt idx="46">
                  <c:v>1.6099999999999999</c:v>
                </c:pt>
                <c:pt idx="47">
                  <c:v>1.6099999999999999</c:v>
                </c:pt>
                <c:pt idx="48">
                  <c:v>1.6099999999999999</c:v>
                </c:pt>
                <c:pt idx="49">
                  <c:v>2.66</c:v>
                </c:pt>
                <c:pt idx="50">
                  <c:v>1.6600000000000001</c:v>
                </c:pt>
                <c:pt idx="51">
                  <c:v>0.66000000000000014</c:v>
                </c:pt>
                <c:pt idx="52">
                  <c:v>0.66000000000000014</c:v>
                </c:pt>
                <c:pt idx="53">
                  <c:v>-0.33999999999999986</c:v>
                </c:pt>
                <c:pt idx="54">
                  <c:v>-1.3399999999999999</c:v>
                </c:pt>
                <c:pt idx="55">
                  <c:v>-0.28999999999999981</c:v>
                </c:pt>
                <c:pt idx="56">
                  <c:v>0.78000000000000025</c:v>
                </c:pt>
                <c:pt idx="57">
                  <c:v>-0.21999999999999975</c:v>
                </c:pt>
                <c:pt idx="58">
                  <c:v>-1.2199999999999998</c:v>
                </c:pt>
                <c:pt idx="59">
                  <c:v>-2.2199999999999998</c:v>
                </c:pt>
                <c:pt idx="60">
                  <c:v>-3.2199999999999998</c:v>
                </c:pt>
                <c:pt idx="61">
                  <c:v>-4.22</c:v>
                </c:pt>
                <c:pt idx="62">
                  <c:v>-4.22</c:v>
                </c:pt>
                <c:pt idx="63">
                  <c:v>-3.13</c:v>
                </c:pt>
                <c:pt idx="64">
                  <c:v>-1.7699999999999998</c:v>
                </c:pt>
                <c:pt idx="65">
                  <c:v>-1.0599999999999998</c:v>
                </c:pt>
                <c:pt idx="66">
                  <c:v>-2.0599999999999996</c:v>
                </c:pt>
                <c:pt idx="67">
                  <c:v>-3.0599999999999996</c:v>
                </c:pt>
                <c:pt idx="68">
                  <c:v>-4.0599999999999996</c:v>
                </c:pt>
                <c:pt idx="69">
                  <c:v>-3.3099999999999996</c:v>
                </c:pt>
                <c:pt idx="70">
                  <c:v>-2.2899999999999996</c:v>
                </c:pt>
                <c:pt idx="71">
                  <c:v>-3.2899999999999996</c:v>
                </c:pt>
                <c:pt idx="72">
                  <c:v>-4.2899999999999991</c:v>
                </c:pt>
                <c:pt idx="73">
                  <c:v>-3.359999999999999</c:v>
                </c:pt>
                <c:pt idx="74">
                  <c:v>-2.5099999999999989</c:v>
                </c:pt>
                <c:pt idx="75">
                  <c:v>-2.5099999999999989</c:v>
                </c:pt>
                <c:pt idx="76">
                  <c:v>-3.5099999999999989</c:v>
                </c:pt>
                <c:pt idx="77">
                  <c:v>-2.5499999999999989</c:v>
                </c:pt>
                <c:pt idx="78">
                  <c:v>-1.629999999999999</c:v>
                </c:pt>
                <c:pt idx="79">
                  <c:v>-0.87999999999999901</c:v>
                </c:pt>
                <c:pt idx="80">
                  <c:v>2.0000000000001017E-2</c:v>
                </c:pt>
                <c:pt idx="81">
                  <c:v>-0.97999999999999898</c:v>
                </c:pt>
                <c:pt idx="82">
                  <c:v>-1.9799999999999991</c:v>
                </c:pt>
                <c:pt idx="83">
                  <c:v>-1.9799999999999991</c:v>
                </c:pt>
                <c:pt idx="84">
                  <c:v>-0.60999999999999899</c:v>
                </c:pt>
                <c:pt idx="85">
                  <c:v>-1.609999999999999</c:v>
                </c:pt>
                <c:pt idx="86">
                  <c:v>-2.609999999999999</c:v>
                </c:pt>
                <c:pt idx="87">
                  <c:v>-2.609999999999999</c:v>
                </c:pt>
                <c:pt idx="88">
                  <c:v>-2.609999999999999</c:v>
                </c:pt>
                <c:pt idx="89">
                  <c:v>-1.4899999999999989</c:v>
                </c:pt>
                <c:pt idx="90">
                  <c:v>-0.16999999999999882</c:v>
                </c:pt>
                <c:pt idx="91">
                  <c:v>-1.1699999999999988</c:v>
                </c:pt>
                <c:pt idx="92">
                  <c:v>-0.15999999999999881</c:v>
                </c:pt>
                <c:pt idx="93">
                  <c:v>-1.1599999999999988</c:v>
                </c:pt>
                <c:pt idx="94">
                  <c:v>-0.17999999999999883</c:v>
                </c:pt>
                <c:pt idx="95">
                  <c:v>-0.17999999999999883</c:v>
                </c:pt>
                <c:pt idx="96">
                  <c:v>-0.17999999999999883</c:v>
                </c:pt>
                <c:pt idx="97">
                  <c:v>-0.17999999999999883</c:v>
                </c:pt>
                <c:pt idx="98">
                  <c:v>0.74000000000000121</c:v>
                </c:pt>
                <c:pt idx="99">
                  <c:v>1.4100000000000013</c:v>
                </c:pt>
                <c:pt idx="100">
                  <c:v>2.1700000000000013</c:v>
                </c:pt>
                <c:pt idx="101">
                  <c:v>3.1800000000000015</c:v>
                </c:pt>
                <c:pt idx="102">
                  <c:v>2.1800000000000015</c:v>
                </c:pt>
                <c:pt idx="103">
                  <c:v>2.1800000000000015</c:v>
                </c:pt>
                <c:pt idx="104">
                  <c:v>2.8600000000000017</c:v>
                </c:pt>
                <c:pt idx="105">
                  <c:v>3.8800000000000017</c:v>
                </c:pt>
                <c:pt idx="106">
                  <c:v>3.8800000000000017</c:v>
                </c:pt>
                <c:pt idx="107">
                  <c:v>4.9600000000000017</c:v>
                </c:pt>
                <c:pt idx="108">
                  <c:v>3.9600000000000017</c:v>
                </c:pt>
                <c:pt idx="109">
                  <c:v>3.9600000000000017</c:v>
                </c:pt>
                <c:pt idx="110">
                  <c:v>3.9600000000000017</c:v>
                </c:pt>
                <c:pt idx="111">
                  <c:v>4.6400000000000015</c:v>
                </c:pt>
                <c:pt idx="112">
                  <c:v>5.5600000000000014</c:v>
                </c:pt>
                <c:pt idx="113">
                  <c:v>4.5600000000000014</c:v>
                </c:pt>
                <c:pt idx="114">
                  <c:v>3.5600000000000014</c:v>
                </c:pt>
                <c:pt idx="115">
                  <c:v>4.8000000000000016</c:v>
                </c:pt>
                <c:pt idx="116">
                  <c:v>5.5000000000000018</c:v>
                </c:pt>
                <c:pt idx="117">
                  <c:v>4.5000000000000018</c:v>
                </c:pt>
                <c:pt idx="118">
                  <c:v>4.5000000000000018</c:v>
                </c:pt>
                <c:pt idx="119">
                  <c:v>3.5000000000000018</c:v>
                </c:pt>
                <c:pt idx="120">
                  <c:v>4.4800000000000022</c:v>
                </c:pt>
                <c:pt idx="121">
                  <c:v>5.740000000000002</c:v>
                </c:pt>
                <c:pt idx="122">
                  <c:v>6.6900000000000022</c:v>
                </c:pt>
                <c:pt idx="123">
                  <c:v>5.6900000000000022</c:v>
                </c:pt>
                <c:pt idx="124">
                  <c:v>4.6900000000000022</c:v>
                </c:pt>
                <c:pt idx="125">
                  <c:v>5.8000000000000025</c:v>
                </c:pt>
                <c:pt idx="126">
                  <c:v>4.8000000000000025</c:v>
                </c:pt>
                <c:pt idx="127">
                  <c:v>5.4800000000000022</c:v>
                </c:pt>
                <c:pt idx="128">
                  <c:v>4.4800000000000022</c:v>
                </c:pt>
                <c:pt idx="129">
                  <c:v>3.4800000000000022</c:v>
                </c:pt>
                <c:pt idx="130">
                  <c:v>4.5700000000000021</c:v>
                </c:pt>
                <c:pt idx="131">
                  <c:v>5.3300000000000018</c:v>
                </c:pt>
                <c:pt idx="132">
                  <c:v>4.3300000000000018</c:v>
                </c:pt>
                <c:pt idx="133">
                  <c:v>5.3300000000000018</c:v>
                </c:pt>
                <c:pt idx="134">
                  <c:v>5.3300000000000018</c:v>
                </c:pt>
                <c:pt idx="135">
                  <c:v>4.3300000000000018</c:v>
                </c:pt>
                <c:pt idx="136">
                  <c:v>5.530000000000002</c:v>
                </c:pt>
                <c:pt idx="137">
                  <c:v>6.7500000000000018</c:v>
                </c:pt>
                <c:pt idx="138">
                  <c:v>5.7500000000000018</c:v>
                </c:pt>
                <c:pt idx="139">
                  <c:v>5.7500000000000018</c:v>
                </c:pt>
                <c:pt idx="140">
                  <c:v>6.4400000000000013</c:v>
                </c:pt>
                <c:pt idx="141">
                  <c:v>5.4400000000000013</c:v>
                </c:pt>
                <c:pt idx="142">
                  <c:v>4.4400000000000013</c:v>
                </c:pt>
                <c:pt idx="143">
                  <c:v>5.2500000000000018</c:v>
                </c:pt>
                <c:pt idx="144">
                  <c:v>4.2500000000000018</c:v>
                </c:pt>
                <c:pt idx="145">
                  <c:v>5.4700000000000015</c:v>
                </c:pt>
                <c:pt idx="146">
                  <c:v>6.3200000000000012</c:v>
                </c:pt>
                <c:pt idx="147">
                  <c:v>5.3200000000000012</c:v>
                </c:pt>
                <c:pt idx="148">
                  <c:v>6.4300000000000015</c:v>
                </c:pt>
                <c:pt idx="149">
                  <c:v>6.4300000000000015</c:v>
                </c:pt>
                <c:pt idx="150">
                  <c:v>7.1100000000000012</c:v>
                </c:pt>
                <c:pt idx="151">
                  <c:v>6.1100000000000012</c:v>
                </c:pt>
                <c:pt idx="152">
                  <c:v>6.830000000000001</c:v>
                </c:pt>
                <c:pt idx="153">
                  <c:v>7.5100000000000007</c:v>
                </c:pt>
                <c:pt idx="154">
                  <c:v>7.5100000000000007</c:v>
                </c:pt>
                <c:pt idx="155">
                  <c:v>6.5100000000000007</c:v>
                </c:pt>
                <c:pt idx="156">
                  <c:v>7.2600000000000007</c:v>
                </c:pt>
                <c:pt idx="157">
                  <c:v>8.58</c:v>
                </c:pt>
                <c:pt idx="158">
                  <c:v>9.3000000000000007</c:v>
                </c:pt>
                <c:pt idx="159">
                  <c:v>10.23</c:v>
                </c:pt>
                <c:pt idx="160">
                  <c:v>9.23</c:v>
                </c:pt>
                <c:pt idx="161">
                  <c:v>10.040000000000001</c:v>
                </c:pt>
                <c:pt idx="162">
                  <c:v>10.72</c:v>
                </c:pt>
                <c:pt idx="163">
                  <c:v>11.68</c:v>
                </c:pt>
                <c:pt idx="164">
                  <c:v>12.42</c:v>
                </c:pt>
                <c:pt idx="165">
                  <c:v>13.37</c:v>
                </c:pt>
                <c:pt idx="166">
                  <c:v>12.37</c:v>
                </c:pt>
                <c:pt idx="167">
                  <c:v>13.299999999999999</c:v>
                </c:pt>
                <c:pt idx="168">
                  <c:v>14.03</c:v>
                </c:pt>
                <c:pt idx="169">
                  <c:v>14.03</c:v>
                </c:pt>
                <c:pt idx="170">
                  <c:v>13.03</c:v>
                </c:pt>
                <c:pt idx="171">
                  <c:v>12.03</c:v>
                </c:pt>
                <c:pt idx="172">
                  <c:v>12.899999999999999</c:v>
                </c:pt>
                <c:pt idx="173">
                  <c:v>11.899999999999999</c:v>
                </c:pt>
                <c:pt idx="174">
                  <c:v>12.599999999999998</c:v>
                </c:pt>
                <c:pt idx="175">
                  <c:v>13.609999999999998</c:v>
                </c:pt>
                <c:pt idx="176">
                  <c:v>12.609999999999998</c:v>
                </c:pt>
                <c:pt idx="177">
                  <c:v>12.609999999999998</c:v>
                </c:pt>
                <c:pt idx="178">
                  <c:v>13.329999999999998</c:v>
                </c:pt>
                <c:pt idx="179">
                  <c:v>12.329999999999998</c:v>
                </c:pt>
                <c:pt idx="180">
                  <c:v>11.329999999999998</c:v>
                </c:pt>
                <c:pt idx="181">
                  <c:v>12.119999999999997</c:v>
                </c:pt>
                <c:pt idx="182">
                  <c:v>11.119999999999997</c:v>
                </c:pt>
                <c:pt idx="183">
                  <c:v>11.899999999999997</c:v>
                </c:pt>
                <c:pt idx="184">
                  <c:v>12.989999999999997</c:v>
                </c:pt>
                <c:pt idx="185">
                  <c:v>13.739999999999997</c:v>
                </c:pt>
                <c:pt idx="186">
                  <c:v>12.739999999999997</c:v>
                </c:pt>
                <c:pt idx="187">
                  <c:v>13.429999999999996</c:v>
                </c:pt>
                <c:pt idx="188">
                  <c:v>13.429999999999996</c:v>
                </c:pt>
                <c:pt idx="189">
                  <c:v>13.429999999999996</c:v>
                </c:pt>
                <c:pt idx="190">
                  <c:v>14.589999999999996</c:v>
                </c:pt>
                <c:pt idx="191">
                  <c:v>13.589999999999996</c:v>
                </c:pt>
                <c:pt idx="192">
                  <c:v>14.359999999999996</c:v>
                </c:pt>
                <c:pt idx="193">
                  <c:v>15.399999999999995</c:v>
                </c:pt>
                <c:pt idx="194">
                  <c:v>15.399999999999995</c:v>
                </c:pt>
                <c:pt idx="195">
                  <c:v>16.139999999999993</c:v>
                </c:pt>
                <c:pt idx="196">
                  <c:v>17.229999999999993</c:v>
                </c:pt>
                <c:pt idx="197">
                  <c:v>16.229999999999993</c:v>
                </c:pt>
                <c:pt idx="198">
                  <c:v>17.109999999999992</c:v>
                </c:pt>
                <c:pt idx="199">
                  <c:v>16.109999999999992</c:v>
                </c:pt>
                <c:pt idx="200">
                  <c:v>16.109999999999992</c:v>
                </c:pt>
                <c:pt idx="201">
                  <c:v>16.989999999999991</c:v>
                </c:pt>
                <c:pt idx="202">
                  <c:v>18.039999999999992</c:v>
                </c:pt>
                <c:pt idx="203">
                  <c:v>18.769999999999992</c:v>
                </c:pt>
                <c:pt idx="204">
                  <c:v>19.659999999999993</c:v>
                </c:pt>
                <c:pt idx="205">
                  <c:v>20.569999999999993</c:v>
                </c:pt>
                <c:pt idx="206">
                  <c:v>19.569999999999993</c:v>
                </c:pt>
                <c:pt idx="207">
                  <c:v>20.379999999999992</c:v>
                </c:pt>
                <c:pt idx="208">
                  <c:v>20.379999999999992</c:v>
                </c:pt>
                <c:pt idx="209">
                  <c:v>19.379999999999992</c:v>
                </c:pt>
                <c:pt idx="210">
                  <c:v>20.169999999999991</c:v>
                </c:pt>
                <c:pt idx="211">
                  <c:v>19.169999999999991</c:v>
                </c:pt>
                <c:pt idx="212">
                  <c:v>18.169999999999991</c:v>
                </c:pt>
                <c:pt idx="213">
                  <c:v>19.149999999999991</c:v>
                </c:pt>
                <c:pt idx="214">
                  <c:v>18.149999999999991</c:v>
                </c:pt>
                <c:pt idx="215">
                  <c:v>17.149999999999991</c:v>
                </c:pt>
                <c:pt idx="216">
                  <c:v>18.349999999999991</c:v>
                </c:pt>
                <c:pt idx="217">
                  <c:v>19.589999999999989</c:v>
                </c:pt>
                <c:pt idx="218">
                  <c:v>20.309999999999988</c:v>
                </c:pt>
                <c:pt idx="219">
                  <c:v>21.099999999999987</c:v>
                </c:pt>
                <c:pt idx="220">
                  <c:v>21.099999999999987</c:v>
                </c:pt>
                <c:pt idx="221">
                  <c:v>21.869999999999987</c:v>
                </c:pt>
                <c:pt idx="222">
                  <c:v>22.709999999999987</c:v>
                </c:pt>
                <c:pt idx="223">
                  <c:v>23.799999999999986</c:v>
                </c:pt>
                <c:pt idx="224">
                  <c:v>22.799999999999986</c:v>
                </c:pt>
                <c:pt idx="225">
                  <c:v>23.579999999999988</c:v>
                </c:pt>
                <c:pt idx="226">
                  <c:v>22.579999999999988</c:v>
                </c:pt>
                <c:pt idx="227">
                  <c:v>21.579999999999988</c:v>
                </c:pt>
                <c:pt idx="228">
                  <c:v>22.489999999999988</c:v>
                </c:pt>
                <c:pt idx="229">
                  <c:v>23.199999999999989</c:v>
                </c:pt>
                <c:pt idx="230">
                  <c:v>23.939999999999987</c:v>
                </c:pt>
                <c:pt idx="231">
                  <c:v>22.939999999999987</c:v>
                </c:pt>
                <c:pt idx="232">
                  <c:v>22.939999999999987</c:v>
                </c:pt>
                <c:pt idx="233">
                  <c:v>21.939999999999987</c:v>
                </c:pt>
                <c:pt idx="234">
                  <c:v>21.939999999999987</c:v>
                </c:pt>
                <c:pt idx="235">
                  <c:v>20.939999999999987</c:v>
                </c:pt>
                <c:pt idx="236">
                  <c:v>21.689999999999987</c:v>
                </c:pt>
                <c:pt idx="237">
                  <c:v>20.689999999999987</c:v>
                </c:pt>
                <c:pt idx="238">
                  <c:v>21.959999999999987</c:v>
                </c:pt>
                <c:pt idx="239">
                  <c:v>20.959999999999987</c:v>
                </c:pt>
                <c:pt idx="240">
                  <c:v>21.959999999999987</c:v>
                </c:pt>
                <c:pt idx="241">
                  <c:v>20.959999999999987</c:v>
                </c:pt>
                <c:pt idx="242">
                  <c:v>21.679999999999986</c:v>
                </c:pt>
                <c:pt idx="243">
                  <c:v>20.679999999999986</c:v>
                </c:pt>
                <c:pt idx="244">
                  <c:v>19.679999999999986</c:v>
                </c:pt>
                <c:pt idx="245">
                  <c:v>20.589999999999986</c:v>
                </c:pt>
                <c:pt idx="246">
                  <c:v>21.399999999999984</c:v>
                </c:pt>
                <c:pt idx="247">
                  <c:v>22.219999999999985</c:v>
                </c:pt>
                <c:pt idx="248">
                  <c:v>23.219999999999985</c:v>
                </c:pt>
                <c:pt idx="249">
                  <c:v>22.219999999999985</c:v>
                </c:pt>
                <c:pt idx="250">
                  <c:v>21.219999999999985</c:v>
                </c:pt>
                <c:pt idx="251">
                  <c:v>22.139999999999986</c:v>
                </c:pt>
                <c:pt idx="252">
                  <c:v>23.079999999999988</c:v>
                </c:pt>
                <c:pt idx="253">
                  <c:v>24.109999999999989</c:v>
                </c:pt>
                <c:pt idx="254">
                  <c:v>23.109999999999989</c:v>
                </c:pt>
                <c:pt idx="255">
                  <c:v>24.13999999999999</c:v>
                </c:pt>
                <c:pt idx="256">
                  <c:v>23.13999999999999</c:v>
                </c:pt>
                <c:pt idx="257">
                  <c:v>22.13999999999999</c:v>
                </c:pt>
                <c:pt idx="258">
                  <c:v>22.13999999999999</c:v>
                </c:pt>
                <c:pt idx="259">
                  <c:v>23.04999999999999</c:v>
                </c:pt>
                <c:pt idx="260">
                  <c:v>22.04999999999999</c:v>
                </c:pt>
                <c:pt idx="261">
                  <c:v>22.989999999999991</c:v>
                </c:pt>
                <c:pt idx="262">
                  <c:v>23.919999999999991</c:v>
                </c:pt>
                <c:pt idx="263">
                  <c:v>25.079999999999991</c:v>
                </c:pt>
                <c:pt idx="264">
                  <c:v>24.079999999999991</c:v>
                </c:pt>
                <c:pt idx="265">
                  <c:v>23.079999999999991</c:v>
                </c:pt>
                <c:pt idx="266">
                  <c:v>23.079999999999991</c:v>
                </c:pt>
                <c:pt idx="267">
                  <c:v>24.399999999999991</c:v>
                </c:pt>
                <c:pt idx="268">
                  <c:v>23.399999999999991</c:v>
                </c:pt>
                <c:pt idx="269">
                  <c:v>22.399999999999991</c:v>
                </c:pt>
                <c:pt idx="270">
                  <c:v>23.089999999999993</c:v>
                </c:pt>
                <c:pt idx="271">
                  <c:v>24.459999999999994</c:v>
                </c:pt>
                <c:pt idx="272">
                  <c:v>25.589999999999993</c:v>
                </c:pt>
                <c:pt idx="273">
                  <c:v>24.589999999999993</c:v>
                </c:pt>
                <c:pt idx="274">
                  <c:v>25.399999999999991</c:v>
                </c:pt>
                <c:pt idx="275">
                  <c:v>26.219999999999992</c:v>
                </c:pt>
                <c:pt idx="276">
                  <c:v>25.219999999999992</c:v>
                </c:pt>
                <c:pt idx="277">
                  <c:v>24.219999999999992</c:v>
                </c:pt>
                <c:pt idx="278">
                  <c:v>23.219999999999992</c:v>
                </c:pt>
                <c:pt idx="279">
                  <c:v>23.899999999999991</c:v>
                </c:pt>
                <c:pt idx="280">
                  <c:v>24.649999999999991</c:v>
                </c:pt>
                <c:pt idx="281">
                  <c:v>23.649999999999991</c:v>
                </c:pt>
                <c:pt idx="282">
                  <c:v>24.399999999999991</c:v>
                </c:pt>
                <c:pt idx="283">
                  <c:v>23.399999999999991</c:v>
                </c:pt>
                <c:pt idx="284">
                  <c:v>24.099999999999991</c:v>
                </c:pt>
                <c:pt idx="285">
                  <c:v>23.099999999999991</c:v>
                </c:pt>
                <c:pt idx="286">
                  <c:v>23.839999999999989</c:v>
                </c:pt>
                <c:pt idx="287">
                  <c:v>24.689999999999991</c:v>
                </c:pt>
                <c:pt idx="288">
                  <c:v>25.469999999999992</c:v>
                </c:pt>
                <c:pt idx="289">
                  <c:v>24.469999999999992</c:v>
                </c:pt>
                <c:pt idx="290">
                  <c:v>23.469999999999992</c:v>
                </c:pt>
                <c:pt idx="291">
                  <c:v>22.469999999999992</c:v>
                </c:pt>
                <c:pt idx="292">
                  <c:v>23.20999999999999</c:v>
                </c:pt>
                <c:pt idx="293">
                  <c:v>22.20999999999999</c:v>
                </c:pt>
                <c:pt idx="294">
                  <c:v>22.97999999999999</c:v>
                </c:pt>
                <c:pt idx="295">
                  <c:v>23.919999999999991</c:v>
                </c:pt>
                <c:pt idx="296">
                  <c:v>23.919999999999991</c:v>
                </c:pt>
                <c:pt idx="297">
                  <c:v>24.72999999999999</c:v>
                </c:pt>
                <c:pt idx="298">
                  <c:v>25.629999999999988</c:v>
                </c:pt>
                <c:pt idx="299">
                  <c:v>26.31999999999999</c:v>
                </c:pt>
                <c:pt idx="300">
                  <c:v>27.659999999999989</c:v>
                </c:pt>
                <c:pt idx="301">
                  <c:v>26.659999999999989</c:v>
                </c:pt>
                <c:pt idx="302">
                  <c:v>27.70999999999999</c:v>
                </c:pt>
                <c:pt idx="303">
                  <c:v>28.589999999999989</c:v>
                </c:pt>
                <c:pt idx="304">
                  <c:v>29.269999999999989</c:v>
                </c:pt>
                <c:pt idx="305">
                  <c:v>28.269999999999989</c:v>
                </c:pt>
                <c:pt idx="306">
                  <c:v>27.269999999999989</c:v>
                </c:pt>
                <c:pt idx="307">
                  <c:v>27.269999999999989</c:v>
                </c:pt>
                <c:pt idx="308">
                  <c:v>27.999999999999989</c:v>
                </c:pt>
                <c:pt idx="309">
                  <c:v>28.839999999999989</c:v>
                </c:pt>
                <c:pt idx="310">
                  <c:v>27.839999999999989</c:v>
                </c:pt>
                <c:pt idx="311">
                  <c:v>26.839999999999989</c:v>
                </c:pt>
                <c:pt idx="312">
                  <c:v>27.879999999999988</c:v>
                </c:pt>
                <c:pt idx="313">
                  <c:v>28.769999999999989</c:v>
                </c:pt>
                <c:pt idx="314">
                  <c:v>29.879999999999988</c:v>
                </c:pt>
                <c:pt idx="315">
                  <c:v>28.879999999999988</c:v>
                </c:pt>
                <c:pt idx="316">
                  <c:v>28.879999999999988</c:v>
                </c:pt>
                <c:pt idx="317">
                  <c:v>29.63999999999999</c:v>
                </c:pt>
                <c:pt idx="318">
                  <c:v>28.63999999999999</c:v>
                </c:pt>
                <c:pt idx="319">
                  <c:v>29.409999999999989</c:v>
                </c:pt>
                <c:pt idx="320">
                  <c:v>28.409999999999989</c:v>
                </c:pt>
                <c:pt idx="321">
                  <c:v>28.409999999999989</c:v>
                </c:pt>
                <c:pt idx="322">
                  <c:v>28.409999999999989</c:v>
                </c:pt>
                <c:pt idx="323">
                  <c:v>29.339999999999989</c:v>
                </c:pt>
                <c:pt idx="324">
                  <c:v>30.219999999999988</c:v>
                </c:pt>
                <c:pt idx="325">
                  <c:v>29.219999999999988</c:v>
                </c:pt>
                <c:pt idx="326">
                  <c:v>29.969999999999988</c:v>
                </c:pt>
                <c:pt idx="327">
                  <c:v>30.779999999999987</c:v>
                </c:pt>
                <c:pt idx="328">
                  <c:v>29.779999999999987</c:v>
                </c:pt>
                <c:pt idx="329">
                  <c:v>28.779999999999987</c:v>
                </c:pt>
                <c:pt idx="330">
                  <c:v>27.779999999999987</c:v>
                </c:pt>
                <c:pt idx="331">
                  <c:v>26.779999999999987</c:v>
                </c:pt>
                <c:pt idx="332">
                  <c:v>27.729999999999986</c:v>
                </c:pt>
                <c:pt idx="333">
                  <c:v>28.589999999999986</c:v>
                </c:pt>
                <c:pt idx="334">
                  <c:v>28.589999999999986</c:v>
                </c:pt>
                <c:pt idx="335">
                  <c:v>29.299999999999986</c:v>
                </c:pt>
                <c:pt idx="336">
                  <c:v>28.299999999999986</c:v>
                </c:pt>
                <c:pt idx="337">
                  <c:v>27.299999999999986</c:v>
                </c:pt>
                <c:pt idx="338">
                  <c:v>28.249999999999986</c:v>
                </c:pt>
                <c:pt idx="339">
                  <c:v>29.469999999999985</c:v>
                </c:pt>
                <c:pt idx="340">
                  <c:v>28.469999999999985</c:v>
                </c:pt>
                <c:pt idx="341">
                  <c:v>27.469999999999985</c:v>
                </c:pt>
                <c:pt idx="342">
                  <c:v>28.149999999999984</c:v>
                </c:pt>
                <c:pt idx="343">
                  <c:v>27.149999999999984</c:v>
                </c:pt>
                <c:pt idx="344">
                  <c:v>27.149999999999984</c:v>
                </c:pt>
                <c:pt idx="345">
                  <c:v>26.149999999999984</c:v>
                </c:pt>
                <c:pt idx="346">
                  <c:v>25.149999999999984</c:v>
                </c:pt>
                <c:pt idx="347">
                  <c:v>25.979999999999983</c:v>
                </c:pt>
                <c:pt idx="348">
                  <c:v>26.989999999999984</c:v>
                </c:pt>
                <c:pt idx="349">
                  <c:v>27.709999999999983</c:v>
                </c:pt>
                <c:pt idx="350">
                  <c:v>28.539999999999981</c:v>
                </c:pt>
                <c:pt idx="351">
                  <c:v>27.539999999999981</c:v>
                </c:pt>
                <c:pt idx="352">
                  <c:v>28.619999999999983</c:v>
                </c:pt>
                <c:pt idx="353">
                  <c:v>27.619999999999983</c:v>
                </c:pt>
                <c:pt idx="354">
                  <c:v>26.619999999999983</c:v>
                </c:pt>
                <c:pt idx="355">
                  <c:v>25.619999999999983</c:v>
                </c:pt>
                <c:pt idx="356">
                  <c:v>24.619999999999983</c:v>
                </c:pt>
                <c:pt idx="357">
                  <c:v>23.619999999999983</c:v>
                </c:pt>
                <c:pt idx="358">
                  <c:v>24.839999999999982</c:v>
                </c:pt>
                <c:pt idx="359">
                  <c:v>24.839999999999982</c:v>
                </c:pt>
                <c:pt idx="360">
                  <c:v>23.839999999999982</c:v>
                </c:pt>
                <c:pt idx="361">
                  <c:v>23.839999999999982</c:v>
                </c:pt>
                <c:pt idx="362">
                  <c:v>22.839999999999982</c:v>
                </c:pt>
                <c:pt idx="363">
                  <c:v>23.829999999999981</c:v>
                </c:pt>
                <c:pt idx="364">
                  <c:v>23.829999999999981</c:v>
                </c:pt>
                <c:pt idx="365">
                  <c:v>24.729999999999979</c:v>
                </c:pt>
                <c:pt idx="366">
                  <c:v>25.819999999999979</c:v>
                </c:pt>
                <c:pt idx="367">
                  <c:v>24.819999999999979</c:v>
                </c:pt>
                <c:pt idx="368">
                  <c:v>23.819999999999979</c:v>
                </c:pt>
                <c:pt idx="369">
                  <c:v>23.819999999999979</c:v>
                </c:pt>
                <c:pt idx="370">
                  <c:v>24.519999999999978</c:v>
                </c:pt>
                <c:pt idx="371">
                  <c:v>25.239999999999977</c:v>
                </c:pt>
                <c:pt idx="372">
                  <c:v>26.119999999999976</c:v>
                </c:pt>
                <c:pt idx="373">
                  <c:v>27.469999999999978</c:v>
                </c:pt>
                <c:pt idx="374">
                  <c:v>27.469999999999978</c:v>
                </c:pt>
                <c:pt idx="375">
                  <c:v>28.219999999999978</c:v>
                </c:pt>
                <c:pt idx="376">
                  <c:v>28.999999999999979</c:v>
                </c:pt>
                <c:pt idx="377">
                  <c:v>29.809999999999977</c:v>
                </c:pt>
                <c:pt idx="378">
                  <c:v>28.809999999999977</c:v>
                </c:pt>
                <c:pt idx="379">
                  <c:v>27.809999999999977</c:v>
                </c:pt>
                <c:pt idx="380">
                  <c:v>28.579999999999977</c:v>
                </c:pt>
                <c:pt idx="381">
                  <c:v>29.469999999999978</c:v>
                </c:pt>
                <c:pt idx="382">
                  <c:v>28.469999999999978</c:v>
                </c:pt>
                <c:pt idx="383">
                  <c:v>27.469999999999978</c:v>
                </c:pt>
                <c:pt idx="384">
                  <c:v>28.779999999999976</c:v>
                </c:pt>
                <c:pt idx="385">
                  <c:v>27.779999999999976</c:v>
                </c:pt>
                <c:pt idx="386">
                  <c:v>28.539999999999978</c:v>
                </c:pt>
                <c:pt idx="387">
                  <c:v>29.239999999999977</c:v>
                </c:pt>
                <c:pt idx="388">
                  <c:v>29.239999999999977</c:v>
                </c:pt>
                <c:pt idx="389">
                  <c:v>29.239999999999977</c:v>
                </c:pt>
                <c:pt idx="390">
                  <c:v>28.239999999999977</c:v>
                </c:pt>
                <c:pt idx="391">
                  <c:v>27.239999999999977</c:v>
                </c:pt>
                <c:pt idx="392">
                  <c:v>28.439999999999976</c:v>
                </c:pt>
                <c:pt idx="393">
                  <c:v>29.499999999999975</c:v>
                </c:pt>
                <c:pt idx="394">
                  <c:v>28.499999999999975</c:v>
                </c:pt>
                <c:pt idx="395">
                  <c:v>27.499999999999975</c:v>
                </c:pt>
                <c:pt idx="396">
                  <c:v>26.499999999999975</c:v>
                </c:pt>
                <c:pt idx="397">
                  <c:v>27.639999999999976</c:v>
                </c:pt>
                <c:pt idx="398">
                  <c:v>26.639999999999976</c:v>
                </c:pt>
                <c:pt idx="399">
                  <c:v>27.549999999999976</c:v>
                </c:pt>
                <c:pt idx="400">
                  <c:v>26.549999999999976</c:v>
                </c:pt>
                <c:pt idx="401">
                  <c:v>27.249999999999975</c:v>
                </c:pt>
                <c:pt idx="402">
                  <c:v>27.939999999999976</c:v>
                </c:pt>
                <c:pt idx="403">
                  <c:v>27.939999999999976</c:v>
                </c:pt>
                <c:pt idx="404">
                  <c:v>26.939999999999976</c:v>
                </c:pt>
                <c:pt idx="405">
                  <c:v>27.869999999999976</c:v>
                </c:pt>
                <c:pt idx="406">
                  <c:v>27.869999999999976</c:v>
                </c:pt>
                <c:pt idx="407">
                  <c:v>26.869999999999976</c:v>
                </c:pt>
                <c:pt idx="408">
                  <c:v>28.029999999999976</c:v>
                </c:pt>
                <c:pt idx="409">
                  <c:v>28.869999999999976</c:v>
                </c:pt>
                <c:pt idx="410">
                  <c:v>29.549999999999976</c:v>
                </c:pt>
                <c:pt idx="411">
                  <c:v>29.549999999999976</c:v>
                </c:pt>
                <c:pt idx="412">
                  <c:v>28.549999999999976</c:v>
                </c:pt>
                <c:pt idx="413">
                  <c:v>29.609999999999975</c:v>
                </c:pt>
                <c:pt idx="414">
                  <c:v>29.609999999999975</c:v>
                </c:pt>
                <c:pt idx="415">
                  <c:v>29.609999999999975</c:v>
                </c:pt>
                <c:pt idx="416">
                  <c:v>28.609999999999975</c:v>
                </c:pt>
                <c:pt idx="417">
                  <c:v>29.289999999999974</c:v>
                </c:pt>
                <c:pt idx="418">
                  <c:v>28.289999999999974</c:v>
                </c:pt>
                <c:pt idx="419">
                  <c:v>27.289999999999974</c:v>
                </c:pt>
                <c:pt idx="420">
                  <c:v>26.289999999999974</c:v>
                </c:pt>
                <c:pt idx="421">
                  <c:v>25.289999999999974</c:v>
                </c:pt>
                <c:pt idx="422">
                  <c:v>26.339999999999975</c:v>
                </c:pt>
                <c:pt idx="423">
                  <c:v>25.339999999999975</c:v>
                </c:pt>
                <c:pt idx="424">
                  <c:v>26.289999999999974</c:v>
                </c:pt>
                <c:pt idx="425">
                  <c:v>27.229999999999976</c:v>
                </c:pt>
                <c:pt idx="426">
                  <c:v>26.229999999999976</c:v>
                </c:pt>
                <c:pt idx="427">
                  <c:v>25.229999999999976</c:v>
                </c:pt>
                <c:pt idx="428">
                  <c:v>25.969999999999974</c:v>
                </c:pt>
                <c:pt idx="429">
                  <c:v>26.849999999999973</c:v>
                </c:pt>
                <c:pt idx="430">
                  <c:v>25.849999999999973</c:v>
                </c:pt>
                <c:pt idx="431">
                  <c:v>24.849999999999973</c:v>
                </c:pt>
                <c:pt idx="432">
                  <c:v>23.849999999999973</c:v>
                </c:pt>
                <c:pt idx="433">
                  <c:v>25.069999999999972</c:v>
                </c:pt>
                <c:pt idx="434">
                  <c:v>25.949999999999971</c:v>
                </c:pt>
                <c:pt idx="435">
                  <c:v>25.949999999999971</c:v>
                </c:pt>
                <c:pt idx="436">
                  <c:v>24.949999999999971</c:v>
                </c:pt>
                <c:pt idx="437">
                  <c:v>25.75999999999997</c:v>
                </c:pt>
                <c:pt idx="438">
                  <c:v>26.979999999999968</c:v>
                </c:pt>
                <c:pt idx="439">
                  <c:v>28.269999999999968</c:v>
                </c:pt>
                <c:pt idx="440">
                  <c:v>27.269999999999968</c:v>
                </c:pt>
                <c:pt idx="441">
                  <c:v>28.119999999999969</c:v>
                </c:pt>
                <c:pt idx="442">
                  <c:v>27.119999999999969</c:v>
                </c:pt>
                <c:pt idx="443">
                  <c:v>26.119999999999969</c:v>
                </c:pt>
                <c:pt idx="444">
                  <c:v>27.41999999999997</c:v>
                </c:pt>
                <c:pt idx="445">
                  <c:v>28.139999999999969</c:v>
                </c:pt>
                <c:pt idx="446">
                  <c:v>27.139999999999969</c:v>
                </c:pt>
                <c:pt idx="447">
                  <c:v>28.249999999999968</c:v>
                </c:pt>
                <c:pt idx="448">
                  <c:v>28.249999999999968</c:v>
                </c:pt>
                <c:pt idx="449">
                  <c:v>29.489999999999966</c:v>
                </c:pt>
                <c:pt idx="450">
                  <c:v>28.489999999999966</c:v>
                </c:pt>
                <c:pt idx="451">
                  <c:v>29.879999999999967</c:v>
                </c:pt>
                <c:pt idx="452">
                  <c:v>30.969999999999967</c:v>
                </c:pt>
                <c:pt idx="453">
                  <c:v>32.07999999999997</c:v>
                </c:pt>
                <c:pt idx="454">
                  <c:v>31.07999999999997</c:v>
                </c:pt>
                <c:pt idx="455">
                  <c:v>30.07999999999997</c:v>
                </c:pt>
                <c:pt idx="456">
                  <c:v>30.999999999999972</c:v>
                </c:pt>
                <c:pt idx="457">
                  <c:v>29.999999999999972</c:v>
                </c:pt>
                <c:pt idx="458">
                  <c:v>29.999999999999972</c:v>
                </c:pt>
                <c:pt idx="459">
                  <c:v>30.679999999999971</c:v>
                </c:pt>
                <c:pt idx="460">
                  <c:v>31.879999999999971</c:v>
                </c:pt>
                <c:pt idx="461">
                  <c:v>30.879999999999971</c:v>
                </c:pt>
                <c:pt idx="462">
                  <c:v>31.609999999999971</c:v>
                </c:pt>
                <c:pt idx="463">
                  <c:v>32.50999999999997</c:v>
                </c:pt>
                <c:pt idx="464">
                  <c:v>33.319999999999972</c:v>
                </c:pt>
                <c:pt idx="465">
                  <c:v>34.179999999999971</c:v>
                </c:pt>
                <c:pt idx="466">
                  <c:v>34.859999999999971</c:v>
                </c:pt>
                <c:pt idx="467">
                  <c:v>36.069999999999972</c:v>
                </c:pt>
                <c:pt idx="468">
                  <c:v>36.069999999999972</c:v>
                </c:pt>
                <c:pt idx="469">
                  <c:v>37.25999999999997</c:v>
                </c:pt>
                <c:pt idx="470">
                  <c:v>38.14999999999997</c:v>
                </c:pt>
                <c:pt idx="471">
                  <c:v>37.14999999999997</c:v>
                </c:pt>
                <c:pt idx="472">
                  <c:v>38.14999999999997</c:v>
                </c:pt>
                <c:pt idx="473">
                  <c:v>38.889999999999972</c:v>
                </c:pt>
                <c:pt idx="474">
                  <c:v>37.889999999999972</c:v>
                </c:pt>
                <c:pt idx="475">
                  <c:v>36.889999999999972</c:v>
                </c:pt>
                <c:pt idx="476">
                  <c:v>37.599999999999973</c:v>
                </c:pt>
                <c:pt idx="477">
                  <c:v>37.599999999999973</c:v>
                </c:pt>
                <c:pt idx="478">
                  <c:v>36.599999999999973</c:v>
                </c:pt>
                <c:pt idx="479">
                  <c:v>37.529999999999973</c:v>
                </c:pt>
                <c:pt idx="480">
                  <c:v>38.799999999999976</c:v>
                </c:pt>
                <c:pt idx="481">
                  <c:v>39.699999999999974</c:v>
                </c:pt>
                <c:pt idx="482">
                  <c:v>38.699999999999974</c:v>
                </c:pt>
                <c:pt idx="483">
                  <c:v>38.699999999999974</c:v>
                </c:pt>
                <c:pt idx="484">
                  <c:v>39.419999999999973</c:v>
                </c:pt>
                <c:pt idx="485">
                  <c:v>38.419999999999973</c:v>
                </c:pt>
                <c:pt idx="486">
                  <c:v>39.229999999999976</c:v>
                </c:pt>
                <c:pt idx="487">
                  <c:v>39.229999999999976</c:v>
                </c:pt>
                <c:pt idx="488">
                  <c:v>38.229999999999976</c:v>
                </c:pt>
                <c:pt idx="489">
                  <c:v>38.229999999999976</c:v>
                </c:pt>
                <c:pt idx="490">
                  <c:v>37.229999999999976</c:v>
                </c:pt>
                <c:pt idx="491">
                  <c:v>36.229999999999976</c:v>
                </c:pt>
                <c:pt idx="492">
                  <c:v>35.229999999999976</c:v>
                </c:pt>
                <c:pt idx="493">
                  <c:v>36.349999999999973</c:v>
                </c:pt>
                <c:pt idx="494">
                  <c:v>35.349999999999973</c:v>
                </c:pt>
                <c:pt idx="495">
                  <c:v>36.499999999999972</c:v>
                </c:pt>
                <c:pt idx="496">
                  <c:v>37.179999999999971</c:v>
                </c:pt>
                <c:pt idx="497">
                  <c:v>37.179999999999971</c:v>
                </c:pt>
                <c:pt idx="498">
                  <c:v>36.179999999999971</c:v>
                </c:pt>
                <c:pt idx="499">
                  <c:v>36.179999999999971</c:v>
                </c:pt>
                <c:pt idx="500">
                  <c:v>36.889999999999972</c:v>
                </c:pt>
                <c:pt idx="501">
                  <c:v>37.609999999999971</c:v>
                </c:pt>
                <c:pt idx="502">
                  <c:v>36.609999999999971</c:v>
                </c:pt>
                <c:pt idx="503">
                  <c:v>35.609999999999971</c:v>
                </c:pt>
                <c:pt idx="504">
                  <c:v>36.369999999999969</c:v>
                </c:pt>
                <c:pt idx="505">
                  <c:v>35.369999999999969</c:v>
                </c:pt>
                <c:pt idx="506">
                  <c:v>34.369999999999969</c:v>
                </c:pt>
                <c:pt idx="507">
                  <c:v>33.369999999999969</c:v>
                </c:pt>
                <c:pt idx="508">
                  <c:v>32.369999999999969</c:v>
                </c:pt>
                <c:pt idx="509">
                  <c:v>31.369999999999969</c:v>
                </c:pt>
                <c:pt idx="510">
                  <c:v>32.21999999999997</c:v>
                </c:pt>
                <c:pt idx="511">
                  <c:v>32.989999999999974</c:v>
                </c:pt>
                <c:pt idx="512">
                  <c:v>33.759999999999977</c:v>
                </c:pt>
                <c:pt idx="513">
                  <c:v>34.799999999999976</c:v>
                </c:pt>
                <c:pt idx="514">
                  <c:v>34.799999999999976</c:v>
                </c:pt>
                <c:pt idx="515">
                  <c:v>34.799999999999976</c:v>
                </c:pt>
                <c:pt idx="516">
                  <c:v>35.779999999999973</c:v>
                </c:pt>
                <c:pt idx="517">
                  <c:v>34.779999999999973</c:v>
                </c:pt>
                <c:pt idx="518">
                  <c:v>35.459999999999972</c:v>
                </c:pt>
                <c:pt idx="519">
                  <c:v>34.459999999999972</c:v>
                </c:pt>
                <c:pt idx="520">
                  <c:v>35.309999999999974</c:v>
                </c:pt>
                <c:pt idx="521">
                  <c:v>36.599999999999973</c:v>
                </c:pt>
                <c:pt idx="522">
                  <c:v>36.599999999999973</c:v>
                </c:pt>
                <c:pt idx="523">
                  <c:v>35.599999999999973</c:v>
                </c:pt>
                <c:pt idx="524">
                  <c:v>36.319999999999972</c:v>
                </c:pt>
                <c:pt idx="525">
                  <c:v>37.199999999999974</c:v>
                </c:pt>
                <c:pt idx="526">
                  <c:v>37.199999999999974</c:v>
                </c:pt>
                <c:pt idx="527">
                  <c:v>37.199999999999974</c:v>
                </c:pt>
                <c:pt idx="528">
                  <c:v>37.199999999999974</c:v>
                </c:pt>
                <c:pt idx="529">
                  <c:v>37.199999999999974</c:v>
                </c:pt>
                <c:pt idx="530">
                  <c:v>37.949999999999974</c:v>
                </c:pt>
                <c:pt idx="531">
                  <c:v>36.949999999999974</c:v>
                </c:pt>
                <c:pt idx="532">
                  <c:v>35.949999999999974</c:v>
                </c:pt>
                <c:pt idx="533">
                  <c:v>37.069999999999972</c:v>
                </c:pt>
                <c:pt idx="534">
                  <c:v>37.069999999999972</c:v>
                </c:pt>
                <c:pt idx="535">
                  <c:v>38.069999999999972</c:v>
                </c:pt>
                <c:pt idx="536">
                  <c:v>38.749999999999972</c:v>
                </c:pt>
                <c:pt idx="537">
                  <c:v>37.749999999999972</c:v>
                </c:pt>
                <c:pt idx="538">
                  <c:v>36.749999999999972</c:v>
                </c:pt>
                <c:pt idx="539">
                  <c:v>37.46999999999997</c:v>
                </c:pt>
                <c:pt idx="540">
                  <c:v>38.489999999999974</c:v>
                </c:pt>
                <c:pt idx="541">
                  <c:v>39.549999999999976</c:v>
                </c:pt>
                <c:pt idx="542">
                  <c:v>39.549999999999976</c:v>
                </c:pt>
                <c:pt idx="543">
                  <c:v>40.399999999999977</c:v>
                </c:pt>
                <c:pt idx="544">
                  <c:v>39.399999999999977</c:v>
                </c:pt>
                <c:pt idx="545">
                  <c:v>39.399999999999977</c:v>
                </c:pt>
                <c:pt idx="546">
                  <c:v>39.399999999999977</c:v>
                </c:pt>
                <c:pt idx="547">
                  <c:v>40.469999999999978</c:v>
                </c:pt>
                <c:pt idx="548">
                  <c:v>39.469999999999978</c:v>
                </c:pt>
                <c:pt idx="549">
                  <c:v>38.469999999999978</c:v>
                </c:pt>
                <c:pt idx="550">
                  <c:v>38.469999999999978</c:v>
                </c:pt>
                <c:pt idx="551">
                  <c:v>39.289999999999978</c:v>
                </c:pt>
                <c:pt idx="552">
                  <c:v>38.289999999999978</c:v>
                </c:pt>
                <c:pt idx="553">
                  <c:v>38.289999999999978</c:v>
                </c:pt>
                <c:pt idx="554">
                  <c:v>37.289999999999978</c:v>
                </c:pt>
                <c:pt idx="555">
                  <c:v>36.289999999999978</c:v>
                </c:pt>
                <c:pt idx="556">
                  <c:v>37.179999999999978</c:v>
                </c:pt>
                <c:pt idx="557">
                  <c:v>36.179999999999978</c:v>
                </c:pt>
                <c:pt idx="558">
                  <c:v>37.27999999999998</c:v>
                </c:pt>
                <c:pt idx="559">
                  <c:v>38.159999999999982</c:v>
                </c:pt>
                <c:pt idx="560">
                  <c:v>37.159999999999982</c:v>
                </c:pt>
                <c:pt idx="561">
                  <c:v>38.259999999999984</c:v>
                </c:pt>
                <c:pt idx="562">
                  <c:v>37.259999999999984</c:v>
                </c:pt>
                <c:pt idx="563">
                  <c:v>36.259999999999984</c:v>
                </c:pt>
                <c:pt idx="564">
                  <c:v>35.259999999999984</c:v>
                </c:pt>
                <c:pt idx="565">
                  <c:v>34.259999999999984</c:v>
                </c:pt>
                <c:pt idx="566">
                  <c:v>35.199999999999982</c:v>
                </c:pt>
                <c:pt idx="567">
                  <c:v>34.199999999999982</c:v>
                </c:pt>
                <c:pt idx="568">
                  <c:v>33.199999999999982</c:v>
                </c:pt>
                <c:pt idx="569">
                  <c:v>32.199999999999982</c:v>
                </c:pt>
                <c:pt idx="570">
                  <c:v>32.879999999999981</c:v>
                </c:pt>
                <c:pt idx="571">
                  <c:v>33.879999999999981</c:v>
                </c:pt>
                <c:pt idx="572">
                  <c:v>33.879999999999981</c:v>
                </c:pt>
                <c:pt idx="573">
                  <c:v>34.729999999999983</c:v>
                </c:pt>
                <c:pt idx="574">
                  <c:v>33.729999999999983</c:v>
                </c:pt>
                <c:pt idx="575">
                  <c:v>32.729999999999983</c:v>
                </c:pt>
                <c:pt idx="576">
                  <c:v>33.409999999999982</c:v>
                </c:pt>
                <c:pt idx="577">
                  <c:v>33.409999999999982</c:v>
                </c:pt>
                <c:pt idx="578">
                  <c:v>34.109999999999985</c:v>
                </c:pt>
                <c:pt idx="579">
                  <c:v>35.199999999999989</c:v>
                </c:pt>
                <c:pt idx="580">
                  <c:v>36.059999999999988</c:v>
                </c:pt>
                <c:pt idx="581">
                  <c:v>35.059999999999988</c:v>
                </c:pt>
                <c:pt idx="582">
                  <c:v>34.059999999999988</c:v>
                </c:pt>
                <c:pt idx="583">
                  <c:v>33.059999999999988</c:v>
                </c:pt>
                <c:pt idx="584">
                  <c:v>34.029999999999987</c:v>
                </c:pt>
                <c:pt idx="585">
                  <c:v>33.029999999999987</c:v>
                </c:pt>
                <c:pt idx="586">
                  <c:v>33.709999999999987</c:v>
                </c:pt>
                <c:pt idx="587">
                  <c:v>33.709999999999987</c:v>
                </c:pt>
                <c:pt idx="588">
                  <c:v>34.939999999999984</c:v>
                </c:pt>
                <c:pt idx="589">
                  <c:v>35.739999999999981</c:v>
                </c:pt>
                <c:pt idx="590">
                  <c:v>36.619999999999983</c:v>
                </c:pt>
                <c:pt idx="591">
                  <c:v>36.619999999999983</c:v>
                </c:pt>
                <c:pt idx="592">
                  <c:v>35.619999999999983</c:v>
                </c:pt>
                <c:pt idx="593">
                  <c:v>35.619999999999983</c:v>
                </c:pt>
                <c:pt idx="594">
                  <c:v>36.409999999999982</c:v>
                </c:pt>
                <c:pt idx="595">
                  <c:v>35.409999999999982</c:v>
                </c:pt>
                <c:pt idx="596">
                  <c:v>34.409999999999982</c:v>
                </c:pt>
                <c:pt idx="597">
                  <c:v>35.239999999999981</c:v>
                </c:pt>
                <c:pt idx="598">
                  <c:v>34.239999999999981</c:v>
                </c:pt>
                <c:pt idx="599">
                  <c:v>33.239999999999981</c:v>
                </c:pt>
                <c:pt idx="600">
                  <c:v>33.239999999999981</c:v>
                </c:pt>
                <c:pt idx="601">
                  <c:v>32.239999999999981</c:v>
                </c:pt>
                <c:pt idx="602">
                  <c:v>33.049999999999983</c:v>
                </c:pt>
                <c:pt idx="603">
                  <c:v>33.049999999999983</c:v>
                </c:pt>
                <c:pt idx="604">
                  <c:v>32.049999999999983</c:v>
                </c:pt>
                <c:pt idx="605">
                  <c:v>32.949999999999982</c:v>
                </c:pt>
                <c:pt idx="606">
                  <c:v>34.41999999999998</c:v>
                </c:pt>
                <c:pt idx="607">
                  <c:v>33.41999999999998</c:v>
                </c:pt>
                <c:pt idx="608">
                  <c:v>34.679999999999978</c:v>
                </c:pt>
                <c:pt idx="609">
                  <c:v>35.639999999999979</c:v>
                </c:pt>
                <c:pt idx="610">
                  <c:v>36.489999999999981</c:v>
                </c:pt>
                <c:pt idx="611">
                  <c:v>37.559999999999981</c:v>
                </c:pt>
                <c:pt idx="612">
                  <c:v>38.629999999999981</c:v>
                </c:pt>
                <c:pt idx="613">
                  <c:v>38.629999999999981</c:v>
                </c:pt>
                <c:pt idx="614">
                  <c:v>39.509999999999984</c:v>
                </c:pt>
                <c:pt idx="615">
                  <c:v>38.509999999999984</c:v>
                </c:pt>
                <c:pt idx="616">
                  <c:v>39.749999999999986</c:v>
                </c:pt>
                <c:pt idx="617">
                  <c:v>38.749999999999986</c:v>
                </c:pt>
                <c:pt idx="618">
                  <c:v>39.429999999999986</c:v>
                </c:pt>
                <c:pt idx="619">
                  <c:v>40.219999999999985</c:v>
                </c:pt>
                <c:pt idx="620">
                  <c:v>41.229999999999983</c:v>
                </c:pt>
                <c:pt idx="621">
                  <c:v>40.229999999999983</c:v>
                </c:pt>
                <c:pt idx="622">
                  <c:v>40.91999999999998</c:v>
                </c:pt>
                <c:pt idx="623">
                  <c:v>41.739999999999981</c:v>
                </c:pt>
                <c:pt idx="624">
                  <c:v>40.739999999999981</c:v>
                </c:pt>
                <c:pt idx="625">
                  <c:v>39.739999999999981</c:v>
                </c:pt>
                <c:pt idx="626">
                  <c:v>39.739999999999981</c:v>
                </c:pt>
                <c:pt idx="627">
                  <c:v>38.739999999999981</c:v>
                </c:pt>
                <c:pt idx="628">
                  <c:v>38.739999999999981</c:v>
                </c:pt>
                <c:pt idx="629">
                  <c:v>39.41999999999998</c:v>
                </c:pt>
                <c:pt idx="630">
                  <c:v>40.659999999999982</c:v>
                </c:pt>
                <c:pt idx="631">
                  <c:v>41.479999999999983</c:v>
                </c:pt>
                <c:pt idx="632">
                  <c:v>41.479999999999983</c:v>
                </c:pt>
                <c:pt idx="633">
                  <c:v>42.379999999999981</c:v>
                </c:pt>
                <c:pt idx="634">
                  <c:v>41.379999999999981</c:v>
                </c:pt>
                <c:pt idx="635">
                  <c:v>41.379999999999981</c:v>
                </c:pt>
                <c:pt idx="636">
                  <c:v>42.479999999999983</c:v>
                </c:pt>
                <c:pt idx="637">
                  <c:v>43.219999999999985</c:v>
                </c:pt>
                <c:pt idx="638">
                  <c:v>42.219999999999985</c:v>
                </c:pt>
                <c:pt idx="639">
                  <c:v>41.219999999999985</c:v>
                </c:pt>
                <c:pt idx="640">
                  <c:v>40.219999999999985</c:v>
                </c:pt>
                <c:pt idx="641">
                  <c:v>41.069999999999986</c:v>
                </c:pt>
                <c:pt idx="642">
                  <c:v>41.069999999999986</c:v>
                </c:pt>
                <c:pt idx="643">
                  <c:v>40.069999999999986</c:v>
                </c:pt>
                <c:pt idx="644">
                  <c:v>40.069999999999986</c:v>
                </c:pt>
                <c:pt idx="645">
                  <c:v>41.289999999999985</c:v>
                </c:pt>
                <c:pt idx="646">
                  <c:v>41.289999999999985</c:v>
                </c:pt>
                <c:pt idx="647">
                  <c:v>41.289999999999985</c:v>
                </c:pt>
                <c:pt idx="648">
                  <c:v>40.289999999999985</c:v>
                </c:pt>
                <c:pt idx="649">
                  <c:v>39.289999999999985</c:v>
                </c:pt>
                <c:pt idx="650">
                  <c:v>38.289999999999985</c:v>
                </c:pt>
                <c:pt idx="651">
                  <c:v>39.099999999999987</c:v>
                </c:pt>
                <c:pt idx="652">
                  <c:v>38.099999999999987</c:v>
                </c:pt>
                <c:pt idx="653">
                  <c:v>38.099999999999987</c:v>
                </c:pt>
                <c:pt idx="654">
                  <c:v>38.099999999999987</c:v>
                </c:pt>
                <c:pt idx="655">
                  <c:v>39.459999999999987</c:v>
                </c:pt>
                <c:pt idx="656">
                  <c:v>38.459999999999987</c:v>
                </c:pt>
                <c:pt idx="657">
                  <c:v>37.459999999999987</c:v>
                </c:pt>
                <c:pt idx="658">
                  <c:v>38.439999999999984</c:v>
                </c:pt>
                <c:pt idx="659">
                  <c:v>37.439999999999984</c:v>
                </c:pt>
                <c:pt idx="660">
                  <c:v>38.59999999999998</c:v>
                </c:pt>
                <c:pt idx="661">
                  <c:v>39.309999999999981</c:v>
                </c:pt>
                <c:pt idx="662">
                  <c:v>38.309999999999981</c:v>
                </c:pt>
                <c:pt idx="663">
                  <c:v>39.159999999999982</c:v>
                </c:pt>
                <c:pt idx="664">
                  <c:v>40.27999999999998</c:v>
                </c:pt>
                <c:pt idx="665">
                  <c:v>39.27999999999998</c:v>
                </c:pt>
                <c:pt idx="666">
                  <c:v>39.27999999999998</c:v>
                </c:pt>
                <c:pt idx="667">
                  <c:v>40.109999999999978</c:v>
                </c:pt>
                <c:pt idx="668">
                  <c:v>41.019999999999975</c:v>
                </c:pt>
                <c:pt idx="669">
                  <c:v>41.699999999999974</c:v>
                </c:pt>
                <c:pt idx="670">
                  <c:v>40.699999999999974</c:v>
                </c:pt>
                <c:pt idx="671">
                  <c:v>41.379999999999974</c:v>
                </c:pt>
                <c:pt idx="672">
                  <c:v>42.119999999999976</c:v>
                </c:pt>
                <c:pt idx="673">
                  <c:v>41.119999999999976</c:v>
                </c:pt>
                <c:pt idx="674">
                  <c:v>40.119999999999976</c:v>
                </c:pt>
                <c:pt idx="675">
                  <c:v>41.429999999999978</c:v>
                </c:pt>
                <c:pt idx="676">
                  <c:v>42.589999999999975</c:v>
                </c:pt>
                <c:pt idx="677">
                  <c:v>41.589999999999975</c:v>
                </c:pt>
                <c:pt idx="678">
                  <c:v>40.589999999999975</c:v>
                </c:pt>
                <c:pt idx="679">
                  <c:v>39.589999999999975</c:v>
                </c:pt>
                <c:pt idx="680">
                  <c:v>40.379999999999974</c:v>
                </c:pt>
                <c:pt idx="681">
                  <c:v>41.309999999999974</c:v>
                </c:pt>
                <c:pt idx="682">
                  <c:v>42.099999999999973</c:v>
                </c:pt>
                <c:pt idx="683">
                  <c:v>41.099999999999973</c:v>
                </c:pt>
                <c:pt idx="684">
                  <c:v>40.099999999999973</c:v>
                </c:pt>
                <c:pt idx="685">
                  <c:v>40.099999999999973</c:v>
                </c:pt>
                <c:pt idx="686">
                  <c:v>41.339999999999975</c:v>
                </c:pt>
                <c:pt idx="687">
                  <c:v>40.339999999999975</c:v>
                </c:pt>
                <c:pt idx="688">
                  <c:v>39.339999999999975</c:v>
                </c:pt>
                <c:pt idx="689">
                  <c:v>38.339999999999975</c:v>
                </c:pt>
                <c:pt idx="690">
                  <c:v>37.339999999999975</c:v>
                </c:pt>
                <c:pt idx="691">
                  <c:v>36.339999999999975</c:v>
                </c:pt>
                <c:pt idx="692">
                  <c:v>37.329999999999977</c:v>
                </c:pt>
                <c:pt idx="693">
                  <c:v>36.329999999999977</c:v>
                </c:pt>
                <c:pt idx="694">
                  <c:v>37.679999999999978</c:v>
                </c:pt>
                <c:pt idx="695">
                  <c:v>38.429999999999978</c:v>
                </c:pt>
                <c:pt idx="696">
                  <c:v>38.429999999999978</c:v>
                </c:pt>
                <c:pt idx="697">
                  <c:v>39.119999999999976</c:v>
                </c:pt>
                <c:pt idx="698">
                  <c:v>39.999999999999979</c:v>
                </c:pt>
                <c:pt idx="699">
                  <c:v>41.139999999999979</c:v>
                </c:pt>
                <c:pt idx="700">
                  <c:v>40.139999999999979</c:v>
                </c:pt>
                <c:pt idx="701">
                  <c:v>41.259999999999977</c:v>
                </c:pt>
                <c:pt idx="702">
                  <c:v>40.259999999999977</c:v>
                </c:pt>
                <c:pt idx="703">
                  <c:v>39.259999999999977</c:v>
                </c:pt>
                <c:pt idx="704">
                  <c:v>40.199999999999974</c:v>
                </c:pt>
                <c:pt idx="705">
                  <c:v>41.369999999999976</c:v>
                </c:pt>
                <c:pt idx="706">
                  <c:v>40.369999999999976</c:v>
                </c:pt>
                <c:pt idx="707">
                  <c:v>40.369999999999976</c:v>
                </c:pt>
                <c:pt idx="708">
                  <c:v>39.369999999999976</c:v>
                </c:pt>
                <c:pt idx="709">
                  <c:v>38.369999999999976</c:v>
                </c:pt>
                <c:pt idx="710">
                  <c:v>37.369999999999976</c:v>
                </c:pt>
                <c:pt idx="711">
                  <c:v>36.369999999999976</c:v>
                </c:pt>
                <c:pt idx="712">
                  <c:v>35.369999999999976</c:v>
                </c:pt>
                <c:pt idx="713">
                  <c:v>34.369999999999976</c:v>
                </c:pt>
                <c:pt idx="714">
                  <c:v>33.369999999999976</c:v>
                </c:pt>
                <c:pt idx="715">
                  <c:v>32.369999999999976</c:v>
                </c:pt>
                <c:pt idx="716">
                  <c:v>31.369999999999976</c:v>
                </c:pt>
                <c:pt idx="717">
                  <c:v>30.369999999999976</c:v>
                </c:pt>
                <c:pt idx="718">
                  <c:v>29.369999999999976</c:v>
                </c:pt>
                <c:pt idx="719">
                  <c:v>30.179999999999975</c:v>
                </c:pt>
                <c:pt idx="720">
                  <c:v>29.179999999999975</c:v>
                </c:pt>
                <c:pt idx="721">
                  <c:v>28.179999999999975</c:v>
                </c:pt>
                <c:pt idx="722">
                  <c:v>29.299999999999976</c:v>
                </c:pt>
                <c:pt idx="723">
                  <c:v>28.299999999999976</c:v>
                </c:pt>
                <c:pt idx="724">
                  <c:v>29.229999999999976</c:v>
                </c:pt>
                <c:pt idx="725">
                  <c:v>28.229999999999976</c:v>
                </c:pt>
                <c:pt idx="726">
                  <c:v>28.899999999999977</c:v>
                </c:pt>
                <c:pt idx="727">
                  <c:v>29.829999999999977</c:v>
                </c:pt>
                <c:pt idx="728">
                  <c:v>28.829999999999977</c:v>
                </c:pt>
                <c:pt idx="729">
                  <c:v>28.829999999999977</c:v>
                </c:pt>
                <c:pt idx="730">
                  <c:v>29.659999999999975</c:v>
                </c:pt>
                <c:pt idx="731">
                  <c:v>29.659999999999975</c:v>
                </c:pt>
                <c:pt idx="732">
                  <c:v>28.659999999999975</c:v>
                </c:pt>
                <c:pt idx="733">
                  <c:v>29.369999999999976</c:v>
                </c:pt>
                <c:pt idx="734">
                  <c:v>30.359999999999975</c:v>
                </c:pt>
                <c:pt idx="735">
                  <c:v>31.059999999999974</c:v>
                </c:pt>
                <c:pt idx="736">
                  <c:v>30.059999999999974</c:v>
                </c:pt>
                <c:pt idx="737">
                  <c:v>30.749999999999975</c:v>
                </c:pt>
                <c:pt idx="738">
                  <c:v>31.679999999999975</c:v>
                </c:pt>
                <c:pt idx="739">
                  <c:v>30.679999999999975</c:v>
                </c:pt>
                <c:pt idx="740">
                  <c:v>29.679999999999975</c:v>
                </c:pt>
                <c:pt idx="741">
                  <c:v>30.459999999999976</c:v>
                </c:pt>
                <c:pt idx="742">
                  <c:v>29.459999999999976</c:v>
                </c:pt>
                <c:pt idx="743">
                  <c:v>29.459999999999976</c:v>
                </c:pt>
                <c:pt idx="744">
                  <c:v>28.459999999999976</c:v>
                </c:pt>
                <c:pt idx="745">
                  <c:v>29.149999999999977</c:v>
                </c:pt>
                <c:pt idx="746">
                  <c:v>29.149999999999977</c:v>
                </c:pt>
                <c:pt idx="747">
                  <c:v>28.149999999999977</c:v>
                </c:pt>
                <c:pt idx="748">
                  <c:v>28.969999999999978</c:v>
                </c:pt>
                <c:pt idx="749">
                  <c:v>30.109999999999978</c:v>
                </c:pt>
                <c:pt idx="750">
                  <c:v>30.969999999999978</c:v>
                </c:pt>
                <c:pt idx="751">
                  <c:v>32.089999999999975</c:v>
                </c:pt>
                <c:pt idx="752">
                  <c:v>32.849999999999973</c:v>
                </c:pt>
                <c:pt idx="753">
                  <c:v>34.199999999999974</c:v>
                </c:pt>
                <c:pt idx="754">
                  <c:v>34.199999999999974</c:v>
                </c:pt>
                <c:pt idx="755">
                  <c:v>33.199999999999974</c:v>
                </c:pt>
                <c:pt idx="756">
                  <c:v>34.139999999999972</c:v>
                </c:pt>
                <c:pt idx="757">
                  <c:v>33.139999999999972</c:v>
                </c:pt>
                <c:pt idx="758">
                  <c:v>33.139999999999972</c:v>
                </c:pt>
                <c:pt idx="759">
                  <c:v>32.139999999999972</c:v>
                </c:pt>
                <c:pt idx="760">
                  <c:v>32.819999999999972</c:v>
                </c:pt>
                <c:pt idx="761">
                  <c:v>31.819999999999972</c:v>
                </c:pt>
                <c:pt idx="762">
                  <c:v>32.629999999999974</c:v>
                </c:pt>
                <c:pt idx="763">
                  <c:v>33.399999999999977</c:v>
                </c:pt>
                <c:pt idx="764">
                  <c:v>34.409999999999975</c:v>
                </c:pt>
                <c:pt idx="765">
                  <c:v>33.409999999999975</c:v>
                </c:pt>
                <c:pt idx="766">
                  <c:v>32.409999999999975</c:v>
                </c:pt>
                <c:pt idx="767">
                  <c:v>31.409999999999975</c:v>
                </c:pt>
                <c:pt idx="768">
                  <c:v>30.409999999999975</c:v>
                </c:pt>
                <c:pt idx="769">
                  <c:v>31.219999999999974</c:v>
                </c:pt>
                <c:pt idx="770">
                  <c:v>30.219999999999974</c:v>
                </c:pt>
                <c:pt idx="771">
                  <c:v>29.219999999999974</c:v>
                </c:pt>
                <c:pt idx="772">
                  <c:v>29.899999999999974</c:v>
                </c:pt>
                <c:pt idx="773">
                  <c:v>30.959999999999972</c:v>
                </c:pt>
                <c:pt idx="774">
                  <c:v>31.839999999999971</c:v>
                </c:pt>
                <c:pt idx="775">
                  <c:v>30.839999999999971</c:v>
                </c:pt>
                <c:pt idx="776">
                  <c:v>29.839999999999971</c:v>
                </c:pt>
                <c:pt idx="777">
                  <c:v>28.839999999999971</c:v>
                </c:pt>
                <c:pt idx="778">
                  <c:v>28.839999999999971</c:v>
                </c:pt>
                <c:pt idx="779">
                  <c:v>29.71999999999997</c:v>
                </c:pt>
                <c:pt idx="780">
                  <c:v>28.71999999999997</c:v>
                </c:pt>
                <c:pt idx="781">
                  <c:v>30.039999999999971</c:v>
                </c:pt>
                <c:pt idx="782">
                  <c:v>30.939999999999969</c:v>
                </c:pt>
                <c:pt idx="783">
                  <c:v>31.91999999999997</c:v>
                </c:pt>
                <c:pt idx="784">
                  <c:v>32.669999999999973</c:v>
                </c:pt>
                <c:pt idx="785">
                  <c:v>32.669999999999973</c:v>
                </c:pt>
                <c:pt idx="786">
                  <c:v>31.669999999999973</c:v>
                </c:pt>
                <c:pt idx="787">
                  <c:v>31.669999999999973</c:v>
                </c:pt>
                <c:pt idx="788">
                  <c:v>32.389999999999972</c:v>
                </c:pt>
                <c:pt idx="789">
                  <c:v>31.389999999999972</c:v>
                </c:pt>
                <c:pt idx="790">
                  <c:v>32.609999999999971</c:v>
                </c:pt>
                <c:pt idx="791">
                  <c:v>33.479999999999968</c:v>
                </c:pt>
                <c:pt idx="792">
                  <c:v>33.479999999999968</c:v>
                </c:pt>
                <c:pt idx="793">
                  <c:v>32.479999999999968</c:v>
                </c:pt>
                <c:pt idx="794">
                  <c:v>33.289999999999971</c:v>
                </c:pt>
                <c:pt idx="795">
                  <c:v>34.279999999999973</c:v>
                </c:pt>
                <c:pt idx="796">
                  <c:v>33.279999999999973</c:v>
                </c:pt>
                <c:pt idx="797">
                  <c:v>32.279999999999973</c:v>
                </c:pt>
                <c:pt idx="798">
                  <c:v>31.279999999999973</c:v>
                </c:pt>
                <c:pt idx="799">
                  <c:v>32.629999999999974</c:v>
                </c:pt>
                <c:pt idx="800">
                  <c:v>33.309999999999974</c:v>
                </c:pt>
                <c:pt idx="801">
                  <c:v>32.309999999999974</c:v>
                </c:pt>
                <c:pt idx="802">
                  <c:v>33.099999999999973</c:v>
                </c:pt>
                <c:pt idx="803">
                  <c:v>32.099999999999973</c:v>
                </c:pt>
                <c:pt idx="804">
                  <c:v>32.099999999999973</c:v>
                </c:pt>
                <c:pt idx="805">
                  <c:v>31.099999999999973</c:v>
                </c:pt>
                <c:pt idx="806">
                  <c:v>32.109999999999971</c:v>
                </c:pt>
                <c:pt idx="807">
                  <c:v>31.109999999999971</c:v>
                </c:pt>
                <c:pt idx="808">
                  <c:v>32.169999999999973</c:v>
                </c:pt>
                <c:pt idx="809">
                  <c:v>32.939999999999976</c:v>
                </c:pt>
                <c:pt idx="810">
                  <c:v>32.939999999999976</c:v>
                </c:pt>
                <c:pt idx="811">
                  <c:v>31.939999999999976</c:v>
                </c:pt>
                <c:pt idx="812">
                  <c:v>30.939999999999976</c:v>
                </c:pt>
                <c:pt idx="813">
                  <c:v>32.239999999999974</c:v>
                </c:pt>
                <c:pt idx="814">
                  <c:v>31.239999999999974</c:v>
                </c:pt>
                <c:pt idx="815">
                  <c:v>32.089999999999975</c:v>
                </c:pt>
                <c:pt idx="816">
                  <c:v>33.029999999999973</c:v>
                </c:pt>
                <c:pt idx="817">
                  <c:v>32.029999999999973</c:v>
                </c:pt>
                <c:pt idx="818">
                  <c:v>31.029999999999973</c:v>
                </c:pt>
                <c:pt idx="819">
                  <c:v>30.029999999999973</c:v>
                </c:pt>
                <c:pt idx="820">
                  <c:v>30.759999999999973</c:v>
                </c:pt>
                <c:pt idx="821">
                  <c:v>29.759999999999973</c:v>
                </c:pt>
                <c:pt idx="822">
                  <c:v>30.639999999999972</c:v>
                </c:pt>
                <c:pt idx="823">
                  <c:v>31.629999999999971</c:v>
                </c:pt>
                <c:pt idx="824">
                  <c:v>30.629999999999971</c:v>
                </c:pt>
                <c:pt idx="825">
                  <c:v>31.71999999999997</c:v>
                </c:pt>
                <c:pt idx="826">
                  <c:v>30.71999999999997</c:v>
                </c:pt>
                <c:pt idx="827">
                  <c:v>31.779999999999969</c:v>
                </c:pt>
                <c:pt idx="828">
                  <c:v>31.779999999999969</c:v>
                </c:pt>
                <c:pt idx="829">
                  <c:v>32.64999999999997</c:v>
                </c:pt>
                <c:pt idx="830">
                  <c:v>33.679999999999971</c:v>
                </c:pt>
                <c:pt idx="831">
                  <c:v>32.679999999999971</c:v>
                </c:pt>
                <c:pt idx="832">
                  <c:v>31.679999999999971</c:v>
                </c:pt>
                <c:pt idx="833">
                  <c:v>30.679999999999971</c:v>
                </c:pt>
                <c:pt idx="834">
                  <c:v>29.679999999999971</c:v>
                </c:pt>
                <c:pt idx="835">
                  <c:v>28.679999999999971</c:v>
                </c:pt>
                <c:pt idx="836">
                  <c:v>27.679999999999971</c:v>
                </c:pt>
                <c:pt idx="837">
                  <c:v>28.71999999999997</c:v>
                </c:pt>
                <c:pt idx="838">
                  <c:v>28.71999999999997</c:v>
                </c:pt>
                <c:pt idx="839">
                  <c:v>29.50999999999997</c:v>
                </c:pt>
                <c:pt idx="840">
                  <c:v>30.779999999999969</c:v>
                </c:pt>
                <c:pt idx="841">
                  <c:v>29.779999999999969</c:v>
                </c:pt>
                <c:pt idx="842">
                  <c:v>28.779999999999969</c:v>
                </c:pt>
                <c:pt idx="843">
                  <c:v>28.779999999999969</c:v>
                </c:pt>
                <c:pt idx="844">
                  <c:v>29.48999999999997</c:v>
                </c:pt>
                <c:pt idx="845">
                  <c:v>29.48999999999997</c:v>
                </c:pt>
                <c:pt idx="846">
                  <c:v>30.459999999999969</c:v>
                </c:pt>
                <c:pt idx="847">
                  <c:v>29.459999999999969</c:v>
                </c:pt>
                <c:pt idx="848">
                  <c:v>30.23999999999997</c:v>
                </c:pt>
                <c:pt idx="849">
                  <c:v>31.209999999999969</c:v>
                </c:pt>
                <c:pt idx="850">
                  <c:v>32.109999999999971</c:v>
                </c:pt>
                <c:pt idx="851">
                  <c:v>32.889999999999972</c:v>
                </c:pt>
                <c:pt idx="852">
                  <c:v>33.569999999999972</c:v>
                </c:pt>
                <c:pt idx="853">
                  <c:v>33.569999999999972</c:v>
                </c:pt>
                <c:pt idx="854">
                  <c:v>33.569999999999972</c:v>
                </c:pt>
                <c:pt idx="855">
                  <c:v>34.599999999999973</c:v>
                </c:pt>
                <c:pt idx="856">
                  <c:v>35.299999999999976</c:v>
                </c:pt>
                <c:pt idx="857">
                  <c:v>35.299999999999976</c:v>
                </c:pt>
                <c:pt idx="858">
                  <c:v>36.419999999999973</c:v>
                </c:pt>
                <c:pt idx="859">
                  <c:v>35.419999999999973</c:v>
                </c:pt>
                <c:pt idx="860">
                  <c:v>36.389999999999972</c:v>
                </c:pt>
                <c:pt idx="861">
                  <c:v>37.179999999999971</c:v>
                </c:pt>
                <c:pt idx="862">
                  <c:v>37.96999999999997</c:v>
                </c:pt>
                <c:pt idx="863">
                  <c:v>38.919999999999973</c:v>
                </c:pt>
                <c:pt idx="864">
                  <c:v>37.919999999999973</c:v>
                </c:pt>
                <c:pt idx="865">
                  <c:v>36.919999999999973</c:v>
                </c:pt>
                <c:pt idx="866">
                  <c:v>37.589999999999975</c:v>
                </c:pt>
                <c:pt idx="867">
                  <c:v>38.599999999999973</c:v>
                </c:pt>
                <c:pt idx="868">
                  <c:v>39.429999999999971</c:v>
                </c:pt>
                <c:pt idx="869">
                  <c:v>40.119999999999969</c:v>
                </c:pt>
                <c:pt idx="870">
                  <c:v>39.119999999999969</c:v>
                </c:pt>
                <c:pt idx="871">
                  <c:v>38.119999999999969</c:v>
                </c:pt>
                <c:pt idx="872">
                  <c:v>38.879999999999967</c:v>
                </c:pt>
                <c:pt idx="873">
                  <c:v>37.879999999999967</c:v>
                </c:pt>
                <c:pt idx="874">
                  <c:v>37.879999999999967</c:v>
                </c:pt>
                <c:pt idx="875">
                  <c:v>36.879999999999967</c:v>
                </c:pt>
                <c:pt idx="876">
                  <c:v>37.569999999999965</c:v>
                </c:pt>
                <c:pt idx="877">
                  <c:v>38.299999999999962</c:v>
                </c:pt>
                <c:pt idx="878">
                  <c:v>39.369999999999962</c:v>
                </c:pt>
                <c:pt idx="879">
                  <c:v>38.369999999999962</c:v>
                </c:pt>
                <c:pt idx="880">
                  <c:v>37.369999999999962</c:v>
                </c:pt>
                <c:pt idx="881">
                  <c:v>36.369999999999962</c:v>
                </c:pt>
                <c:pt idx="882">
                  <c:v>37.439999999999962</c:v>
                </c:pt>
                <c:pt idx="883">
                  <c:v>38.539999999999964</c:v>
                </c:pt>
                <c:pt idx="884">
                  <c:v>37.539999999999964</c:v>
                </c:pt>
                <c:pt idx="885">
                  <c:v>36.539999999999964</c:v>
                </c:pt>
                <c:pt idx="886">
                  <c:v>37.489999999999966</c:v>
                </c:pt>
                <c:pt idx="887">
                  <c:v>36.489999999999966</c:v>
                </c:pt>
                <c:pt idx="888">
                  <c:v>37.539999999999964</c:v>
                </c:pt>
                <c:pt idx="889">
                  <c:v>36.539999999999964</c:v>
                </c:pt>
                <c:pt idx="890">
                  <c:v>35.539999999999964</c:v>
                </c:pt>
                <c:pt idx="891">
                  <c:v>36.739999999999966</c:v>
                </c:pt>
                <c:pt idx="892">
                  <c:v>37.439999999999969</c:v>
                </c:pt>
                <c:pt idx="893">
                  <c:v>38.609999999999971</c:v>
                </c:pt>
                <c:pt idx="894">
                  <c:v>39.439999999999969</c:v>
                </c:pt>
                <c:pt idx="895">
                  <c:v>38.439999999999969</c:v>
                </c:pt>
                <c:pt idx="896">
                  <c:v>39.459999999999972</c:v>
                </c:pt>
                <c:pt idx="897">
                  <c:v>38.459999999999972</c:v>
                </c:pt>
                <c:pt idx="898">
                  <c:v>39.50999999999997</c:v>
                </c:pt>
                <c:pt idx="899">
                  <c:v>40.309999999999967</c:v>
                </c:pt>
                <c:pt idx="900">
                  <c:v>41.049999999999969</c:v>
                </c:pt>
                <c:pt idx="901">
                  <c:v>41.749999999999972</c:v>
                </c:pt>
                <c:pt idx="902">
                  <c:v>42.739999999999974</c:v>
                </c:pt>
                <c:pt idx="903">
                  <c:v>42.739999999999974</c:v>
                </c:pt>
                <c:pt idx="904">
                  <c:v>41.739999999999974</c:v>
                </c:pt>
                <c:pt idx="905">
                  <c:v>40.739999999999974</c:v>
                </c:pt>
                <c:pt idx="906">
                  <c:v>39.739999999999974</c:v>
                </c:pt>
                <c:pt idx="907">
                  <c:v>38.739999999999974</c:v>
                </c:pt>
                <c:pt idx="908">
                  <c:v>39.539999999999971</c:v>
                </c:pt>
                <c:pt idx="909">
                  <c:v>40.489999999999974</c:v>
                </c:pt>
                <c:pt idx="910">
                  <c:v>41.669999999999973</c:v>
                </c:pt>
                <c:pt idx="911">
                  <c:v>40.669999999999973</c:v>
                </c:pt>
                <c:pt idx="912">
                  <c:v>39.669999999999973</c:v>
                </c:pt>
                <c:pt idx="913">
                  <c:v>40.609999999999971</c:v>
                </c:pt>
                <c:pt idx="914">
                  <c:v>41.539999999999971</c:v>
                </c:pt>
                <c:pt idx="915">
                  <c:v>40.539999999999971</c:v>
                </c:pt>
                <c:pt idx="916">
                  <c:v>41.64999999999997</c:v>
                </c:pt>
                <c:pt idx="917">
                  <c:v>41.64999999999997</c:v>
                </c:pt>
                <c:pt idx="918">
                  <c:v>42.419999999999973</c:v>
                </c:pt>
                <c:pt idx="919">
                  <c:v>41.419999999999973</c:v>
                </c:pt>
                <c:pt idx="920">
                  <c:v>42.179999999999971</c:v>
                </c:pt>
                <c:pt idx="921">
                  <c:v>41.179999999999971</c:v>
                </c:pt>
                <c:pt idx="922">
                  <c:v>40.179999999999971</c:v>
                </c:pt>
                <c:pt idx="923">
                  <c:v>39.179999999999971</c:v>
                </c:pt>
                <c:pt idx="924">
                  <c:v>39.179999999999971</c:v>
                </c:pt>
                <c:pt idx="925">
                  <c:v>40.059999999999974</c:v>
                </c:pt>
                <c:pt idx="926">
                  <c:v>39.059999999999974</c:v>
                </c:pt>
                <c:pt idx="927">
                  <c:v>38.059999999999974</c:v>
                </c:pt>
                <c:pt idx="928">
                  <c:v>39.21999999999997</c:v>
                </c:pt>
                <c:pt idx="929">
                  <c:v>38.21999999999997</c:v>
                </c:pt>
                <c:pt idx="930">
                  <c:v>37.21999999999997</c:v>
                </c:pt>
                <c:pt idx="931">
                  <c:v>37.21999999999997</c:v>
                </c:pt>
                <c:pt idx="932">
                  <c:v>38.029999999999973</c:v>
                </c:pt>
                <c:pt idx="933">
                  <c:v>38.959999999999972</c:v>
                </c:pt>
                <c:pt idx="934">
                  <c:v>40.049999999999976</c:v>
                </c:pt>
                <c:pt idx="935">
                  <c:v>41.119999999999976</c:v>
                </c:pt>
                <c:pt idx="936">
                  <c:v>41.119999999999976</c:v>
                </c:pt>
                <c:pt idx="937">
                  <c:v>42.099999999999973</c:v>
                </c:pt>
                <c:pt idx="938">
                  <c:v>43.07999999999997</c:v>
                </c:pt>
                <c:pt idx="939">
                  <c:v>44.059999999999967</c:v>
                </c:pt>
                <c:pt idx="940">
                  <c:v>44.789999999999964</c:v>
                </c:pt>
                <c:pt idx="941">
                  <c:v>43.789999999999964</c:v>
                </c:pt>
                <c:pt idx="942">
                  <c:v>42.789999999999964</c:v>
                </c:pt>
                <c:pt idx="943">
                  <c:v>43.539999999999964</c:v>
                </c:pt>
                <c:pt idx="944">
                  <c:v>43.539999999999964</c:v>
                </c:pt>
                <c:pt idx="945">
                  <c:v>42.539999999999964</c:v>
                </c:pt>
                <c:pt idx="946">
                  <c:v>41.539999999999964</c:v>
                </c:pt>
                <c:pt idx="947">
                  <c:v>40.539999999999964</c:v>
                </c:pt>
                <c:pt idx="948">
                  <c:v>41.639999999999965</c:v>
                </c:pt>
                <c:pt idx="949">
                  <c:v>40.639999999999965</c:v>
                </c:pt>
                <c:pt idx="950">
                  <c:v>41.349999999999966</c:v>
                </c:pt>
                <c:pt idx="951">
                  <c:v>42.439999999999969</c:v>
                </c:pt>
                <c:pt idx="952">
                  <c:v>41.439999999999969</c:v>
                </c:pt>
                <c:pt idx="953">
                  <c:v>40.439999999999969</c:v>
                </c:pt>
                <c:pt idx="954">
                  <c:v>39.439999999999969</c:v>
                </c:pt>
                <c:pt idx="955">
                  <c:v>38.439999999999969</c:v>
                </c:pt>
                <c:pt idx="956">
                  <c:v>37.439999999999969</c:v>
                </c:pt>
                <c:pt idx="957">
                  <c:v>36.439999999999969</c:v>
                </c:pt>
                <c:pt idx="958">
                  <c:v>35.439999999999969</c:v>
                </c:pt>
                <c:pt idx="959">
                  <c:v>34.439999999999969</c:v>
                </c:pt>
                <c:pt idx="960">
                  <c:v>35.379999999999967</c:v>
                </c:pt>
                <c:pt idx="961">
                  <c:v>34.379999999999967</c:v>
                </c:pt>
                <c:pt idx="962">
                  <c:v>35.32999999999997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5-4369-B0FA-830E994BE8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89412000"/>
        <c:axId val="389400520"/>
      </c:lineChart>
      <c:dateAx>
        <c:axId val="389412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Tips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400520"/>
        <c:crosses val="autoZero"/>
        <c:auto val="0"/>
        <c:lblOffset val="100"/>
        <c:baseTimeUnit val="days"/>
        <c:majorUnit val="100"/>
        <c:minorUnit val="50"/>
      </c:dateAx>
      <c:valAx>
        <c:axId val="38940052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412000"/>
        <c:crosses val="max"/>
        <c:crossBetween val="midCat"/>
      </c:valAx>
      <c:spPr>
        <a:noFill/>
        <a:ln w="952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777240</xdr:colOff>
      <xdr:row>0</xdr:row>
      <xdr:rowOff>175260</xdr:rowOff>
    </xdr:from>
    <xdr:to>
      <xdr:col>12</xdr:col>
      <xdr:colOff>22860</xdr:colOff>
      <xdr:row>25</xdr:row>
      <xdr:rowOff>137160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448C37-3745-4AB7-8DEF-724D19061C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585.490575000003" createdVersion="6" refreshedVersion="6" minRefreshableVersion="3" recordCount="963" xr:uid="{00000000-000A-0000-FFFF-FFFF20000000}">
  <cacheSource type="worksheet">
    <worksheetSource ref="A1:O964" sheet="Blogabet 2 Bilan 30042019"/>
  </cacheSource>
  <cacheFields count="15">
    <cacheField name="Count" numFmtId="0">
      <sharedItems containsSemiMixedTypes="0" containsString="0" containsNumber="1" containsInteger="1" minValue="1" maxValue="963"/>
    </cacheField>
    <cacheField name="Game date" numFmtId="0">
      <sharedItems/>
    </cacheField>
    <cacheField name="Sport" numFmtId="0">
      <sharedItems/>
    </cacheField>
    <cacheField name="Competition" numFmtId="0">
      <sharedItems count="15">
        <s v="Ita. Serie A"/>
        <s v="Spa. Primera"/>
        <s v="Ger. Bundesliga I"/>
        <s v="Eng. Premier"/>
        <s v="Ita. Coppa Italia"/>
        <s v="Fra. Coupe De France"/>
        <s v="Fra. Ligue 1"/>
        <s v="Ger. DFB Pokal"/>
        <s v="Europa League"/>
        <s v="Champions L"/>
        <s v="Eng. FA Cup"/>
        <s v="Spa. Copa Del Rey"/>
        <s v="Eng. League Cup"/>
        <s v="Fra. Other"/>
        <s v="Ita. Other"/>
      </sharedItems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 count="666">
        <s v="Fri, Apr 26th, 2019, 10:48"/>
        <s v="Fri, Apr 26th, 2019, 10:47"/>
        <s v="Fri, Apr 26th, 2019, 10:46"/>
        <s v="Thu, Apr 25th, 2019, 11:20"/>
        <s v="Thu, Apr 25th, 2019, 11:19"/>
        <s v="Thu, Apr 25th, 2019, 11:18"/>
        <s v="Thu, Apr 25th, 2019, 11:17"/>
        <s v="Thu, Apr 25th, 2019, 11:16"/>
        <s v="Wed, Apr 24th, 2019, 14:41"/>
        <s v="Wed, Apr 24th, 2019, 14:40"/>
        <s v="Tue, Apr 23rd, 2019, 14:48"/>
        <s v="Tue, Apr 23rd, 2019, 14:47"/>
        <s v="Tue, Apr 23rd, 2019, 14:46"/>
        <s v="Mon, Apr 22nd, 2019, 11:49"/>
        <s v="Mon, Apr 22nd, 2019, 11:48"/>
        <s v="Mon, Apr 22nd, 2019, 11:47"/>
        <s v="Mon, Apr 22nd, 2019, 11:46"/>
        <s v="Mon, Apr 22nd, 2019, 11:45"/>
        <s v="Mon, Apr 22nd, 2019, 11:44"/>
        <s v="Mon, Apr 22nd, 2019, 11:41"/>
        <s v="Mon, Apr 22nd, 2019, 11:40"/>
        <s v="Sun, Apr 21st, 2019, 10:37"/>
        <s v="Sun, Apr 21st, 2019, 10:36"/>
        <s v="Sun, Apr 21st, 2019, 10:35"/>
        <s v="Sun, Apr 21st, 2019, 10:34"/>
        <s v="Sun, Apr 21st, 2019, 10:33"/>
        <s v="Fri, Apr 19th, 2019, 10:07"/>
        <s v="Fri, Apr 19th, 2019, 10:06"/>
        <s v="Fri, Apr 19th, 2019, 10:05"/>
        <s v="Thu, Apr 18th, 2019, 09:52"/>
        <s v="Thu, Apr 18th, 2019, 09:51"/>
        <s v="Wed, Apr 17th, 2019, 09:19"/>
        <s v="Wed, Apr 17th, 2019, 09:18"/>
        <s v="Tue, Apr 16th, 2019, 10:07"/>
        <s v="Tue, Apr 16th, 2019, 10:06"/>
        <s v="Tue, Apr 16th, 2019, 10:05"/>
        <s v="Mon, Apr 15th, 2019, 10:47"/>
        <s v="Mon, Apr 15th, 2019, 10:46"/>
        <s v="Mon, Apr 15th, 2019, 10:45"/>
        <s v="Mon, Apr 15th, 2019, 10:44"/>
        <s v="Mon, Apr 15th, 2019, 10:43"/>
        <s v="Mon, Apr 15th, 2019, 10:42"/>
        <s v="Mon, Apr 15th, 2019, 10:41"/>
        <s v="Mon, Apr 15th, 2019, 10:40"/>
        <s v="Mon, Apr 15th, 2019, 10:39"/>
        <s v="Sun, Apr 14th, 2019, 12:07"/>
        <s v="Sun, Apr 14th, 2019, 12:06"/>
        <s v="Sun, Apr 14th, 2019, 12:05"/>
        <s v="Sun, Apr 14th, 2019, 12:04"/>
        <s v="Sun, Apr 14th, 2019, 12:03"/>
        <s v="Fri, Apr 12th, 2019, 09:52"/>
        <s v="Fri, Apr 12th, 2019, 09:51"/>
        <s v="Fri, Apr 12th, 2019, 09:50"/>
        <s v="Fri, Apr 12th, 2019, 09:49"/>
        <s v="Thu, Apr 11th, 2019, 09:18"/>
        <s v="Thu, Apr 11th, 2019, 09:17"/>
        <s v="Wed, Apr 10th, 2019, 09:32"/>
        <s v="Wed, Apr 10th, 2019, 09:31"/>
        <s v="Wed, Apr 10th, 2019, 09:30"/>
        <s v="Tue, Apr 9th, 2019, 09:38"/>
        <s v="Tue, Apr 9th, 2019, 09:37"/>
        <s v="Tue, Apr 9th, 2019, 09:36"/>
        <s v="Tue, Apr 9th, 2019, 09:35"/>
        <s v="Mon, Apr 8th, 2019, 09:41"/>
        <s v="Mon, Apr 8th, 2019, 09:40"/>
        <s v="Mon, Apr 8th, 2019, 09:39"/>
        <s v="Mon, Apr 8th, 2019, 09:38"/>
        <s v="Mon, Apr 8th, 2019, 09:37"/>
        <s v="Mon, Apr 8th, 2019, 09:36"/>
        <s v="Mon, Apr 8th, 2019, 09:34"/>
        <s v="Mon, Apr 8th, 2019, 09:33"/>
        <s v="Mon, Apr 8th, 2019, 09:32"/>
        <s v="Mon, Apr 8th, 2019, 09:31"/>
        <s v="Mon, Apr 8th, 2019, 09:30"/>
        <s v="Sun, Apr 7th, 2019, 09:16"/>
        <s v="Sun, Apr 7th, 2019, 09:15"/>
        <s v="Sun, Apr 7th, 2019, 09:14"/>
        <s v="Sun, Apr 7th, 2019, 09:13"/>
        <s v="Sat, Apr 6th, 2019, 11:06"/>
        <s v="Fri, Apr 5th, 2019, 10:09"/>
        <s v="Fri, Apr 5th, 2019, 10:08"/>
        <s v="Fri, Apr 5th, 2019, 10:07"/>
        <s v="Thu, Apr 4th, 2019, 09:56"/>
        <s v="Thu, Apr 4th, 2019, 09:55"/>
        <s v="Thu, Apr 4th, 2019, 09:54"/>
        <s v="Thu, Apr 4th, 2019, 09:53"/>
        <s v="Thu, Apr 4th, 2019, 09:52"/>
        <s v="Thu, Apr 4th, 2019, 09:51"/>
        <s v="Thu, Apr 4th, 2019, 09:50"/>
        <s v="Thu, Apr 4th, 2019, 09:49"/>
        <s v="Wed, Apr 3rd, 2019, 12:10"/>
        <s v="Wed, Apr 3rd, 2019, 12:09"/>
        <s v="Wed, Apr 3rd, 2019, 12:08"/>
        <s v="Wed, Apr 3rd, 2019, 12:07"/>
        <s v="Wed, Apr 3rd, 2019, 12:06"/>
        <s v="Tue, Apr 2nd, 2019, 11:25"/>
        <s v="Tue, Apr 2nd, 2019, 11:24"/>
        <s v="Mon, Apr 1st, 2019, 10:31"/>
        <s v="Mon, Apr 1st, 2019, 10:30"/>
        <s v="Mon, Apr 1st, 2019, 10:29"/>
        <s v="Mon, Apr 1st, 2019, 10:28"/>
        <s v="Mon, Apr 1st, 2019, 10:27"/>
        <s v="Mon, Apr 1st, 2019, 10:26"/>
        <s v="Mon, Apr 1st, 2019, 10:25"/>
        <s v="Mon, Apr 1st, 2019, 10:23"/>
        <s v="Sun, Mar 31st, 2019, 11:12"/>
        <s v="Sun, Mar 31st, 2019, 11:11"/>
        <s v="Sun, Mar 31st, 2019, 11:10"/>
        <s v="Sun, Mar 31st, 2019, 11:09"/>
        <s v="Sun, Mar 31st, 2019, 11:08"/>
        <s v="Sun, Mar 31st, 2019, 11:07"/>
        <s v="Sun, Mar 31st, 2019, 11:06"/>
        <s v="Fri, Mar 29th, 2019, 09:13"/>
        <s v="Fri, Mar 29th, 2019, 09:12"/>
        <s v="Thu, Mar 28th, 2019, 11:41"/>
        <s v="Thu, Mar 28th, 2019, 11:40"/>
        <s v="Thu, Mar 28th, 2019, 11:39"/>
        <s v="Thu, Mar 28th, 2019, 11:38"/>
        <s v="Thu, Mar 28th, 2019, 11:37"/>
        <s v="Thu, Mar 28th, 2019, 11:36"/>
        <s v="Wed, Mar 27th, 2019, 14:45"/>
        <s v="Wed, Mar 27th, 2019, 14:42"/>
        <s v="Wed, Mar 27th, 2019, 14:41"/>
        <s v="Wed, Mar 27th, 2019, 14:40"/>
        <s v="Wed, Mar 27th, 2019, 14:39"/>
        <s v="Wed, Mar 27th, 2019, 14:38"/>
        <s v="Wed, Mar 27th, 2019, 14:37"/>
        <s v="Wed, Mar 27th, 2019, 14:36"/>
        <s v="Wed, Mar 27th, 2019, 14:35"/>
        <s v="Fri, Mar 15th, 2019, 09:49"/>
        <s v="Fri, Mar 15th, 2019, 09:48"/>
        <s v="Fri, Mar 15th, 2019, 09:47"/>
        <s v="Fri, Mar 15th, 2019, 09:46"/>
        <s v="Fri, Mar 15th, 2019, 09:45"/>
        <s v="Thu, Mar 14th, 2019, 08:46"/>
        <s v="Thu, Mar 14th, 2019, 08:45"/>
        <s v="Wed, Mar 13th, 2019, 09:21"/>
        <s v="Wed, Mar 13th, 2019, 09:20"/>
        <s v="Wed, Mar 13th, 2019, 09:19"/>
        <s v="Tue, Mar 12th, 2019, 09:20"/>
        <s v="Tue, Mar 12th, 2019, 09:19"/>
        <s v="Mon, Mar 11th, 2019, 15:52"/>
        <s v="Mon, Mar 11th, 2019, 15:51"/>
        <s v="Mon, Mar 11th, 2019, 15:50"/>
        <s v="Mon, Mar 11th, 2019, 15:49"/>
        <s v="Mon, Mar 11th, 2019, 15:48"/>
        <s v="Mon, Mar 11th, 2019, 15:47"/>
        <s v="Mon, Mar 11th, 2019, 15:46"/>
        <s v="Mon, Mar 11th, 2019, 15:45"/>
        <s v="Mon, Mar 11th, 2019, 15:44"/>
        <s v="Mon, Mar 11th, 2019, 15:43"/>
        <s v="Mon, Mar 11th, 2019, 15:42"/>
        <s v="Mon, Mar 11th, 2019, 15:41"/>
        <s v="Mon, Mar 11th, 2019, 15:40"/>
        <s v="Sun, Mar 10th, 2019, 09:38"/>
        <s v="Sun, Mar 10th, 2019, 09:37"/>
        <s v="Sun, Mar 10th, 2019, 09:36"/>
        <s v="Sun, Mar 10th, 2019, 09:35"/>
        <s v="Sun, Mar 10th, 2019, 09:34"/>
        <s v="Fri, Mar 8th, 2019, 09:25"/>
        <s v="Fri, Mar 8th, 2019, 09:24"/>
        <s v="Fri, Mar 8th, 2019, 09:23"/>
        <s v="Fri, Mar 8th, 2019, 09:22"/>
        <s v="Fri, Mar 8th, 2019, 09:21"/>
        <s v="Fri, Mar 8th, 2019, 09:20"/>
        <s v="Fri, Mar 8th, 2019, 09:19"/>
        <s v="Thu, Mar 7th, 2019, 08:43"/>
        <s v="Wed, Mar 6th, 2019, 08:50"/>
        <s v="Wed, Mar 6th, 2019, 08:49"/>
        <s v="Tue, Mar 5th, 2019, 08:53"/>
        <s v="Mon, Mar 4th, 2019, 12:18"/>
        <s v="Mon, Mar 4th, 2019, 12:17"/>
        <s v="Mon, Mar 4th, 2019, 12:16"/>
        <s v="Mon, Mar 4th, 2019, 12:15"/>
        <s v="Mon, Mar 4th, 2019, 12:14"/>
        <s v="Mon, Mar 4th, 2019, 12:13"/>
        <s v="Mon, Mar 4th, 2019, 12:12"/>
        <s v="Mon, Mar 4th, 2019, 12:11"/>
        <s v="Mon, Mar 4th, 2019, 12:10"/>
        <s v="Mon, Mar 4th, 2019, 12:09"/>
        <s v="Mon, Mar 4th, 2019, 12:08"/>
        <s v="Sun, Mar 3rd, 2019, 10:08"/>
        <s v="Sun, Mar 3rd, 2019, 10:07"/>
        <s v="Sun, Mar 3rd, 2019, 10:06"/>
        <s v="Sun, Mar 3rd, 2019, 10:05"/>
        <s v="Sun, Mar 3rd, 2019, 10:04"/>
        <s v="Sun, Mar 3rd, 2019, 10:03"/>
        <s v="Sat, Mar 2nd, 2019, 10:12"/>
        <s v="Fri, Mar 1st, 2019, 08:37"/>
        <s v="Fri, Mar 1st, 2019, 08:36"/>
        <s v="Thu, Feb 28th, 2019, 13:39"/>
        <s v="Thu, Feb 28th, 2019, 13:38"/>
        <s v="Thu, Feb 28th, 2019, 13:37"/>
        <s v="Thu, Feb 28th, 2019, 13:36"/>
        <s v="Thu, Feb 28th, 2019, 13:35"/>
        <s v="Thu, Feb 28th, 2019, 13:34"/>
        <s v="Wed, Feb 27th, 2019, 09:58"/>
        <s v="Wed, Feb 27th, 2019, 09:57"/>
        <s v="Wed, Feb 27th, 2019, 09:56"/>
        <s v="Tue, Feb 26th, 2019, 08:40"/>
        <s v="Tue, Feb 26th, 2019, 08:39"/>
        <s v="Mon, Feb 25th, 2019, 09:32"/>
        <s v="Mon, Feb 25th, 2019, 09:31"/>
        <s v="Mon, Feb 25th, 2019, 09:30"/>
        <s v="Mon, Feb 25th, 2019, 09:29"/>
        <s v="Mon, Feb 25th, 2019, 09:28"/>
        <s v="Mon, Feb 25th, 2019, 09:27"/>
        <s v="Mon, Feb 25th, 2019, 09:26"/>
        <s v="Mon, Feb 25th, 2019, 09:25"/>
        <s v="Mon, Feb 25th, 2019, 09:24"/>
        <s v="Mon, Feb 25th, 2019, 09:23"/>
        <s v="Sun, Feb 24th, 2019, 09:58"/>
        <s v="Sun, Feb 24th, 2019, 09:57"/>
        <s v="Sun, Feb 24th, 2019, 09:56"/>
        <s v="Sun, Feb 24th, 2019, 09:55"/>
        <s v="Sun, Feb 24th, 2019, 09:54"/>
        <s v="Sun, Feb 24th, 2019, 09:53"/>
        <s v="Sat, Feb 23rd, 2019, 09:18"/>
        <s v="Fri, Feb 22nd, 2019, 08:57"/>
        <s v="Fri, Feb 22nd, 2019, 08:56"/>
        <s v="Fri, Feb 22nd, 2019, 08:55"/>
        <s v="Fri, Feb 22nd, 2019, 08:54"/>
        <s v="Fri, Feb 22nd, 2019, 08:53"/>
        <s v="Fri, Feb 22nd, 2019, 08:51"/>
        <s v="Thu, Feb 21st, 2019, 08:56"/>
        <s v="Thu, Feb 21st, 2019, 08:55"/>
        <s v="Thu, Feb 21st, 2019, 08:54"/>
        <s v="Thu, Feb 21st, 2019, 08:53"/>
        <s v="Wed, Feb 20th, 2019, 08:41"/>
        <s v="Wed, Feb 20th, 2019, 08:40"/>
        <s v="Tue, Feb 19th, 2019, 09:00"/>
        <s v="Tue, Feb 19th, 2019, 08:59"/>
        <s v="Tue, Feb 19th, 2019, 08:58"/>
        <s v="Mon, Feb 18th, 2019, 09:17"/>
        <s v="Mon, Feb 18th, 2019, 09:16"/>
        <s v="Mon, Feb 18th, 2019, 09:15"/>
        <s v="Mon, Feb 18th, 2019, 09:14"/>
        <s v="Mon, Feb 18th, 2019, 09:13"/>
        <s v="Mon, Feb 18th, 2019, 09:12"/>
        <s v="Mon, Feb 18th, 2019, 09:11"/>
        <s v="Mon, Feb 18th, 2019, 09:10"/>
        <s v="Mon, Feb 18th, 2019, 09:09"/>
        <s v="Mon, Feb 18th, 2019, 09:08"/>
        <s v="Mon, Feb 18th, 2019, 09:06"/>
        <s v="Sun, Feb 17th, 2019, 08:59"/>
        <s v="Sun, Feb 17th, 2019, 08:58"/>
        <s v="Sun, Feb 17th, 2019, 08:57"/>
        <s v="Sun, Feb 17th, 2019, 08:56"/>
        <s v="Sat, Feb 16th, 2019, 09:26"/>
        <s v="Sat, Feb 16th, 2019, 09:25"/>
        <s v="Fri, Feb 15th, 2019, 09:03"/>
        <s v="Fri, Feb 15th, 2019, 09:02"/>
        <s v="Fri, Feb 15th, 2019, 09:01"/>
        <s v="Fri, Feb 15th, 2019, 09:00"/>
        <s v="Fri, Feb 15th, 2019, 08:59"/>
        <s v="Thu, Feb 14th, 2019, 08:22"/>
        <s v="Thu, Feb 14th, 2019, 08:21"/>
        <s v="Thu, Feb 14th, 2019, 08:20"/>
        <s v="Thu, Feb 14th, 2019, 08:19"/>
        <s v="Wed, Feb 13th, 2019, 08:58"/>
        <s v="Tue, Feb 12th, 2019, 08:42"/>
        <s v="Mon, Feb 11th, 2019, 17:27"/>
        <s v="Mon, Feb 11th, 2019, 09:48"/>
        <s v="Mon, Feb 11th, 2019, 09:47"/>
        <s v="Mon, Feb 11th, 2019, 09:46"/>
        <s v="Mon, Feb 11th, 2019, 09:45"/>
        <s v="Mon, Feb 11th, 2019, 09:44"/>
        <s v="Mon, Feb 11th, 2019, 09:43"/>
        <s v="Mon, Feb 11th, 2019, 09:42"/>
        <s v="Mon, Feb 11th, 2019, 09:40"/>
        <s v="Mon, Feb 11th, 2019, 09:39"/>
        <s v="Mon, Feb 11th, 2019, 09:38"/>
        <s v="Sun, Feb 10th, 2019, 12:25"/>
        <s v="Sun, Feb 10th, 2019, 12:24"/>
        <s v="Sun, Feb 10th, 2019, 12:23"/>
        <s v="Sun, Feb 10th, 2019, 12:22"/>
        <s v="Sun, Feb 10th, 2019, 12:21"/>
        <s v="Sun, Feb 10th, 2019, 12:20"/>
        <s v="Sun, Feb 10th, 2019, 12:19"/>
        <s v="Sat, Feb 9th, 2019, 09:59"/>
        <s v="Sat, Feb 9th, 2019, 09:58"/>
        <s v="Fri, Feb 8th, 2019, 08:10"/>
        <s v="Fri, Feb 8th, 2019, 08:09"/>
        <s v="Fri, Feb 8th, 2019, 08:08"/>
        <s v="Thu, Feb 7th, 2019, 09:01"/>
        <s v="Thu, Feb 7th, 2019, 09:00"/>
        <s v="Thu, Feb 7th, 2019, 08:59"/>
        <s v="Thu, Feb 7th, 2019, 08:58"/>
        <s v="Thu, Feb 7th, 2019, 08:57"/>
        <s v="Thu, Feb 7th, 2019, 08:56"/>
        <s v="Wed, Feb 6th, 2019, 09:08"/>
        <s v="Wed, Feb 6th, 2019, 09:07"/>
        <s v="Wed, Feb 6th, 2019, 09:06"/>
        <s v="Wed, Feb 6th, 2019, 09:05"/>
        <s v="Wed, Feb 6th, 2019, 09:04"/>
        <s v="Tue, Feb 5th, 2019, 08:58"/>
        <s v="Tue, Feb 5th, 2019, 08:57"/>
        <s v="Tue, Feb 5th, 2019, 08:56"/>
        <s v="Tue, Feb 5th, 2019, 08:55"/>
        <s v="Mon, Feb 4th, 2019, 18:45"/>
        <s v="Mon, Feb 4th, 2019, 12:37"/>
        <s v="Mon, Feb 4th, 2019, 12:36"/>
        <s v="Mon, Feb 4th, 2019, 12:35"/>
        <s v="Mon, Feb 4th, 2019, 12:33"/>
        <s v="Mon, Feb 4th, 2019, 12:32"/>
        <s v="Mon, Feb 4th, 2019, 12:31"/>
        <s v="Mon, Feb 4th, 2019, 12:28"/>
        <s v="Mon, Feb 4th, 2019, 12:27"/>
        <s v="Mon, Feb 4th, 2019, 12:26"/>
        <s v="Sun, Feb 3rd, 2019, 09:48"/>
        <s v="Sun, Feb 3rd, 2019, 09:47"/>
        <s v="Fri, Feb 1st, 2019, 09:45"/>
        <s v="Fri, Feb 1st, 2019, 09:43"/>
        <s v="Thu, Jan 31st, 2019, 09:21"/>
        <s v="Thu, Jan 31st, 2019, 09:20"/>
        <s v="Thu, Jan 31st, 2019, 09:19"/>
        <s v="Thu, Jan 31st, 2019, 09:18"/>
        <s v="Thu, Jan 31st, 2019, 09:17"/>
        <s v="Thu, Jan 31st, 2019, 09:16"/>
        <s v="Thu, Jan 31st, 2019, 09:15"/>
        <s v="Thu, Jan 31st, 2019, 09:14"/>
        <s v="Thu, Jan 31st, 2019, 09:13"/>
        <s v="Thu, Jan 31st, 2019, 09:12"/>
        <s v="Thu, Jan 31st, 2019, 09:11"/>
        <s v="Thu, Jan 31st, 2019, 09:10"/>
        <s v="Wed, Jan 30th, 2019, 08:57"/>
        <s v="Wed, Jan 30th, 2019, 08:56"/>
        <s v="Wed, Jan 30th, 2019, 08:54"/>
        <s v="Wed, Jan 30th, 2019, 08:53"/>
        <s v="Mon, Jan 28th, 2019, 18:16"/>
        <s v="Mon, Jan 28th, 2019, 18:15"/>
        <s v="Mon, Jan 28th, 2019, 18:14"/>
        <s v="Mon, Jan 28th, 2019, 18:13"/>
        <s v="Mon, Jan 28th, 2019, 18:12"/>
        <s v="Mon, Jan 28th, 2019, 18:11"/>
        <s v="Mon, Jan 28th, 2019, 18:10"/>
        <s v="Mon, Jan 28th, 2019, 10:13"/>
        <s v="Mon, Jan 28th, 2019, 10:12"/>
        <s v="Mon, Jan 28th, 2019, 10:11"/>
        <s v="Mon, Jan 28th, 2019, 10:10"/>
        <s v="Mon, Jan 28th, 2019, 10:09"/>
        <s v="Mon, Jan 28th, 2019, 10:08"/>
        <s v="Mon, Jan 28th, 2019, 10:06"/>
        <s v="Mon, Jan 28th, 2019, 10:05"/>
        <s v="Mon, Jan 28th, 2019, 10:04"/>
        <s v="Sun, Jan 27th, 2019, 09:32"/>
        <s v="Sun, Jan 27th, 2019, 09:31"/>
        <s v="Sun, Jan 27th, 2019, 09:30"/>
        <s v="Sun, Jan 27th, 2019, 09:29"/>
        <s v="Sun, Jan 27th, 2019, 09:28"/>
        <s v="Fri, Jan 25th, 2019, 19:17"/>
        <s v="Fri, Jan 25th, 2019, 19:16"/>
        <s v="Fri, Jan 25th, 2019, 11:10"/>
        <s v="Fri, Jan 25th, 2019, 11:09"/>
        <s v="Fri, Jan 25th, 2019, 11:08"/>
        <s v="Fri, Jan 25th, 2019, 11:07"/>
        <s v="Thu, Jan 24th, 2019, 09:52"/>
        <s v="Thu, Jan 24th, 2019, 09:51"/>
        <s v="Thu, Jan 24th, 2019, 09:50"/>
        <s v="Thu, Jan 24th, 2019, 09:49"/>
        <s v="Wed, Jan 23rd, 2019, 11:00"/>
        <s v="Wed, Jan 23rd, 2019, 10:59"/>
        <s v="Wed, Jan 23rd, 2019, 10:58"/>
        <s v="Tue, Jan 22nd, 2019, 16:43"/>
        <s v="Tue, Jan 22nd, 2019, 16:42"/>
        <s v="Mon, Jan 21st, 2019, 18:12"/>
        <s v="Mon, Jan 21st, 2019, 18:10"/>
        <s v="Mon, Jan 21st, 2019, 09:12"/>
        <s v="Mon, Jan 21st, 2019, 09:11"/>
        <s v="Mon, Jan 21st, 2019, 09:10"/>
        <s v="Mon, Jan 21st, 2019, 09:09"/>
        <s v="Sun, Jan 20th, 2019, 08:36"/>
        <s v="Sun, Jan 20th, 2019, 08:35"/>
        <s v="Sun, Jan 20th, 2019, 08:34"/>
        <s v="Sun, Jan 20th, 2019, 08:33"/>
        <s v="Sun, Jan 20th, 2019, 08:32"/>
        <s v="Sun, Jan 20th, 2019, 08:31"/>
        <s v="Fri, Jan 18th, 2019, 08:09"/>
        <s v="Fri, Jan 18th, 2019, 08:08"/>
        <s v="Fri, Jan 18th, 2019, 08:07"/>
        <s v="Thu, Jan 17th, 2019, 18:47"/>
        <s v="Thu, Jan 17th, 2019, 18:46"/>
        <s v="Thu, Jan 17th, 2019, 18:45"/>
        <s v="Thu, Jan 17th, 2019, 08:26"/>
        <s v="Thu, Jan 17th, 2019, 08:25"/>
        <s v="Thu, Jan 17th, 2019, 08:24"/>
        <s v="Thu, Jan 17th, 2019, 08:23"/>
        <s v="Thu, Jan 17th, 2019, 08:22"/>
        <s v="Thu, Jan 17th, 2019, 08:21"/>
        <s v="Thu, Jan 17th, 2019, 08:20"/>
        <s v="Wed, Jan 16th, 2019, 07:49"/>
        <s v="Wed, Jan 16th, 2019, 07:48"/>
        <s v="Wed, Jan 16th, 2019, 07:47"/>
        <s v="Wed, Jan 16th, 2019, 07:46"/>
        <s v="Tue, Jan 15th, 2019, 22:42"/>
        <s v="Tue, Jan 15th, 2019, 22:41"/>
        <s v="Tue, Jan 15th, 2019, 07:39"/>
        <s v="Tue, Jan 15th, 2019, 07:38"/>
        <s v="Tue, Jan 15th, 2019, 07:37"/>
        <s v="Mon, Jan 14th, 2019, 09:04"/>
        <s v="Mon, Jan 14th, 2019, 09:03"/>
        <s v="Mon, Jan 14th, 2019, 09:02"/>
        <s v="Mon, Jan 14th, 2019, 09:01"/>
        <s v="Mon, Jan 14th, 2019, 09:00"/>
        <s v="Mon, Jan 14th, 2019, 08:59"/>
        <s v="Sun, Jan 13th, 2019, 09:05"/>
        <s v="Sun, Jan 13th, 2019, 09:04"/>
        <s v="Fri, Jan 11th, 2019, 17:54"/>
        <s v="Fri, Jan 11th, 2019, 17:53"/>
        <s v="Fri, Jan 11th, 2019, 17:52"/>
        <s v="Fri, Jan 11th, 2019, 17:51"/>
        <s v="Fri, Jan 11th, 2019, 17:50"/>
        <s v="Fri, Jan 11th, 2019, 08:14"/>
        <s v="Fri, Jan 11th, 2019, 08:13"/>
        <s v="Fri, Jan 11th, 2019, 08:12"/>
        <s v="Fri, Jan 11th, 2019, 08:11"/>
        <s v="Thu, Jan 10th, 2019, 08:20"/>
        <s v="Thu, Jan 10th, 2019, 08:18"/>
        <s v="Thu, Jan 10th, 2019, 08:15"/>
        <s v="Thu, Jan 10th, 2019, 08:14"/>
        <s v="Thu, Jan 10th, 2019, 08:13"/>
        <s v="Wed, Jan 9th, 2019, 08:33"/>
        <s v="Wed, Jan 9th, 2019, 08:32"/>
        <s v="Wed, Jan 9th, 2019, 08:31"/>
        <s v="Wed, Jan 9th, 2019, 08:30"/>
        <s v="Tue, Jan 8th, 2019, 07:31"/>
        <s v="Tue, Jan 8th, 2019, 07:27"/>
        <s v="Tue, Jan 8th, 2019, 07:20"/>
        <s v="Mon, Jan 7th, 2019, 09:06"/>
        <s v="Mon, Jan 7th, 2019, 09:02"/>
        <s v="Mon, Jan 7th, 2019, 08:51"/>
        <s v="Mon, Jan 7th, 2019, 08:28"/>
        <s v="Mon, Jan 7th, 2019, 08:25"/>
        <s v="Mon, Jan 7th, 2019, 08:09"/>
        <s v="Sun, Jan 6th, 2019, 20:52"/>
        <s v="Sun, Jan 6th, 2019, 20:48"/>
        <s v="Sun, Jan 6th, 2019, 20:46"/>
        <s v="Sun, Jan 6th, 2019, 12:09"/>
        <s v="Sun, Jan 6th, 2019, 07:41"/>
        <s v="Sun, Jan 6th, 2019, 07:36"/>
        <s v="Sun, Jan 6th, 2019, 07:29"/>
        <s v="Sun, Jan 6th, 2019, 07:24"/>
        <s v="Sun, Jan 6th, 2019, 07:16"/>
        <s v="Fri, Jan 4th, 2019, 10:03"/>
        <s v="Fri, Jan 4th, 2019, 09:58"/>
        <s v="Fri, Jan 4th, 2019, 09:52"/>
        <s v="Fri, Jan 4th, 2019, 09:46"/>
        <s v="Fri, Jan 4th, 2019, 09:41"/>
        <s v="Fri, Jan 4th, 2019, 09:34"/>
        <s v="Fri, Jan 4th, 2019, 09:16"/>
        <s v="Wed, Jan 2nd, 2019, 20:49"/>
        <s v="Mon, Dec 31st, 2018, 08:51"/>
        <s v="Mon, Dec 31st, 2018, 08:45"/>
        <s v="Mon, Dec 31st, 2018, 08:40"/>
        <s v="Mon, Dec 31st, 2018, 08:37"/>
        <s v="Mon, Dec 31st, 2018, 08:34"/>
        <s v="Mon, Dec 31st, 2018, 08:31"/>
        <s v="Mon, Dec 31st, 2018, 08:25"/>
        <s v="Mon, Dec 31st, 2018, 08:20"/>
        <s v="Mon, Dec 31st, 2018, 08:14"/>
        <s v="Mon, Dec 31st, 2018, 08:10"/>
        <s v="Fri, Dec 28th, 2018, 07:53"/>
        <s v="Fri, Dec 28th, 2018, 07:45"/>
        <s v="Thu, Dec 27th, 2018, 09:29"/>
        <s v="Thu, Dec 27th, 2018, 09:15"/>
        <s v="Thu, Dec 27th, 2018, 09:07"/>
        <s v="Thu, Dec 27th, 2018, 08:55"/>
        <s v="Thu, Dec 27th, 2018, 08:51"/>
        <s v="Thu, Dec 27th, 2018, 08:45"/>
        <s v="Thu, Dec 27th, 2018, 08:42"/>
        <s v="Thu, Dec 27th, 2018, 08:39"/>
        <s v="Thu, Dec 27th, 2018, 07:31"/>
        <s v="Thu, Dec 27th, 2018, 07:26"/>
        <s v="Thu, Dec 27th, 2018, 07:22"/>
        <s v="Thu, Dec 27th, 2018, 07:13"/>
        <s v="Thu, Dec 27th, 2018, 07:07"/>
        <s v="Thu, Dec 27th, 2018, 07:02"/>
        <s v="Thu, Dec 27th, 2018, 06:56"/>
        <s v="Thu, Dec 27th, 2018, 06:49"/>
        <s v="Mon, Dec 24th, 2018, 04:07"/>
        <s v="Mon, Dec 24th, 2018, 04:03"/>
        <s v="Mon, Dec 24th, 2018, 04:00"/>
        <s v="Mon, Dec 24th, 2018, 03:51"/>
        <s v="Mon, Dec 24th, 2018, 03:41"/>
        <s v="Mon, Dec 24th, 2018, 03:38"/>
        <s v="Mon, Dec 24th, 2018, 03:34"/>
        <s v="Mon, Dec 24th, 2018, 03:30"/>
        <s v="Mon, Dec 24th, 2018, 03:24"/>
        <s v="Mon, Dec 24th, 2018, 03:18"/>
        <s v="Mon, Dec 24th, 2018, 03:13"/>
        <s v="Mon, Dec 24th, 2018, 03:09"/>
        <s v="Mon, Dec 24th, 2018, 03:01"/>
        <s v="Mon, Dec 24th, 2018, 02:57"/>
        <s v="Mon, Dec 24th, 2018, 02:52"/>
        <s v="Mon, Dec 24th, 2018, 02:40"/>
        <s v="Mon, Dec 24th, 2018, 02:36"/>
        <s v="Mon, Dec 24th, 2018, 02:30"/>
        <s v="Fri, Dec 21st, 2018, 07:28"/>
        <s v="Fri, Dec 21st, 2018, 07:22"/>
        <s v="Fri, Dec 21st, 2018, 07:19"/>
        <s v="Fri, Dec 21st, 2018, 07:13"/>
        <s v="Fri, Dec 21st, 2018, 07:07"/>
        <s v="Fri, Dec 21st, 2018, 07:02"/>
        <s v="Fri, Dec 21st, 2018, 06:57"/>
        <s v="Fri, Dec 21st, 2018, 06:54"/>
        <s v="Thu, Dec 20th, 2018, 08:01"/>
        <s v="Thu, Dec 20th, 2018, 07:53"/>
        <s v="Thu, Dec 20th, 2018, 07:50"/>
        <s v="Thu, Dec 20th, 2018, 07:42"/>
        <s v="Thu, Dec 20th, 2018, 07:37"/>
        <s v="Thu, Dec 20th, 2018, 07:31"/>
        <s v="Thu, Dec 20th, 2018, 07:27"/>
        <s v="Thu, Dec 20th, 2018, 07:22"/>
        <s v="Thu, Dec 20th, 2018, 07:16"/>
        <s v="Wed, Dec 19th, 2018, 07:19"/>
        <s v="Wed, Dec 19th, 2018, 07:13"/>
        <s v="Wed, Dec 19th, 2018, 07:06"/>
        <s v="Tue, Dec 18th, 2018, 08:21"/>
        <s v="Tue, Dec 18th, 2018, 08:17"/>
        <s v="Tue, Dec 18th, 2018, 08:13"/>
        <s v="Tue, Dec 18th, 2018, 08:04"/>
        <s v="Mon, Dec 17th, 2018, 11:15"/>
        <s v="Mon, Dec 17th, 2018, 11:08"/>
        <s v="Mon, Dec 17th, 2018, 10:58"/>
        <s v="Mon, Dec 17th, 2018, 10:52"/>
        <s v="Mon, Dec 17th, 2018, 10:49"/>
        <s v="Mon, Dec 17th, 2018, 10:31"/>
        <s v="Mon, Dec 17th, 2018, 10:26"/>
        <s v="Mon, Dec 17th, 2018, 10:23"/>
        <s v="Sun, Dec 16th, 2018, 21:59"/>
        <s v="Sun, Dec 16th, 2018, 21:50"/>
        <s v="Sun, Dec 16th, 2018, 21:43"/>
        <s v="Sun, Dec 16th, 2018, 21:31"/>
        <s v="Sun, Dec 16th, 2018, 21:23"/>
        <s v="Sun, Dec 16th, 2018, 21:19"/>
        <s v="Sun, Dec 16th, 2018, 21:15"/>
        <s v="Sun, Dec 16th, 2018, 21:11"/>
        <s v="Sun, Dec 16th, 2018, 11:29"/>
        <s v="Sun, Dec 16th, 2018, 11:20"/>
        <s v="Sun, Dec 16th, 2018, 11:13"/>
        <s v="Sun, Dec 16th, 2018, 11:07"/>
        <s v="Sun, Dec 16th, 2018, 11:00"/>
        <s v="Sun, Dec 16th, 2018, 10:57"/>
        <s v="Sun, Dec 16th, 2018, 10:49"/>
        <s v="Fri, Dec 14th, 2018, 07:52"/>
        <s v="Fri, Dec 14th, 2018, 07:43"/>
        <s v="Fri, Dec 14th, 2018, 07:35"/>
        <s v="Fri, Dec 14th, 2018, 07:24"/>
        <s v="Fri, Dec 14th, 2018, 07:13"/>
        <s v="Thu, Dec 13th, 2018, 23:22"/>
        <s v="Thu, Dec 13th, 2018, 23:11"/>
        <s v="Thu, Dec 13th, 2018, 22:59"/>
        <s v="Thu, Dec 13th, 2018, 22:56"/>
        <s v="Thu, Dec 13th, 2018, 07:50"/>
        <s v="Thu, Dec 13th, 2018, 07:44"/>
        <s v="Thu, Dec 13th, 2018, 07:37"/>
        <s v="Thu, Dec 13th, 2018, 07:34"/>
        <s v="Thu, Dec 13th, 2018, 07:27"/>
        <s v="Thu, Dec 13th, 2018, 07:16"/>
        <s v="Thu, Dec 13th, 2018, 07:07"/>
        <s v="Thu, Dec 13th, 2018, 06:59"/>
        <s v="Thu, Dec 13th, 2018, 06:54"/>
        <s v="Wed, Dec 12th, 2018, 07:36"/>
        <s v="Wed, Dec 12th, 2018, 07:30"/>
        <s v="Wed, Dec 12th, 2018, 07:23"/>
        <s v="Wed, Dec 12th, 2018, 07:13"/>
        <s v="Wed, Dec 12th, 2018, 07:07"/>
        <s v="Wed, Dec 12th, 2018, 06:57"/>
        <s v="Wed, Dec 12th, 2018, 06:49"/>
        <s v="Wed, Dec 12th, 2018, 06:46"/>
        <s v="Tue, Dec 11th, 2018, 07:04"/>
        <s v="Tue, Dec 11th, 2018, 06:48"/>
        <s v="Mon, Dec 10th, 2018, 12:00"/>
        <s v="Mon, Dec 10th, 2018, 11:54"/>
        <s v="Mon, Dec 10th, 2018, 11:49"/>
        <s v="Mon, Dec 10th, 2018, 11:46"/>
        <s v="Mon, Dec 10th, 2018, 07:32"/>
        <s v="Mon, Dec 10th, 2018, 07:26"/>
        <s v="Mon, Dec 10th, 2018, 07:22"/>
        <s v="Mon, Dec 10th, 2018, 07:18"/>
        <s v="Mon, Dec 10th, 2018, 07:13"/>
        <s v="Mon, Dec 10th, 2018, 06:58"/>
        <s v="Mon, Dec 10th, 2018, 06:55"/>
        <s v="Mon, Dec 10th, 2018, 06:47"/>
        <s v="Mon, Dec 10th, 2018, 06:40"/>
        <s v="Mon, Dec 10th, 2018, 06:30"/>
        <s v="Mon, Dec 10th, 2018, 06:16"/>
        <s v="Mon, Dec 10th, 2018, 06:12"/>
        <s v="Mon, Dec 10th, 2018, 06:08"/>
        <s v="Mon, Dec 10th, 2018, 06:01"/>
        <s v="Sun, Dec 9th, 2018, 18:16"/>
        <s v="Sun, Dec 9th, 2018, 18:11"/>
        <s v="Fri, Dec 7th, 2018, 09:51"/>
        <s v="Fri, Dec 7th, 2018, 09:50"/>
        <s v="Fri, Dec 7th, 2018, 09:49"/>
        <s v="Fri, Dec 7th, 2018, 09:46"/>
        <s v="Thu, Dec 6th, 2018, 17:52"/>
        <s v="Thu, Dec 6th, 2018, 12:18"/>
        <s v="Thu, Dec 6th, 2018, 12:11"/>
        <s v="Thu, Dec 6th, 2018, 12:07"/>
        <s v="Thu, Dec 6th, 2018, 11:58"/>
        <s v="Thu, Dec 6th, 2018, 11:50"/>
        <s v="Thu, Dec 6th, 2018, 11:44"/>
        <s v="Thu, Dec 6th, 2018, 11:32"/>
        <s v="Thu, Dec 6th, 2018, 09:12"/>
        <s v="Thu, Dec 6th, 2018, 09:06"/>
        <s v="Thu, Dec 6th, 2018, 09:03"/>
        <s v="Thu, Dec 6th, 2018, 08:56"/>
        <s v="Thu, Dec 6th, 2018, 08:52"/>
        <s v="Thu, Dec 6th, 2018, 08:40"/>
        <s v="Thu, Dec 6th, 2018, 08:35"/>
        <s v="Thu, Dec 6th, 2018, 08:30"/>
        <s v="Thu, Dec 6th, 2018, 08:26"/>
        <s v="Thu, Dec 6th, 2018, 06:50"/>
        <s v="Thu, Dec 6th, 2018, 06:44"/>
        <s v="Thu, Dec 6th, 2018, 06:40"/>
        <s v="Thu, Dec 6th, 2018, 06:37"/>
        <s v="Thu, Dec 6th, 2018, 06:35"/>
        <s v="Thu, Dec 6th, 2018, 06:32"/>
        <s v="Wed, Dec 5th, 2018, 07:26"/>
        <s v="Tue, Dec 4th, 2018, 07:50"/>
        <s v="Tue, Dec 4th, 2018, 07:45"/>
        <s v="Tue, Dec 4th, 2018, 07:33"/>
        <s v="Tue, Dec 4th, 2018, 07:29"/>
        <s v="Tue, Dec 4th, 2018, 07:17"/>
        <s v="Mon, Dec 3rd, 2018, 06:52"/>
        <s v="Mon, Dec 3rd, 2018, 06:49"/>
        <s v="Mon, Dec 3rd, 2018, 06:43"/>
        <s v="Mon, Dec 3rd, 2018, 06:38"/>
        <s v="Mon, Dec 3rd, 2018, 06:36"/>
        <s v="Mon, Dec 3rd, 2018, 06:33"/>
        <s v="Mon, Dec 3rd, 2018, 06:29"/>
        <s v="Mon, Dec 3rd, 2018, 06:23"/>
        <s v="Sun, Dec 2nd, 2018, 23:52"/>
        <s v="Sun, Dec 2nd, 2018, 23:44"/>
        <s v="Sun, Dec 2nd, 2018, 23:33"/>
        <s v="Sun, Dec 2nd, 2018, 21:12"/>
        <s v="Sun, Dec 2nd, 2018, 21:08"/>
        <s v="Sun, Dec 2nd, 2018, 21:02"/>
        <s v="Sun, Dec 2nd, 2018, 20:59"/>
        <s v="Sun, Dec 2nd, 2018, 20:48"/>
        <s v="Sun, Dec 2nd, 2018, 20:43"/>
        <s v="Sun, Dec 2nd, 2018, 09:57"/>
        <s v="Sun, Dec 2nd, 2018, 09:46"/>
        <s v="Sun, Dec 2nd, 2018, 09:40"/>
        <s v="Sun, Dec 2nd, 2018, 09:36"/>
        <s v="Sun, Dec 2nd, 2018, 09:33"/>
        <s v="Fri, Nov 30th, 2018, 18:48"/>
        <s v="Fri, Nov 30th, 2018, 17:58"/>
        <s v="Fri, Nov 30th, 2018, 17:44"/>
        <s v="Fri, Nov 30th, 2018, 17:36"/>
        <s v="Fri, Nov 30th, 2018, 17:29"/>
        <s v="Fri, Nov 30th, 2018, 17:04"/>
        <s v="Fri, Nov 30th, 2018, 16:58"/>
        <s v="Fri, Nov 30th, 2018, 16:53"/>
        <s v="Fri, Nov 30th, 2018, 16:44"/>
        <s v="Fri, Nov 30th, 2018, 07:48"/>
        <s v="Fri, Nov 30th, 2018, 07:45"/>
        <s v="Fri, Nov 30th, 2018, 07:40"/>
        <s v="Thu, Nov 29th, 2018, 18:12"/>
        <s v="Thu, Nov 29th, 2018, 17:57"/>
        <s v="Thu, Nov 29th, 2018, 17:38"/>
        <s v="Thu, Nov 29th, 2018, 17:34"/>
        <s v="Thu, Nov 29th, 2018, 07:40"/>
        <s v="Thu, Nov 29th, 2018, 07:33"/>
        <s v="Thu, Nov 29th, 2018, 06:4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585.628975231484" createdVersion="6" refreshedVersion="6" minRefreshableVersion="3" recordCount="963" xr:uid="{00000000-000A-0000-FFFF-FFFF33000000}">
  <cacheSource type="worksheet">
    <worksheetSource ref="A1:Q964" sheet="Blogabet 2 Bilan 30042019"/>
  </cacheSource>
  <cacheFields count="18">
    <cacheField name="Count" numFmtId="0">
      <sharedItems containsSemiMixedTypes="0" containsString="0" containsNumber="1" containsInteger="1" minValue="1" maxValue="963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SemiMixedTypes="0" containsString="0" containsNumber="1" minValue="-4.2899999999999991" maxValue="44.789999999999964"/>
    </cacheField>
    <cacheField name="Mois" numFmtId="14">
      <sharedItems containsSemiMixedTypes="0" containsNonDate="0" containsDate="1" containsString="0" minDate="2018-11-01T00:00:00" maxDate="2019-04-02T00:00:00" count="6">
        <d v="2018-11-01T00:00:00"/>
        <d v="2018-12-01T00:00:00"/>
        <d v="2019-01-01T00:00:00"/>
        <d v="2019-02-01T00:00:00"/>
        <d v="2019-03-01T00:00:00"/>
        <d v="2019-04-01T00:00:00"/>
      </sharedItems>
      <fieldGroup par="17" base="16">
        <rangePr groupBy="months" startDate="2018-11-01T00:00:00" endDate="2019-04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9"/>
        </groupItems>
      </fieldGroup>
    </cacheField>
    <cacheField name="Years" numFmtId="0" databaseField="0">
      <fieldGroup base="16">
        <rangePr groupBy="years" startDate="2018-11-01T00:00:00" endDate="2019-04-02T00:00:00"/>
        <groupItems count="4">
          <s v="&lt;01/11/2018"/>
          <s v="2018"/>
          <s v="2019"/>
          <s v="&gt;02/04/2019"/>
        </groupItems>
      </fieldGroup>
    </cacheField>
  </cacheFields>
  <extLst>
    <ext xmlns:x14="http://schemas.microsoft.com/office/spreadsheetml/2009/9/main" uri="{725AE2AE-9491-48be-B2B4-4EB974FC3084}">
      <x14:pivotCacheDefinition pivotCacheId="175806431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3">
  <r>
    <n v="1"/>
    <s v=" 29 Apr 2019, 19:00"/>
    <s v="Football"/>
    <x v="0"/>
    <s v="Atalanta BC - Udinese"/>
    <n v="1.95"/>
    <s v="WIN"/>
    <s v="Full Event Home -1.50 (AH)"/>
    <s v="2-0"/>
    <s v="PINNACLE"/>
    <n v="1.952"/>
    <n v="1"/>
    <n v="0.95"/>
    <s v="https://aw-tipster.blogabet.com"/>
    <x v="0"/>
  </r>
  <r>
    <n v="2"/>
    <s v=" 28 Apr 2019, 20:45"/>
    <s v="Football"/>
    <x v="1"/>
    <s v="Rayo Vallecano - Real Madrid"/>
    <n v="0"/>
    <s v="LOST"/>
    <s v="Full Event Away -1.00 (AH)"/>
    <s v="1-0"/>
    <s v="PINNACLE"/>
    <n v="1.6890000000000001"/>
    <n v="1"/>
    <n v="-1"/>
    <s v="https://aw-tipster.blogabet.com"/>
    <x v="1"/>
  </r>
  <r>
    <n v="3"/>
    <s v=" 28 Apr 2019, 18:30"/>
    <s v="Football"/>
    <x v="1"/>
    <s v="Villarreal CF - Huesca"/>
    <n v="1.94"/>
    <s v="WIN"/>
    <s v="Full Event Away +1.00 (AH)"/>
    <s v="1-1"/>
    <s v="PINNACLE"/>
    <n v="1.9430000000000001"/>
    <n v="1"/>
    <n v="0.94"/>
    <s v="https://aw-tipster.blogabet.com"/>
    <x v="1"/>
  </r>
  <r>
    <n v="4"/>
    <s v=" 28 Apr 2019, 16:15"/>
    <s v="Football"/>
    <x v="1"/>
    <s v="Real Sociedad - Getafe"/>
    <n v="0"/>
    <s v="LOST"/>
    <s v="Full Event Away +0.00 (AH)"/>
    <s v="2-1"/>
    <s v="PINNACLE"/>
    <n v="2.04"/>
    <n v="1"/>
    <n v="-1"/>
    <s v="https://aw-tipster.blogabet.com"/>
    <x v="2"/>
  </r>
  <r>
    <n v="5"/>
    <s v=" 28 Apr 2019, 14:00"/>
    <s v="Football"/>
    <x v="1"/>
    <s v="Girona - Sevilla"/>
    <n v="0"/>
    <s v="LOST"/>
    <s v="Full Event Away (1X2)"/>
    <s v="1-0"/>
    <s v="PINNACLE"/>
    <n v="1.9"/>
    <n v="1"/>
    <n v="-1"/>
    <s v="https://aw-tipster.blogabet.com"/>
    <x v="2"/>
  </r>
  <r>
    <n v="6"/>
    <s v=" 27 Apr 2019, 20:45"/>
    <s v="Football"/>
    <x v="1"/>
    <s v="Barcelona - Levante UD"/>
    <n v="0"/>
    <s v="LOST"/>
    <s v="Full Event Home -1.50 (AH)"/>
    <s v="1-0"/>
    <s v="PINNACLE"/>
    <n v="1.7569999999999999"/>
    <n v="1"/>
    <n v="-1"/>
    <s v="https://aw-tipster.blogabet.com"/>
    <x v="2"/>
  </r>
  <r>
    <n v="7"/>
    <s v=" 28 Apr 2019, 20:30"/>
    <s v="Football"/>
    <x v="0"/>
    <s v="Torino - AC Milan"/>
    <n v="0"/>
    <s v="LOST"/>
    <s v="Full Event Away +0.00 (AH)"/>
    <s v="2-0"/>
    <s v="PINNACLE"/>
    <n v="1.8620000000000001"/>
    <n v="1"/>
    <n v="-1"/>
    <s v="https://aw-tipster.blogabet.com"/>
    <x v="3"/>
  </r>
  <r>
    <n v="8"/>
    <s v=" 28 Apr 2019, 18:00"/>
    <s v="Football"/>
    <x v="0"/>
    <s v="Sampdoria - Lazio"/>
    <n v="0"/>
    <s v="LOST"/>
    <s v="Full Event Home +0.00 (AH)"/>
    <s v="1-2"/>
    <s v="PINNACLE"/>
    <n v="2.2200000000000002"/>
    <n v="1"/>
    <n v="-1"/>
    <s v="https://aw-tipster.blogabet.com"/>
    <x v="4"/>
  </r>
  <r>
    <n v="9"/>
    <s v=" 28 Apr 2019, 12:00"/>
    <s v="Football"/>
    <x v="1"/>
    <s v="Valencia - Eibar"/>
    <n v="0"/>
    <s v="LOST"/>
    <s v="Full Event Home -1.00 (AH)"/>
    <s v="0-1"/>
    <s v="PINNACLE"/>
    <n v="1.675"/>
    <n v="1"/>
    <n v="-1"/>
    <s v="https://aw-tipster.blogabet.com"/>
    <x v="4"/>
  </r>
  <r>
    <n v="10"/>
    <s v=" 27 Apr 2019, 13:00"/>
    <s v="Football"/>
    <x v="1"/>
    <s v="Athletic Club Bilbao - Alaves"/>
    <n v="0"/>
    <s v="LOST"/>
    <s v="Full Event Home -1.00 (AH)"/>
    <s v="1-1"/>
    <s v="PINNACLE"/>
    <n v="1.9610000000000001"/>
    <n v="1"/>
    <n v="-1"/>
    <s v="https://aw-tipster.blogabet.com"/>
    <x v="5"/>
  </r>
  <r>
    <n v="11"/>
    <s v=" 28 Apr 2019, 18:00"/>
    <s v="Football"/>
    <x v="2"/>
    <s v="Nurnberg - Bayern Munich"/>
    <n v="0"/>
    <s v="LOST"/>
    <s v="First Half Away -1.00 (AH)"/>
    <s v="0-0"/>
    <s v="PINNACLE"/>
    <n v="1.877"/>
    <n v="1"/>
    <n v="-1"/>
    <s v="https://aw-tipster.blogabet.com"/>
    <x v="5"/>
  </r>
  <r>
    <n v="12"/>
    <s v=" 28 Apr 2019, 17:30"/>
    <s v="Football"/>
    <x v="3"/>
    <s v="Manchester United - Chelsea"/>
    <n v="2.09"/>
    <s v="WIN"/>
    <s v="Full Event Under 2.5 (O/U)"/>
    <s v="1-1"/>
    <s v="PINNACLE"/>
    <n v="2.09"/>
    <n v="1"/>
    <n v="1.0900000000000001"/>
    <s v="https://aw-tipster.blogabet.com"/>
    <x v="6"/>
  </r>
  <r>
    <n v="13"/>
    <s v=" 28 Apr 2019, 15:05"/>
    <s v="Football"/>
    <x v="3"/>
    <s v="Burnley - Manchester City"/>
    <n v="1.71"/>
    <s v="WIN"/>
    <s v="Full Event Home +2.50 (AH)"/>
    <s v="0-1"/>
    <s v="PINNACLE"/>
    <n v="1.7090000000000001"/>
    <n v="1"/>
    <n v="0.71"/>
    <s v="https://aw-tipster.blogabet.com"/>
    <x v="7"/>
  </r>
  <r>
    <n v="14"/>
    <s v=" 28 Apr 2019, 13:00"/>
    <s v="Football"/>
    <x v="3"/>
    <s v="Leicester City - Arsenal"/>
    <n v="0"/>
    <s v="LOST"/>
    <s v="Full Event Away +0.00 (AH)"/>
    <s v="3-0"/>
    <s v="PINNACLE"/>
    <n v="1.8839999999999999"/>
    <n v="1"/>
    <n v="-1"/>
    <s v="https://aw-tipster.blogabet.com"/>
    <x v="7"/>
  </r>
  <r>
    <n v="15"/>
    <s v=" 27 Apr 2019, 16:00"/>
    <s v="Football"/>
    <x v="3"/>
    <s v="Watford - Wolverhampton Wanderers"/>
    <n v="2.1"/>
    <s v="WIN"/>
    <s v="Full Event Away +0.00 (AH)"/>
    <s v="1-2"/>
    <s v="PINNACLE"/>
    <n v="2.1"/>
    <n v="1"/>
    <n v="1.1000000000000001"/>
    <s v="https://aw-tipster.blogabet.com"/>
    <x v="7"/>
  </r>
  <r>
    <n v="16"/>
    <s v=" 27 Apr 2019, 18:30"/>
    <s v="Football"/>
    <x v="3"/>
    <s v="Brighton and Hove Albion - Newcastle United"/>
    <n v="0"/>
    <s v="LOST"/>
    <s v="Full Event Home (1X2)"/>
    <s v="1-1"/>
    <s v="PINNACLE"/>
    <n v="2.31"/>
    <n v="1"/>
    <n v="-1"/>
    <s v="https://aw-tipster.blogabet.com"/>
    <x v="8"/>
  </r>
  <r>
    <n v="17"/>
    <s v=" 27 Apr 2019, 16:00"/>
    <s v="Football"/>
    <x v="3"/>
    <s v="Southampton - Bournemouth"/>
    <n v="0"/>
    <s v="LOST"/>
    <s v="Full Event Home (1X2)"/>
    <s v="3-3"/>
    <s v="PINNACLE"/>
    <n v="2.0099999999999998"/>
    <n v="1"/>
    <n v="-1"/>
    <s v="https://aw-tipster.blogabet.com"/>
    <x v="8"/>
  </r>
  <r>
    <n v="18"/>
    <s v=" 27 Apr 2019, 13:30"/>
    <s v="Football"/>
    <x v="3"/>
    <s v="Tottenham Hotspur - West Ham United"/>
    <n v="0"/>
    <s v="LOST"/>
    <s v="Full Event Home -1.00 (AH)"/>
    <s v="0-1"/>
    <s v="PINNACLE"/>
    <n v="1.7090000000000001"/>
    <n v="1"/>
    <n v="-1"/>
    <s v="https://aw-tipster.blogabet.com"/>
    <x v="9"/>
  </r>
  <r>
    <n v="19"/>
    <s v=" 28 Apr 2019, 12:30"/>
    <s v="Football"/>
    <x v="0"/>
    <s v="Frosinone - Napoli"/>
    <n v="1"/>
    <s v="PUSH"/>
    <s v="Full Event Away over 2 (Team O/U)"/>
    <s v="0-2"/>
    <s v="PINNACLE"/>
    <n v="1.84"/>
    <n v="1"/>
    <n v="0"/>
    <s v="https://aw-tipster.blogabet.com"/>
    <x v="10"/>
  </r>
  <r>
    <n v="20"/>
    <s v=" 28 Apr 2019, 15:30"/>
    <s v="Football"/>
    <x v="2"/>
    <s v="Hoffenheim - Wolfsburg"/>
    <n v="1.75"/>
    <s v="WIN"/>
    <s v="Full Event Away +1.50 (AH)"/>
    <s v="1-4"/>
    <s v="PINNACLE"/>
    <n v="1.746"/>
    <n v="1"/>
    <n v="0.75"/>
    <s v="https://aw-tipster.blogabet.com"/>
    <x v="11"/>
  </r>
  <r>
    <n v="21"/>
    <s v=" 27 Apr 2019, 15:30"/>
    <s v="Football"/>
    <x v="2"/>
    <s v="Eintracht Frankfurt - Hertha Berlin"/>
    <n v="0"/>
    <s v="LOST"/>
    <s v="Full Event Home -1.00 (AH)"/>
    <s v="0-0"/>
    <s v="PINNACLE"/>
    <n v="1.671"/>
    <n v="1"/>
    <n v="-1"/>
    <s v="https://aw-tipster.blogabet.com"/>
    <x v="11"/>
  </r>
  <r>
    <n v="22"/>
    <s v=" 25 Apr 2019, 20:45"/>
    <s v="Football"/>
    <x v="4"/>
    <s v="Atalanta BC - Fiorentina"/>
    <n v="0"/>
    <s v="LOST"/>
    <s v="Full Event Away +0.50 (AH)"/>
    <s v="2-1"/>
    <s v="PINNACLE"/>
    <n v="2.21"/>
    <n v="1"/>
    <n v="-1"/>
    <s v="https://aw-tipster.blogabet.com"/>
    <x v="12"/>
  </r>
  <r>
    <n v="23"/>
    <s v=" 27 Apr 2019, 21:00"/>
    <s v="Football"/>
    <x v="5"/>
    <s v="Rennes - Paris Saint Germain"/>
    <n v="1.73"/>
    <s v="WIN"/>
    <s v="Full Event Home +2.00 (AH)"/>
    <s v="2-2"/>
    <s v="PINNACLE"/>
    <n v="1.7290000000000001"/>
    <n v="1"/>
    <n v="0.73"/>
    <s v="https://aw-tipster.blogabet.com"/>
    <x v="13"/>
  </r>
  <r>
    <n v="24"/>
    <s v=" 28 Apr 2019, 21:00"/>
    <s v="Football"/>
    <x v="6"/>
    <s v="Marseille - Nantes"/>
    <n v="1.98"/>
    <s v="WIN"/>
    <s v="Full Event Away +1.00 (AH)"/>
    <s v="1-2"/>
    <s v="PINNACLE"/>
    <n v="1.98"/>
    <n v="1"/>
    <n v="0.98"/>
    <s v="https://aw-tipster.blogabet.com"/>
    <x v="13"/>
  </r>
  <r>
    <n v="25"/>
    <s v=" 28 Apr 2019, 17:00"/>
    <s v="Football"/>
    <x v="6"/>
    <s v="St Etienne - Toulouse FC"/>
    <n v="1.98"/>
    <s v="WIN"/>
    <s v="Full Event Home -1.00 (AH)"/>
    <s v="2-0"/>
    <s v="PINNACLE"/>
    <n v="1.98"/>
    <n v="1"/>
    <n v="0.98"/>
    <s v="https://aw-tipster.blogabet.com"/>
    <x v="14"/>
  </r>
  <r>
    <n v="26"/>
    <s v=" 28 Apr 2019, 15:00"/>
    <s v="Football"/>
    <x v="6"/>
    <s v="Lille - Nimes Olympique"/>
    <n v="1.98"/>
    <s v="WIN"/>
    <s v="Full Event Home -1.00 (AH)"/>
    <s v="5-0"/>
    <s v="PINNACLE"/>
    <n v="1.98"/>
    <n v="1"/>
    <n v="0.98"/>
    <s v="https://aw-tipster.blogabet.com"/>
    <x v="14"/>
  </r>
  <r>
    <n v="27"/>
    <s v=" 26 Apr 2019, 20:45"/>
    <s v="Football"/>
    <x v="6"/>
    <s v="Bordeaux - Lyon"/>
    <n v="1"/>
    <s v="PUSH"/>
    <s v="Full Event Home +1.00 (AH)"/>
    <s v="2-3"/>
    <s v="PINNACLE"/>
    <n v="1.704"/>
    <n v="1"/>
    <n v="0"/>
    <s v="https://aw-tipster.blogabet.com"/>
    <x v="14"/>
  </r>
  <r>
    <n v="28"/>
    <s v=" 25 Apr 2019, 21:30"/>
    <s v="Football"/>
    <x v="1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x v="15"/>
  </r>
  <r>
    <n v="29"/>
    <s v=" 25 Apr 2019, 19:30"/>
    <s v="Football"/>
    <x v="1"/>
    <s v="Sevilla - Rayo Vallecano"/>
    <n v="2.09"/>
    <s v="WIN"/>
    <s v="Full Event Home -1.50 (AH)"/>
    <s v="5-0"/>
    <s v="PINNACLE"/>
    <n v="2.09"/>
    <n v="1"/>
    <n v="1.0900000000000001"/>
    <s v="https://aw-tipster.blogabet.com"/>
    <x v="16"/>
  </r>
  <r>
    <n v="30"/>
    <s v=" 24 Apr 2019, 19:30"/>
    <s v="Football"/>
    <x v="1"/>
    <s v="Atletico Madrid - Valencia"/>
    <n v="1.93"/>
    <s v="WIN"/>
    <s v="Full Event Home (1X2)"/>
    <s v="3-2"/>
    <s v="PINNACLE"/>
    <n v="1.925"/>
    <n v="1"/>
    <n v="0.93"/>
    <s v="https://aw-tipster.blogabet.com"/>
    <x v="16"/>
  </r>
  <r>
    <n v="31"/>
    <s v=" 27 Apr 2019, 16:00"/>
    <s v="Football"/>
    <x v="3"/>
    <s v="Fulham - Cardiff City"/>
    <n v="1.81"/>
    <s v="WIN"/>
    <s v="Full Event Home +0.00 (AH)"/>
    <s v="1-0"/>
    <s v="PINNACLE"/>
    <n v="1.806"/>
    <n v="1"/>
    <n v="0.81"/>
    <s v="https://aw-tipster.blogabet.com"/>
    <x v="17"/>
  </r>
  <r>
    <n v="32"/>
    <s v=" 27 Apr 2019, 16:00"/>
    <s v="Football"/>
    <x v="3"/>
    <s v="Crystal Palace - Everton"/>
    <n v="1"/>
    <s v="PUSH"/>
    <s v="Full Event Away +0.00 (AH)"/>
    <s v="0-0"/>
    <s v="PINNACLE"/>
    <n v="1.98"/>
    <n v="1"/>
    <n v="0"/>
    <s v="https://aw-tipster.blogabet.com"/>
    <x v="17"/>
  </r>
  <r>
    <n v="33"/>
    <s v=" 26 Apr 2019, 21:00"/>
    <s v="Football"/>
    <x v="3"/>
    <s v="Liverpool - Huddersfield Town"/>
    <n v="0"/>
    <s v="LOST"/>
    <s v="Full Event Away +3.50 (AH)"/>
    <s v="5-0"/>
    <s v="PINNACLE"/>
    <n v="1.694"/>
    <n v="1"/>
    <n v="-1"/>
    <s v="https://aw-tipster.blogabet.com"/>
    <x v="18"/>
  </r>
  <r>
    <n v="34"/>
    <s v=" 24 Apr 2019, 21:00"/>
    <s v="Football"/>
    <x v="3"/>
    <s v="Manchester United - Manchester City"/>
    <n v="0"/>
    <s v="LOST"/>
    <s v="Full Event Home +1.50 (AH)"/>
    <s v="0-2"/>
    <s v="PINNACLE"/>
    <n v="1.746"/>
    <n v="1"/>
    <n v="-1"/>
    <s v="https://aw-tipster.blogabet.com"/>
    <x v="19"/>
  </r>
  <r>
    <n v="35"/>
    <s v=" 24 Apr 2019, 20:45"/>
    <s v="Football"/>
    <x v="3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x v="20"/>
  </r>
  <r>
    <n v="36"/>
    <s v=" 27 Apr 2019, 15:30"/>
    <s v="Football"/>
    <x v="2"/>
    <s v="Borussia Dortmund - Schalke 04"/>
    <n v="0"/>
    <s v="LOST"/>
    <s v="Full Event Home -1.50 (AH)"/>
    <s v="2-4"/>
    <s v="PINNACLE"/>
    <n v="1.925"/>
    <n v="1"/>
    <n v="-1"/>
    <s v="https://aw-tipster.blogabet.com"/>
    <x v="20"/>
  </r>
  <r>
    <n v="37"/>
    <s v=" 24 Apr 2019, 20:45"/>
    <s v="Football"/>
    <x v="4"/>
    <s v="AC Milan - Lazio"/>
    <n v="0"/>
    <s v="LOST"/>
    <s v="Full Event Home +0.00 (AH)"/>
    <s v="0-1"/>
    <s v="PINNACLE"/>
    <n v="1.8260000000000001"/>
    <n v="1"/>
    <n v="-1"/>
    <s v="https://aw-tipster.blogabet.com"/>
    <x v="21"/>
  </r>
  <r>
    <n v="38"/>
    <s v=" 24 Apr 2019, 20:45"/>
    <s v="Football"/>
    <x v="7"/>
    <s v="Werder Bremen - Bayern Munich"/>
    <n v="1.88"/>
    <s v="WIN"/>
    <s v="Full Event Home +1.50 (AH)"/>
    <s v="2-3"/>
    <s v="PINNACLE"/>
    <n v="1.877"/>
    <n v="1"/>
    <n v="0.88"/>
    <s v="https://aw-tipster.blogabet.com"/>
    <x v="22"/>
  </r>
  <r>
    <n v="39"/>
    <s v=" 27 Apr 2019, 20:30"/>
    <s v="Football"/>
    <x v="0"/>
    <s v="FC Internazionale - Juventus"/>
    <n v="1"/>
    <s v="PUSH"/>
    <s v="Full Event Home +0.00 (AH)"/>
    <s v="1-1"/>
    <s v="PINNACLE"/>
    <n v="1.869"/>
    <n v="1"/>
    <n v="0"/>
    <s v="https://aw-tipster.blogabet.com"/>
    <x v="22"/>
  </r>
  <r>
    <n v="40"/>
    <s v=" 27 Apr 2019, 18:00"/>
    <s v="Football"/>
    <x v="0"/>
    <s v="AS Roma - Cagliari"/>
    <n v="0"/>
    <s v="LOST"/>
    <s v="Full Event Away +1.00 (AH)"/>
    <s v="3-0"/>
    <s v="PINNACLE"/>
    <n v="1.8540000000000001"/>
    <n v="1"/>
    <n v="-1"/>
    <s v="https://aw-tipster.blogabet.com"/>
    <x v="23"/>
  </r>
  <r>
    <n v="41"/>
    <s v=" 27 Apr 2019, 18:30"/>
    <s v="Football"/>
    <x v="2"/>
    <s v="Stuttgart - Borussia Monchengladbach"/>
    <n v="0"/>
    <s v="LOST"/>
    <s v="Full Event Away (1X2)"/>
    <s v="1-0"/>
    <s v="PINNACLE"/>
    <n v="2.23"/>
    <n v="1"/>
    <n v="-1"/>
    <s v="https://aw-tipster.blogabet.com"/>
    <x v="23"/>
  </r>
  <r>
    <n v="42"/>
    <s v=" 26 Apr 2019, 20:30"/>
    <s v="Football"/>
    <x v="2"/>
    <s v="Augsburg - Bayer Leverkusen"/>
    <n v="0"/>
    <s v="LOST"/>
    <s v="Full Event Home +1.00 (AH)"/>
    <s v="1-4"/>
    <s v="PINNACLE"/>
    <n v="1.675"/>
    <n v="1"/>
    <n v="-1"/>
    <s v="https://aw-tipster.blogabet.com"/>
    <x v="24"/>
  </r>
  <r>
    <n v="43"/>
    <s v=" 23 Apr 2019, 20:45"/>
    <s v="Football"/>
    <x v="3"/>
    <s v="Watford - Southampton"/>
    <n v="1.76"/>
    <s v="WIN"/>
    <s v="Full Event Away +0.50 (AH)"/>
    <s v="1-1"/>
    <s v="PINNACLE"/>
    <n v="1.7569999999999999"/>
    <n v="1"/>
    <n v="0.76"/>
    <s v="https://aw-tipster.blogabet.com"/>
    <x v="24"/>
  </r>
  <r>
    <n v="44"/>
    <s v=" 23 Apr 2019, 20:45"/>
    <s v="Football"/>
    <x v="3"/>
    <s v="Tottenham Hotspur - Brighton and Hove Albion"/>
    <n v="0"/>
    <s v="LOST"/>
    <s v="Full Event Home -1.50 (AH)"/>
    <s v="1-0"/>
    <s v="PINNACLE"/>
    <n v="2.17"/>
    <n v="1"/>
    <n v="-1"/>
    <s v="https://aw-tipster.blogabet.com"/>
    <x v="25"/>
  </r>
  <r>
    <n v="45"/>
    <s v=" 23 Apr 2019, 21:30"/>
    <s v="Football"/>
    <x v="1"/>
    <s v="Alaves - Barcelona"/>
    <n v="1.77"/>
    <s v="WIN"/>
    <s v="Full Event Away (1X2)"/>
    <s v="0-2"/>
    <s v="PINNACLE"/>
    <n v="1.7689999999999999"/>
    <n v="1"/>
    <n v="0.77"/>
    <s v="https://aw-tipster.blogabet.com"/>
    <x v="25"/>
  </r>
  <r>
    <n v="46"/>
    <s v=" 22 Apr 2019, 20:30"/>
    <s v="Football"/>
    <x v="2"/>
    <s v="Wolfsburg - Eintracht Frankfurt"/>
    <n v="1"/>
    <s v="PUSH"/>
    <s v="Full Event Away +0.00 (AH)"/>
    <s v="1-1"/>
    <s v="PINNACLE"/>
    <n v="1.9610000000000001"/>
    <n v="1"/>
    <n v="0"/>
    <s v="https://aw-tipster.blogabet.com"/>
    <x v="26"/>
  </r>
  <r>
    <n v="47"/>
    <s v=" 22 Apr 2019, 21:00"/>
    <s v="Football"/>
    <x v="3"/>
    <s v="Chelsea - Burnley"/>
    <n v="2.11"/>
    <s v="WIN"/>
    <s v="Full Event Away +1.50 (AH)"/>
    <s v="2-2"/>
    <s v="PINNACLE"/>
    <n v="2.11"/>
    <n v="1"/>
    <n v="1.1100000000000001"/>
    <s v="https://aw-tipster.blogabet.com"/>
    <x v="26"/>
  </r>
  <r>
    <n v="48"/>
    <s v=" 21 Apr 2019, 17:00"/>
    <s v="Football"/>
    <x v="3"/>
    <s v="Arsenal - Crystal Palace"/>
    <n v="0"/>
    <s v="LOST"/>
    <s v="Full Event Home -1.00 (AH)"/>
    <s v="2-3"/>
    <s v="PINNACLE"/>
    <n v="1.9"/>
    <n v="1"/>
    <n v="-1"/>
    <s v="https://aw-tipster.blogabet.com"/>
    <x v="27"/>
  </r>
  <r>
    <n v="49"/>
    <s v=" 22 Apr 2019, 19:00"/>
    <s v="Football"/>
    <x v="0"/>
    <s v="Napoli - Atalanta BC"/>
    <n v="1.93"/>
    <s v="WIN"/>
    <s v="Full Event Away +0.50 (AH)"/>
    <s v="1-2"/>
    <s v="PINNACLE"/>
    <n v="1.9339999999999999"/>
    <n v="1"/>
    <n v="0.93"/>
    <s v="https://aw-tipster.blogabet.com"/>
    <x v="27"/>
  </r>
  <r>
    <n v="50"/>
    <s v=" 21 Apr 2019, 20:45"/>
    <s v="Football"/>
    <x v="1"/>
    <s v="Real Betis - Valencia"/>
    <n v="1.94"/>
    <s v="WIN"/>
    <s v="Full Event Over 2.5 (O/U)"/>
    <s v="1-2"/>
    <s v="PINNACLE"/>
    <n v="1.9430000000000001"/>
    <n v="1"/>
    <n v="0.94"/>
    <s v="https://aw-tipster.blogabet.com"/>
    <x v="28"/>
  </r>
  <r>
    <n v="51"/>
    <s v=" 21 Apr 2019, 18:30"/>
    <s v="Football"/>
    <x v="1"/>
    <s v="Villarreal CF - Leganes"/>
    <n v="0"/>
    <s v="LOST"/>
    <s v="Full Event Away +0.50 (AH)"/>
    <s v="2-1"/>
    <s v="PINNACLE"/>
    <n v="2.17"/>
    <n v="1"/>
    <n v="-1"/>
    <s v="https://aw-tipster.blogabet.com"/>
    <x v="28"/>
  </r>
  <r>
    <n v="52"/>
    <s v=" 21 Apr 2019, 17:00"/>
    <s v="Football"/>
    <x v="3"/>
    <s v="Cardiff City - Liverpool"/>
    <n v="0"/>
    <s v="LOST"/>
    <s v="Full Event Over 3 (O/U)"/>
    <s v="0-2"/>
    <s v="PINNACLE"/>
    <n v="1.9339999999999999"/>
    <n v="1"/>
    <n v="-1"/>
    <s v="https://aw-tipster.blogabet.com"/>
    <x v="29"/>
  </r>
  <r>
    <n v="53"/>
    <s v=" 20 Apr 2019, 13:30"/>
    <s v="Football"/>
    <x v="3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x v="29"/>
  </r>
  <r>
    <n v="54"/>
    <s v=" 20 Apr 2019, 15:00"/>
    <s v="Football"/>
    <x v="0"/>
    <s v="Lazio - Chievo"/>
    <n v="1.95"/>
    <s v="WIN"/>
    <s v="Full Event Away +2.00 (AH)"/>
    <s v="1-2"/>
    <s v="PINNACLE"/>
    <n v="1.952"/>
    <n v="1"/>
    <n v="0.95"/>
    <s v="https://aw-tipster.blogabet.com"/>
    <x v="30"/>
  </r>
  <r>
    <n v="55"/>
    <s v=" 21 Apr 2019, 21:00"/>
    <s v="Football"/>
    <x v="6"/>
    <s v="Paris Saint Germain - AS Monaco"/>
    <n v="1.8"/>
    <s v="WIN"/>
    <s v="Full Event Home -1.00 (AH)"/>
    <s v="3-1"/>
    <s v="PINNACLE"/>
    <n v="1.8"/>
    <n v="1"/>
    <n v="0.8"/>
    <s v="https://aw-tipster.blogabet.com"/>
    <x v="30"/>
  </r>
  <r>
    <n v="56"/>
    <s v=" 19 Apr 2019, 19:00"/>
    <s v="Football"/>
    <x v="6"/>
    <s v="Dijon - Rennes"/>
    <n v="0"/>
    <s v="LOST"/>
    <s v="Full Event Away +0.00 (AH)"/>
    <s v="3-2"/>
    <s v="PINNACLE"/>
    <n v="1.909"/>
    <n v="1"/>
    <n v="-1"/>
    <s v="https://aw-tipster.blogabet.com"/>
    <x v="30"/>
  </r>
  <r>
    <n v="57"/>
    <s v=" 21 Apr 2019, 14:30"/>
    <s v="Football"/>
    <x v="3"/>
    <s v="Everton - Manchester United"/>
    <n v="0"/>
    <s v="LOST"/>
    <s v="Full Event Away +0.00 (AH)"/>
    <s v="4-0"/>
    <s v="PINNACLE"/>
    <n v="1.671"/>
    <n v="1"/>
    <n v="-1"/>
    <s v="https://aw-tipster.blogabet.com"/>
    <x v="31"/>
  </r>
  <r>
    <n v="58"/>
    <s v=" 20 Apr 2019, 16:00"/>
    <s v="Football"/>
    <x v="3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x v="31"/>
  </r>
  <r>
    <n v="59"/>
    <s v=" 20 Apr 2019, 20:45"/>
    <s v="Football"/>
    <x v="1"/>
    <s v="Barcelona - Real Sociedad"/>
    <n v="0"/>
    <s v="LOST"/>
    <s v="Full Event Home -2.00 (AH)"/>
    <s v="2-1"/>
    <s v="PINNACLE"/>
    <n v="2.0699999999999998"/>
    <n v="1"/>
    <n v="-1"/>
    <s v="https://aw-tipster.blogabet.com"/>
    <x v="32"/>
  </r>
  <r>
    <n v="60"/>
    <s v=" 20 Apr 2019, 18:00"/>
    <s v="Football"/>
    <x v="0"/>
    <s v="Juventus - Fiorentina"/>
    <n v="1"/>
    <s v="PUSH"/>
    <s v="Full Event Away +1.00 (AH)"/>
    <s v="2-1"/>
    <s v="PINNACLE"/>
    <n v="2.06"/>
    <n v="1"/>
    <n v="0"/>
    <s v="https://aw-tipster.blogabet.com"/>
    <x v="32"/>
  </r>
  <r>
    <n v="61"/>
    <s v=" 21 Apr 2019, 16:15"/>
    <s v="Football"/>
    <x v="1"/>
    <s v="Real Madrid - Athletic Club Bilbao"/>
    <n v="1.99"/>
    <s v="WIN"/>
    <s v="First Half Away +0.50 (AH)"/>
    <s v="0-0"/>
    <s v="PINNACLE"/>
    <n v="1.99"/>
    <n v="1"/>
    <n v="0.99"/>
    <s v="https://aw-tipster.blogabet.com"/>
    <x v="33"/>
  </r>
  <r>
    <n v="62"/>
    <s v=" 18 Apr 2019, 21:00"/>
    <s v="Football"/>
    <x v="8"/>
    <s v="Napoli - Arsenal"/>
    <n v="1.7"/>
    <s v="WIN"/>
    <s v="Full Event Away +1.00 (AH)"/>
    <s v="0-1"/>
    <s v="PINNACLE"/>
    <n v="1.6990000000000001"/>
    <n v="1"/>
    <n v="0.7"/>
    <s v="https://aw-tipster.blogabet.com"/>
    <x v="34"/>
  </r>
  <r>
    <n v="63"/>
    <s v=" 17 Apr 2019, 19:00"/>
    <s v="Football"/>
    <x v="6"/>
    <s v="Nantes - Paris Saint Germain"/>
    <n v="1.74"/>
    <s v="WIN"/>
    <s v="Full Event Home +1.00 (AH)"/>
    <s v="3-2"/>
    <s v="PINNACLE"/>
    <n v="1.7350000000000001"/>
    <n v="1"/>
    <n v="0.74"/>
    <s v="https://aw-tipster.blogabet.com"/>
    <x v="34"/>
  </r>
  <r>
    <n v="64"/>
    <s v=" 20 Apr 2019, 16:00"/>
    <s v="Football"/>
    <x v="3"/>
    <s v="Huddersfield Town - Watford"/>
    <n v="1.8"/>
    <s v="WIN"/>
    <s v="Full Event Away (1X2)"/>
    <s v="1-2"/>
    <s v="PINNACLE"/>
    <n v="1.8"/>
    <n v="1"/>
    <n v="0.8"/>
    <s v="https://aw-tipster.blogabet.com"/>
    <x v="35"/>
  </r>
  <r>
    <n v="65"/>
    <s v=" 20 Apr 2019, 20:30"/>
    <s v="Football"/>
    <x v="2"/>
    <s v="Schalke 04 - Hoffenheim"/>
    <n v="2.0499999999999998"/>
    <s v="WIN"/>
    <s v="Full Event Away (1X2)"/>
    <s v="2-5"/>
    <s v="PINNACLE"/>
    <n v="2.0499999999999998"/>
    <n v="1"/>
    <n v="1.05"/>
    <s v="https://aw-tipster.blogabet.com"/>
    <x v="36"/>
  </r>
  <r>
    <n v="66"/>
    <s v=" 20 Apr 2019, 15:30"/>
    <s v="Football"/>
    <x v="2"/>
    <s v="Bayern Munich - Werder Bremen"/>
    <n v="0"/>
    <s v="LOST"/>
    <s v="Full Event Home -2.00 (AH)"/>
    <s v="1-0"/>
    <s v="PINNACLE"/>
    <n v="1.694"/>
    <n v="1"/>
    <n v="-1"/>
    <s v="https://aw-tipster.blogabet.com"/>
    <x v="36"/>
  </r>
  <r>
    <n v="67"/>
    <s v=" 18 Apr 2019, 21:00"/>
    <s v="Football"/>
    <x v="8"/>
    <s v="Valencia - Villarreal CF"/>
    <n v="2.02"/>
    <s v="WIN"/>
    <s v="Full Event Under 2.5 (O/U)"/>
    <s v="2-0"/>
    <s v="PINNACLE"/>
    <n v="2.02"/>
    <n v="1"/>
    <n v="1.02"/>
    <s v="https://aw-tipster.blogabet.com"/>
    <x v="37"/>
  </r>
  <r>
    <n v="68"/>
    <s v=" 18 Apr 2019, 21:00"/>
    <s v="Football"/>
    <x v="8"/>
    <s v="Eintracht Frankfurt - Benfica"/>
    <n v="0"/>
    <s v="LOST"/>
    <s v="Full Event Away +0.50 (AH)"/>
    <s v="2-0"/>
    <s v="PINNACLE"/>
    <n v="2.14"/>
    <n v="1"/>
    <n v="-1"/>
    <s v="https://aw-tipster.blogabet.com"/>
    <x v="37"/>
  </r>
  <r>
    <n v="69"/>
    <s v=" 18 Apr 2019, 21:00"/>
    <s v="Football"/>
    <x v="8"/>
    <s v="Chelsea - Slavia Prague"/>
    <n v="1.83"/>
    <s v="WIN"/>
    <s v="Full Event Away +1.50 (AH)"/>
    <s v="4-3"/>
    <s v="PINNACLE"/>
    <n v="1.8260000000000001"/>
    <n v="1"/>
    <n v="0.83"/>
    <s v="https://aw-tipster.blogabet.com"/>
    <x v="38"/>
  </r>
  <r>
    <n v="70"/>
    <s v=" 21 Apr 2019, 17:00"/>
    <s v="Football"/>
    <x v="6"/>
    <s v="Reims - St Etienne"/>
    <n v="2.17"/>
    <s v="WIN"/>
    <s v="Full Event Away +0.00 (AH)"/>
    <s v="0-2"/>
    <s v="PINNACLE"/>
    <n v="2.17"/>
    <n v="1"/>
    <n v="1.17"/>
    <s v="https://aw-tipster.blogabet.com"/>
    <x v="38"/>
  </r>
  <r>
    <n v="71"/>
    <s v=" 21 Apr 2019, 15:00"/>
    <s v="Football"/>
    <x v="6"/>
    <s v="Toulouse FC - Lille"/>
    <n v="1.7"/>
    <s v="WIN"/>
    <s v="Full Event Home +0.50 (AH)"/>
    <s v="0-0"/>
    <s v="PINNACLE"/>
    <n v="1.6990000000000001"/>
    <n v="1"/>
    <n v="0.7"/>
    <s v="https://aw-tipster.blogabet.com"/>
    <x v="39"/>
  </r>
  <r>
    <n v="72"/>
    <s v=" 20 Apr 2019, 20:00"/>
    <s v="Football"/>
    <x v="6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x v="39"/>
  </r>
  <r>
    <n v="73"/>
    <s v=" 20 Apr 2019, 20:00"/>
    <s v="Football"/>
    <x v="6"/>
    <s v="Nice - Caen"/>
    <n v="0"/>
    <s v="LOST"/>
    <s v="Full Event Home (1X2)"/>
    <s v="0-1"/>
    <s v="PINNACLE"/>
    <n v="1.7869999999999999"/>
    <n v="1"/>
    <n v="-1"/>
    <s v="https://aw-tipster.blogabet.com"/>
    <x v="39"/>
  </r>
  <r>
    <n v="74"/>
    <s v=" 20 Apr 2019, 17:00"/>
    <s v="Football"/>
    <x v="6"/>
    <s v="Guingamp - Marseille"/>
    <n v="0"/>
    <s v="LOST"/>
    <s v="Full Event Home +0.50 (AH)"/>
    <s v="1-3"/>
    <s v="PINNACLE"/>
    <n v="1.9610000000000001"/>
    <n v="1"/>
    <n v="-1"/>
    <s v="https://aw-tipster.blogabet.com"/>
    <x v="40"/>
  </r>
  <r>
    <n v="75"/>
    <s v=" 19 Apr 2019, 20:45"/>
    <s v="Football"/>
    <x v="6"/>
    <s v="Lyon - Angers SCO"/>
    <n v="2.0499999999999998"/>
    <s v="WIN"/>
    <s v="Full Event Away +1.50 (AH)"/>
    <s v="2-1"/>
    <s v="PINNACLE"/>
    <n v="2.0499999999999998"/>
    <n v="1"/>
    <n v="1.05"/>
    <s v="https://aw-tipster.blogabet.com"/>
    <x v="40"/>
  </r>
  <r>
    <n v="76"/>
    <s v=" 17 Apr 2019, 21:00"/>
    <s v="Football"/>
    <x v="9"/>
    <s v="FC Porto - Liverpool"/>
    <n v="0"/>
    <s v="LOST"/>
    <s v="Full Event Home +0.50 (AH)"/>
    <s v="1-4"/>
    <s v="PINNACLE"/>
    <n v="1.8"/>
    <n v="1"/>
    <n v="-1"/>
    <s v="https://aw-tipster.blogabet.com"/>
    <x v="41"/>
  </r>
  <r>
    <n v="77"/>
    <s v=" 17 Apr 2019, 21:00"/>
    <s v="Football"/>
    <x v="9"/>
    <s v="Manchester City - Tottenham Hotspur"/>
    <n v="1.95"/>
    <s v="WIN"/>
    <s v="Full Event Away +1.50 (AH)"/>
    <s v="4-3"/>
    <s v="PINNACLE"/>
    <n v="1.952"/>
    <n v="1"/>
    <n v="0.95"/>
    <s v="https://aw-tipster.blogabet.com"/>
    <x v="41"/>
  </r>
  <r>
    <n v="78"/>
    <s v=" 21 Apr 2019, 14:00"/>
    <s v="Football"/>
    <x v="1"/>
    <s v="Getafe - Sevilla"/>
    <n v="0"/>
    <s v="LOST"/>
    <s v="Full Event Away +0.00 (AH)"/>
    <s v="3-0"/>
    <s v="PINNACLE"/>
    <n v="1.675"/>
    <n v="1"/>
    <n v="-1"/>
    <s v="https://aw-tipster.blogabet.com"/>
    <x v="42"/>
  </r>
  <r>
    <n v="79"/>
    <s v=" 20 Apr 2019, 16:15"/>
    <s v="Football"/>
    <x v="1"/>
    <s v="Eibar - Atletico Madrid"/>
    <n v="0"/>
    <s v="LOST"/>
    <s v="Full Event Home +0.00 (AH)"/>
    <s v="0-1"/>
    <s v="PINNACLE"/>
    <n v="2.0699999999999998"/>
    <n v="1"/>
    <n v="-1"/>
    <s v="https://aw-tipster.blogabet.com"/>
    <x v="43"/>
  </r>
  <r>
    <n v="80"/>
    <s v=" 20 Apr 2019, 20:30"/>
    <s v="Football"/>
    <x v="0"/>
    <s v="FC Internazionale - AS Roma"/>
    <n v="2.1"/>
    <s v="WIN"/>
    <s v="Full Event Away +0.50 (AH)"/>
    <s v="1-1"/>
    <s v="PINNACLE"/>
    <n v="2.1"/>
    <n v="1"/>
    <n v="1.1000000000000001"/>
    <s v="https://aw-tipster.blogabet.com"/>
    <x v="43"/>
  </r>
  <r>
    <n v="81"/>
    <s v=" 20 Apr 2019, 15:00"/>
    <s v="Football"/>
    <x v="0"/>
    <s v="Genoa - Torino"/>
    <n v="2.0699999999999998"/>
    <s v="WIN"/>
    <s v="Full Event Away +0.00 (AH)"/>
    <s v="0-1"/>
    <s v="PINNACLE"/>
    <n v="2.0699999999999998"/>
    <n v="1"/>
    <n v="1.07"/>
    <s v="https://aw-tipster.blogabet.com"/>
    <x v="44"/>
  </r>
  <r>
    <n v="82"/>
    <s v=" 20 Apr 2019, 15:00"/>
    <s v="Football"/>
    <x v="0"/>
    <s v="Bologna - Sampdoria"/>
    <n v="0"/>
    <s v="LOST"/>
    <s v="Full Event Away +0.50 (AH)"/>
    <s v="3-0"/>
    <s v="PINNACLE"/>
    <n v="1.6839999999999999"/>
    <n v="1"/>
    <n v="-1"/>
    <s v="https://aw-tipster.blogabet.com"/>
    <x v="44"/>
  </r>
  <r>
    <n v="83"/>
    <s v=" 20 Apr 2019, 12:30"/>
    <s v="Football"/>
    <x v="0"/>
    <s v="Parma FC - AC Milan"/>
    <n v="0"/>
    <s v="LOST"/>
    <s v="Full Event Away (1X2)"/>
    <s v="1-1"/>
    <s v="PINNACLE"/>
    <n v="1.819"/>
    <n v="1"/>
    <n v="-1"/>
    <s v="https://aw-tipster.blogabet.com"/>
    <x v="44"/>
  </r>
  <r>
    <n v="84"/>
    <s v=" 16 Apr 2019, 21:00"/>
    <s v="Football"/>
    <x v="9"/>
    <s v="Juventus - Ajax"/>
    <n v="0"/>
    <s v="LOST"/>
    <s v="Full Event Home (1X2)"/>
    <s v="1-2"/>
    <s v="PINNACLE"/>
    <n v="1.6890000000000001"/>
    <n v="1"/>
    <n v="-1"/>
    <s v="https://aw-tipster.blogabet.com"/>
    <x v="45"/>
  </r>
  <r>
    <n v="85"/>
    <s v=" 16 Apr 2019, 21:00"/>
    <s v="Football"/>
    <x v="9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x v="45"/>
  </r>
  <r>
    <n v="86"/>
    <s v=" 20 Apr 2019, 18:30"/>
    <s v="Football"/>
    <x v="3"/>
    <s v="Newcastle United - Southampton"/>
    <n v="1.73"/>
    <s v="WIN"/>
    <s v="Full Event Over 2 (O/U)"/>
    <s v="3-1"/>
    <s v="PINNACLE"/>
    <n v="1.7290000000000001"/>
    <n v="1"/>
    <n v="0.73"/>
    <s v="https://aw-tipster.blogabet.com"/>
    <x v="46"/>
  </r>
  <r>
    <n v="87"/>
    <s v=" 20 Apr 2019, 16:00"/>
    <s v="Football"/>
    <x v="3"/>
    <s v="West Ham United - Leicester City"/>
    <n v="1.69"/>
    <s v="WIN"/>
    <s v="Full Event Home +0.50 (AH)"/>
    <s v="2-2"/>
    <s v="PINNACLE"/>
    <n v="1.6890000000000001"/>
    <n v="1"/>
    <n v="0.69"/>
    <s v="https://aw-tipster.blogabet.com"/>
    <x v="46"/>
  </r>
  <r>
    <n v="88"/>
    <s v=" 20 Apr 2019, 16:00"/>
    <s v="Football"/>
    <x v="3"/>
    <s v="Bournemouth - Fulham"/>
    <n v="0"/>
    <s v="LOST"/>
    <s v="Full Event Over 3 (O/U)"/>
    <s v="0-1"/>
    <s v="PINNACLE"/>
    <n v="1.97"/>
    <n v="1"/>
    <n v="-1"/>
    <s v="https://aw-tipster.blogabet.com"/>
    <x v="47"/>
  </r>
  <r>
    <n v="89"/>
    <s v=" 16 Apr 2019, 20:45"/>
    <s v="Football"/>
    <x v="3"/>
    <s v="Brighton and Hove Albion - Cardiff City"/>
    <n v="1"/>
    <s v="PUSH"/>
    <s v="Full Event Over 2 (O/U)"/>
    <s v="0-2"/>
    <s v="PINNACLE"/>
    <n v="1.806"/>
    <n v="1"/>
    <n v="0"/>
    <s v="https://aw-tipster.blogabet.com"/>
    <x v="47"/>
  </r>
  <r>
    <n v="90"/>
    <s v=" 21 Apr 2019, 15:30"/>
    <s v="Football"/>
    <x v="2"/>
    <s v="Freiburg - Borussia Dortmund"/>
    <n v="0"/>
    <s v="LOST"/>
    <s v="Full Event Home +1.00 (AH)"/>
    <s v="0-4"/>
    <s v="PINNACLE"/>
    <n v="1.97"/>
    <n v="1"/>
    <n v="-1"/>
    <s v="https://aw-tipster.blogabet.com"/>
    <x v="47"/>
  </r>
  <r>
    <n v="91"/>
    <s v=" 20 Apr 2019, 18:30"/>
    <s v="Football"/>
    <x v="2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x v="48"/>
  </r>
  <r>
    <n v="92"/>
    <s v=" 20 Apr 2019, 15:30"/>
    <s v="Football"/>
    <x v="2"/>
    <s v="Bayer Leverkusen - Nurnberg"/>
    <n v="0"/>
    <s v="LOST"/>
    <s v="Full Event Away +1.50 (AH)"/>
    <s v="2-0"/>
    <s v="PINNACLE"/>
    <n v="2.04"/>
    <n v="1"/>
    <n v="-1"/>
    <s v="https://aw-tipster.blogabet.com"/>
    <x v="48"/>
  </r>
  <r>
    <n v="93"/>
    <s v=" 17 Apr 2019, 19:00"/>
    <s v="Football"/>
    <x v="0"/>
    <s v="Lazio - Udinese"/>
    <n v="0"/>
    <s v="LOST"/>
    <s v="Full Event Away +1.50 (AH)"/>
    <s v="2-0"/>
    <s v="PINNACLE"/>
    <n v="1.7749999999999999"/>
    <n v="1"/>
    <n v="-1"/>
    <s v="https://aw-tipster.blogabet.com"/>
    <x v="49"/>
  </r>
  <r>
    <n v="94"/>
    <s v=" 14 Apr 2019, 18:00"/>
    <s v="Football"/>
    <x v="0"/>
    <s v="Chievo - Napoli"/>
    <n v="1.69"/>
    <s v="WIN"/>
    <s v="Full Event Over 2.5 (O/U)"/>
    <s v="1-3"/>
    <s v="PINNACLE"/>
    <n v="1.6890000000000001"/>
    <n v="1"/>
    <n v="0.69"/>
    <s v="https://aw-tipster.blogabet.com"/>
    <x v="50"/>
  </r>
  <r>
    <n v="95"/>
    <s v=" 14 Apr 2019, 20:45"/>
    <s v="Football"/>
    <x v="1"/>
    <s v="Valencia - Levante UD"/>
    <n v="1.83"/>
    <s v="WIN"/>
    <s v="Full Event Home -1.00 (AH)"/>
    <s v="3-1"/>
    <s v="PINNACLE"/>
    <n v="1.8260000000000001"/>
    <n v="1"/>
    <n v="0.83"/>
    <s v="https://aw-tipster.blogabet.com"/>
    <x v="50"/>
  </r>
  <r>
    <n v="96"/>
    <s v=" 14 Apr 2019, 18:30"/>
    <s v="Football"/>
    <x v="1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x v="51"/>
  </r>
  <r>
    <n v="97"/>
    <s v=" 15 Apr 2019, 21:00"/>
    <s v="Football"/>
    <x v="3"/>
    <s v="Watford - Arsenal"/>
    <n v="1.67"/>
    <s v="WIN"/>
    <s v="Full Event Away +0.00 (AH)"/>
    <s v="0-1"/>
    <s v="PINNACLE"/>
    <n v="1.671"/>
    <n v="1"/>
    <n v="0.67"/>
    <s v="https://aw-tipster.blogabet.com"/>
    <x v="52"/>
  </r>
  <r>
    <n v="98"/>
    <s v=" 14 Apr 2019, 17:30"/>
    <s v="Football"/>
    <x v="3"/>
    <s v="Liverpool - Chelsea"/>
    <n v="0"/>
    <s v="LOST"/>
    <s v="Full Event Over 2.5 (O/U)"/>
    <s v="2-0"/>
    <s v="PINNACLE"/>
    <n v="1.833"/>
    <n v="1"/>
    <n v="-1"/>
    <s v="https://aw-tipster.blogabet.com"/>
    <x v="53"/>
  </r>
  <r>
    <n v="99"/>
    <s v=" 14 Apr 2019, 18:00"/>
    <s v="Football"/>
    <x v="2"/>
    <s v="Eintracht Frankfurt - Augsburg"/>
    <n v="0"/>
    <s v="LOST"/>
    <s v="Full Event Home -1.00 (AH)"/>
    <s v="1-3"/>
    <s v="PINNACLE"/>
    <n v="1.833"/>
    <n v="1"/>
    <n v="-1"/>
    <s v="https://aw-tipster.blogabet.com"/>
    <x v="53"/>
  </r>
  <r>
    <n v="100"/>
    <s v=" 13 Apr 2019, 15:00"/>
    <s v="Football"/>
    <x v="0"/>
    <s v="SPAL - Juventus"/>
    <n v="1.95"/>
    <s v="WIN"/>
    <s v="Full Event Home +0.50 (AH)"/>
    <s v="2-1"/>
    <s v="PINNACLE"/>
    <n v="1.952"/>
    <n v="1"/>
    <n v="0.95"/>
    <s v="https://aw-tipster.blogabet.com"/>
    <x v="54"/>
  </r>
  <r>
    <n v="101"/>
    <s v=" 13 Apr 2019, 16:15"/>
    <s v="Football"/>
    <x v="1"/>
    <s v="Huesca - Barcelona"/>
    <n v="1.79"/>
    <s v="WIN"/>
    <s v="Full Event Home +1.00 (AH)"/>
    <s v="0-0"/>
    <s v="PINNACLE"/>
    <n v="1.7869999999999999"/>
    <n v="1"/>
    <n v="0.79"/>
    <s v="https://aw-tipster.blogabet.com"/>
    <x v="54"/>
  </r>
  <r>
    <n v="102"/>
    <s v=" 13 Apr 2019, 18:30"/>
    <s v="Football"/>
    <x v="3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x v="55"/>
  </r>
  <r>
    <n v="103"/>
    <s v=" 14 Apr 2019, 15:05"/>
    <s v="Football"/>
    <x v="3"/>
    <s v="Crystal Palace - Manchester City"/>
    <n v="1.97"/>
    <s v="WIN"/>
    <s v="Full Event Away -1.50 (AH)"/>
    <s v="1-3"/>
    <s v="PINNACLE"/>
    <n v="1.97"/>
    <n v="1"/>
    <n v="0.97"/>
    <s v="https://aw-tipster.blogabet.com"/>
    <x v="56"/>
  </r>
  <r>
    <n v="104"/>
    <s v=" 13 Apr 2019, 13:30"/>
    <s v="Football"/>
    <x v="3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x v="57"/>
  </r>
  <r>
    <n v="105"/>
    <s v=" 14 Apr 2019, 15:00"/>
    <s v="Football"/>
    <x v="6"/>
    <s v="Rennes - Nice"/>
    <n v="2.12"/>
    <s v="WIN"/>
    <s v="Full Event Away +0.50 (AH)"/>
    <s v="0-0"/>
    <s v="PINNACLE"/>
    <n v="2.12"/>
    <n v="1"/>
    <n v="1.1200000000000001"/>
    <s v="https://aw-tipster.blogabet.com"/>
    <x v="57"/>
  </r>
  <r>
    <n v="106"/>
    <s v=" 13 Apr 2019, 17:00"/>
    <s v="Football"/>
    <x v="6"/>
    <s v="Marseille - Nimes Olympique"/>
    <n v="1"/>
    <s v="PUSH"/>
    <s v="Full Event Home -1.00 (AH)"/>
    <s v="2-1"/>
    <s v="PINNACLE"/>
    <n v="1.9339999999999999"/>
    <n v="1"/>
    <n v="0"/>
    <s v="https://aw-tipster.blogabet.com"/>
    <x v="58"/>
  </r>
  <r>
    <n v="107"/>
    <s v=" 14 Apr 2019, 15:00"/>
    <s v="Football"/>
    <x v="0"/>
    <s v="Sampdoria - Genoa"/>
    <n v="1.7"/>
    <s v="WIN"/>
    <s v="Full Event Home +0.00 (AH)"/>
    <s v="2-0"/>
    <s v="PINNACLE"/>
    <n v="1.704"/>
    <n v="1"/>
    <n v="0.7"/>
    <s v="https://aw-tipster.blogabet.com"/>
    <x v="59"/>
  </r>
  <r>
    <n v="108"/>
    <s v=" 14 Apr 2019, 15:00"/>
    <s v="Football"/>
    <x v="0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x v="59"/>
  </r>
  <r>
    <n v="109"/>
    <s v=" 13 Apr 2019, 15:30"/>
    <s v="Football"/>
    <x v="2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x v="59"/>
  </r>
  <r>
    <n v="110"/>
    <s v=" 11 Apr 2019, 21:00"/>
    <s v="Football"/>
    <x v="8"/>
    <s v="Slavia Prague - Chelsea"/>
    <n v="1"/>
    <s v="PUSH"/>
    <s v="Full Event Home +1.00 (AH)"/>
    <s v="0-1"/>
    <s v="PINNACLE"/>
    <n v="1.724"/>
    <n v="1"/>
    <n v="0"/>
    <s v="https://aw-tipster.blogabet.com"/>
    <x v="60"/>
  </r>
  <r>
    <n v="111"/>
    <s v=" 14 Apr 2019, 21:00"/>
    <s v="Football"/>
    <x v="6"/>
    <s v="Lille - Paris Saint Germain"/>
    <n v="1.68"/>
    <s v="WIN"/>
    <s v="Full Event Home +1.00 (AH)"/>
    <s v="5-1"/>
    <s v="PINNACLE"/>
    <n v="1.68"/>
    <n v="1"/>
    <n v="0.68"/>
    <s v="https://aw-tipster.blogabet.com"/>
    <x v="60"/>
  </r>
  <r>
    <n v="112"/>
    <s v=" 14 Apr 2019, 17:00"/>
    <s v="Football"/>
    <x v="6"/>
    <s v="St Etienne - Bordeaux"/>
    <n v="1.78"/>
    <s v="WIN"/>
    <s v="Full Event Home (1X2)"/>
    <s v="3-0"/>
    <s v="PINNACLE"/>
    <n v="1.7749999999999999"/>
    <n v="1"/>
    <n v="0.78"/>
    <s v="https://aw-tipster.blogabet.com"/>
    <x v="60"/>
  </r>
  <r>
    <n v="113"/>
    <s v=" 14 Apr 2019, 15:00"/>
    <s v="Football"/>
    <x v="6"/>
    <s v="Montpellier HSC - Toulouse FC"/>
    <n v="1.9"/>
    <s v="WIN"/>
    <s v="Full Event Home (1X2)"/>
    <s v="2-1"/>
    <s v="PINNACLE"/>
    <n v="1.9"/>
    <n v="1"/>
    <n v="0.9"/>
    <s v="https://aw-tipster.blogabet.com"/>
    <x v="61"/>
  </r>
  <r>
    <n v="114"/>
    <s v=" 13 Apr 2019, 20:00"/>
    <s v="Football"/>
    <x v="6"/>
    <s v="AS Monaco - Reims"/>
    <n v="1.97"/>
    <s v="WIN"/>
    <s v="Full Event Away +0.50 (AH)"/>
    <s v="0-0"/>
    <s v="PINNACLE"/>
    <n v="1.97"/>
    <n v="1"/>
    <n v="0.97"/>
    <s v="https://aw-tipster.blogabet.com"/>
    <x v="61"/>
  </r>
  <r>
    <n v="115"/>
    <s v=" 12 Apr 2019, 20:45"/>
    <s v="Football"/>
    <x v="6"/>
    <s v="Nantes - Lyon"/>
    <n v="1.78"/>
    <s v="WIN"/>
    <s v="Full Event Over 2.5 (O/U)"/>
    <s v="2-1"/>
    <s v="PINNACLE"/>
    <n v="1.7809999999999999"/>
    <n v="1"/>
    <n v="0.78"/>
    <s v="https://aw-tipster.blogabet.com"/>
    <x v="61"/>
  </r>
  <r>
    <n v="116"/>
    <s v=" 09 Apr 2019, 19:00"/>
    <s v="Football"/>
    <x v="6"/>
    <s v="Nimes Olympique - Rennes"/>
    <n v="0"/>
    <s v="LOST"/>
    <s v="Full Event Away +0.00 (AH)"/>
    <s v="3-1"/>
    <s v="PINNACLE"/>
    <n v="1.9430000000000001"/>
    <n v="1"/>
    <n v="-1"/>
    <s v="https://aw-tipster.blogabet.com"/>
    <x v="62"/>
  </r>
  <r>
    <n v="117"/>
    <s v=" 15 Apr 2019, 21:00"/>
    <s v="Football"/>
    <x v="1"/>
    <s v="Leganes - Real Madrid"/>
    <n v="1.97"/>
    <s v="WIN"/>
    <s v="Full Event Home +1.00 (AH)"/>
    <s v="1-1"/>
    <s v="PINNACLE"/>
    <n v="1.97"/>
    <n v="1"/>
    <n v="0.97"/>
    <s v="https://aw-tipster.blogabet.com"/>
    <x v="63"/>
  </r>
  <r>
    <n v="118"/>
    <s v=" 14 Apr 2019, 16:15"/>
    <s v="Football"/>
    <x v="1"/>
    <s v="Real Sociedad - Eibar"/>
    <n v="1"/>
    <s v="PUSH"/>
    <s v="Full Event Home +0.00 (AH)"/>
    <s v="1-1"/>
    <s v="PINNACLE"/>
    <n v="1.74"/>
    <n v="1"/>
    <n v="0"/>
    <s v="https://aw-tipster.blogabet.com"/>
    <x v="63"/>
  </r>
  <r>
    <n v="119"/>
    <s v=" 14 Apr 2019, 14:00"/>
    <s v="Football"/>
    <x v="1"/>
    <s v="Athletic Club Bilbao - Rayo Vallecano"/>
    <n v="1.71"/>
    <s v="WIN"/>
    <s v="Full Event Home (1X2)"/>
    <s v="3-2"/>
    <s v="PINNACLE"/>
    <n v="1.714"/>
    <n v="1"/>
    <n v="0.71"/>
    <s v="https://aw-tipster.blogabet.com"/>
    <x v="63"/>
  </r>
  <r>
    <n v="120"/>
    <s v=" 14 Apr 2019, 12:00"/>
    <s v="Football"/>
    <x v="1"/>
    <s v="Real Valladolid CF - Getafe"/>
    <n v="1"/>
    <s v="PUSH"/>
    <s v="Full Event Away +0.00 (AH)"/>
    <s v="2-2"/>
    <s v="PINNACLE"/>
    <n v="1.7929999999999999"/>
    <n v="1"/>
    <n v="0"/>
    <s v="https://aw-tipster.blogabet.com"/>
    <x v="64"/>
  </r>
  <r>
    <n v="121"/>
    <s v=" 13 Apr 2019, 20:45"/>
    <s v="Football"/>
    <x v="1"/>
    <s v="Sevilla - Real Betis"/>
    <n v="0"/>
    <s v="LOST"/>
    <s v="Full Event Under 3 (O/U)"/>
    <s v="3-2"/>
    <s v="PINNACLE"/>
    <n v="1.8839999999999999"/>
    <n v="1"/>
    <n v="-1"/>
    <s v="https://aw-tipster.blogabet.com"/>
    <x v="65"/>
  </r>
  <r>
    <n v="122"/>
    <s v=" 13 Apr 2019, 18:30"/>
    <s v="Football"/>
    <x v="1"/>
    <s v="Atletico Madrid - Celta Vigo"/>
    <n v="0"/>
    <s v="LOST"/>
    <s v="Full Event Away +1.00 (AH)"/>
    <s v="2-0"/>
    <s v="PINNACLE"/>
    <n v="2.27"/>
    <n v="1"/>
    <n v="-1"/>
    <s v="https://aw-tipster.blogabet.com"/>
    <x v="66"/>
  </r>
  <r>
    <n v="123"/>
    <s v=" 13 Apr 2019, 13:00"/>
    <s v="Football"/>
    <x v="1"/>
    <s v="Espanyol - Alaves"/>
    <n v="2.27"/>
    <s v="WIN"/>
    <s v="Full Event Over 2.5 (O/U)"/>
    <s v="2-1"/>
    <s v="PINNACLE"/>
    <n v="2.27"/>
    <n v="1"/>
    <n v="1.27"/>
    <s v="https://aw-tipster.blogabet.com"/>
    <x v="67"/>
  </r>
  <r>
    <n v="124"/>
    <s v=" 14 Apr 2019, 13:30"/>
    <s v="Football"/>
    <x v="2"/>
    <s v="Hoffenheim - Hertha Berlin"/>
    <n v="1.79"/>
    <s v="WIN"/>
    <s v="Full Event Home -1.00 (AH)"/>
    <s v="2-0"/>
    <s v="PINNACLE"/>
    <n v="1.7869999999999999"/>
    <n v="1"/>
    <n v="0.79"/>
    <s v="https://aw-tipster.blogabet.com"/>
    <x v="68"/>
  </r>
  <r>
    <n v="125"/>
    <s v=" 13 Apr 2019, 15:30"/>
    <s v="Football"/>
    <x v="2"/>
    <s v="Werder Bremen - Freiburg"/>
    <n v="1"/>
    <s v="PUSH"/>
    <s v="Full Event Home -1.00 (AH)"/>
    <s v="2-1"/>
    <s v="PINNACLE"/>
    <n v="2.04"/>
    <n v="1"/>
    <n v="0"/>
    <s v="https://aw-tipster.blogabet.com"/>
    <x v="68"/>
  </r>
  <r>
    <n v="126"/>
    <s v=" 11 Apr 2019, 21:00"/>
    <s v="Football"/>
    <x v="8"/>
    <s v="Villarreal CF - Valencia"/>
    <n v="2.04"/>
    <s v="WIN"/>
    <s v="Full Event Away +0.00 (AH)"/>
    <s v="1-3"/>
    <s v="PINNACLE"/>
    <n v="2.04"/>
    <n v="1"/>
    <n v="1.04"/>
    <s v="https://aw-tipster.blogabet.com"/>
    <x v="69"/>
  </r>
  <r>
    <n v="127"/>
    <s v=" 11 Apr 2019, 21:00"/>
    <s v="Football"/>
    <x v="8"/>
    <s v="Benfica - Eintracht Frankfurt"/>
    <n v="0"/>
    <s v="LOST"/>
    <s v="Full Event Away +0.50 (AH)"/>
    <s v="4-2"/>
    <s v="PINNACLE"/>
    <n v="1.6890000000000001"/>
    <n v="1"/>
    <n v="-1"/>
    <s v="https://aw-tipster.blogabet.com"/>
    <x v="69"/>
  </r>
  <r>
    <n v="128"/>
    <s v=" 11 Apr 2019, 21:00"/>
    <s v="Football"/>
    <x v="8"/>
    <s v="Arsenal - Napoli"/>
    <n v="0"/>
    <s v="LOST"/>
    <s v="Full Event Away +0.50 (AH)"/>
    <s v="2-0"/>
    <s v="PINNACLE"/>
    <n v="1.671"/>
    <n v="1"/>
    <n v="-1"/>
    <s v="https://aw-tipster.blogabet.com"/>
    <x v="69"/>
  </r>
  <r>
    <n v="129"/>
    <s v=" 13 Apr 2019, 16:00"/>
    <s v="Football"/>
    <x v="3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x v="70"/>
  </r>
  <r>
    <n v="130"/>
    <s v=" 13 Apr 2019, 16:00"/>
    <s v="Football"/>
    <x v="3"/>
    <s v="Fulham - Everton"/>
    <n v="0"/>
    <s v="LOST"/>
    <s v="Full Event Away (1X2)"/>
    <s v="2-0"/>
    <s v="PINNACLE"/>
    <n v="1.8"/>
    <n v="1"/>
    <n v="-1"/>
    <s v="https://aw-tipster.blogabet.com"/>
    <x v="71"/>
  </r>
  <r>
    <n v="131"/>
    <s v=" 15 Apr 2019, 20:30"/>
    <s v="Football"/>
    <x v="0"/>
    <s v="Atalanta BC - Empoli"/>
    <n v="0"/>
    <s v="LOST"/>
    <s v="Full Event Over 3 (O/U)"/>
    <s v="0-0"/>
    <s v="PINNACLE"/>
    <n v="1.8620000000000001"/>
    <n v="1"/>
    <n v="-1"/>
    <s v="https://aw-tipster.blogabet.com"/>
    <x v="71"/>
  </r>
  <r>
    <n v="132"/>
    <s v=" 14 Apr 2019, 20:30"/>
    <s v="Football"/>
    <x v="0"/>
    <s v="Frosinone - FC Internazionale"/>
    <n v="0"/>
    <s v="LOST"/>
    <s v="Full Event Home +1.00 (AH)"/>
    <s v="1-3"/>
    <s v="PINNACLE"/>
    <n v="1.8260000000000001"/>
    <n v="1"/>
    <n v="-1"/>
    <s v="https://aw-tipster.blogabet.com"/>
    <x v="72"/>
  </r>
  <r>
    <n v="133"/>
    <s v=" 14 Apr 2019, 12:30"/>
    <s v="Football"/>
    <x v="0"/>
    <s v="Torino - Cagliari"/>
    <n v="2.0299999999999998"/>
    <s v="WIN"/>
    <s v="Full Event Away +0.50 (AH)"/>
    <s v="1-1"/>
    <s v="PINNACLE"/>
    <n v="2.0299999999999998"/>
    <n v="1"/>
    <n v="1.03"/>
    <s v="https://aw-tipster.blogabet.com"/>
    <x v="72"/>
  </r>
  <r>
    <n v="134"/>
    <s v=" 13 Apr 2019, 20:30"/>
    <s v="Football"/>
    <x v="0"/>
    <s v="AC Milan - Lazio"/>
    <n v="1.87"/>
    <s v="WIN"/>
    <s v="Full Event Under 2.5 (O/U)"/>
    <s v="1-0"/>
    <s v="PINNACLE"/>
    <n v="1.869"/>
    <n v="1"/>
    <n v="0.87"/>
    <s v="https://aw-tipster.blogabet.com"/>
    <x v="72"/>
  </r>
  <r>
    <n v="135"/>
    <s v=" 13 Apr 2019, 18:00"/>
    <s v="Football"/>
    <x v="0"/>
    <s v="AS Roma - Udinese"/>
    <n v="1"/>
    <s v="PUSH"/>
    <s v="Full Event Home -1.00 (AH)"/>
    <s v="1-0"/>
    <s v="PINNACLE"/>
    <n v="1.9610000000000001"/>
    <n v="1"/>
    <n v="0"/>
    <s v="https://aw-tipster.blogabet.com"/>
    <x v="73"/>
  </r>
  <r>
    <n v="136"/>
    <s v=" 10 Apr 2019, 21:00"/>
    <s v="Football"/>
    <x v="9"/>
    <s v="Manchester United - Barcelona"/>
    <n v="2.06"/>
    <s v="WIN"/>
    <s v="Full Event Away (1X2)"/>
    <s v="0-1"/>
    <s v="PINNACLE"/>
    <n v="2.06"/>
    <n v="1"/>
    <n v="1.06"/>
    <s v="https://aw-tipster.blogabet.com"/>
    <x v="74"/>
  </r>
  <r>
    <n v="137"/>
    <s v=" 10 Apr 2019, 21:00"/>
    <s v="Football"/>
    <x v="9"/>
    <s v="Ajax - Juventus"/>
    <n v="0"/>
    <s v="LOST"/>
    <s v="Full Event Away (1X2)"/>
    <s v="1-1"/>
    <s v="PINNACLE"/>
    <n v="2.2000000000000002"/>
    <n v="1"/>
    <n v="-1"/>
    <s v="https://aw-tipster.blogabet.com"/>
    <x v="74"/>
  </r>
  <r>
    <n v="138"/>
    <s v=" 09 Apr 2019, 21:00"/>
    <s v="Football"/>
    <x v="9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x v="74"/>
  </r>
  <r>
    <n v="139"/>
    <s v=" 14 Apr 2019, 15:30"/>
    <s v="Football"/>
    <x v="2"/>
    <s v="Fortuna Dusseldorf - Bayern Munich"/>
    <n v="0"/>
    <s v="LOST"/>
    <s v="Full Event Home +2.00 (AH)"/>
    <s v="1-4"/>
    <s v="PINNACLE"/>
    <n v="2"/>
    <n v="1"/>
    <n v="-1"/>
    <s v="https://aw-tipster.blogabet.com"/>
    <x v="74"/>
  </r>
  <r>
    <n v="140"/>
    <s v=" 13 Apr 2019, 18:30"/>
    <s v="Football"/>
    <x v="2"/>
    <s v="Borussia Dortmund - Mainz 05"/>
    <n v="1.99"/>
    <s v="WIN"/>
    <s v="Full Event Away +1.50 (AH)"/>
    <s v="2-1"/>
    <s v="PINNACLE"/>
    <n v="1.99"/>
    <n v="1"/>
    <n v="0.99"/>
    <s v="https://aw-tipster.blogabet.com"/>
    <x v="75"/>
  </r>
  <r>
    <n v="141"/>
    <s v=" 13 Apr 2019, 15:30"/>
    <s v="Football"/>
    <x v="2"/>
    <s v="Stuttgart - Bayer Leverkusen"/>
    <n v="1.88"/>
    <s v="WIN"/>
    <s v="Full Event Away (1X2)"/>
    <s v="0-1"/>
    <s v="PINNACLE"/>
    <n v="1.877"/>
    <n v="1"/>
    <n v="0.88"/>
    <s v="https://aw-tipster.blogabet.com"/>
    <x v="75"/>
  </r>
  <r>
    <n v="142"/>
    <s v=" 13 Apr 2019, 15:30"/>
    <s v="Football"/>
    <x v="2"/>
    <s v="RB Leipzig - Wolfsburg"/>
    <n v="0"/>
    <s v="LOST"/>
    <s v="Full Event Away +1.00 (AH)"/>
    <s v="2-0"/>
    <s v="PINNACLE"/>
    <n v="1.8620000000000001"/>
    <n v="1"/>
    <n v="-1"/>
    <s v="https://aw-tipster.blogabet.com"/>
    <x v="75"/>
  </r>
  <r>
    <n v="143"/>
    <s v=" 12 Apr 2019, 20:30"/>
    <s v="Football"/>
    <x v="2"/>
    <s v="Nurnberg - Schalke 04"/>
    <n v="1.73"/>
    <s v="WIN"/>
    <s v="Full Event Home +0.50 (AH)"/>
    <s v="1-1"/>
    <s v="PINNACLE"/>
    <n v="1.7290000000000001"/>
    <n v="1"/>
    <n v="0.73"/>
    <s v="https://aw-tipster.blogabet.com"/>
    <x v="76"/>
  </r>
  <r>
    <n v="144"/>
    <s v=" 13 Apr 2019, 16:00"/>
    <s v="Football"/>
    <x v="3"/>
    <s v="Burnley - Cardiff City"/>
    <n v="0"/>
    <s v="LOST"/>
    <s v="Full Event Over 2.5 (O/U)"/>
    <s v="2-0"/>
    <s v="PINNACLE"/>
    <n v="2.17"/>
    <n v="1"/>
    <n v="-1"/>
    <s v="https://aw-tipster.blogabet.com"/>
    <x v="76"/>
  </r>
  <r>
    <n v="145"/>
    <s v=" 13 Apr 2019, 16:00"/>
    <s v="Football"/>
    <x v="3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x v="77"/>
  </r>
  <r>
    <n v="146"/>
    <s v=" 12 Apr 2019, 21:00"/>
    <s v="Football"/>
    <x v="3"/>
    <s v="Leicester City - Newcastle United"/>
    <n v="0"/>
    <s v="LOST"/>
    <s v="Full Event Home (1X2)"/>
    <s v="0-1"/>
    <s v="PINNACLE"/>
    <n v="1.7509999999999999"/>
    <n v="1"/>
    <n v="-1"/>
    <s v="https://aw-tipster.blogabet.com"/>
    <x v="77"/>
  </r>
  <r>
    <n v="147"/>
    <s v=" 09 Apr 2019, 21:00"/>
    <s v="Football"/>
    <x v="9"/>
    <s v="Liverpool - FC Porto"/>
    <n v="1.94"/>
    <s v="WIN"/>
    <s v="Full Event Home -1.50 (AH)"/>
    <s v="2-0"/>
    <s v="PINNACLE"/>
    <n v="1.9430000000000001"/>
    <n v="1"/>
    <n v="0.94"/>
    <s v="https://aw-tipster.blogabet.com"/>
    <x v="78"/>
  </r>
  <r>
    <n v="148"/>
    <s v=" 07 Apr 2019, 18:00"/>
    <s v="Football"/>
    <x v="0"/>
    <s v="Lazio - Sassuolo"/>
    <n v="1.85"/>
    <s v="WIN"/>
    <s v="Full Event Away +1.50 (AH)"/>
    <s v="2-2"/>
    <s v="PINNACLE"/>
    <n v="1.847"/>
    <n v="1"/>
    <n v="0.85"/>
    <s v="https://aw-tipster.blogabet.com"/>
    <x v="79"/>
  </r>
  <r>
    <n v="149"/>
    <s v=" 07 Apr 2019, 18:00"/>
    <s v="Football"/>
    <x v="0"/>
    <s v="FC Internazionale - Atalanta BC"/>
    <n v="0"/>
    <s v="LOST"/>
    <s v="Full Event Home (1X2)"/>
    <s v="0-0"/>
    <s v="PINNACLE"/>
    <n v="2.13"/>
    <n v="1"/>
    <n v="-1"/>
    <s v="https://aw-tipster.blogabet.com"/>
    <x v="79"/>
  </r>
  <r>
    <n v="150"/>
    <s v=" 07 Apr 2019, 20:45"/>
    <s v="Football"/>
    <x v="1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x v="80"/>
  </r>
  <r>
    <n v="151"/>
    <s v=" 07 Apr 2019, 18:30"/>
    <s v="Football"/>
    <x v="1"/>
    <s v="Celta Vigo - Real Sociedad"/>
    <n v="0"/>
    <s v="LOST"/>
    <s v="Full Event Away +0.00 (AH)"/>
    <s v="3-1"/>
    <s v="PINNACLE"/>
    <n v="2.29"/>
    <n v="1"/>
    <n v="-1"/>
    <s v="https://aw-tipster.blogabet.com"/>
    <x v="80"/>
  </r>
  <r>
    <n v="152"/>
    <s v=" 07 Apr 2019, 16:15"/>
    <s v="Football"/>
    <x v="1"/>
    <s v="Real Valladolid CF - Sevilla"/>
    <n v="0"/>
    <s v="LOST"/>
    <s v="Full Event Over 2.5 (O/U)"/>
    <s v="0-2"/>
    <s v="PINNACLE"/>
    <n v="1.909"/>
    <n v="1"/>
    <n v="-1"/>
    <s v="https://aw-tipster.blogabet.com"/>
    <x v="80"/>
  </r>
  <r>
    <n v="153"/>
    <s v=" 07 Apr 2019, 12:00"/>
    <s v="Football"/>
    <x v="1"/>
    <s v="Alaves - Leganes"/>
    <n v="1"/>
    <s v="PUSH"/>
    <s v="Full Event Over 2 (O/U)"/>
    <s v="1-1"/>
    <s v="PINNACLE"/>
    <n v="2.04"/>
    <n v="1"/>
    <n v="0"/>
    <s v="https://aw-tipster.blogabet.com"/>
    <x v="81"/>
  </r>
  <r>
    <n v="154"/>
    <s v=" 06 Apr 2019, 18:30"/>
    <s v="Football"/>
    <x v="10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x v="82"/>
  </r>
  <r>
    <n v="155"/>
    <s v=" 08 Apr 2019, 21:00"/>
    <s v="Football"/>
    <x v="3"/>
    <s v="Chelsea - West Ham United"/>
    <n v="2.06"/>
    <s v="WIN"/>
    <s v="Full Event Home -1.50 (AH)"/>
    <s v="2-0"/>
    <s v="PINNACLE"/>
    <n v="2.06"/>
    <n v="1"/>
    <n v="1.06"/>
    <s v="https://aw-tipster.blogabet.com"/>
    <x v="83"/>
  </r>
  <r>
    <n v="156"/>
    <s v=" 06 Apr 2019, 16:00"/>
    <s v="Football"/>
    <x v="3"/>
    <s v="Newcastle United - Crystal Palace"/>
    <n v="0"/>
    <s v="LOST"/>
    <s v="Full Event Over 2 (O/U)"/>
    <s v="0-1"/>
    <s v="PINNACLE"/>
    <n v="1.6890000000000001"/>
    <n v="1"/>
    <n v="-1"/>
    <s v="https://aw-tipster.blogabet.com"/>
    <x v="83"/>
  </r>
  <r>
    <n v="157"/>
    <s v=" 07 Apr 2019, 21:00"/>
    <s v="Football"/>
    <x v="6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x v="83"/>
  </r>
  <r>
    <n v="158"/>
    <s v=" 07 Apr 2019, 17:00"/>
    <s v="Football"/>
    <x v="6"/>
    <s v="Nice - Montpellier HSC"/>
    <n v="0"/>
    <s v="LOST"/>
    <s v="Full Event Away +0.00 (AH)"/>
    <s v="1-0"/>
    <s v="PINNACLE"/>
    <n v="2.0499999999999998"/>
    <n v="1"/>
    <n v="-1"/>
    <s v="https://aw-tipster.blogabet.com"/>
    <x v="84"/>
  </r>
  <r>
    <n v="159"/>
    <s v=" 07 Apr 2019, 15:00"/>
    <s v="Football"/>
    <x v="6"/>
    <s v="Reims - Lille"/>
    <n v="1"/>
    <s v="PUSH"/>
    <s v="Full Event Away +0.00 (AH)"/>
    <s v="1-1"/>
    <s v="PINNACLE"/>
    <n v="1.84"/>
    <n v="1"/>
    <n v="0"/>
    <s v="https://aw-tipster.blogabet.com"/>
    <x v="84"/>
  </r>
  <r>
    <n v="160"/>
    <s v=" 06 Apr 2019, 20:00"/>
    <s v="Football"/>
    <x v="6"/>
    <s v="Guingamp - AS Monaco"/>
    <n v="0"/>
    <s v="LOST"/>
    <s v="Full Event Away (1X2)"/>
    <s v="1-1"/>
    <s v="PINNACLE"/>
    <n v="2.23"/>
    <n v="1"/>
    <n v="-1"/>
    <s v="https://aw-tipster.blogabet.com"/>
    <x v="84"/>
  </r>
  <r>
    <n v="161"/>
    <s v=" 07 Apr 2019, 18:00"/>
    <s v="Football"/>
    <x v="2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x v="85"/>
  </r>
  <r>
    <n v="162"/>
    <s v=" 06 Apr 2019, 18:30"/>
    <s v="Football"/>
    <x v="2"/>
    <s v="Bayern Munich - Borussia Dortmund"/>
    <n v="0"/>
    <s v="LOST"/>
    <s v="Full Event Away +1.00 (AH)"/>
    <s v="5-0"/>
    <s v="PINNACLE"/>
    <n v="2.04"/>
    <n v="1"/>
    <n v="-1"/>
    <s v="https://aw-tipster.blogabet.com"/>
    <x v="85"/>
  </r>
  <r>
    <n v="163"/>
    <s v=" 06 Apr 2019, 15:30"/>
    <s v="Football"/>
    <x v="2"/>
    <s v="Schalke 04 - Eintracht Frankfurt"/>
    <n v="1.68"/>
    <s v="WIN"/>
    <s v="Full Event Away +0.00 (AH)"/>
    <s v="1-2"/>
    <s v="PINNACLE"/>
    <n v="1.675"/>
    <n v="1"/>
    <n v="0.68"/>
    <s v="https://aw-tipster.blogabet.com"/>
    <x v="86"/>
  </r>
  <r>
    <n v="164"/>
    <s v=" 07 Apr 2019, 14:00"/>
    <s v="Football"/>
    <x v="1"/>
    <s v="Getafe - Athletic Club Bilbao"/>
    <n v="2.35"/>
    <s v="WIN"/>
    <s v="Full Event Home (1X2)"/>
    <s v="1-0"/>
    <s v="PINNACLE"/>
    <n v="2.35"/>
    <n v="1"/>
    <n v="1.35"/>
    <s v="https://aw-tipster.blogabet.com"/>
    <x v="86"/>
  </r>
  <r>
    <n v="165"/>
    <s v=" 06 Apr 2019, 18:30"/>
    <s v="Football"/>
    <x v="1"/>
    <s v="Rayo Vallecano - Valencia"/>
    <n v="0"/>
    <s v="LOST"/>
    <s v="Full Event Away (1X2)"/>
    <s v="2-0"/>
    <s v="PINNACLE"/>
    <n v="2"/>
    <n v="1"/>
    <n v="-1"/>
    <s v="https://aw-tipster.blogabet.com"/>
    <x v="87"/>
  </r>
  <r>
    <n v="166"/>
    <s v=" 06 Apr 2019, 16:15"/>
    <s v="Football"/>
    <x v="1"/>
    <s v="Real Madrid - Eibar"/>
    <n v="0"/>
    <s v="LOST"/>
    <s v="Full Event Home -1.50 (AH)"/>
    <s v="2-1"/>
    <s v="PINNACLE"/>
    <n v="1.8"/>
    <n v="1"/>
    <n v="-1"/>
    <s v="https://aw-tipster.blogabet.com"/>
    <x v="87"/>
  </r>
  <r>
    <n v="167"/>
    <s v=" 07 Apr 2019, 20:30"/>
    <s v="Football"/>
    <x v="0"/>
    <s v="Napoli - Genoa"/>
    <n v="0"/>
    <s v="LOST"/>
    <s v="Full Event Over 2.5 (O/U)"/>
    <s v="1-1"/>
    <s v="PINNACLE"/>
    <n v="1.6839999999999999"/>
    <n v="1"/>
    <n v="-1"/>
    <s v="https://aw-tipster.blogabet.com"/>
    <x v="88"/>
  </r>
  <r>
    <n v="168"/>
    <s v=" 07 Apr 2019, 12:30"/>
    <s v="Football"/>
    <x v="0"/>
    <s v="Fiorentina - Frosinone"/>
    <n v="1.99"/>
    <s v="WIN"/>
    <s v="Full Event Away +1.00 (AH)"/>
    <s v="0-1"/>
    <s v="PINNACLE"/>
    <n v="1.99"/>
    <n v="1"/>
    <n v="0.99"/>
    <s v="https://aw-tipster.blogabet.com"/>
    <x v="88"/>
  </r>
  <r>
    <n v="169"/>
    <s v=" 06 Apr 2019, 20:30"/>
    <s v="Football"/>
    <x v="0"/>
    <s v="Sampdoria - AS Roma"/>
    <n v="1.81"/>
    <s v="WIN"/>
    <s v="Full Event Away +0.00 (AH)"/>
    <s v="0-1"/>
    <s v="PINNACLE"/>
    <n v="1.806"/>
    <n v="1"/>
    <n v="0.81"/>
    <s v="https://aw-tipster.blogabet.com"/>
    <x v="88"/>
  </r>
  <r>
    <n v="170"/>
    <s v=" 06 Apr 2019, 15:00"/>
    <s v="Football"/>
    <x v="0"/>
    <s v="Parma FC - Torino"/>
    <n v="0"/>
    <s v="LOST"/>
    <s v="Full Event Away (1X2)"/>
    <s v="0-0"/>
    <s v="PINNACLE"/>
    <n v="2.13"/>
    <n v="1"/>
    <n v="-1"/>
    <s v="https://aw-tipster.blogabet.com"/>
    <x v="89"/>
  </r>
  <r>
    <n v="171"/>
    <s v=" 07 Apr 2019, 17:00"/>
    <s v="Football"/>
    <x v="10"/>
    <s v="Wolverhampton Wanderers (n) - Watford"/>
    <n v="1"/>
    <s v="PUSH"/>
    <s v="Full Event Away +0.00 (AH)"/>
    <s v="2-2"/>
    <s v="PINNACLE"/>
    <n v="2.2400000000000002"/>
    <n v="1"/>
    <n v="0"/>
    <s v="https://aw-tipster.blogabet.com"/>
    <x v="90"/>
  </r>
  <r>
    <n v="172"/>
    <s v=" 07 Apr 2019, 15:30"/>
    <s v="Football"/>
    <x v="2"/>
    <s v="Augsburg - Hoffenheim"/>
    <n v="1.87"/>
    <s v="WIN"/>
    <s v="Full Event Away (1X2)"/>
    <s v="0-4"/>
    <s v="PINNACLE"/>
    <n v="1.869"/>
    <n v="1"/>
    <n v="0.87"/>
    <s v="https://aw-tipster.blogabet.com"/>
    <x v="91"/>
  </r>
  <r>
    <n v="173"/>
    <s v=" 06 Apr 2019, 15:30"/>
    <s v="Football"/>
    <x v="2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x v="92"/>
  </r>
  <r>
    <n v="174"/>
    <s v=" 06 Apr 2019, 20:45"/>
    <s v="Football"/>
    <x v="1"/>
    <s v="Barcelona - Atletico Madrid"/>
    <n v="0"/>
    <s v="LOST"/>
    <s v="Full Event Away +0.50 (AH)"/>
    <s v="2-0"/>
    <s v="PINNACLE"/>
    <n v="2.09"/>
    <n v="1"/>
    <n v="-1"/>
    <s v="https://aw-tipster.blogabet.com"/>
    <x v="92"/>
  </r>
  <r>
    <n v="175"/>
    <s v=" 06 Apr 2019, 18:00"/>
    <s v="Football"/>
    <x v="0"/>
    <s v="Juventus - AC Milan"/>
    <n v="1.72"/>
    <s v="WIN"/>
    <s v="Full Event Home (1X2)"/>
    <s v="2-1"/>
    <s v="PINNACLE"/>
    <n v="1.7190000000000001"/>
    <n v="1"/>
    <n v="0.72"/>
    <s v="https://aw-tipster.blogabet.com"/>
    <x v="93"/>
  </r>
  <r>
    <n v="176"/>
    <s v=" 06 Apr 2019, 20:00"/>
    <s v="Football"/>
    <x v="6"/>
    <s v="Angers SCO - Rennes"/>
    <n v="1"/>
    <s v="PUSH"/>
    <s v="Full Event Away +0.00 (AH)"/>
    <s v="3-3"/>
    <s v="PINNACLE"/>
    <n v="1.97"/>
    <n v="1"/>
    <n v="0"/>
    <s v="https://aw-tipster.blogabet.com"/>
    <x v="94"/>
  </r>
  <r>
    <n v="177"/>
    <s v=" 06 Apr 2019, 17:00"/>
    <s v="Football"/>
    <x v="6"/>
    <s v="Lyon - Dijon"/>
    <n v="0"/>
    <s v="LOST"/>
    <s v="Full Event Home -1.50 (AH)"/>
    <s v="1-3"/>
    <s v="PINNACLE"/>
    <n v="1.675"/>
    <n v="1"/>
    <n v="-1"/>
    <s v="https://aw-tipster.blogabet.com"/>
    <x v="94"/>
  </r>
  <r>
    <n v="178"/>
    <s v=" 06 Apr 2019, 20:00"/>
    <s v="Football"/>
    <x v="6"/>
    <s v="Amiens - St Etienne"/>
    <n v="1"/>
    <s v="PUSH"/>
    <s v="Full Event Away +0.00 (AH)"/>
    <s v="2-2"/>
    <s v="PINNACLE"/>
    <n v="1.819"/>
    <n v="1"/>
    <n v="0"/>
    <s v="https://aw-tipster.blogabet.com"/>
    <x v="95"/>
  </r>
  <r>
    <n v="179"/>
    <s v=" 07 Apr 2019, 15:05"/>
    <s v="Football"/>
    <x v="3"/>
    <s v="Everton - Arsenal"/>
    <n v="1.75"/>
    <s v="WIN"/>
    <s v="Full Event Home +0.50 (AH)"/>
    <s v="1-0"/>
    <s v="PINNACLE"/>
    <n v="1.746"/>
    <n v="1"/>
    <n v="0.75"/>
    <s v="https://aw-tipster.blogabet.com"/>
    <x v="96"/>
  </r>
  <r>
    <n v="180"/>
    <s v=" 06 Apr 2019, 15:30"/>
    <s v="Football"/>
    <x v="2"/>
    <s v="Wolfsburg - Hannover 96"/>
    <n v="1.98"/>
    <s v="WIN"/>
    <s v="Full Event Over 3 (O/U)"/>
    <s v="3-1"/>
    <s v="PINNACLE"/>
    <n v="1.98"/>
    <n v="1"/>
    <n v="0.98"/>
    <s v="https://aw-tipster.blogabet.com"/>
    <x v="97"/>
  </r>
  <r>
    <n v="181"/>
    <s v=" 03 Apr 2019, 21:00"/>
    <s v="Football"/>
    <x v="5"/>
    <s v="Paris Saint Germain - Nantes"/>
    <n v="1.9"/>
    <s v="WIN"/>
    <s v="Full Event Home -2.50 (AH)"/>
    <s v="3-0"/>
    <s v="PINNACLE"/>
    <n v="1.9"/>
    <n v="1"/>
    <n v="0.9"/>
    <s v="https://aw-tipster.blogabet.com"/>
    <x v="98"/>
  </r>
  <r>
    <n v="182"/>
    <s v=" 04 Apr 2019, 21:30"/>
    <s v="Football"/>
    <x v="1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x v="98"/>
  </r>
  <r>
    <n v="183"/>
    <s v=" 04 Apr 2019, 19:30"/>
    <s v="Football"/>
    <x v="1"/>
    <s v="Sevilla - Alaves"/>
    <n v="0"/>
    <s v="LOST"/>
    <s v="Full Event Away +1.00 (AH)"/>
    <s v="2-0"/>
    <s v="PINNACLE"/>
    <n v="2"/>
    <n v="1"/>
    <n v="-1"/>
    <s v="https://aw-tipster.blogabet.com"/>
    <x v="99"/>
  </r>
  <r>
    <n v="184"/>
    <s v=" 03 Apr 2019, 21:30"/>
    <s v="Football"/>
    <x v="1"/>
    <s v="Valencia - Real Madrid"/>
    <n v="1.88"/>
    <s v="WIN"/>
    <s v="Full Event Home +0.50 (AH)"/>
    <s v="2-1"/>
    <s v="PINNACLE"/>
    <n v="1.877"/>
    <n v="1"/>
    <n v="0.88"/>
    <s v="https://aw-tipster.blogabet.com"/>
    <x v="99"/>
  </r>
  <r>
    <n v="185"/>
    <s v=" 03 Apr 2019, 19:30"/>
    <s v="Football"/>
    <x v="1"/>
    <s v="Athletic Club Bilbao - Levante UD"/>
    <n v="1"/>
    <s v="PUSH"/>
    <s v="Full Event Home -1.00 (AH)"/>
    <s v="3-2"/>
    <s v="PINNACLE"/>
    <n v="2.2000000000000002"/>
    <n v="1"/>
    <n v="0"/>
    <s v="https://aw-tipster.blogabet.com"/>
    <x v="99"/>
  </r>
  <r>
    <n v="186"/>
    <s v=" 04 Apr 2019, 21:00"/>
    <s v="Football"/>
    <x v="0"/>
    <s v="Atalanta BC - Bologna"/>
    <n v="0"/>
    <s v="LOST"/>
    <s v="Full Event Away +1.00 (AH)"/>
    <s v="4-1"/>
    <s v="PINNACLE"/>
    <n v="2.0499999999999998"/>
    <n v="1"/>
    <n v="-1"/>
    <s v="https://aw-tipster.blogabet.com"/>
    <x v="100"/>
  </r>
  <r>
    <n v="187"/>
    <s v=" 03 Apr 2019, 21:00"/>
    <s v="Football"/>
    <x v="0"/>
    <s v="Torino - Sampdoria"/>
    <n v="0"/>
    <s v="LOST"/>
    <s v="Full Event Away +0.50 (AH)"/>
    <s v="2-1"/>
    <s v="PINNACLE"/>
    <n v="1.7869999999999999"/>
    <n v="1"/>
    <n v="-1"/>
    <s v="https://aw-tipster.blogabet.com"/>
    <x v="100"/>
  </r>
  <r>
    <n v="188"/>
    <s v=" 03 Apr 2019, 21:00"/>
    <s v="Football"/>
    <x v="0"/>
    <s v="SPAL - Lazio"/>
    <n v="0"/>
    <s v="LOST"/>
    <s v="Full Event Away (1X2)"/>
    <s v="1-0"/>
    <s v="PINNACLE"/>
    <n v="1.7569999999999999"/>
    <n v="1"/>
    <n v="-1"/>
    <s v="https://aw-tipster.blogabet.com"/>
    <x v="101"/>
  </r>
  <r>
    <n v="189"/>
    <s v=" 03 Apr 2019, 21:00"/>
    <s v="Football"/>
    <x v="0"/>
    <s v="AS Roma - Fiorentina"/>
    <n v="1.88"/>
    <s v="WIN"/>
    <s v="Full Event Away +0.50 (AH)"/>
    <s v="2-2"/>
    <s v="PINNACLE"/>
    <n v="1.8839999999999999"/>
    <n v="1"/>
    <n v="0.88"/>
    <s v="https://aw-tipster.blogabet.com"/>
    <x v="101"/>
  </r>
  <r>
    <n v="190"/>
    <s v=" 03 Apr 2019, 21:00"/>
    <s v="Football"/>
    <x v="0"/>
    <s v="Genoa - FC Internazionale"/>
    <n v="2.06"/>
    <s v="WIN"/>
    <s v="Full Event Away (1X2)"/>
    <s v="0-4"/>
    <s v="PINNACLE"/>
    <n v="2.06"/>
    <n v="1"/>
    <n v="1.06"/>
    <s v="https://aw-tipster.blogabet.com"/>
    <x v="101"/>
  </r>
  <r>
    <n v="191"/>
    <s v=" 03 Apr 2019, 19:00"/>
    <s v="Football"/>
    <x v="0"/>
    <s v="Empoli - Napoli"/>
    <n v="1.68"/>
    <s v="WIN"/>
    <s v="Full Event Home +1.50 (AH)"/>
    <s v="2-1"/>
    <s v="PINNACLE"/>
    <n v="1.675"/>
    <n v="1"/>
    <n v="0.68"/>
    <s v="https://aw-tipster.blogabet.com"/>
    <x v="102"/>
  </r>
  <r>
    <n v="192"/>
    <s v=" 03 Apr 2019, 20:45"/>
    <s v="Football"/>
    <x v="7"/>
    <s v="Schalke 04 - Werder Bremen"/>
    <n v="0"/>
    <s v="LOST"/>
    <s v="Full Event Over 2.5 (O/U)"/>
    <s v="0-2"/>
    <s v="PINNACLE"/>
    <n v="1.8620000000000001"/>
    <n v="1"/>
    <n v="-1"/>
    <s v="https://aw-tipster.blogabet.com"/>
    <x v="102"/>
  </r>
  <r>
    <n v="193"/>
    <s v=" 05 Apr 2019, 21:00"/>
    <s v="Football"/>
    <x v="3"/>
    <s v="Southampton - Liverpool"/>
    <n v="0"/>
    <s v="LOST"/>
    <s v="Full Event Home +1.50 (AH)"/>
    <s v="1-3"/>
    <s v="PINNACLE"/>
    <n v="1.704"/>
    <n v="1"/>
    <n v="-1"/>
    <s v="https://aw-tipster.blogabet.com"/>
    <x v="103"/>
  </r>
  <r>
    <n v="194"/>
    <s v=" 03 Apr 2019, 20:45"/>
    <s v="Football"/>
    <x v="3"/>
    <s v="Tottenham Hotspur - Crystal Palace"/>
    <n v="1.81"/>
    <s v="WIN"/>
    <s v="Full Event Home -1.00 (AH)"/>
    <s v="2-0"/>
    <s v="PINNACLE"/>
    <n v="1.806"/>
    <n v="1"/>
    <n v="0.81"/>
    <s v="https://aw-tipster.blogabet.com"/>
    <x v="103"/>
  </r>
  <r>
    <n v="195"/>
    <s v=" 03 Apr 2019, 20:45"/>
    <s v="Football"/>
    <x v="3"/>
    <s v="Manchester City - Cardiff City"/>
    <n v="0"/>
    <s v="LOST"/>
    <s v="Full Event Home -3.00 (AH)"/>
    <s v="2-0"/>
    <s v="PINNACLE"/>
    <n v="1.97"/>
    <n v="1"/>
    <n v="-1"/>
    <s v="https://aw-tipster.blogabet.com"/>
    <x v="103"/>
  </r>
  <r>
    <n v="196"/>
    <s v=" 03 Apr 2019, 20:45"/>
    <s v="Football"/>
    <x v="3"/>
    <s v="Chelsea - Brighton and Hove Albion"/>
    <n v="0"/>
    <s v="LOST"/>
    <s v="Full Event Away +1.50 (AH)"/>
    <s v="3-0"/>
    <s v="PINNACLE"/>
    <n v="2.06"/>
    <n v="1"/>
    <n v="-1"/>
    <s v="https://aw-tipster.blogabet.com"/>
    <x v="104"/>
  </r>
  <r>
    <n v="197"/>
    <s v=" 05 Apr 2019, 20:45"/>
    <s v="Football"/>
    <x v="6"/>
    <s v="Bordeaux - Marseille"/>
    <n v="0"/>
    <s v="LOST"/>
    <s v="Full Event Away +0.00 (AH)"/>
    <s v="2-0"/>
    <s v="PINNACLE"/>
    <n v="1.724"/>
    <n v="1"/>
    <n v="-1"/>
    <s v="https://aw-tipster.blogabet.com"/>
    <x v="104"/>
  </r>
  <r>
    <n v="198"/>
    <s v=" 02 Apr 2019, 20:45"/>
    <s v="Football"/>
    <x v="7"/>
    <s v="Augsburg - RB Leipzig"/>
    <n v="0"/>
    <s v="LOST"/>
    <s v="Full Event Away (1X2)"/>
    <s v="1-1"/>
    <s v="PINNACLE"/>
    <n v="1.7689999999999999"/>
    <n v="1"/>
    <n v="-1"/>
    <s v="https://aw-tipster.blogabet.com"/>
    <x v="105"/>
  </r>
  <r>
    <n v="199"/>
    <s v=" 06 Apr 2019, 15:30"/>
    <s v="Football"/>
    <x v="2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x v="105"/>
  </r>
  <r>
    <n v="200"/>
    <s v=" 06 Apr 2019, 16:00"/>
    <s v="Football"/>
    <x v="3"/>
    <s v="Huddersfield Town - Leicester City"/>
    <n v="1.77"/>
    <s v="WIN"/>
    <s v="Full Event Away (1X2)"/>
    <s v="1-4"/>
    <s v="PINNACLE"/>
    <n v="1.7689999999999999"/>
    <n v="1"/>
    <n v="0.77"/>
    <s v="https://aw-tipster.blogabet.com"/>
    <x v="106"/>
  </r>
  <r>
    <n v="201"/>
    <s v=" 06 Apr 2019, 16:00"/>
    <s v="Football"/>
    <x v="3"/>
    <s v="Bournemouth - Burnley"/>
    <n v="1.81"/>
    <s v="WIN"/>
    <s v="Full Event Away +0.50 (AH)"/>
    <s v="1-3"/>
    <s v="PINNACLE"/>
    <n v="1.8129999999999999"/>
    <n v="1"/>
    <n v="0.81"/>
    <s v="https://aw-tipster.blogabet.com"/>
    <x v="106"/>
  </r>
  <r>
    <n v="202"/>
    <s v=" 02 Apr 2019, 20:45"/>
    <s v="Football"/>
    <x v="3"/>
    <s v="Wolverhampton Wanderers - Manchester United"/>
    <n v="0"/>
    <s v="LOST"/>
    <s v="Full Event Away (1X2)"/>
    <s v="2-1"/>
    <s v="PINNACLE"/>
    <n v="2"/>
    <n v="1"/>
    <n v="-1"/>
    <s v="https://aw-tipster.blogabet.com"/>
    <x v="106"/>
  </r>
  <r>
    <n v="203"/>
    <s v=" 02 Apr 2019, 20:45"/>
    <s v="Football"/>
    <x v="3"/>
    <s v="Watford - Fulham"/>
    <n v="1.68"/>
    <s v="WIN"/>
    <s v="Full Event Home (1X2)"/>
    <s v="4-1"/>
    <s v="PINNACLE"/>
    <n v="1.675"/>
    <n v="1"/>
    <n v="0.68"/>
    <s v="https://aw-tipster.blogabet.com"/>
    <x v="107"/>
  </r>
  <r>
    <n v="204"/>
    <s v=" 03 Apr 2019, 19:00"/>
    <s v="Football"/>
    <x v="6"/>
    <s v="Strasbourg - Reims"/>
    <n v="0"/>
    <s v="LOST"/>
    <s v="Full Event Away +0.00 (AH)"/>
    <s v="4-0"/>
    <s v="PINNACLE"/>
    <n v="2.17"/>
    <n v="1"/>
    <n v="-1"/>
    <s v="https://aw-tipster.blogabet.com"/>
    <x v="107"/>
  </r>
  <r>
    <n v="205"/>
    <s v=" 03 Apr 2019, 19:00"/>
    <s v="Football"/>
    <x v="6"/>
    <s v="Montpellier HSC - Guingamp"/>
    <n v="1"/>
    <s v="PUSH"/>
    <s v="Full Event Over 2 (O/U)"/>
    <s v="2-0"/>
    <s v="PINNACLE"/>
    <n v="1.7509999999999999"/>
    <n v="1"/>
    <n v="0"/>
    <s v="https://aw-tipster.blogabet.com"/>
    <x v="108"/>
  </r>
  <r>
    <n v="206"/>
    <s v=" 02 Apr 2019, 21:00"/>
    <s v="Football"/>
    <x v="0"/>
    <s v="Cagliari - Juventus"/>
    <n v="0"/>
    <s v="LOST"/>
    <s v="Full Event Home +1.00 (AH)"/>
    <s v="0-2"/>
    <s v="PINNACLE"/>
    <n v="1.8"/>
    <n v="1"/>
    <n v="-1"/>
    <s v="https://aw-tipster.blogabet.com"/>
    <x v="109"/>
  </r>
  <r>
    <n v="207"/>
    <s v=" 02 Apr 2019, 19:00"/>
    <s v="Football"/>
    <x v="0"/>
    <s v="AC Milan - Udinese"/>
    <n v="1.94"/>
    <s v="WIN"/>
    <s v="Full Event Away +1.00 (AH)"/>
    <s v="1-1"/>
    <s v="PINNACLE"/>
    <n v="1.9430000000000001"/>
    <n v="1"/>
    <n v="0.94"/>
    <s v="https://aw-tipster.blogabet.com"/>
    <x v="109"/>
  </r>
  <r>
    <n v="208"/>
    <s v=" 02 Apr 2019, 21:30"/>
    <s v="Football"/>
    <x v="1"/>
    <s v="Villarreal CF - Barcelona"/>
    <n v="0"/>
    <s v="LOST"/>
    <s v="Full Event Away -1.00 (AH)"/>
    <s v="4-4"/>
    <s v="PINNACLE"/>
    <n v="2.0499999999999998"/>
    <n v="1"/>
    <n v="-1"/>
    <s v="https://aw-tipster.blogabet.com"/>
    <x v="110"/>
  </r>
  <r>
    <n v="209"/>
    <s v=" 02 Apr 2019, 20:30"/>
    <s v="Football"/>
    <x v="1"/>
    <s v="Espanyol - Getafe"/>
    <n v="1"/>
    <s v="PUSH"/>
    <s v="Full Event Away +0.00 (AH)"/>
    <s v="1-1"/>
    <s v="PINNACLE"/>
    <n v="2.2599999999999998"/>
    <n v="1"/>
    <n v="0"/>
    <s v="https://aw-tipster.blogabet.com"/>
    <x v="110"/>
  </r>
  <r>
    <n v="210"/>
    <s v=" 02 Apr 2019, 19:30"/>
    <s v="Football"/>
    <x v="1"/>
    <s v="Atletico Madrid - Girona"/>
    <n v="2.35"/>
    <s v="WIN"/>
    <s v="Full Event Home -1.50 (AH)"/>
    <s v="2-0"/>
    <s v="PINNACLE"/>
    <n v="2.35"/>
    <n v="1"/>
    <n v="1.35"/>
    <s v="https://aw-tipster.blogabet.com"/>
    <x v="111"/>
  </r>
  <r>
    <n v="211"/>
    <s v=" 01 Apr 2019, 20:30"/>
    <s v="Football"/>
    <x v="6"/>
    <s v="St Etienne - Nimes Olympique"/>
    <n v="1.76"/>
    <s v="WIN"/>
    <s v="Full Event Home (1X2)"/>
    <s v="2-1"/>
    <s v="PINNACLE"/>
    <n v="1.7629999999999999"/>
    <n v="1"/>
    <n v="0.76"/>
    <s v="https://aw-tipster.blogabet.com"/>
    <x v="112"/>
  </r>
  <r>
    <n v="212"/>
    <s v=" 31 Mar 2019, 21:00"/>
    <s v="Football"/>
    <x v="6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x v="113"/>
  </r>
  <r>
    <n v="213"/>
    <s v=" 31 Mar 2019, 17:00"/>
    <s v="Football"/>
    <x v="6"/>
    <s v="Nantes - Lille"/>
    <n v="1.86"/>
    <s v="WIN"/>
    <s v="Full Event Away +0.00 (AH)"/>
    <s v="2-3"/>
    <s v="PINNACLE"/>
    <n v="1.8620000000000001"/>
    <n v="1"/>
    <n v="0.86"/>
    <s v="https://aw-tipster.blogabet.com"/>
    <x v="113"/>
  </r>
  <r>
    <n v="214"/>
    <s v=" 31 Mar 2019, 15:00"/>
    <s v="Football"/>
    <x v="6"/>
    <s v="Dijon - Nice"/>
    <n v="2.14"/>
    <s v="WIN"/>
    <s v="Full Event Away +0.00 (AH)"/>
    <s v="0-1"/>
    <s v="PINNACLE"/>
    <n v="2.14"/>
    <n v="1"/>
    <n v="1.1399999999999999"/>
    <s v="https://aw-tipster.blogabet.com"/>
    <x v="113"/>
  </r>
  <r>
    <n v="215"/>
    <s v=" 31 Mar 2019, 15:00"/>
    <s v="Football"/>
    <x v="6"/>
    <s v="AS Monaco - Caen"/>
    <n v="1.82"/>
    <s v="WIN"/>
    <s v="Full Event Away +1.50 (AH)"/>
    <s v="0-1"/>
    <s v="PINNACLE"/>
    <n v="1.819"/>
    <n v="1"/>
    <n v="0.82"/>
    <s v="https://aw-tipster.blogabet.com"/>
    <x v="113"/>
  </r>
  <r>
    <n v="216"/>
    <s v=" 01 Apr 2019, 21:00"/>
    <s v="Football"/>
    <x v="3"/>
    <s v="Arsenal - Newcastle United"/>
    <n v="0"/>
    <s v="LOST"/>
    <s v="Full Event Over 3 (O/U)"/>
    <s v="2-0"/>
    <s v="PINNACLE"/>
    <n v="2.0099999999999998"/>
    <n v="1"/>
    <n v="-1"/>
    <s v="https://aw-tipster.blogabet.com"/>
    <x v="114"/>
  </r>
  <r>
    <n v="217"/>
    <s v=" 31 Mar 2019, 17:30"/>
    <s v="Football"/>
    <x v="3"/>
    <s v="Liverpool - Tottenham Hotspur"/>
    <n v="1"/>
    <s v="PUSH"/>
    <s v="Full Event Home -1.00 (AH)"/>
    <s v="2-1"/>
    <s v="PINNACLE"/>
    <n v="2.0699999999999998"/>
    <n v="1"/>
    <n v="0"/>
    <s v="https://aw-tipster.blogabet.com"/>
    <x v="115"/>
  </r>
  <r>
    <n v="218"/>
    <s v=" 31 Mar 2019, 15:05"/>
    <s v="Football"/>
    <x v="3"/>
    <s v="Cardiff City - Chelsea"/>
    <n v="1.69"/>
    <s v="WIN"/>
    <s v="Full Event Home +1.50 (AH)"/>
    <s v="1-2"/>
    <s v="PINNACLE"/>
    <n v="1.694"/>
    <n v="1"/>
    <n v="0.69"/>
    <s v="https://aw-tipster.blogabet.com"/>
    <x v="115"/>
  </r>
  <r>
    <n v="219"/>
    <s v=" 30 Mar 2019, 18:30"/>
    <s v="Football"/>
    <x v="3"/>
    <s v="West Ham United - Everton"/>
    <n v="0"/>
    <s v="LOST"/>
    <s v="Full Event Home +0.00 (AH)"/>
    <s v="0-2"/>
    <s v="PINNACLE"/>
    <n v="1.847"/>
    <n v="1"/>
    <n v="-1"/>
    <s v="https://aw-tipster.blogabet.com"/>
    <x v="115"/>
  </r>
  <r>
    <n v="220"/>
    <s v=" 30 Mar 2019, 16:00"/>
    <s v="Football"/>
    <x v="3"/>
    <s v="Manchester United - Watford"/>
    <n v="1"/>
    <s v="PUSH"/>
    <s v="Full Event Over 3 (O/U)"/>
    <s v="2-1"/>
    <s v="PINNACLE"/>
    <n v="2.13"/>
    <n v="1"/>
    <n v="0"/>
    <s v="https://aw-tipster.blogabet.com"/>
    <x v="116"/>
  </r>
  <r>
    <n v="221"/>
    <s v=" 30 Mar 2019, 16:00"/>
    <s v="Football"/>
    <x v="3"/>
    <s v="Leicester City - Bournemouth"/>
    <n v="0"/>
    <s v="LOST"/>
    <s v="Full Event Over 2.5 (O/U)"/>
    <s v="2-0"/>
    <s v="PINNACLE"/>
    <n v="1.704"/>
    <n v="1"/>
    <n v="-1"/>
    <s v="https://aw-tipster.blogabet.com"/>
    <x v="116"/>
  </r>
  <r>
    <n v="222"/>
    <s v=" 30 Mar 2019, 16:00"/>
    <s v="Football"/>
    <x v="3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x v="116"/>
  </r>
  <r>
    <n v="223"/>
    <s v=" 30 Mar 2019, 16:00"/>
    <s v="Football"/>
    <x v="3"/>
    <s v="Burnley - Wolverhampton Wanderers"/>
    <n v="0"/>
    <s v="LOST"/>
    <s v="Full Event Away +0.00 (AH)"/>
    <s v="2-0"/>
    <s v="PINNACLE"/>
    <n v="1.7509999999999999"/>
    <n v="1"/>
    <n v="-1"/>
    <s v="https://aw-tipster.blogabet.com"/>
    <x v="117"/>
  </r>
  <r>
    <n v="224"/>
    <s v=" 30 Mar 2019, 16:00"/>
    <s v="Football"/>
    <x v="3"/>
    <s v="Brighton and Hove Albion - Southampton"/>
    <n v="0"/>
    <s v="LOST"/>
    <s v="Full Event Home +0.00 (AH)"/>
    <s v="0-1"/>
    <s v="PINNACLE"/>
    <n v="1.84"/>
    <n v="1"/>
    <n v="-1"/>
    <s v="https://aw-tipster.blogabet.com"/>
    <x v="117"/>
  </r>
  <r>
    <n v="225"/>
    <s v=" 30 Mar 2019, 13:30"/>
    <s v="Football"/>
    <x v="3"/>
    <s v="Fulham - Manchester City"/>
    <n v="1.93"/>
    <s v="WIN"/>
    <s v="Full Event Home +2.50 (AH)"/>
    <s v="0-2"/>
    <s v="PINNACLE"/>
    <n v="1.9339999999999999"/>
    <n v="1"/>
    <n v="0.93"/>
    <s v="https://aw-tipster.blogabet.com"/>
    <x v="118"/>
  </r>
  <r>
    <n v="226"/>
    <s v=" 31 Mar 2019, 20:30"/>
    <s v="Football"/>
    <x v="0"/>
    <s v="FC Internazionale - Lazio"/>
    <n v="1.69"/>
    <s v="WIN"/>
    <s v="Full Event Away +0.50 (AH)"/>
    <s v="0-1"/>
    <s v="PINNACLE"/>
    <n v="1.6890000000000001"/>
    <n v="1"/>
    <n v="0.69"/>
    <s v="https://aw-tipster.blogabet.com"/>
    <x v="118"/>
  </r>
  <r>
    <n v="227"/>
    <s v=" 31 Mar 2019, 15:00"/>
    <s v="Football"/>
    <x v="0"/>
    <s v="Fiorentina - Torino"/>
    <n v="0"/>
    <s v="LOST"/>
    <s v="Full Event Over 2.5 (O/U)"/>
    <s v="1-1"/>
    <s v="PINNACLE"/>
    <n v="2.21"/>
    <n v="1"/>
    <n v="-1"/>
    <s v="https://aw-tipster.blogabet.com"/>
    <x v="119"/>
  </r>
  <r>
    <n v="228"/>
    <s v=" 31 Mar 2019, 15:00"/>
    <s v="Football"/>
    <x v="0"/>
    <s v="AS Roma - Napoli"/>
    <n v="1.7"/>
    <s v="WIN"/>
    <s v="Full Event Away +0.00 (AH)"/>
    <s v="1-4"/>
    <s v="PINNACLE"/>
    <n v="1.704"/>
    <n v="1"/>
    <n v="0.7"/>
    <s v="https://aw-tipster.blogabet.com"/>
    <x v="119"/>
  </r>
  <r>
    <n v="229"/>
    <s v=" 31 Mar 2019, 12:30"/>
    <s v="Football"/>
    <x v="0"/>
    <s v="Parma FC - Atalanta BC"/>
    <n v="1.99"/>
    <s v="WIN"/>
    <s v="Full Event Away -1.00 (AH)"/>
    <s v="1-3"/>
    <s v="PINNACLE"/>
    <n v="1.99"/>
    <n v="1"/>
    <n v="0.99"/>
    <s v="https://aw-tipster.blogabet.com"/>
    <x v="119"/>
  </r>
  <r>
    <n v="230"/>
    <s v=" 31 Mar 2019, 18:00"/>
    <s v="Football"/>
    <x v="2"/>
    <s v="Eintracht Frankfurt - Stuttgart"/>
    <n v="1.71"/>
    <s v="WIN"/>
    <s v="Full Event Home -1.00 (AH)"/>
    <s v="3-0"/>
    <s v="PINNACLE"/>
    <n v="1.7090000000000001"/>
    <n v="1"/>
    <n v="0.71"/>
    <s v="https://aw-tipster.blogabet.com"/>
    <x v="120"/>
  </r>
  <r>
    <n v="231"/>
    <s v=" 31 Mar 2019, 20:45"/>
    <s v="Football"/>
    <x v="1"/>
    <s v="Real Madrid - Huesca"/>
    <n v="0"/>
    <s v="LOST"/>
    <s v="First Half Home -1.00 (AH)"/>
    <s v="1-1"/>
    <s v="PINNACLE"/>
    <n v="1.869"/>
    <n v="1"/>
    <n v="-1"/>
    <s v="https://aw-tipster.blogabet.com"/>
    <x v="121"/>
  </r>
  <r>
    <n v="232"/>
    <s v=" 31 Mar 2019, 18:30"/>
    <s v="Football"/>
    <x v="1"/>
    <s v="Real Valladolid CF - Real Sociedad"/>
    <n v="1"/>
    <s v="PUSH"/>
    <s v="Full Event Home +0.00 (AH)"/>
    <s v="1-1"/>
    <s v="PINNACLE"/>
    <n v="1.847"/>
    <n v="1"/>
    <n v="0"/>
    <s v="https://aw-tipster.blogabet.com"/>
    <x v="121"/>
  </r>
  <r>
    <n v="233"/>
    <s v=" 31 Mar 2019, 16:15"/>
    <s v="Football"/>
    <x v="1"/>
    <s v="Sevilla - Valencia"/>
    <n v="1.83"/>
    <s v="WIN"/>
    <s v="Full Event Away +0.50 (AH)"/>
    <s v="0-1"/>
    <s v="PINNACLE"/>
    <n v="1.8260000000000001"/>
    <n v="1"/>
    <n v="0.83"/>
    <s v="https://aw-tipster.blogabet.com"/>
    <x v="121"/>
  </r>
  <r>
    <n v="234"/>
    <s v=" 31 Mar 2019, 14:00"/>
    <s v="Football"/>
    <x v="1"/>
    <s v="Rayo Vallecano - Real Betis"/>
    <n v="1"/>
    <s v="PUSH"/>
    <s v="Full Event Away +0.00 (AH)"/>
    <s v="1-1"/>
    <s v="PINNACLE"/>
    <n v="1.84"/>
    <n v="1"/>
    <n v="0"/>
    <s v="https://aw-tipster.blogabet.com"/>
    <x v="122"/>
  </r>
  <r>
    <n v="235"/>
    <s v=" 30 Mar 2019, 20:45"/>
    <s v="Football"/>
    <x v="1"/>
    <s v="Alaves - Atletico Madrid"/>
    <n v="0"/>
    <s v="LOST"/>
    <s v="Full Event Home +0.50 (AH)"/>
    <s v="0-4"/>
    <s v="PINNACLE"/>
    <n v="2.11"/>
    <n v="1"/>
    <n v="-1"/>
    <s v="https://aw-tipster.blogabet.com"/>
    <x v="122"/>
  </r>
  <r>
    <n v="236"/>
    <s v=" 30 Mar 2019, 18:30"/>
    <s v="Football"/>
    <x v="1"/>
    <s v="Celta Vigo - Villarreal CF"/>
    <n v="1.93"/>
    <s v="WIN"/>
    <s v="Full Event Home +0.00 (AH)"/>
    <s v="3-2"/>
    <s v="PINNACLE"/>
    <n v="1.925"/>
    <n v="1"/>
    <n v="0.93"/>
    <s v="https://aw-tipster.blogabet.com"/>
    <x v="123"/>
  </r>
  <r>
    <n v="237"/>
    <s v=" 30 Mar 2019, 16:15"/>
    <s v="Football"/>
    <x v="1"/>
    <s v="Barcelona - Espanyol"/>
    <n v="1.67"/>
    <s v="WIN"/>
    <s v="Full Event Away +2.50 (AH)"/>
    <s v="2-0"/>
    <s v="PINNACLE"/>
    <n v="1.671"/>
    <n v="1"/>
    <n v="0.67"/>
    <s v="https://aw-tipster.blogabet.com"/>
    <x v="123"/>
  </r>
  <r>
    <n v="238"/>
    <s v=" 30 Mar 2019, 13:00"/>
    <s v="Football"/>
    <x v="1"/>
    <s v="Getafe - Leganes"/>
    <n v="0"/>
    <s v="LOST"/>
    <s v="Full Event Home (1X2)"/>
    <s v="0-2"/>
    <s v="PINNACLE"/>
    <n v="1.9430000000000001"/>
    <n v="1"/>
    <n v="-1"/>
    <s v="https://aw-tipster.blogabet.com"/>
    <x v="124"/>
  </r>
  <r>
    <n v="239"/>
    <s v=" 29 Mar 2019, 21:00"/>
    <s v="Football"/>
    <x v="1"/>
    <s v="Girona - Athletic Club Bilbao"/>
    <n v="1.93"/>
    <s v="WIN"/>
    <s v="Full Event Over 2 (O/U)"/>
    <s v="1-2"/>
    <s v="PINNACLE"/>
    <n v="1.9339999999999999"/>
    <n v="1"/>
    <n v="0.93"/>
    <s v="https://aw-tipster.blogabet.com"/>
    <x v="124"/>
  </r>
  <r>
    <n v="240"/>
    <s v=" 30 Mar 2019, 17:00"/>
    <s v="Football"/>
    <x v="6"/>
    <s v="Marseille - Angers SCO"/>
    <n v="0"/>
    <s v="LOST"/>
    <s v="Full Event Home -1.00 (AH)"/>
    <s v="2-2"/>
    <s v="PINNACLE"/>
    <n v="1.99"/>
    <n v="1"/>
    <n v="-1"/>
    <s v="https://aw-tipster.blogabet.com"/>
    <x v="125"/>
  </r>
  <r>
    <n v="241"/>
    <s v=" 29 Mar 2019, 20:45"/>
    <s v="Football"/>
    <x v="6"/>
    <s v="Rennes - Lyon"/>
    <n v="2.12"/>
    <s v="WIN"/>
    <s v="Full Event Away (1X2)"/>
    <s v="0-1"/>
    <s v="PINNACLE"/>
    <n v="2.12"/>
    <n v="1"/>
    <n v="1.1200000000000001"/>
    <s v="https://aw-tipster.blogabet.com"/>
    <x v="125"/>
  </r>
  <r>
    <n v="242"/>
    <s v=" 30 Mar 2019, 20:30"/>
    <s v="Football"/>
    <x v="0"/>
    <s v="Sampdoria - AC Milan"/>
    <n v="0"/>
    <s v="LOST"/>
    <s v="Full Event Over 2.5 (O/U)"/>
    <s v="1-0"/>
    <s v="PINNACLE"/>
    <n v="2.1"/>
    <n v="1"/>
    <n v="-1"/>
    <s v="https://aw-tipster.blogabet.com"/>
    <x v="126"/>
  </r>
  <r>
    <n v="243"/>
    <s v=" 30 Mar 2019, 18:00"/>
    <s v="Football"/>
    <x v="0"/>
    <s v="Juventus - Empoli"/>
    <n v="0"/>
    <s v="LOST"/>
    <s v="First Half Home (1X2)"/>
    <s v="0-0"/>
    <s v="PINNACLE"/>
    <n v="1.7869999999999999"/>
    <n v="1"/>
    <n v="-1"/>
    <s v="https://aw-tipster.blogabet.com"/>
    <x v="126"/>
  </r>
  <r>
    <n v="244"/>
    <s v=" 30 Mar 2019, 18:30"/>
    <s v="Football"/>
    <x v="2"/>
    <s v="RB Leipzig - Hertha Berlin"/>
    <n v="1.81"/>
    <s v="WIN"/>
    <s v="Full Event Home -1.00 (AH)"/>
    <s v="5-0"/>
    <s v="PINNACLE"/>
    <n v="1.806"/>
    <n v="1"/>
    <n v="0.81"/>
    <s v="https://aw-tipster.blogabet.com"/>
    <x v="127"/>
  </r>
  <r>
    <n v="245"/>
    <s v=" 30 Mar 2019, 15:30"/>
    <s v="Football"/>
    <x v="2"/>
    <s v="Fortuna Dusseldorf - Borussia Monchengladbach"/>
    <n v="0"/>
    <s v="LOST"/>
    <s v="Full Event Away +0.00 (AH)"/>
    <s v="3-1"/>
    <s v="PINNACLE"/>
    <n v="1.704"/>
    <n v="1"/>
    <n v="-1"/>
    <s v="https://aw-tipster.blogabet.com"/>
    <x v="127"/>
  </r>
  <r>
    <n v="246"/>
    <s v=" 30 Mar 2019, 15:30"/>
    <s v="Football"/>
    <x v="2"/>
    <s v="Borussia Dortmund - Wolfsburg"/>
    <n v="0"/>
    <s v="LOST"/>
    <s v="Full Event Away +1.00 (AH)"/>
    <s v="2-0"/>
    <s v="PINNACLE"/>
    <n v="2.13"/>
    <n v="1"/>
    <n v="-1"/>
    <s v="https://aw-tipster.blogabet.com"/>
    <x v="128"/>
  </r>
  <r>
    <n v="247"/>
    <s v=" 30 Mar 2019, 15:30"/>
    <s v="Football"/>
    <x v="2"/>
    <s v="Freiburg - Bayern Munich"/>
    <n v="0"/>
    <s v="LOST"/>
    <s v="Full Event Away -1.50 (AH)"/>
    <s v="1-1"/>
    <s v="PINNACLE"/>
    <n v="1.6890000000000001"/>
    <n v="1"/>
    <n v="-1"/>
    <s v="https://aw-tipster.blogabet.com"/>
    <x v="128"/>
  </r>
  <r>
    <n v="248"/>
    <s v=" 29 Mar 2019, 20:30"/>
    <s v="Football"/>
    <x v="2"/>
    <s v="Hoffenheim - Bayer Leverkusen"/>
    <n v="0"/>
    <s v="LOST"/>
    <s v="Full Event Away +0.50 (AH)"/>
    <s v="4-1"/>
    <s v="PINNACLE"/>
    <n v="1.7090000000000001"/>
    <n v="1"/>
    <n v="-1"/>
    <s v="https://aw-tipster.blogabet.com"/>
    <x v="128"/>
  </r>
  <r>
    <n v="249"/>
    <s v=" 17 Mar 2019, 17:30"/>
    <s v="Football"/>
    <x v="3"/>
    <s v="Everton - Chelsea"/>
    <n v="0"/>
    <s v="LOST"/>
    <s v="Full Event Away (1X2)"/>
    <s v="2-0"/>
    <s v="PINNACLE"/>
    <n v="1.98"/>
    <n v="1"/>
    <n v="-1"/>
    <s v="https://aw-tipster.blogabet.com"/>
    <x v="129"/>
  </r>
  <r>
    <n v="250"/>
    <s v=" 17 Mar 2019, 18:30"/>
    <s v="Football"/>
    <x v="1"/>
    <s v="Villarreal CF - Rayo Vallecano"/>
    <n v="0"/>
    <s v="LOST"/>
    <s v="Full Event Away +1.00 (AH)"/>
    <s v="3-1"/>
    <s v="PINNACLE"/>
    <n v="1.7869999999999999"/>
    <n v="1"/>
    <n v="-1"/>
    <s v="https://aw-tipster.blogabet.com"/>
    <x v="130"/>
  </r>
  <r>
    <n v="251"/>
    <s v=" 17 Mar 2019, 18:30"/>
    <s v="Football"/>
    <x v="1"/>
    <s v="Valencia - Getafe"/>
    <n v="0"/>
    <s v="LOST"/>
    <s v="Full Event Home (1X2)"/>
    <s v="0-0"/>
    <s v="PINNACLE"/>
    <n v="1.99"/>
    <n v="1"/>
    <n v="-1"/>
    <s v="https://aw-tipster.blogabet.com"/>
    <x v="130"/>
  </r>
  <r>
    <n v="252"/>
    <s v=" 17 Mar 2019, 16:15"/>
    <s v="Football"/>
    <x v="1"/>
    <s v="Espanyol - Sevilla"/>
    <n v="0"/>
    <s v="LOST"/>
    <s v="Full Event Home +0.00 (AH)"/>
    <s v="0-1"/>
    <s v="PINNACLE"/>
    <n v="1.833"/>
    <n v="1"/>
    <n v="-1"/>
    <s v="https://aw-tipster.blogabet.com"/>
    <x v="130"/>
  </r>
  <r>
    <n v="253"/>
    <s v=" 17 Mar 2019, 20:30"/>
    <s v="Football"/>
    <x v="0"/>
    <s v="AC Milan - FC Internazionale"/>
    <n v="0"/>
    <s v="LOST"/>
    <s v="Full Event Home +0.00 (AH)"/>
    <s v="2-3"/>
    <s v="PINNACLE"/>
    <n v="1.7090000000000001"/>
    <n v="1"/>
    <n v="-1"/>
    <s v="https://aw-tipster.blogabet.com"/>
    <x v="131"/>
  </r>
  <r>
    <n v="254"/>
    <s v=" 17 Mar 2019, 18:00"/>
    <s v="Football"/>
    <x v="0"/>
    <s v="Napoli - Udinese"/>
    <n v="0"/>
    <s v="LOST"/>
    <s v="First Half Home (1X2)"/>
    <s v="2-2"/>
    <s v="PINNACLE"/>
    <n v="1.7090000000000001"/>
    <n v="1"/>
    <n v="-1"/>
    <s v="https://aw-tipster.blogabet.com"/>
    <x v="132"/>
  </r>
  <r>
    <n v="255"/>
    <s v=" 17 Mar 2019, 15:30"/>
    <s v="Football"/>
    <x v="2"/>
    <s v="Eintracht Frankfurt - Nurnberg"/>
    <n v="0"/>
    <s v="LOST"/>
    <s v="Full Event Home -1.50 (AH)"/>
    <s v="1-0"/>
    <s v="PINNACLE"/>
    <n v="2.21"/>
    <n v="1"/>
    <n v="-1"/>
    <s v="https://aw-tipster.blogabet.com"/>
    <x v="133"/>
  </r>
  <r>
    <n v="256"/>
    <s v=" 17 Mar 2019, 17:00"/>
    <s v="Football"/>
    <x v="6"/>
    <s v="Bordeaux - Rennes"/>
    <n v="1"/>
    <s v="PUSH"/>
    <s v="Full Event Home +0.00 (AH)"/>
    <s v="1-1"/>
    <s v="PINNACLE"/>
    <n v="1.877"/>
    <n v="1"/>
    <n v="0"/>
    <s v="https://aw-tipster.blogabet.com"/>
    <x v="133"/>
  </r>
  <r>
    <n v="257"/>
    <s v=" 17 Mar 2019, 15:15"/>
    <s v="Football"/>
    <x v="3"/>
    <s v="Fulham - Liverpool"/>
    <n v="0"/>
    <s v="LOST"/>
    <s v="Full Event Away -1.50 (AH)"/>
    <s v="1-2"/>
    <s v="PINNACLE"/>
    <n v="1.7629999999999999"/>
    <n v="1"/>
    <n v="-1"/>
    <s v="https://aw-tipster.blogabet.com"/>
    <x v="134"/>
  </r>
  <r>
    <n v="258"/>
    <s v=" 17 Mar 2019, 20:45"/>
    <s v="Football"/>
    <x v="1"/>
    <s v="Real Betis - Barcelona"/>
    <n v="2.17"/>
    <s v="WIN"/>
    <s v="Full Event Away -1.50 (AH)"/>
    <s v="1-4"/>
    <s v="PINNACLE"/>
    <n v="2.17"/>
    <n v="1"/>
    <n v="1.17"/>
    <s v="https://aw-tipster.blogabet.com"/>
    <x v="134"/>
  </r>
  <r>
    <n v="259"/>
    <s v=" 17 Mar 2019, 18:00"/>
    <s v="Football"/>
    <x v="2"/>
    <s v="Bayern Munich - Mainz 05"/>
    <n v="1.94"/>
    <s v="WIN"/>
    <s v="First Half Home -1.00 (AH)"/>
    <s v="3-0"/>
    <s v="PINNACLE"/>
    <n v="1.9430000000000001"/>
    <n v="1"/>
    <n v="0.94"/>
    <s v="https://aw-tipster.blogabet.com"/>
    <x v="135"/>
  </r>
  <r>
    <n v="260"/>
    <s v=" 16 Mar 2019, 18:30"/>
    <s v="Football"/>
    <x v="1"/>
    <s v="Athletic Club Bilbao - Atletico Madrid"/>
    <n v="0"/>
    <s v="LOST"/>
    <s v="Full Event Away (1X2)"/>
    <s v="2-0"/>
    <s v="PINNACLE"/>
    <n v="2.35"/>
    <n v="1"/>
    <n v="-1"/>
    <s v="https://aw-tipster.blogabet.com"/>
    <x v="136"/>
  </r>
  <r>
    <n v="261"/>
    <s v=" 17 Mar 2019, 12:30"/>
    <s v="Football"/>
    <x v="0"/>
    <s v="Genoa - Juventus"/>
    <n v="0"/>
    <s v="LOST"/>
    <s v="Full Event Away -1.00 (AH)"/>
    <s v="2-0"/>
    <s v="PINNACLE"/>
    <n v="2.04"/>
    <n v="1"/>
    <n v="-1"/>
    <s v="https://aw-tipster.blogabet.com"/>
    <x v="137"/>
  </r>
  <r>
    <n v="262"/>
    <s v=" 16 Mar 2019, 15:30"/>
    <s v="Football"/>
    <x v="2"/>
    <s v="Schalke 04 - RB Leipzig"/>
    <n v="2.12"/>
    <s v="WIN"/>
    <s v="Full Event Away (1X2)"/>
    <s v="0-1"/>
    <s v="PINNACLE"/>
    <n v="2.12"/>
    <n v="1"/>
    <n v="1.1200000000000001"/>
    <s v="https://aw-tipster.blogabet.com"/>
    <x v="137"/>
  </r>
  <r>
    <n v="263"/>
    <s v=" 17 Mar 2019, 21:00"/>
    <s v="Football"/>
    <x v="6"/>
    <s v="Paris Saint Germain - Marseille"/>
    <n v="0"/>
    <s v="LOST"/>
    <s v="Full Event Away +1.50 (AH)"/>
    <s v="3-1"/>
    <s v="PINNACLE"/>
    <n v="2.08"/>
    <n v="1"/>
    <n v="-1"/>
    <s v="https://aw-tipster.blogabet.com"/>
    <x v="138"/>
  </r>
  <r>
    <n v="264"/>
    <s v=" 16 Mar 2019, 18:00"/>
    <s v="Football"/>
    <x v="0"/>
    <s v="SPAL - AS Roma"/>
    <n v="2.14"/>
    <s v="WIN"/>
    <s v="Full Event Home +0.50 (AH)"/>
    <s v="2-1"/>
    <s v="PINNACLE"/>
    <n v="2.14"/>
    <n v="1"/>
    <n v="1.1399999999999999"/>
    <s v="https://aw-tipster.blogabet.com"/>
    <x v="139"/>
  </r>
  <r>
    <n v="265"/>
    <s v=" 16 Mar 2019, 15:30"/>
    <s v="Football"/>
    <x v="2"/>
    <s v="Wolfsburg - Fortuna Dusseldorf"/>
    <n v="1.88"/>
    <s v="WIN"/>
    <s v="Full Event Home (1X2)"/>
    <s v="5-2"/>
    <s v="PINNACLE"/>
    <n v="1.877"/>
    <n v="1"/>
    <n v="0.88"/>
    <s v="https://aw-tipster.blogabet.com"/>
    <x v="139"/>
  </r>
  <r>
    <n v="266"/>
    <s v=" 14 Mar 2019, 21:00"/>
    <s v="Football"/>
    <x v="8"/>
    <s v="FC Internazionale - Eintracht Frankfurt"/>
    <n v="1.69"/>
    <s v="WIN"/>
    <s v="Full Event Away +0.50 (AH)"/>
    <s v="0-1"/>
    <s v="PINNACLE"/>
    <n v="1.694"/>
    <n v="1"/>
    <n v="0.69"/>
    <s v="https://aw-tipster.blogabet.com"/>
    <x v="140"/>
  </r>
  <r>
    <n v="267"/>
    <s v=" 14 Mar 2019, 18:55"/>
    <s v="Football"/>
    <x v="8"/>
    <s v="FK Krasnodar - Valencia"/>
    <n v="1"/>
    <s v="PUSH"/>
    <s v="Full Event Away +0.00 (AH)"/>
    <s v="1-1"/>
    <s v="PINNACLE"/>
    <n v="1.675"/>
    <n v="1"/>
    <n v="0"/>
    <s v="https://aw-tipster.blogabet.com"/>
    <x v="140"/>
  </r>
  <r>
    <n v="268"/>
    <s v=" 16 Mar 2019, 16:00"/>
    <s v="Football"/>
    <x v="3"/>
    <s v="Burnley - Leicester City"/>
    <n v="1.75"/>
    <s v="WIN"/>
    <s v="Full Event Away +0.00 (AH)"/>
    <s v="1-2"/>
    <s v="PINNACLE"/>
    <n v="1.7509999999999999"/>
    <n v="1"/>
    <n v="0.75"/>
    <s v="https://aw-tipster.blogabet.com"/>
    <x v="141"/>
  </r>
  <r>
    <n v="269"/>
    <s v=" 16 Mar 2019, 20:55"/>
    <s v="Football"/>
    <x v="10"/>
    <s v="Wolverhampton Wanderers - Manchester United"/>
    <n v="2.35"/>
    <s v="WIN"/>
    <s v="Full Event Home +0.00 (AH)"/>
    <s v="2-1"/>
    <s v="PINNACLE"/>
    <n v="2.35"/>
    <n v="1"/>
    <n v="1.35"/>
    <s v="https://aw-tipster.blogabet.com"/>
    <x v="142"/>
  </r>
  <r>
    <n v="270"/>
    <s v=" 16 Mar 2019, 16:15"/>
    <s v="Football"/>
    <x v="1"/>
    <s v="Real Madrid - Celta Vigo"/>
    <n v="0"/>
    <s v="LOST"/>
    <s v="Full Event Away +1.50 (AH)"/>
    <s v="2-0"/>
    <s v="PINNACLE"/>
    <n v="2.17"/>
    <n v="1"/>
    <n v="-1"/>
    <s v="https://aw-tipster.blogabet.com"/>
    <x v="142"/>
  </r>
  <r>
    <n v="271"/>
    <s v=" 15 Mar 2019, 21:00"/>
    <s v="Football"/>
    <x v="1"/>
    <s v="Real Sociedad - Levante UD"/>
    <n v="1.99"/>
    <s v="WIN"/>
    <s v="Full Event Away +0.50 (AH)"/>
    <s v="1-1"/>
    <s v="PINNACLE"/>
    <n v="1.99"/>
    <n v="1"/>
    <n v="0.99"/>
    <s v="https://aw-tipster.blogabet.com"/>
    <x v="143"/>
  </r>
  <r>
    <n v="272"/>
    <s v=" 14 Mar 2019, 21:00"/>
    <s v="Football"/>
    <x v="8"/>
    <s v="Villarreal CF - Zenit St Petersburg"/>
    <n v="0"/>
    <s v="LOST"/>
    <s v="Full Event Away +0.50 (AH)"/>
    <s v="2-1"/>
    <s v="PINNACLE"/>
    <n v="1.952"/>
    <n v="1"/>
    <n v="-1"/>
    <s v="https://aw-tipster.blogabet.com"/>
    <x v="144"/>
  </r>
  <r>
    <n v="273"/>
    <s v=" 14 Mar 2019, 21:00"/>
    <s v="Football"/>
    <x v="8"/>
    <s v="Slavia Prague - Sevilla"/>
    <n v="0"/>
    <s v="LOST"/>
    <s v="Full Event Away (1X2)"/>
    <s v="2-2"/>
    <s v="PINNACLE"/>
    <n v="2.08"/>
    <n v="1"/>
    <n v="-1"/>
    <s v="https://aw-tipster.blogabet.com"/>
    <x v="144"/>
  </r>
  <r>
    <n v="274"/>
    <s v=" 14 Mar 2019, 21:00"/>
    <s v="Football"/>
    <x v="8"/>
    <s v="Arsenal - Rennes"/>
    <n v="0"/>
    <s v="LOST"/>
    <s v="Full Event Away +1.50 (AH)"/>
    <s v="3-0"/>
    <s v="PINNACLE"/>
    <n v="2.0499999999999998"/>
    <n v="1"/>
    <n v="-1"/>
    <s v="https://aw-tipster.blogabet.com"/>
    <x v="145"/>
  </r>
  <r>
    <n v="275"/>
    <s v=" 14 Mar 2019, 18:55"/>
    <s v="Football"/>
    <x v="8"/>
    <s v="Red Bull Salzburg - Napoli"/>
    <n v="0"/>
    <s v="LOST"/>
    <s v="Full Event Away +0.00 (AH)"/>
    <s v="3-1"/>
    <s v="PINNACLE"/>
    <n v="2.17"/>
    <n v="1"/>
    <n v="-1"/>
    <s v="https://aw-tipster.blogabet.com"/>
    <x v="145"/>
  </r>
  <r>
    <n v="276"/>
    <s v=" 14 Mar 2019, 18:55"/>
    <s v="Football"/>
    <x v="8"/>
    <s v="Dinamo Kiev - Chelsea"/>
    <n v="0"/>
    <s v="LOST"/>
    <s v="Full Event Home +0.50 (AH)"/>
    <s v="0-5"/>
    <s v="PINNACLE"/>
    <n v="1.7350000000000001"/>
    <n v="1"/>
    <n v="-1"/>
    <s v="https://aw-tipster.blogabet.com"/>
    <x v="146"/>
  </r>
  <r>
    <n v="277"/>
    <s v=" 17 Mar 2019, 15:00"/>
    <s v="Football"/>
    <x v="6"/>
    <s v="Reims - Nantes"/>
    <n v="2.2400000000000002"/>
    <s v="WIN"/>
    <s v="Full Event Home (1X2)"/>
    <s v="1-0"/>
    <s v="PINNACLE"/>
    <n v="2.2400000000000002"/>
    <n v="1"/>
    <n v="1.24"/>
    <s v="https://aw-tipster.blogabet.com"/>
    <x v="146"/>
  </r>
  <r>
    <n v="278"/>
    <s v=" 16 Mar 2019, 20:00"/>
    <s v="Football"/>
    <x v="6"/>
    <s v="Nimes Olympique - Strasbourg"/>
    <n v="1"/>
    <s v="PUSH"/>
    <s v="Full Event Away +0.00 (AH)"/>
    <s v="2-2"/>
    <s v="PINNACLE"/>
    <n v="2.2599999999999998"/>
    <n v="1"/>
    <n v="0"/>
    <s v="https://aw-tipster.blogabet.com"/>
    <x v="146"/>
  </r>
  <r>
    <n v="279"/>
    <s v=" 16 Mar 2019, 20:00"/>
    <s v="Football"/>
    <x v="6"/>
    <s v="Caen - St Etienne"/>
    <n v="0"/>
    <s v="LOST"/>
    <s v="Full Event Under 2 (O/U)"/>
    <s v="0-5"/>
    <s v="PINNACLE"/>
    <n v="2.15"/>
    <n v="1"/>
    <n v="-1"/>
    <s v="https://aw-tipster.blogabet.com"/>
    <x v="147"/>
  </r>
  <r>
    <n v="280"/>
    <s v=" 15 Mar 2019, 20:45"/>
    <s v="Football"/>
    <x v="6"/>
    <s v="Lille - AS Monaco"/>
    <n v="0"/>
    <s v="LOST"/>
    <s v="Full Event Home (1X2)"/>
    <s v="0-1"/>
    <s v="PINNACLE"/>
    <n v="2.33"/>
    <n v="1"/>
    <n v="-1"/>
    <s v="https://aw-tipster.blogabet.com"/>
    <x v="147"/>
  </r>
  <r>
    <n v="281"/>
    <s v=" 15 Mar 2019, 19:00"/>
    <s v="Football"/>
    <x v="6"/>
    <s v="Nice - Toulouse FC"/>
    <n v="1.79"/>
    <s v="WIN"/>
    <s v="Full Event Away +0.50 (AH)"/>
    <s v="1-1"/>
    <s v="PINNACLE"/>
    <n v="1.7869999999999999"/>
    <n v="1"/>
    <n v="0.79"/>
    <s v="https://aw-tipster.blogabet.com"/>
    <x v="148"/>
  </r>
  <r>
    <n v="282"/>
    <s v=" 12 Mar 2019, 19:00"/>
    <s v="Football"/>
    <x v="6"/>
    <s v="Dijon - Paris Saint Germain"/>
    <n v="1.93"/>
    <s v="WIN"/>
    <s v="Full Event Away -2.00 (AH)"/>
    <s v="0-4"/>
    <s v="PINNACLE"/>
    <n v="1.925"/>
    <n v="1"/>
    <n v="0.93"/>
    <s v="https://aw-tipster.blogabet.com"/>
    <x v="148"/>
  </r>
  <r>
    <n v="283"/>
    <s v=" 13 Mar 2019, 21:00"/>
    <s v="Football"/>
    <x v="9"/>
    <s v="Bayern Munich - Liverpool"/>
    <n v="1.79"/>
    <s v="WIN"/>
    <s v="Full Event Away +0.50 (AH)"/>
    <s v="1-3"/>
    <s v="PINNACLE"/>
    <n v="1.7929999999999999"/>
    <n v="1"/>
    <n v="0.79"/>
    <s v="https://aw-tipster.blogabet.com"/>
    <x v="149"/>
  </r>
  <r>
    <n v="284"/>
    <s v=" 17 Mar 2019, 15:00"/>
    <s v="Football"/>
    <x v="0"/>
    <s v="Lazio - Parma FC"/>
    <n v="0"/>
    <s v="LOST"/>
    <s v="Full Event Away +1.50 (AH)"/>
    <s v="4-1"/>
    <s v="PINNACLE"/>
    <n v="1.869"/>
    <n v="1"/>
    <n v="-1"/>
    <s v="https://aw-tipster.blogabet.com"/>
    <x v="150"/>
  </r>
  <r>
    <n v="285"/>
    <s v=" 17 Mar 2019, 15:00"/>
    <s v="Football"/>
    <x v="0"/>
    <s v="Atalanta BC - Chievo"/>
    <n v="0"/>
    <s v="LOST"/>
    <s v="Full Event Home -1.50 (AH)"/>
    <s v="1-1"/>
    <s v="PINNACLE"/>
    <n v="1.8129999999999999"/>
    <n v="1"/>
    <n v="-1"/>
    <s v="https://aw-tipster.blogabet.com"/>
    <x v="150"/>
  </r>
  <r>
    <n v="286"/>
    <s v=" 16 Mar 2019, 20:30"/>
    <s v="Football"/>
    <x v="0"/>
    <s v="Torino - Bologna"/>
    <n v="0"/>
    <s v="LOST"/>
    <s v="Full Event Home (1X2)"/>
    <s v="2-3"/>
    <s v="PINNACLE"/>
    <n v="1.9430000000000001"/>
    <n v="1"/>
    <n v="-1"/>
    <s v="https://aw-tipster.blogabet.com"/>
    <x v="151"/>
  </r>
  <r>
    <n v="287"/>
    <s v=" 16 Mar 2019, 15:00"/>
    <s v="Football"/>
    <x v="0"/>
    <s v="Sassuolo - Sampdoria"/>
    <n v="2.16"/>
    <s v="WIN"/>
    <s v="Full Event Away +0.00 (AH)"/>
    <s v="3-5"/>
    <s v="PINNACLE"/>
    <n v="2.16"/>
    <n v="1"/>
    <n v="1.1599999999999999"/>
    <s v="https://aw-tipster.blogabet.com"/>
    <x v="151"/>
  </r>
  <r>
    <n v="288"/>
    <s v=" 15 Mar 2019, 20:30"/>
    <s v="Football"/>
    <x v="0"/>
    <s v="Cagliari - Fiorentina"/>
    <n v="2.31"/>
    <s v="WIN"/>
    <s v="Full Event Home +0.00 (AH)"/>
    <s v="2-1"/>
    <s v="PINNACLE"/>
    <n v="2.31"/>
    <n v="1"/>
    <n v="1.31"/>
    <s v="https://aw-tipster.blogabet.com"/>
    <x v="151"/>
  </r>
  <r>
    <n v="289"/>
    <s v=" 17 Mar 2019, 13:30"/>
    <s v="Football"/>
    <x v="2"/>
    <s v="Bayer Leverkusen - Werder Bremen"/>
    <n v="0"/>
    <s v="LOST"/>
    <s v="Full Event Home -1.00 (AH)"/>
    <s v="1-3"/>
    <s v="PINNACLE"/>
    <n v="2.02"/>
    <n v="1"/>
    <n v="-1"/>
    <s v="https://aw-tipster.blogabet.com"/>
    <x v="152"/>
  </r>
  <r>
    <n v="290"/>
    <s v=" 16 Mar 2019, 15:30"/>
    <s v="Football"/>
    <x v="2"/>
    <s v="Stuttgart - Hoffenheim"/>
    <n v="0"/>
    <s v="LOST"/>
    <s v="Full Event Away (1X2)"/>
    <s v="1-1"/>
    <s v="PINNACLE"/>
    <n v="1.8839999999999999"/>
    <n v="1"/>
    <n v="-1"/>
    <s v="https://aw-tipster.blogabet.com"/>
    <x v="153"/>
  </r>
  <r>
    <n v="291"/>
    <s v=" 16 Mar 2019, 13:15"/>
    <s v="Football"/>
    <x v="10"/>
    <s v="Watford - Crystal Palace"/>
    <n v="1.74"/>
    <s v="WIN"/>
    <s v="Full Event Home +0.00 (AH)"/>
    <s v="2-1"/>
    <s v="PINNACLE"/>
    <n v="1.74"/>
    <n v="1"/>
    <n v="0.74"/>
    <s v="https://aw-tipster.blogabet.com"/>
    <x v="154"/>
  </r>
  <r>
    <n v="292"/>
    <s v=" 13 Mar 2019, 21:00"/>
    <s v="Football"/>
    <x v="9"/>
    <s v="Barcelona - Lyon"/>
    <n v="1.68"/>
    <s v="WIN"/>
    <s v="Full Event Home -1.50 (AH)"/>
    <s v="5-1"/>
    <s v="PINNACLE"/>
    <n v="1.6839999999999999"/>
    <n v="1"/>
    <n v="0.68"/>
    <s v="https://aw-tipster.blogabet.com"/>
    <x v="154"/>
  </r>
  <r>
    <n v="293"/>
    <s v=" 12 Mar 2019, 21:00"/>
    <s v="Football"/>
    <x v="9"/>
    <s v="Juventus - Atletico Madrid"/>
    <n v="0"/>
    <s v="LOST"/>
    <s v="Full Event Away +0.50 (AH)"/>
    <s v="3-0"/>
    <s v="PINNACLE"/>
    <n v="2.23"/>
    <n v="1"/>
    <n v="-1"/>
    <s v="https://aw-tipster.blogabet.com"/>
    <x v="155"/>
  </r>
  <r>
    <n v="294"/>
    <s v=" 12 Mar 2019, 21:00"/>
    <s v="Football"/>
    <x v="9"/>
    <s v="Manchester City - Schalke 04"/>
    <n v="1.68"/>
    <s v="WIN"/>
    <s v="Full Event Home -2.00 (AH)"/>
    <s v="7-0"/>
    <s v="PINNACLE"/>
    <n v="1.6839999999999999"/>
    <n v="1"/>
    <n v="0.68"/>
    <s v="https://aw-tipster.blogabet.com"/>
    <x v="155"/>
  </r>
  <r>
    <n v="295"/>
    <s v=" 16 Mar 2019, 18:30"/>
    <s v="Football"/>
    <x v="2"/>
    <s v="Hertha Berlin - Borussia Dortmund"/>
    <n v="1.91"/>
    <s v="WIN"/>
    <s v="Full Event Away (1X2)"/>
    <s v="2-3"/>
    <s v="PINNACLE"/>
    <n v="1.909"/>
    <n v="1"/>
    <n v="0.91"/>
    <s v="https://aw-tipster.blogabet.com"/>
    <x v="156"/>
  </r>
  <r>
    <n v="296"/>
    <s v=" 15 Mar 2019, 20:30"/>
    <s v="Football"/>
    <x v="2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x v="157"/>
  </r>
  <r>
    <n v="297"/>
    <s v=" 16 Mar 2019, 16:00"/>
    <s v="Football"/>
    <x v="3"/>
    <s v="West Ham United - Huddersfield Town"/>
    <n v="1"/>
    <s v="PUSH"/>
    <s v="Full Event Home -1.00 (AH)"/>
    <s v="4-3"/>
    <s v="PINNACLE"/>
    <n v="2"/>
    <n v="1"/>
    <n v="0"/>
    <s v="https://aw-tipster.blogabet.com"/>
    <x v="157"/>
  </r>
  <r>
    <n v="298"/>
    <s v=" 16 Mar 2019, 16:00"/>
    <s v="Football"/>
    <x v="3"/>
    <s v="Bournemouth - Newcastle United"/>
    <n v="0"/>
    <s v="LOST"/>
    <s v="Full Event Home (1X2)"/>
    <s v="2-2"/>
    <s v="PINNACLE"/>
    <n v="2.08"/>
    <n v="1"/>
    <n v="-1"/>
    <s v="https://aw-tipster.blogabet.com"/>
    <x v="158"/>
  </r>
  <r>
    <n v="299"/>
    <s v=" 16 Mar 2019, 13:00"/>
    <s v="Football"/>
    <x v="1"/>
    <s v="Huesca - Alaves"/>
    <n v="2.12"/>
    <s v="WIN"/>
    <s v="Full Event Away +0.00 (AH)"/>
    <s v="1-3"/>
    <s v="PINNACLE"/>
    <n v="2.12"/>
    <n v="1"/>
    <n v="1.1200000000000001"/>
    <s v="https://aw-tipster.blogabet.com"/>
    <x v="158"/>
  </r>
  <r>
    <n v="300"/>
    <s v=" 11 Mar 2019, 20:30"/>
    <s v="Football"/>
    <x v="2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x v="159"/>
  </r>
  <r>
    <n v="301"/>
    <s v=" 10 Mar 2019, 18:00"/>
    <s v="Football"/>
    <x v="0"/>
    <s v="Sassuolo - Napoli"/>
    <n v="0"/>
    <s v="LOST"/>
    <s v="Full Event Away -1.00 (AH)"/>
    <s v="1-1"/>
    <s v="PINNACLE"/>
    <n v="2.04"/>
    <n v="1"/>
    <n v="-1"/>
    <s v="https://aw-tipster.blogabet.com"/>
    <x v="160"/>
  </r>
  <r>
    <n v="302"/>
    <s v=" 10 Mar 2019, 15:00"/>
    <s v="Football"/>
    <x v="0"/>
    <s v="FC Internazionale - SPAL"/>
    <n v="1.71"/>
    <s v="WIN"/>
    <s v="Full Event Home -1.00 (AH)"/>
    <s v="2-0"/>
    <s v="PINNACLE"/>
    <n v="1.7090000000000001"/>
    <n v="1"/>
    <n v="0.71"/>
    <s v="https://aw-tipster.blogabet.com"/>
    <x v="160"/>
  </r>
  <r>
    <n v="303"/>
    <s v=" 10 Mar 2019, 17:00"/>
    <s v="Football"/>
    <x v="6"/>
    <s v="Rennes - Caen"/>
    <n v="2.16"/>
    <s v="WIN"/>
    <s v="Full Event Home -1.00 (AH)"/>
    <s v="3-1"/>
    <s v="PINNACLE"/>
    <n v="2.16"/>
    <n v="1"/>
    <n v="1.1599999999999999"/>
    <s v="https://aw-tipster.blogabet.com"/>
    <x v="161"/>
  </r>
  <r>
    <n v="304"/>
    <s v=" 10 Mar 2019, 17:30"/>
    <s v="Football"/>
    <x v="3"/>
    <s v="Arsenal - Manchester United"/>
    <n v="0"/>
    <s v="LOST"/>
    <s v="Full Event Away +0.00 (AH)"/>
    <s v="2-0"/>
    <s v="PINNACLE"/>
    <n v="2.2599999999999998"/>
    <n v="1"/>
    <n v="-1"/>
    <s v="https://aw-tipster.blogabet.com"/>
    <x v="161"/>
  </r>
  <r>
    <n v="305"/>
    <s v=" 10 Mar 2019, 15:05"/>
    <s v="Football"/>
    <x v="3"/>
    <s v="Chelsea - Wolverhampton Wanderers"/>
    <n v="1.98"/>
    <s v="WIN"/>
    <s v="Full Event Away +1.00 (AH)"/>
    <s v="1-1"/>
    <s v="PINNACLE"/>
    <n v="1.98"/>
    <n v="1"/>
    <n v="0.98"/>
    <s v="https://aw-tipster.blogabet.com"/>
    <x v="162"/>
  </r>
  <r>
    <n v="306"/>
    <s v=" 10 Mar 2019, 18:30"/>
    <s v="Football"/>
    <x v="1"/>
    <s v="Sevilla - Real Sociedad"/>
    <n v="0"/>
    <s v="LOST"/>
    <s v="Full Event Away +1.00 (AH)"/>
    <s v="5-2"/>
    <s v="PINNACLE"/>
    <n v="1.7190000000000001"/>
    <n v="1"/>
    <n v="-1"/>
    <s v="https://aw-tipster.blogabet.com"/>
    <x v="162"/>
  </r>
  <r>
    <n v="307"/>
    <s v=" 10 Mar 2019, 18:30"/>
    <s v="Football"/>
    <x v="1"/>
    <s v="Levante UD - Villarreal CF"/>
    <n v="0"/>
    <s v="LOST"/>
    <s v="Full Event Home +0.00 (AH)"/>
    <s v="0-2"/>
    <s v="PINNACLE"/>
    <n v="2.02"/>
    <n v="1"/>
    <n v="-1"/>
    <s v="https://aw-tipster.blogabet.com"/>
    <x v="163"/>
  </r>
  <r>
    <n v="308"/>
    <s v=" 10 Mar 2019, 16:15"/>
    <s v="Football"/>
    <x v="1"/>
    <s v="Girona - Valencia"/>
    <n v="2.36"/>
    <s v="WIN"/>
    <s v="Full Event Away (1X2)"/>
    <s v="2-3"/>
    <s v="PINNACLE"/>
    <n v="2.36"/>
    <n v="1"/>
    <n v="1.36"/>
    <s v="https://aw-tipster.blogabet.com"/>
    <x v="164"/>
  </r>
  <r>
    <n v="309"/>
    <s v=" 09 Mar 2019, 18:30"/>
    <s v="Football"/>
    <x v="1"/>
    <s v="Barcelona - Rayo Vallecano"/>
    <n v="1"/>
    <s v="PUSH"/>
    <s v="Full Event Home -2.00 (AH)"/>
    <s v="3-1"/>
    <s v="PINNACLE"/>
    <n v="1.714"/>
    <n v="1"/>
    <n v="0"/>
    <s v="https://aw-tipster.blogabet.com"/>
    <x v="165"/>
  </r>
  <r>
    <n v="310"/>
    <s v=" 11 Mar 2019, 20:30"/>
    <s v="Football"/>
    <x v="0"/>
    <s v="AS Roma - Empoli"/>
    <n v="1"/>
    <s v="PUSH"/>
    <s v="Full Event Away +1.00 (AH)"/>
    <s v="2-1"/>
    <s v="PINNACLE"/>
    <n v="2.06"/>
    <n v="1"/>
    <n v="0"/>
    <s v="https://aw-tipster.blogabet.com"/>
    <x v="166"/>
  </r>
  <r>
    <n v="311"/>
    <s v=" 10 Mar 2019, 20:45"/>
    <s v="Football"/>
    <x v="1"/>
    <s v="Real Valladolid CF - Real Madrid"/>
    <n v="0"/>
    <s v="LOST"/>
    <s v="Full Event Home +1.00 (AH)"/>
    <s v="1-4"/>
    <s v="PINNACLE"/>
    <n v="1.9"/>
    <n v="1"/>
    <n v="-1"/>
    <s v="https://aw-tipster.blogabet.com"/>
    <x v="167"/>
  </r>
  <r>
    <n v="312"/>
    <s v=" 10 Mar 2019, 15:00"/>
    <s v="Football"/>
    <x v="6"/>
    <s v="Montpellier HSC - Angers SCO"/>
    <n v="1.81"/>
    <s v="WIN"/>
    <s v="Full Event Away +0.50 (AH)"/>
    <s v="2-2"/>
    <s v="PINNACLE"/>
    <n v="1.8129999999999999"/>
    <n v="1"/>
    <n v="0.81"/>
    <s v="https://aw-tipster.blogabet.com"/>
    <x v="167"/>
  </r>
  <r>
    <n v="313"/>
    <s v=" 09 Mar 2019, 20:00"/>
    <s v="Football"/>
    <x v="6"/>
    <s v="AS Monaco - Bordeaux"/>
    <n v="0"/>
    <s v="LOST"/>
    <s v="Full Event Home (1X2)"/>
    <s v="1-1"/>
    <s v="PINNACLE"/>
    <n v="1.7090000000000001"/>
    <n v="1"/>
    <n v="-1"/>
    <s v="https://aw-tipster.blogabet.com"/>
    <x v="168"/>
  </r>
  <r>
    <n v="314"/>
    <s v=" 09 Mar 2019, 16:00"/>
    <s v="Football"/>
    <x v="3"/>
    <s v="Southampton - Tottenham Hotspur"/>
    <n v="0"/>
    <s v="LOST"/>
    <s v="Full Event Away (1X2)"/>
    <s v="2-1"/>
    <s v="PINNACLE"/>
    <n v="1.8919999999999999"/>
    <n v="1"/>
    <n v="-1"/>
    <s v="https://aw-tipster.blogabet.com"/>
    <x v="168"/>
  </r>
  <r>
    <n v="315"/>
    <s v=" 09 Mar 2019, 15:30"/>
    <s v="Football"/>
    <x v="2"/>
    <s v="Borussia Dortmund - Stuttgart"/>
    <n v="0"/>
    <s v="LOST"/>
    <s v="Full Event Away +1.50 (AH)"/>
    <s v="3-1"/>
    <s v="PINNACLE"/>
    <n v="2.04"/>
    <n v="1"/>
    <n v="-1"/>
    <s v="https://aw-tipster.blogabet.com"/>
    <x v="168"/>
  </r>
  <r>
    <n v="316"/>
    <s v=" 09 Mar 2019, 16:15"/>
    <s v="Football"/>
    <x v="1"/>
    <s v="Atletico Madrid - Leganes"/>
    <n v="1"/>
    <s v="PUSH"/>
    <s v="Full Event Home -1.00 (AH)"/>
    <s v="1-0"/>
    <s v="PINNACLE"/>
    <n v="1.7569999999999999"/>
    <n v="1"/>
    <n v="0"/>
    <s v="https://aw-tipster.blogabet.com"/>
    <x v="169"/>
  </r>
  <r>
    <n v="317"/>
    <s v=" 10 Mar 2019, 21:00"/>
    <s v="Football"/>
    <x v="6"/>
    <s v="Marseille - Nice"/>
    <n v="1"/>
    <s v="PUSH"/>
    <s v="Full Event Home -1.00 (AH)"/>
    <s v="1-0"/>
    <s v="PINNACLE"/>
    <n v="2.09"/>
    <n v="1"/>
    <n v="0"/>
    <s v="https://aw-tipster.blogabet.com"/>
    <x v="170"/>
  </r>
  <r>
    <n v="318"/>
    <s v=" 10 Mar 2019, 15:00"/>
    <s v="Football"/>
    <x v="6"/>
    <s v="St Etienne - Lille"/>
    <n v="2.2200000000000002"/>
    <s v="WIN"/>
    <s v="Full Event Away +0.00 (AH)"/>
    <s v="0-1"/>
    <s v="PINNACLE"/>
    <n v="2.2200000000000002"/>
    <n v="1"/>
    <n v="1.22"/>
    <s v="https://aw-tipster.blogabet.com"/>
    <x v="171"/>
  </r>
  <r>
    <n v="319"/>
    <s v=" 09 Mar 2019, 20:00"/>
    <s v="Football"/>
    <x v="6"/>
    <s v="Dijon - Reims"/>
    <n v="1"/>
    <s v="PUSH"/>
    <s v="Full Event Away +0.00 (AH)"/>
    <s v="1-1"/>
    <s v="PINNACLE"/>
    <n v="1.7929999999999999"/>
    <n v="1"/>
    <n v="0"/>
    <s v="https://aw-tipster.blogabet.com"/>
    <x v="171"/>
  </r>
  <r>
    <n v="320"/>
    <s v=" 09 Mar 2019, 17:00"/>
    <s v="Football"/>
    <x v="6"/>
    <s v="Strasbourg - Lyon"/>
    <n v="0"/>
    <s v="LOST"/>
    <s v="Full Event Away (1X2)"/>
    <s v="2-2"/>
    <s v="PINNACLE"/>
    <n v="1.9610000000000001"/>
    <n v="1"/>
    <n v="-1"/>
    <s v="https://aw-tipster.blogabet.com"/>
    <x v="171"/>
  </r>
  <r>
    <n v="321"/>
    <s v=" 10 Mar 2019, 13:00"/>
    <s v="Football"/>
    <x v="3"/>
    <s v="Liverpool - Burnley"/>
    <n v="1"/>
    <s v="PUSH"/>
    <s v="Full Event Away +2.00 (AH)"/>
    <s v="4-2"/>
    <s v="PINNACLE"/>
    <n v="2.08"/>
    <n v="1"/>
    <n v="0"/>
    <s v="https://aw-tipster.blogabet.com"/>
    <x v="172"/>
  </r>
  <r>
    <n v="322"/>
    <s v=" 09 Mar 2019, 18:30"/>
    <s v="Football"/>
    <x v="3"/>
    <s v="Manchester City - Watford"/>
    <n v="1.85"/>
    <s v="WIN"/>
    <s v="Full Event Away +2.50 (AH)"/>
    <s v="3-1"/>
    <s v="PINNACLE"/>
    <n v="1.8540000000000001"/>
    <n v="1"/>
    <n v="0.85"/>
    <s v="https://aw-tipster.blogabet.com"/>
    <x v="172"/>
  </r>
  <r>
    <n v="323"/>
    <s v=" 09 Mar 2019, 16:00"/>
    <s v="Football"/>
    <x v="3"/>
    <s v="Newcastle United - Everton"/>
    <n v="0"/>
    <s v="LOST"/>
    <s v="Full Event Away +0.00 (AH)"/>
    <s v="3-2"/>
    <s v="PINNACLE"/>
    <n v="1.952"/>
    <n v="1"/>
    <n v="-1"/>
    <s v="https://aw-tipster.blogabet.com"/>
    <x v="172"/>
  </r>
  <r>
    <n v="324"/>
    <s v=" 09 Mar 2019, 16:00"/>
    <s v="Football"/>
    <x v="3"/>
    <s v="Leicester City - Fulham"/>
    <n v="0"/>
    <s v="LOST"/>
    <s v="Full Event Away +1.00 (AH)"/>
    <s v="3-1"/>
    <s v="PINNACLE"/>
    <n v="1.819"/>
    <n v="1"/>
    <n v="-1"/>
    <s v="https://aw-tipster.blogabet.com"/>
    <x v="173"/>
  </r>
  <r>
    <n v="325"/>
    <s v=" 10 Mar 2019, 18:00"/>
    <s v="Football"/>
    <x v="2"/>
    <s v="Hannover 96 - Bayer Leverkusen"/>
    <n v="0"/>
    <s v="LOST"/>
    <s v="Full Event Away -1.50 (AH)"/>
    <s v="2-3"/>
    <s v="PINNACLE"/>
    <n v="2.0699999999999998"/>
    <n v="1"/>
    <n v="-1"/>
    <s v="https://aw-tipster.blogabet.com"/>
    <x v="173"/>
  </r>
  <r>
    <n v="326"/>
    <s v=" 09 Mar 2019, 15:30"/>
    <s v="Football"/>
    <x v="2"/>
    <s v="Bayern Munich - Wolfsburg"/>
    <n v="1.74"/>
    <s v="WIN"/>
    <s v="Full Event Home -1.50 (AH)"/>
    <s v="6-0"/>
    <s v="PINNACLE"/>
    <n v="1.74"/>
    <n v="1"/>
    <n v="0.74"/>
    <s v="https://aw-tipster.blogabet.com"/>
    <x v="174"/>
  </r>
  <r>
    <n v="327"/>
    <s v=" 08 Mar 2019, 20:30"/>
    <s v="Football"/>
    <x v="2"/>
    <s v="Werder Bremen - Schalke 04"/>
    <n v="2.1"/>
    <s v="WIN"/>
    <s v="Full Event Home (1X2)"/>
    <s v="4-2"/>
    <s v="PINNACLE"/>
    <n v="2.1"/>
    <n v="1"/>
    <n v="1.1000000000000001"/>
    <s v="https://aw-tipster.blogabet.com"/>
    <x v="174"/>
  </r>
  <r>
    <n v="328"/>
    <s v=" 10 Mar 2019, 20:30"/>
    <s v="Football"/>
    <x v="0"/>
    <s v="Fiorentina - Lazio"/>
    <n v="1"/>
    <s v="PUSH"/>
    <s v="Full Event Away +0.00 (AH)"/>
    <s v="1-1"/>
    <s v="PINNACLE"/>
    <n v="1.833"/>
    <n v="1"/>
    <n v="0"/>
    <s v="https://aw-tipster.blogabet.com"/>
    <x v="174"/>
  </r>
  <r>
    <n v="329"/>
    <s v=" 10 Mar 2019, 15:00"/>
    <s v="Football"/>
    <x v="0"/>
    <s v="Sampdoria - Atalanta BC"/>
    <n v="0"/>
    <s v="LOST"/>
    <s v="Full Event Home +0.50 (AH)"/>
    <s v="1-2"/>
    <s v="PINNACLE"/>
    <n v="1.7569999999999999"/>
    <n v="1"/>
    <n v="-1"/>
    <s v="https://aw-tipster.blogabet.com"/>
    <x v="175"/>
  </r>
  <r>
    <n v="330"/>
    <s v=" 10 Mar 2019, 15:00"/>
    <s v="Football"/>
    <x v="0"/>
    <s v="Frosinone - Torino"/>
    <n v="1.9"/>
    <s v="WIN"/>
    <s v="Full Event Away (1X2)"/>
    <s v="1-2"/>
    <s v="PINNACLE"/>
    <n v="1.9"/>
    <n v="1"/>
    <n v="0.9"/>
    <s v="https://aw-tipster.blogabet.com"/>
    <x v="175"/>
  </r>
  <r>
    <n v="331"/>
    <s v=" 09 Mar 2019, 20:30"/>
    <s v="Football"/>
    <x v="0"/>
    <s v="Chievo - AC Milan"/>
    <n v="1"/>
    <s v="PUSH"/>
    <s v="Full Event Away -1.00 (AH)"/>
    <s v="1-2"/>
    <s v="PINNACLE"/>
    <n v="2.02"/>
    <n v="1"/>
    <n v="0"/>
    <s v="https://aw-tipster.blogabet.com"/>
    <x v="176"/>
  </r>
  <r>
    <n v="332"/>
    <s v=" 08 Mar 2019, 20:30"/>
    <s v="Football"/>
    <x v="0"/>
    <s v="Juventus - Udinese"/>
    <n v="1.82"/>
    <s v="WIN"/>
    <s v="First Half Home (1X2)"/>
    <s v="2-0"/>
    <s v="PINNACLE"/>
    <n v="1.819"/>
    <n v="1"/>
    <n v="0.82"/>
    <s v="https://aw-tipster.blogabet.com"/>
    <x v="176"/>
  </r>
  <r>
    <n v="333"/>
    <s v=" 10 Mar 2019, 12:00"/>
    <s v="Football"/>
    <x v="1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x v="177"/>
  </r>
  <r>
    <n v="334"/>
    <s v=" 09 Mar 2019, 20:45"/>
    <s v="Football"/>
    <x v="1"/>
    <s v="Getafe - Huesca"/>
    <n v="1.68"/>
    <s v="WIN"/>
    <s v="Full Event Home (1X2)"/>
    <s v="2-1"/>
    <s v="PINNACLE"/>
    <n v="1.68"/>
    <n v="1"/>
    <n v="0.68"/>
    <s v="https://aw-tipster.blogabet.com"/>
    <x v="177"/>
  </r>
  <r>
    <n v="335"/>
    <s v=" 09 Mar 2019, 13:00"/>
    <s v="Football"/>
    <x v="1"/>
    <s v="Alaves - Eibar"/>
    <n v="1"/>
    <s v="PUSH"/>
    <s v="Full Event Home +0.00 (AH)"/>
    <s v="1-1"/>
    <s v="PINNACLE"/>
    <n v="1.9610000000000001"/>
    <n v="1"/>
    <n v="0"/>
    <s v="https://aw-tipster.blogabet.com"/>
    <x v="178"/>
  </r>
  <r>
    <n v="336"/>
    <s v=" 08 Mar 2019, 21:00"/>
    <s v="Football"/>
    <x v="1"/>
    <s v="Athletic Club Bilbao - Espanyol"/>
    <n v="0"/>
    <s v="LOST"/>
    <s v="Full Event Home (1X2)"/>
    <s v="1-1"/>
    <s v="PINNACLE"/>
    <n v="1.99"/>
    <n v="1"/>
    <n v="-1"/>
    <s v="https://aw-tipster.blogabet.com"/>
    <x v="178"/>
  </r>
  <r>
    <n v="337"/>
    <s v=" 07 Mar 2019, 21:00"/>
    <s v="Football"/>
    <x v="8"/>
    <s v="Valencia - FK Krasnodar"/>
    <n v="1"/>
    <s v="PUSH"/>
    <s v="Full Event Away +1.00 (AH)"/>
    <s v="2-1"/>
    <s v="PINNACLE"/>
    <n v="2.21"/>
    <n v="1"/>
    <n v="0"/>
    <s v="https://aw-tipster.blogabet.com"/>
    <x v="179"/>
  </r>
  <r>
    <n v="338"/>
    <s v=" 07 Mar 2019, 21:00"/>
    <s v="Football"/>
    <x v="8"/>
    <s v="Napoli - Red Bull Salzburg"/>
    <n v="0"/>
    <s v="LOST"/>
    <s v="Full Event Away +1.00 (AH)"/>
    <s v="3-0"/>
    <s v="PINNACLE"/>
    <n v="2.12"/>
    <n v="1"/>
    <n v="-1"/>
    <s v="https://aw-tipster.blogabet.com"/>
    <x v="179"/>
  </r>
  <r>
    <n v="339"/>
    <s v=" 07 Mar 2019, 21:00"/>
    <s v="Football"/>
    <x v="8"/>
    <s v="Chelsea - Dinamo Kiev"/>
    <n v="0"/>
    <s v="LOST"/>
    <s v="Full Event Away +1.50 (AH)"/>
    <s v="3-0"/>
    <s v="PINNACLE"/>
    <n v="1.925"/>
    <n v="1"/>
    <n v="-1"/>
    <s v="https://aw-tipster.blogabet.com"/>
    <x v="180"/>
  </r>
  <r>
    <n v="340"/>
    <s v=" 07 Mar 2019, 18:55"/>
    <s v="Football"/>
    <x v="8"/>
    <s v="Sevilla - Slavia Prague"/>
    <n v="1.82"/>
    <s v="WIN"/>
    <s v="Full Event Away +1.50 (AH)"/>
    <s v="2-2"/>
    <s v="PINNACLE"/>
    <n v="1.819"/>
    <n v="1"/>
    <n v="0.82"/>
    <s v="https://aw-tipster.blogabet.com"/>
    <x v="180"/>
  </r>
  <r>
    <n v="341"/>
    <s v=" 10 Mar 2019, 15:30"/>
    <s v="Football"/>
    <x v="2"/>
    <s v="Hoffenheim - Nurnberg"/>
    <n v="1.69"/>
    <s v="WIN"/>
    <s v="Full Event Away +2.00 (AH)"/>
    <s v="2-1"/>
    <s v="PINNACLE"/>
    <n v="1.6890000000000001"/>
    <n v="1"/>
    <n v="0.69"/>
    <s v="https://aw-tipster.blogabet.com"/>
    <x v="181"/>
  </r>
  <r>
    <n v="342"/>
    <s v=" 09 Mar 2019, 18:30"/>
    <s v="Football"/>
    <x v="2"/>
    <s v="Mainz 05 - Borussia Monchengladbach"/>
    <n v="0"/>
    <s v="LOST"/>
    <s v="Full Event Home +0.50 (AH)"/>
    <s v="0-1"/>
    <s v="PINNACLE"/>
    <n v="1.694"/>
    <n v="1"/>
    <n v="-1"/>
    <s v="https://aw-tipster.blogabet.com"/>
    <x v="181"/>
  </r>
  <r>
    <n v="343"/>
    <s v=" 09 Mar 2019, 15:30"/>
    <s v="Football"/>
    <x v="2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x v="182"/>
  </r>
  <r>
    <n v="344"/>
    <s v=" 09 Mar 2019, 15:30"/>
    <s v="Football"/>
    <x v="2"/>
    <s v="RB Leipzig - Augsburg"/>
    <n v="1.79"/>
    <s v="WIN"/>
    <s v="Full Event Away +1.50 (AH)"/>
    <s v="0-0"/>
    <s v="PINNACLE"/>
    <n v="1.7929999999999999"/>
    <n v="1"/>
    <n v="0.79"/>
    <s v="https://aw-tipster.blogabet.com"/>
    <x v="182"/>
  </r>
  <r>
    <n v="345"/>
    <s v=" 09 Mar 2019, 16:00"/>
    <s v="Football"/>
    <x v="3"/>
    <s v="Huddersfield Town - Bournemouth"/>
    <n v="1.68"/>
    <s v="WIN"/>
    <s v="Full Event Away +0.00 (AH)"/>
    <s v="0-2"/>
    <s v="PINNACLE"/>
    <n v="1.675"/>
    <n v="1"/>
    <n v="0.68"/>
    <s v="https://aw-tipster.blogabet.com"/>
    <x v="183"/>
  </r>
  <r>
    <n v="346"/>
    <s v=" 09 Mar 2019, 16:00"/>
    <s v="Football"/>
    <x v="3"/>
    <s v="Cardiff City - West Ham United"/>
    <n v="0"/>
    <s v="LOST"/>
    <s v="Full Event Away +0.00 (AH)"/>
    <s v="2-0"/>
    <s v="PINNACLE"/>
    <n v="1.671"/>
    <n v="1"/>
    <n v="-1"/>
    <s v="https://aw-tipster.blogabet.com"/>
    <x v="183"/>
  </r>
  <r>
    <n v="347"/>
    <s v=" 09 Mar 2019, 13:30"/>
    <s v="Football"/>
    <x v="3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x v="184"/>
  </r>
  <r>
    <n v="348"/>
    <s v=" 07 Mar 2019, 18:55"/>
    <s v="Football"/>
    <x v="8"/>
    <s v="Zenit St Petersburg - Villarreal CF"/>
    <n v="0"/>
    <s v="LOST"/>
    <s v="Full Event Home (1X2)"/>
    <s v="1-3"/>
    <s v="PINNACLE"/>
    <n v="2.0299999999999998"/>
    <n v="1"/>
    <n v="-1"/>
    <s v="https://aw-tipster.blogabet.com"/>
    <x v="184"/>
  </r>
  <r>
    <n v="349"/>
    <s v=" 07 Mar 2019, 18:55"/>
    <s v="Football"/>
    <x v="8"/>
    <s v="Rennes - Arsenal"/>
    <n v="1.88"/>
    <s v="WIN"/>
    <s v="Full Event Home +0.50 (AH)"/>
    <s v="3-1"/>
    <s v="PINNACLE"/>
    <n v="1.877"/>
    <n v="1"/>
    <n v="0.88"/>
    <s v="https://aw-tipster.blogabet.com"/>
    <x v="185"/>
  </r>
  <r>
    <n v="350"/>
    <s v=" 07 Mar 2019, 18:55"/>
    <s v="Football"/>
    <x v="8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x v="185"/>
  </r>
  <r>
    <n v="351"/>
    <s v=" 06 Mar 2019, 21:00"/>
    <s v="Football"/>
    <x v="9"/>
    <s v="FC Porto - AS Roma"/>
    <n v="2.0699999999999998"/>
    <s v="WIN"/>
    <s v="Full Event Home (1X2)"/>
    <s v="2-1"/>
    <s v="PINNACLE"/>
    <n v="2.0699999999999998"/>
    <n v="1"/>
    <n v="1.07"/>
    <s v="https://aw-tipster.blogabet.com"/>
    <x v="185"/>
  </r>
  <r>
    <n v="352"/>
    <s v=" 06 Mar 2019, 21:00"/>
    <s v="Football"/>
    <x v="9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x v="186"/>
  </r>
  <r>
    <n v="353"/>
    <s v=" 05 Mar 2019, 21:00"/>
    <s v="Football"/>
    <x v="9"/>
    <s v="Real Madrid - Ajax"/>
    <n v="1.85"/>
    <s v="WIN"/>
    <s v="Full Event Away +1.00 (AH)"/>
    <s v="1-4"/>
    <s v="PINNACLE"/>
    <n v="1.8540000000000001"/>
    <n v="1"/>
    <n v="0.85"/>
    <s v="https://aw-tipster.blogabet.com"/>
    <x v="186"/>
  </r>
  <r>
    <n v="354"/>
    <s v=" 05 Mar 2019, 21:00"/>
    <s v="Football"/>
    <x v="9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x v="186"/>
  </r>
  <r>
    <n v="355"/>
    <s v=" 05 Mar 2019, 19:00"/>
    <s v="Football"/>
    <x v="6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x v="187"/>
  </r>
  <r>
    <n v="356"/>
    <s v=" 03 Mar 2019, 20:45"/>
    <s v="Football"/>
    <x v="1"/>
    <s v="Valencia - Athletic Club Bilbao"/>
    <n v="0"/>
    <s v="LOST"/>
    <s v="Full Event Away +0.50 (AH)"/>
    <s v="2-0"/>
    <s v="PINNACLE"/>
    <n v="1.917"/>
    <n v="1"/>
    <n v="-1"/>
    <s v="https://aw-tipster.blogabet.com"/>
    <x v="188"/>
  </r>
  <r>
    <n v="357"/>
    <s v=" 03 Mar 2019, 16:15"/>
    <s v="Football"/>
    <x v="1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x v="189"/>
  </r>
  <r>
    <n v="358"/>
    <s v=" 03 Mar 2019, 18:00"/>
    <s v="Football"/>
    <x v="0"/>
    <s v="Atalanta BC - Fiorentina"/>
    <n v="1.9"/>
    <s v="WIN"/>
    <s v="Full Event Home (1X2)"/>
    <s v="3-1"/>
    <s v="PINNACLE"/>
    <n v="1.9"/>
    <n v="1"/>
    <n v="0.9"/>
    <s v="https://aw-tipster.blogabet.com"/>
    <x v="190"/>
  </r>
  <r>
    <n v="359"/>
    <s v=" 03 Mar 2019, 17:15"/>
    <s v="Football"/>
    <x v="3"/>
    <s v="Everton - Liverpool"/>
    <n v="0"/>
    <s v="LOST"/>
    <s v="Full Event Away -1.00 (AH)"/>
    <s v="0-0"/>
    <s v="PINNACLE"/>
    <n v="2.09"/>
    <n v="1"/>
    <n v="-1"/>
    <s v="https://aw-tipster.blogabet.com"/>
    <x v="191"/>
  </r>
  <r>
    <n v="360"/>
    <s v=" 03 Mar 2019, 15:05"/>
    <s v="Football"/>
    <x v="3"/>
    <s v="Fulham - Chelsea"/>
    <n v="1"/>
    <s v="PUSH"/>
    <s v="Full Event Away -1.00 (AH)"/>
    <s v="1-2"/>
    <s v="PINNACLE"/>
    <n v="1.8919999999999999"/>
    <n v="1"/>
    <n v="0"/>
    <s v="https://aw-tipster.blogabet.com"/>
    <x v="191"/>
  </r>
  <r>
    <n v="361"/>
    <s v=" 03 Mar 2019, 13:00"/>
    <s v="Football"/>
    <x v="3"/>
    <s v="Watford - Leicester City"/>
    <n v="1.81"/>
    <s v="WIN"/>
    <s v="Full Event Home +0.00 (AH)"/>
    <s v="2-1"/>
    <s v="PINNACLE"/>
    <n v="1.8129999999999999"/>
    <n v="1"/>
    <n v="0.81"/>
    <s v="https://aw-tipster.blogabet.com"/>
    <x v="191"/>
  </r>
  <r>
    <n v="362"/>
    <s v=" 02 Mar 2019, 18:30"/>
    <s v="Football"/>
    <x v="3"/>
    <s v="West Ham United - Newcastle United"/>
    <n v="0"/>
    <s v="LOST"/>
    <s v="Full Event Away +0.50 (AH)"/>
    <s v="2-0"/>
    <s v="PINNACLE"/>
    <n v="1.847"/>
    <n v="1"/>
    <n v="-1"/>
    <s v="https://aw-tipster.blogabet.com"/>
    <x v="192"/>
  </r>
  <r>
    <n v="363"/>
    <s v=" 02 Mar 2019, 16:00"/>
    <s v="Football"/>
    <x v="3"/>
    <s v="Manchester United - Southampton"/>
    <n v="1"/>
    <s v="PUSH"/>
    <s v="Full Event Away +1.00 (AH)"/>
    <s v="3-2"/>
    <s v="PINNACLE"/>
    <n v="2.11"/>
    <n v="1"/>
    <n v="0"/>
    <s v="https://aw-tipster.blogabet.com"/>
    <x v="192"/>
  </r>
  <r>
    <n v="364"/>
    <s v=" 02 Mar 2019, 16:00"/>
    <s v="Football"/>
    <x v="3"/>
    <s v="Burnley - Crystal Palace"/>
    <n v="0"/>
    <s v="LOST"/>
    <s v="Full Event Home +0.00 (AH)"/>
    <s v="1-3"/>
    <s v="PINNACLE"/>
    <n v="2.0099999999999998"/>
    <n v="1"/>
    <n v="-1"/>
    <s v="https://aw-tipster.blogabet.com"/>
    <x v="192"/>
  </r>
  <r>
    <n v="365"/>
    <s v=" 02 Mar 2019, 16:00"/>
    <s v="Football"/>
    <x v="3"/>
    <s v="Bournemouth - Manchester City"/>
    <n v="0"/>
    <s v="LOST"/>
    <s v="First Half Away -1.00 (AH)"/>
    <s v="0-0"/>
    <s v="PINNACLE"/>
    <n v="2.44"/>
    <n v="1"/>
    <n v="-1"/>
    <s v="https://aw-tipster.blogabet.com"/>
    <x v="193"/>
  </r>
  <r>
    <n v="366"/>
    <s v=" 02 Mar 2019, 13:30"/>
    <s v="Football"/>
    <x v="3"/>
    <s v="Tottenham Hotspur - Arsenal"/>
    <n v="1.83"/>
    <s v="WIN"/>
    <s v="Full Event Away +0.50 (AH)"/>
    <s v="1-1"/>
    <s v="PINNACLE"/>
    <n v="1.8260000000000001"/>
    <n v="1"/>
    <n v="0.83"/>
    <s v="https://aw-tipster.blogabet.com"/>
    <x v="193"/>
  </r>
  <r>
    <n v="367"/>
    <s v=" 03 Mar 2019, 17:00"/>
    <s v="Football"/>
    <x v="6"/>
    <s v="Lyon - Toulouse FC"/>
    <n v="0"/>
    <s v="LOST"/>
    <s v="Full Event Away +1.50 (AH)"/>
    <s v="5-1"/>
    <s v="PINNACLE"/>
    <n v="2.02"/>
    <n v="1"/>
    <n v="-1"/>
    <s v="https://aw-tipster.blogabet.com"/>
    <x v="194"/>
  </r>
  <r>
    <n v="368"/>
    <s v=" 02 Mar 2019, 17:00"/>
    <s v="Football"/>
    <x v="6"/>
    <s v="Caen - Paris Saint Germain"/>
    <n v="0"/>
    <s v="LOST"/>
    <s v="Full Event Away -1.50 (AH)"/>
    <s v="1-2"/>
    <s v="PINNACLE"/>
    <n v="1.7929999999999999"/>
    <n v="1"/>
    <n v="-1"/>
    <s v="https://aw-tipster.blogabet.com"/>
    <x v="194"/>
  </r>
  <r>
    <n v="369"/>
    <s v=" 02 Mar 2019, 20:45"/>
    <s v="Football"/>
    <x v="1"/>
    <s v="Real Madrid - Barcelona"/>
    <n v="1.79"/>
    <s v="WIN"/>
    <s v="Full Event Away +0.00 (AH)"/>
    <s v="0-1"/>
    <s v="PINNACLE"/>
    <n v="1.7929999999999999"/>
    <n v="1"/>
    <n v="0.79"/>
    <s v="https://aw-tipster.blogabet.com"/>
    <x v="195"/>
  </r>
  <r>
    <n v="370"/>
    <s v=" 03 Mar 2019, 15:00"/>
    <s v="Football"/>
    <x v="6"/>
    <s v="Lille - Dijon"/>
    <n v="1"/>
    <s v="PUSH"/>
    <s v="Full Event Home -1.00 (AH)"/>
    <s v="1-0"/>
    <s v="PINNACLE"/>
    <n v="1.9339999999999999"/>
    <n v="1"/>
    <n v="0"/>
    <s v="https://aw-tipster.blogabet.com"/>
    <x v="196"/>
  </r>
  <r>
    <n v="371"/>
    <s v=" 02 Mar 2019, 20:30"/>
    <s v="Football"/>
    <x v="0"/>
    <s v="Lazio - AS Roma"/>
    <n v="0"/>
    <s v="LOST"/>
    <s v="Full Event Away +0.00 (AH)"/>
    <s v="3-0"/>
    <s v="PINNACLE"/>
    <n v="2.06"/>
    <n v="1"/>
    <n v="-1"/>
    <s v="https://aw-tipster.blogabet.com"/>
    <x v="196"/>
  </r>
  <r>
    <n v="372"/>
    <s v=" 02 Mar 2019, 18:00"/>
    <s v="Football"/>
    <x v="0"/>
    <s v="AC Milan - Sassuolo"/>
    <n v="1"/>
    <s v="PUSH"/>
    <s v="Full Event Home -1.00 (AH)"/>
    <s v="1-0"/>
    <s v="PINNACLE"/>
    <n v="1.833"/>
    <n v="1"/>
    <n v="0"/>
    <s v="https://aw-tipster.blogabet.com"/>
    <x v="197"/>
  </r>
  <r>
    <n v="373"/>
    <s v=" 02 Mar 2019, 16:00"/>
    <s v="Football"/>
    <x v="3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x v="197"/>
  </r>
  <r>
    <n v="374"/>
    <s v=" 02 Mar 2019, 16:00"/>
    <s v="Football"/>
    <x v="3"/>
    <s v="Brighton and Hove Albion - Huddersfield Town"/>
    <n v="1.8"/>
    <s v="WIN"/>
    <s v="Full Event Home (1X2)"/>
    <s v="1-0"/>
    <s v="PINNACLE"/>
    <n v="1.8"/>
    <n v="1"/>
    <n v="0.8"/>
    <s v="https://aw-tipster.blogabet.com"/>
    <x v="198"/>
  </r>
  <r>
    <n v="375"/>
    <s v=" 03 Mar 2019, 18:30"/>
    <s v="Football"/>
    <x v="1"/>
    <s v="Real Sociedad - Atletico Madrid"/>
    <n v="2.23"/>
    <s v="WIN"/>
    <s v="Full Event Away (1X2)"/>
    <s v="0-2"/>
    <s v="PINNACLE"/>
    <n v="2.23"/>
    <n v="1"/>
    <n v="1.23"/>
    <s v="https://aw-tipster.blogabet.com"/>
    <x v="199"/>
  </r>
  <r>
    <n v="376"/>
    <s v=" 02 Mar 2019, 15:30"/>
    <s v="Football"/>
    <x v="2"/>
    <s v="Nurnberg - RB Leipzig"/>
    <n v="1"/>
    <s v="PUSH"/>
    <s v="Full Event Away -1.00 (AH)"/>
    <s v="0-1"/>
    <s v="PINNACLE"/>
    <n v="1.9610000000000001"/>
    <n v="1"/>
    <n v="0"/>
    <s v="https://aw-tipster.blogabet.com"/>
    <x v="200"/>
  </r>
  <r>
    <n v="377"/>
    <s v=" 02 Mar 2019, 15:30"/>
    <s v="Football"/>
    <x v="2"/>
    <s v="Eintracht Frankfurt - Hoffenheim"/>
    <n v="1.68"/>
    <s v="WIN"/>
    <s v="Full Event Over 3 (O/U)"/>
    <s v="3-2"/>
    <s v="PINNACLE"/>
    <n v="1.675"/>
    <n v="1"/>
    <n v="0.68"/>
    <s v="https://aw-tipster.blogabet.com"/>
    <x v="200"/>
  </r>
  <r>
    <n v="378"/>
    <s v=" 02 Mar 2019, 16:15"/>
    <s v="Football"/>
    <x v="1"/>
    <s v="Villarreal CF - Alaves"/>
    <n v="0"/>
    <s v="LOST"/>
    <s v="Full Event Home (1X2)"/>
    <s v="1-2"/>
    <s v="PINNACLE"/>
    <n v="1.7929999999999999"/>
    <n v="1"/>
    <n v="-1"/>
    <s v="https://aw-tipster.blogabet.com"/>
    <x v="201"/>
  </r>
  <r>
    <n v="379"/>
    <s v=" 03 Mar 2019, 20:30"/>
    <s v="Football"/>
    <x v="0"/>
    <s v="Napoli - Juventus"/>
    <n v="1.97"/>
    <s v="WIN"/>
    <s v="Full Event Away +0.00 (AH)"/>
    <s v="1-2"/>
    <s v="PINNACLE"/>
    <n v="1.97"/>
    <n v="1"/>
    <n v="0.97"/>
    <s v="https://aw-tipster.blogabet.com"/>
    <x v="201"/>
  </r>
  <r>
    <n v="380"/>
    <s v=" 03 Mar 2019, 15:00"/>
    <s v="Football"/>
    <x v="0"/>
    <s v="SPAL - Sampdoria"/>
    <n v="0"/>
    <s v="LOST"/>
    <s v="Full Event Home +0.00 (AH)"/>
    <s v="1-2"/>
    <s v="PINNACLE"/>
    <n v="1.917"/>
    <n v="1"/>
    <n v="-1"/>
    <s v="https://aw-tipster.blogabet.com"/>
    <x v="202"/>
  </r>
  <r>
    <n v="381"/>
    <s v=" 03 Mar 2019, 12:30"/>
    <s v="Football"/>
    <x v="0"/>
    <s v="Torino - Chievo"/>
    <n v="0"/>
    <s v="LOST"/>
    <s v="Full Event Away +1.50 (AH)"/>
    <s v="3-0"/>
    <s v="PINNACLE"/>
    <n v="1.694"/>
    <n v="1"/>
    <n v="-1"/>
    <s v="https://aw-tipster.blogabet.com"/>
    <x v="202"/>
  </r>
  <r>
    <n v="382"/>
    <s v=" 01 Mar 2019, 20:30"/>
    <s v="Football"/>
    <x v="0"/>
    <s v="Cagliari - FC Internazionale"/>
    <n v="0"/>
    <s v="LOST"/>
    <s v="Full Event Away (1X2)"/>
    <s v="2-1"/>
    <s v="PINNACLE"/>
    <n v="1.819"/>
    <n v="1"/>
    <n v="-1"/>
    <s v="https://aw-tipster.blogabet.com"/>
    <x v="202"/>
  </r>
  <r>
    <n v="383"/>
    <s v=" 03 Mar 2019, 21:00"/>
    <s v="Football"/>
    <x v="6"/>
    <s v="Marseille - St Etienne"/>
    <n v="1.86"/>
    <s v="WIN"/>
    <s v="Full Event Home (1X2)"/>
    <s v="2-0"/>
    <s v="PINNACLE"/>
    <n v="1.8620000000000001"/>
    <n v="1"/>
    <n v="0.86"/>
    <s v="https://aw-tipster.blogabet.com"/>
    <x v="203"/>
  </r>
  <r>
    <n v="384"/>
    <s v=" 02 Mar 2019, 20:00"/>
    <s v="Football"/>
    <x v="6"/>
    <s v="Reims - Amiens"/>
    <n v="2.09"/>
    <s v="WIN"/>
    <s v="Full Event Away +0.50 (AH)"/>
    <s v="2-2"/>
    <s v="PINNACLE"/>
    <n v="2.09"/>
    <n v="1"/>
    <n v="1.0900000000000001"/>
    <s v="https://aw-tipster.blogabet.com"/>
    <x v="203"/>
  </r>
  <r>
    <n v="385"/>
    <s v=" 02 Mar 2019, 20:00"/>
    <s v="Football"/>
    <x v="6"/>
    <s v="Angers SCO - AS Monaco"/>
    <n v="1.7"/>
    <s v="WIN"/>
    <s v="Full Event Home +0.50 (AH)"/>
    <s v="2-2"/>
    <s v="PINNACLE"/>
    <n v="1.6990000000000001"/>
    <n v="1"/>
    <n v="0.7"/>
    <s v="https://aw-tipster.blogabet.com"/>
    <x v="204"/>
  </r>
  <r>
    <n v="386"/>
    <s v=" 01 Mar 2019, 20:45"/>
    <s v="Football"/>
    <x v="6"/>
    <s v="Bordeaux - Montpellier HSC"/>
    <n v="1"/>
    <s v="PUSH"/>
    <s v="Full Event Away +0.00 (AH)"/>
    <s v="Postponed"/>
    <s v="PINNACLE"/>
    <n v="2.1"/>
    <n v="1"/>
    <n v="0"/>
    <s v="https://aw-tipster.blogabet.com"/>
    <x v="204"/>
  </r>
  <r>
    <n v="387"/>
    <s v=" 02 Mar 2019, 15:30"/>
    <s v="Football"/>
    <x v="2"/>
    <s v="Bayer Leverkusen - Freiburg"/>
    <n v="1.68"/>
    <s v="WIN"/>
    <s v="Full Event Home -1.00 (AH)"/>
    <s v="2-0"/>
    <s v="PINNACLE"/>
    <n v="1.6839999999999999"/>
    <n v="1"/>
    <n v="0.68"/>
    <s v="https://aw-tipster.blogabet.com"/>
    <x v="205"/>
  </r>
  <r>
    <n v="388"/>
    <s v=" 01 Mar 2019, 20:30"/>
    <s v="Football"/>
    <x v="2"/>
    <s v="Augsburg - Borussia Dortmund"/>
    <n v="0"/>
    <s v="LOST"/>
    <s v="Full Event Away (1X2)"/>
    <s v="2-1"/>
    <s v="PINNACLE"/>
    <n v="1.7190000000000001"/>
    <n v="1"/>
    <n v="-1"/>
    <s v="https://aw-tipster.blogabet.com"/>
    <x v="205"/>
  </r>
  <r>
    <n v="389"/>
    <s v=" 28 Feb 2019, 21:00"/>
    <s v="Football"/>
    <x v="11"/>
    <s v="Valencia - Real Betis"/>
    <n v="0"/>
    <s v="LOST"/>
    <s v="Full Event Away +0.50 (AH)"/>
    <s v="1-0"/>
    <s v="PINNACLE"/>
    <n v="2.14"/>
    <n v="1"/>
    <n v="-1"/>
    <s v="https://aw-tipster.blogabet.com"/>
    <x v="206"/>
  </r>
  <r>
    <n v="390"/>
    <s v=" 27 Feb 2019, 21:00"/>
    <s v="Football"/>
    <x v="11"/>
    <s v="Real Madrid - Barcelona"/>
    <n v="1.85"/>
    <s v="WIN"/>
    <s v="Full Event Away +0.00 (AH)"/>
    <s v="0-3"/>
    <s v="PINNACLE"/>
    <n v="1.847"/>
    <n v="1"/>
    <n v="0.85"/>
    <s v="https://aw-tipster.blogabet.com"/>
    <x v="206"/>
  </r>
  <r>
    <n v="391"/>
    <s v=" 27 Feb 2019, 21:00"/>
    <s v="Football"/>
    <x v="4"/>
    <s v="Fiorentina - Atalanta BC"/>
    <n v="1"/>
    <s v="PUSH"/>
    <s v="Full Event Home +0.00 (AH)"/>
    <s v="3-3"/>
    <s v="PINNACLE"/>
    <n v="1.8620000000000001"/>
    <n v="1"/>
    <n v="0"/>
    <s v="https://aw-tipster.blogabet.com"/>
    <x v="207"/>
  </r>
  <r>
    <n v="392"/>
    <s v=" 27 Feb 2019, 21:00"/>
    <s v="Football"/>
    <x v="5"/>
    <s v="Lyon - Caen"/>
    <n v="2"/>
    <s v="WIN"/>
    <s v="Full Event Home -1.50 (AH)"/>
    <s v="3-1"/>
    <s v="PINNACLE"/>
    <n v="2"/>
    <n v="1"/>
    <n v="1"/>
    <s v="https://aw-tipster.blogabet.com"/>
    <x v="207"/>
  </r>
  <r>
    <n v="393"/>
    <s v=" 27 Feb 2019, 21:00"/>
    <s v="Football"/>
    <x v="3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x v="208"/>
  </r>
  <r>
    <n v="394"/>
    <s v=" 27 Feb 2019, 21:00"/>
    <s v="Football"/>
    <x v="3"/>
    <s v="Liverpool - Watford"/>
    <n v="0"/>
    <s v="LOST"/>
    <s v="Full Event Away +1.50 (AH)"/>
    <s v="5-0"/>
    <s v="PINNACLE"/>
    <n v="2.13"/>
    <n v="1"/>
    <n v="-1"/>
    <s v="https://aw-tipster.blogabet.com"/>
    <x v="208"/>
  </r>
  <r>
    <n v="395"/>
    <s v=" 27 Feb 2019, 21:00"/>
    <s v="Football"/>
    <x v="3"/>
    <s v="Chelsea - Tottenham Hotspur"/>
    <n v="0"/>
    <s v="LOST"/>
    <s v="Full Event Away +0.00 (AH)"/>
    <s v="2-0"/>
    <s v="PINNACLE"/>
    <n v="2.17"/>
    <n v="1"/>
    <n v="-1"/>
    <s v="https://aw-tipster.blogabet.com"/>
    <x v="208"/>
  </r>
  <r>
    <n v="396"/>
    <s v=" 27 Feb 2019, 21:00"/>
    <s v="Football"/>
    <x v="3"/>
    <s v="Crystal Palace - Manchester United"/>
    <n v="0"/>
    <s v="LOST"/>
    <s v="Full Event Home +0.00 (AH)"/>
    <s v="1-3"/>
    <s v="PINNACLE"/>
    <n v="2.2999999999999998"/>
    <n v="1"/>
    <n v="-1"/>
    <s v="https://aw-tipster.blogabet.com"/>
    <x v="209"/>
  </r>
  <r>
    <n v="397"/>
    <s v=" 27 Feb 2019, 20:45"/>
    <s v="Football"/>
    <x v="3"/>
    <s v="Southampton - Fulham"/>
    <n v="1.94"/>
    <s v="WIN"/>
    <s v="Full Event Home (1X2)"/>
    <s v="2-0"/>
    <s v="PINNACLE"/>
    <n v="1.9430000000000001"/>
    <n v="1"/>
    <n v="0.94"/>
    <s v="https://aw-tipster.blogabet.com"/>
    <x v="209"/>
  </r>
  <r>
    <n v="398"/>
    <s v=" 27 Feb 2019, 20:45"/>
    <s v="Football"/>
    <x v="3"/>
    <s v="Arsenal - Bournemouth"/>
    <n v="0"/>
    <s v="LOST"/>
    <s v="Full Event Away +1.50 (AH)"/>
    <s v="5-1"/>
    <s v="PINNACLE"/>
    <n v="1.7509999999999999"/>
    <n v="1"/>
    <n v="-1"/>
    <s v="https://aw-tipster.blogabet.com"/>
    <x v="210"/>
  </r>
  <r>
    <n v="399"/>
    <s v=" 03 Mar 2019, 15:00"/>
    <s v="Football"/>
    <x v="6"/>
    <s v="Nice - Strasbourg"/>
    <n v="0"/>
    <s v="LOST"/>
    <s v="Full Event Away +0.00 (AH)"/>
    <s v="1-0"/>
    <s v="PINNACLE"/>
    <n v="2.1"/>
    <n v="1"/>
    <n v="-1"/>
    <s v="https://aw-tipster.blogabet.com"/>
    <x v="211"/>
  </r>
  <r>
    <n v="400"/>
    <s v=" 03 Mar 2019, 18:00"/>
    <s v="Football"/>
    <x v="2"/>
    <s v="Wolfsburg - Werder Bremen"/>
    <n v="0"/>
    <s v="LOST"/>
    <s v="Full Event Home (1X2)"/>
    <s v="1-1"/>
    <s v="PINNACLE"/>
    <n v="2.23"/>
    <n v="1"/>
    <n v="-1"/>
    <s v="https://aw-tipster.blogabet.com"/>
    <x v="212"/>
  </r>
  <r>
    <n v="401"/>
    <s v=" 02 Mar 2019, 18:30"/>
    <s v="Football"/>
    <x v="2"/>
    <s v="Borussia Monchengladbach - Bayern Munich"/>
    <n v="0"/>
    <s v="LOST"/>
    <s v="Full Event Home +1.00 (AH)"/>
    <s v="1-5"/>
    <s v="PINNACLE"/>
    <n v="2"/>
    <n v="1"/>
    <n v="-1"/>
    <s v="https://aw-tipster.blogabet.com"/>
    <x v="212"/>
  </r>
  <r>
    <n v="402"/>
    <s v=" 02 Mar 2019, 15:30"/>
    <s v="Football"/>
    <x v="2"/>
    <s v="Schalke 04 - Fortuna Dusseldorf"/>
    <n v="2.1"/>
    <s v="WIN"/>
    <s v="Full Event Away +0.50 (AH)"/>
    <s v="0-4"/>
    <s v="PINNACLE"/>
    <n v="2.1"/>
    <n v="1"/>
    <n v="1.1000000000000001"/>
    <s v="https://aw-tipster.blogabet.com"/>
    <x v="213"/>
  </r>
  <r>
    <n v="403"/>
    <s v=" 02 Mar 2019, 15:30"/>
    <s v="Football"/>
    <x v="2"/>
    <s v="Hertha Berlin - Mainz 05"/>
    <n v="0"/>
    <s v="LOST"/>
    <s v="Full Event Away +0.50 (AH)"/>
    <s v="2-1"/>
    <s v="PINNACLE"/>
    <n v="2.11"/>
    <n v="1"/>
    <n v="-1"/>
    <s v="https://aw-tipster.blogabet.com"/>
    <x v="213"/>
  </r>
  <r>
    <n v="404"/>
    <s v=" 02 Mar 2019, 18:30"/>
    <s v="Football"/>
    <x v="1"/>
    <s v="Huesca - Sevilla"/>
    <n v="1.88"/>
    <s v="WIN"/>
    <s v="Full Event Home +0.50 (AH)"/>
    <s v="2-1"/>
    <s v="PINNACLE"/>
    <n v="1.877"/>
    <n v="1"/>
    <n v="0.88"/>
    <s v="https://aw-tipster.blogabet.com"/>
    <x v="214"/>
  </r>
  <r>
    <n v="405"/>
    <s v=" 26 Feb 2019, 21:10"/>
    <s v="Football"/>
    <x v="5"/>
    <s v="Paris Saint Germain - Dijon"/>
    <n v="2.1"/>
    <s v="WIN"/>
    <s v="Full Event Home -2.50 (AH)"/>
    <s v="3-0"/>
    <s v="PINNACLE"/>
    <n v="2.1"/>
    <n v="1"/>
    <n v="1.1000000000000001"/>
    <s v="https://aw-tipster.blogabet.com"/>
    <x v="215"/>
  </r>
  <r>
    <n v="406"/>
    <s v=" 26 Feb 2019, 21:00"/>
    <s v="Football"/>
    <x v="3"/>
    <s v="Newcastle United - Burnley"/>
    <n v="0"/>
    <s v="LOST"/>
    <s v="Full Event Away +0.50 (AH)"/>
    <s v="2-0"/>
    <s v="PINNACLE"/>
    <n v="1.833"/>
    <n v="1"/>
    <n v="-1"/>
    <s v="https://aw-tipster.blogabet.com"/>
    <x v="215"/>
  </r>
  <r>
    <n v="407"/>
    <s v=" 26 Feb 2019, 20:45"/>
    <s v="Football"/>
    <x v="3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x v="216"/>
  </r>
  <r>
    <n v="408"/>
    <s v=" 26 Feb 2019, 20:45"/>
    <s v="Football"/>
    <x v="3"/>
    <s v="Huddersfield Town - Wolverhampton Wanderers"/>
    <n v="0"/>
    <s v="LOST"/>
    <s v="Full Event Away (1X2)"/>
    <s v="1-0"/>
    <s v="PINNACLE"/>
    <n v="1.819"/>
    <n v="1"/>
    <n v="-1"/>
    <s v="https://aw-tipster.blogabet.com"/>
    <x v="216"/>
  </r>
  <r>
    <n v="409"/>
    <s v=" 26 Feb 2019, 20:45"/>
    <s v="Football"/>
    <x v="3"/>
    <s v="Cardiff City - Everton"/>
    <n v="0"/>
    <s v="LOST"/>
    <s v="Full Event Home +0.50 (AH)"/>
    <s v="0-3"/>
    <s v="PINNACLE"/>
    <n v="1.7809999999999999"/>
    <n v="1"/>
    <n v="-1"/>
    <s v="https://aw-tipster.blogabet.com"/>
    <x v="217"/>
  </r>
  <r>
    <n v="410"/>
    <s v=" 26 Feb 2019, 21:00"/>
    <s v="Football"/>
    <x v="4"/>
    <s v="Lazio - AC Milan"/>
    <n v="1"/>
    <s v="PUSH"/>
    <s v="Full Event Away +0.00 (AH)"/>
    <s v="0-0"/>
    <s v="PINNACLE"/>
    <n v="2.0099999999999998"/>
    <n v="1"/>
    <n v="0"/>
    <s v="https://aw-tipster.blogabet.com"/>
    <x v="217"/>
  </r>
  <r>
    <n v="411"/>
    <s v=" 24 Feb 2019, 18:00"/>
    <s v="Football"/>
    <x v="2"/>
    <s v="Borussia Dortmund - Bayer Leverkusen"/>
    <n v="0"/>
    <s v="LOST"/>
    <s v="Full Event Away +0.50 (AH)"/>
    <s v="3-2"/>
    <s v="PINNACLE"/>
    <n v="2.02"/>
    <n v="1"/>
    <n v="-1"/>
    <s v="https://aw-tipster.blogabet.com"/>
    <x v="218"/>
  </r>
  <r>
    <n v="412"/>
    <s v=" 24 Feb 2019, 15:30"/>
    <s v="Football"/>
    <x v="2"/>
    <s v="Hannover 96 - Eintracht Frankfurt"/>
    <n v="1.82"/>
    <s v="WIN"/>
    <s v="Full Event Away (1X2)"/>
    <s v="0-3"/>
    <s v="PINNACLE"/>
    <n v="1.819"/>
    <n v="1"/>
    <n v="0.82"/>
    <s v="https://aw-tipster.blogabet.com"/>
    <x v="219"/>
  </r>
  <r>
    <n v="413"/>
    <s v=" 24 Feb 2019, 20:30"/>
    <s v="Football"/>
    <x v="0"/>
    <s v="Fiorentina - FC Internazionale"/>
    <n v="1"/>
    <s v="PUSH"/>
    <s v="Full Event Away +0.00 (AH)"/>
    <s v="3-3"/>
    <s v="PINNACLE"/>
    <n v="1.925"/>
    <n v="1"/>
    <n v="0"/>
    <s v="https://aw-tipster.blogabet.com"/>
    <x v="219"/>
  </r>
  <r>
    <n v="414"/>
    <s v=" 24 Feb 2019, 18:00"/>
    <s v="Football"/>
    <x v="0"/>
    <s v="Parma FC - Napoli"/>
    <n v="0"/>
    <s v="LOST"/>
    <s v="Full Event Home +1.50 (AH)"/>
    <s v="0-4"/>
    <s v="PINNACLE"/>
    <n v="1.671"/>
    <n v="1"/>
    <n v="-1"/>
    <s v="https://aw-tipster.blogabet.com"/>
    <x v="220"/>
  </r>
  <r>
    <n v="415"/>
    <s v=" 24 Feb 2019, 18:30"/>
    <s v="Football"/>
    <x v="1"/>
    <s v="Real Valladolid CF - Real Betis"/>
    <n v="0"/>
    <s v="LOST"/>
    <s v="Full Event Home +0.00 (AH)"/>
    <s v="0-2"/>
    <s v="PINNACLE"/>
    <n v="1.8839999999999999"/>
    <n v="1"/>
    <n v="-1"/>
    <s v="https://aw-tipster.blogabet.com"/>
    <x v="220"/>
  </r>
  <r>
    <n v="416"/>
    <s v=" 24 Feb 2019, 16:15"/>
    <s v="Football"/>
    <x v="1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x v="221"/>
  </r>
  <r>
    <n v="417"/>
    <s v=" 24 Feb 2019, 12:00"/>
    <s v="Football"/>
    <x v="1"/>
    <s v="Leganes - Valencia"/>
    <n v="1"/>
    <s v="PUSH"/>
    <s v="Full Event Away +0.00 (AH)"/>
    <s v="1-1"/>
    <s v="PINNACLE"/>
    <n v="1.9339999999999999"/>
    <n v="1"/>
    <n v="0"/>
    <s v="https://aw-tipster.blogabet.com"/>
    <x v="221"/>
  </r>
  <r>
    <n v="418"/>
    <s v=" 24 Feb 2019, 17:00"/>
    <s v="Football"/>
    <x v="6"/>
    <s v="Rennes - Marseille"/>
    <n v="1"/>
    <s v="PUSH"/>
    <s v="Full Event Away +0.00 (AH)"/>
    <s v="1-1"/>
    <s v="PINNACLE"/>
    <n v="1.819"/>
    <n v="1"/>
    <n v="0"/>
    <s v="https://aw-tipster.blogabet.com"/>
    <x v="222"/>
  </r>
  <r>
    <n v="419"/>
    <s v=" 24 Feb 2019, 17:30"/>
    <s v="Football"/>
    <x v="12"/>
    <s v="Manchester City (n) - Chelsea"/>
    <n v="0"/>
    <s v="LOST"/>
    <s v="Full Event Home -1.00 (AH)"/>
    <s v="0-0"/>
    <s v="PINNACLE"/>
    <n v="1.98"/>
    <n v="1"/>
    <n v="-1"/>
    <s v="https://aw-tipster.blogabet.com"/>
    <x v="222"/>
  </r>
  <r>
    <n v="420"/>
    <s v=" 24 Feb 2019, 15:05"/>
    <s v="Football"/>
    <x v="3"/>
    <s v="Arsenal - Southampton"/>
    <n v="1.85"/>
    <s v="WIN"/>
    <s v="Full Event Home -1.00 (AH)"/>
    <s v="2-0"/>
    <s v="PINNACLE"/>
    <n v="1.847"/>
    <n v="1"/>
    <n v="0.85"/>
    <s v="https://aw-tipster.blogabet.com"/>
    <x v="223"/>
  </r>
  <r>
    <n v="421"/>
    <s v=" 24 Feb 2019, 15:00"/>
    <s v="Football"/>
    <x v="0"/>
    <s v="Bologna - Juventus"/>
    <n v="1"/>
    <s v="PUSH"/>
    <s v="Full Event Home +1.00 (AH)"/>
    <s v="0-1"/>
    <s v="PINNACLE"/>
    <n v="2.1"/>
    <n v="1"/>
    <n v="0"/>
    <s v="https://aw-tipster.blogabet.com"/>
    <x v="224"/>
  </r>
  <r>
    <n v="422"/>
    <s v=" 23 Feb 2019, 15:30"/>
    <s v="Football"/>
    <x v="2"/>
    <s v="Mainz 05 - Schalke 04"/>
    <n v="2.06"/>
    <s v="WIN"/>
    <s v="Full Event Home +0.00 (AH)"/>
    <s v="3-0"/>
    <s v="PINNACLE"/>
    <n v="2.06"/>
    <n v="1"/>
    <n v="1.06"/>
    <s v="https://aw-tipster.blogabet.com"/>
    <x v="225"/>
  </r>
  <r>
    <n v="423"/>
    <s v=" 23 Feb 2019, 16:15"/>
    <s v="Football"/>
    <x v="1"/>
    <s v="Sevilla - Barcelona"/>
    <n v="2.02"/>
    <s v="WIN"/>
    <s v="Full Event Away (1X2)"/>
    <s v="2-4"/>
    <s v="PINNACLE"/>
    <n v="2.02"/>
    <n v="1"/>
    <n v="1.02"/>
    <s v="https://aw-tipster.blogabet.com"/>
    <x v="226"/>
  </r>
  <r>
    <n v="424"/>
    <s v=" 24 Feb 2019, 15:00"/>
    <s v="Football"/>
    <x v="6"/>
    <s v="Montpellier HSC - Reims"/>
    <n v="1.72"/>
    <s v="WIN"/>
    <s v="Full Event Away +0.50 (AH)"/>
    <s v="2-4"/>
    <s v="PINNACLE"/>
    <n v="1.7190000000000001"/>
    <n v="1"/>
    <n v="0.72"/>
    <s v="https://aw-tipster.blogabet.com"/>
    <x v="227"/>
  </r>
  <r>
    <n v="425"/>
    <s v=" 23 Feb 2019, 17:00"/>
    <s v="Football"/>
    <x v="6"/>
    <s v="Paris Saint Germain - Nimes Olympique"/>
    <n v="0"/>
    <s v="LOST"/>
    <s v="Full Event Away +2.00 (AH)"/>
    <s v="3-0"/>
    <s v="PINNACLE"/>
    <n v="1.84"/>
    <n v="1"/>
    <n v="-1"/>
    <s v="https://aw-tipster.blogabet.com"/>
    <x v="227"/>
  </r>
  <r>
    <n v="426"/>
    <s v=" 24 Feb 2019, 21:00"/>
    <s v="Football"/>
    <x v="6"/>
    <s v="AS Monaco - Lyon"/>
    <n v="0"/>
    <s v="LOST"/>
    <s v="Full Event Away (1X2)"/>
    <s v="2-0"/>
    <s v="PINNACLE"/>
    <n v="2.17"/>
    <n v="1"/>
    <n v="-1"/>
    <s v="https://aw-tipster.blogabet.com"/>
    <x v="228"/>
  </r>
  <r>
    <n v="427"/>
    <s v=" 24 Feb 2019, 15:05"/>
    <s v="Football"/>
    <x v="3"/>
    <s v="Manchester United - Liverpool"/>
    <n v="1.68"/>
    <s v="WIN"/>
    <s v="Full Event Home +0.50 (AH)"/>
    <s v="0-0"/>
    <s v="PINNACLE"/>
    <n v="1.68"/>
    <n v="1"/>
    <n v="0.68"/>
    <s v="https://aw-tipster.blogabet.com"/>
    <x v="228"/>
  </r>
  <r>
    <n v="428"/>
    <s v=" 23 Feb 2019, 15:30"/>
    <s v="Football"/>
    <x v="2"/>
    <s v="Bayern Munich - Hertha Berlin"/>
    <n v="2"/>
    <s v="WIN"/>
    <s v="Full Event Away +2.00 (AH)"/>
    <s v="1-0"/>
    <s v="PINNACLE"/>
    <n v="2"/>
    <n v="1"/>
    <n v="1"/>
    <s v="https://aw-tipster.blogabet.com"/>
    <x v="229"/>
  </r>
  <r>
    <n v="429"/>
    <s v=" 23 Feb 2019, 20:30"/>
    <s v="Football"/>
    <x v="0"/>
    <s v="Frosinone - AS Roma"/>
    <n v="1"/>
    <s v="PUSH"/>
    <s v="Full Event Away -1.00 (AH)"/>
    <s v="2-3"/>
    <s v="PINNACLE"/>
    <n v="1.7569999999999999"/>
    <n v="1"/>
    <n v="0"/>
    <s v="https://aw-tipster.blogabet.com"/>
    <x v="230"/>
  </r>
  <r>
    <n v="430"/>
    <s v=" 23 Feb 2019, 20:45"/>
    <s v="Football"/>
    <x v="1"/>
    <s v="Athletic Club Bilbao - Eibar"/>
    <n v="2.12"/>
    <s v="WIN"/>
    <s v="Full Event Home (1X2)"/>
    <s v="1-0"/>
    <s v="PINNACLE"/>
    <n v="2.12"/>
    <n v="1"/>
    <n v="1.1200000000000001"/>
    <s v="https://aw-tipster.blogabet.com"/>
    <x v="231"/>
  </r>
  <r>
    <n v="431"/>
    <s v=" 21 Feb 2019, 21:00"/>
    <s v="Football"/>
    <x v="8"/>
    <s v="Chelsea - Malmo FF"/>
    <n v="0"/>
    <s v="LOST"/>
    <s v="Full Event Away +2.00 (AH)"/>
    <s v="3-0"/>
    <s v="PINNACLE"/>
    <n v="1.6890000000000001"/>
    <n v="1"/>
    <n v="-1"/>
    <s v="https://aw-tipster.blogabet.com"/>
    <x v="232"/>
  </r>
  <r>
    <n v="432"/>
    <s v=" 23 Feb 2019, 15:30"/>
    <s v="Football"/>
    <x v="2"/>
    <s v="Borussia Monchengladbach - Wolfsburg"/>
    <n v="0"/>
    <s v="LOST"/>
    <s v="Full Event Home (1X2)"/>
    <s v="0-3"/>
    <s v="PINNACLE"/>
    <n v="1.877"/>
    <n v="1"/>
    <n v="-1"/>
    <s v="https://aw-tipster.blogabet.com"/>
    <x v="233"/>
  </r>
  <r>
    <n v="433"/>
    <s v=" 23 Feb 2019, 18:30"/>
    <s v="Football"/>
    <x v="3"/>
    <s v="Leicester City - Crystal Palace"/>
    <n v="1.75"/>
    <s v="WIN"/>
    <s v="Full Event Away +0.50 (AH)"/>
    <s v="1-4"/>
    <s v="PINNACLE"/>
    <n v="1.746"/>
    <n v="1"/>
    <n v="0.75"/>
    <s v="https://aw-tipster.blogabet.com"/>
    <x v="234"/>
  </r>
  <r>
    <n v="434"/>
    <s v=" 23 Feb 2019, 16:00"/>
    <s v="Football"/>
    <x v="3"/>
    <s v="Bournemouth - Wolverhampton Wanderers"/>
    <n v="1"/>
    <s v="PUSH"/>
    <s v="Full Event Away +0.00 (AH)"/>
    <s v="1-1"/>
    <s v="PINNACLE"/>
    <n v="1.877"/>
    <n v="1"/>
    <n v="0"/>
    <s v="https://aw-tipster.blogabet.com"/>
    <x v="234"/>
  </r>
  <r>
    <n v="435"/>
    <s v=" 25 Feb 2019, 21:00"/>
    <s v="Football"/>
    <x v="1"/>
    <s v="Girona - Real Sociedad"/>
    <n v="1"/>
    <s v="PUSH"/>
    <s v="Full Event Home +0.00 (AH)"/>
    <s v="0-0"/>
    <s v="PINNACLE"/>
    <n v="1.9"/>
    <n v="1"/>
    <n v="0"/>
    <s v="https://aw-tipster.blogabet.com"/>
    <x v="235"/>
  </r>
  <r>
    <n v="436"/>
    <s v=" 24 Feb 2019, 20:45"/>
    <s v="Football"/>
    <x v="1"/>
    <s v="Levante UD - Real Madrid"/>
    <n v="1"/>
    <s v="PUSH"/>
    <s v="Full Event Home +1.00 (AH)"/>
    <s v="1-2"/>
    <s v="PINNACLE"/>
    <n v="1.99"/>
    <n v="1"/>
    <n v="0"/>
    <s v="https://aw-tipster.blogabet.com"/>
    <x v="235"/>
  </r>
  <r>
    <n v="437"/>
    <s v=" 23 Feb 2019, 18:30"/>
    <s v="Football"/>
    <x v="1"/>
    <s v="Alaves - Celta Vigo"/>
    <n v="1"/>
    <s v="PUSH"/>
    <s v="Full Event Home +0.00 (AH)"/>
    <s v="0-0"/>
    <s v="PINNACLE"/>
    <n v="1.7290000000000001"/>
    <n v="1"/>
    <n v="0"/>
    <s v="https://aw-tipster.blogabet.com"/>
    <x v="235"/>
  </r>
  <r>
    <n v="438"/>
    <s v=" 24 Feb 2019, 12:30"/>
    <s v="Football"/>
    <x v="0"/>
    <s v="Sampdoria - Cagliari"/>
    <n v="1.88"/>
    <s v="WIN"/>
    <s v="Full Event Home (1X2)"/>
    <s v="1-0"/>
    <s v="PINNACLE"/>
    <n v="1.877"/>
    <n v="1"/>
    <n v="0.88"/>
    <s v="https://aw-tipster.blogabet.com"/>
    <x v="236"/>
  </r>
  <r>
    <n v="439"/>
    <s v=" 23 Feb 2019, 15:00"/>
    <s v="Football"/>
    <x v="0"/>
    <s v="Torino - Atalanta BC"/>
    <n v="1.72"/>
    <s v="WIN"/>
    <s v="Full Event Home +0.50 (AH)"/>
    <s v="2-0"/>
    <s v="PINNACLE"/>
    <n v="1.7190000000000001"/>
    <n v="1"/>
    <n v="0.72"/>
    <s v="https://aw-tipster.blogabet.com"/>
    <x v="236"/>
  </r>
  <r>
    <n v="440"/>
    <s v=" 22 Feb 2019, 20:30"/>
    <s v="Football"/>
    <x v="0"/>
    <s v="AC Milan - Empoli"/>
    <n v="0"/>
    <s v="LOST"/>
    <s v="Full Event Away +1.50 (AH)"/>
    <s v="3-0"/>
    <s v="PINNACLE"/>
    <n v="1.7869999999999999"/>
    <n v="1"/>
    <n v="-1"/>
    <s v="https://aw-tipster.blogabet.com"/>
    <x v="237"/>
  </r>
  <r>
    <n v="441"/>
    <s v=" 22 Feb 2019, 20:45"/>
    <s v="Football"/>
    <x v="6"/>
    <s v="Strasbourg - Lille"/>
    <n v="1"/>
    <s v="PUSH"/>
    <s v="Full Event Away +0.00 (AH)"/>
    <s v="1-1"/>
    <s v="PINNACLE"/>
    <n v="2.02"/>
    <n v="1"/>
    <n v="0"/>
    <s v="https://aw-tipster.blogabet.com"/>
    <x v="237"/>
  </r>
  <r>
    <n v="442"/>
    <s v=" 22 Feb 2019, 19:00"/>
    <s v="Football"/>
    <x v="6"/>
    <s v="Dijon - St Etienne"/>
    <n v="2.29"/>
    <s v="WIN"/>
    <s v="Full Event Away (1X2)"/>
    <s v="0-1"/>
    <s v="PINNACLE"/>
    <n v="2.29"/>
    <n v="1"/>
    <n v="1.29"/>
    <s v="https://aw-tipster.blogabet.com"/>
    <x v="238"/>
  </r>
  <r>
    <n v="443"/>
    <s v=" 20 Feb 2019, 21:00"/>
    <s v="Football"/>
    <x v="6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x v="238"/>
  </r>
  <r>
    <n v="444"/>
    <s v=" 21 Feb 2019, 21:00"/>
    <s v="Football"/>
    <x v="8"/>
    <s v="Real Betis - Rennes"/>
    <n v="0"/>
    <s v="LOST"/>
    <s v="Full Event Home -1.00 (AH)"/>
    <s v="1-3"/>
    <s v="PINNACLE"/>
    <n v="2.27"/>
    <n v="1"/>
    <n v="-1"/>
    <s v="https://aw-tipster.blogabet.com"/>
    <x v="238"/>
  </r>
  <r>
    <n v="445"/>
    <s v=" 21 Feb 2019, 21:00"/>
    <s v="Football"/>
    <x v="8"/>
    <s v="Bayer Leverkusen - FK Krasnodar"/>
    <n v="1.68"/>
    <s v="WIN"/>
    <s v="Full Event Away +1.50 (AH)"/>
    <s v="1-1"/>
    <s v="PINNACLE"/>
    <n v="1.6839999999999999"/>
    <n v="1"/>
    <n v="0.68"/>
    <s v="https://aw-tipster.blogabet.com"/>
    <x v="239"/>
  </r>
  <r>
    <n v="446"/>
    <s v=" 21 Feb 2019, 21:00"/>
    <s v="Football"/>
    <x v="8"/>
    <s v="FC Internazionale - Rapid Vienna"/>
    <n v="0"/>
    <s v="LOST"/>
    <s v="Full Event Away +1.50 (AH)"/>
    <s v="4-0"/>
    <s v="PINNACLE"/>
    <n v="1.869"/>
    <n v="1"/>
    <n v="-1"/>
    <s v="https://aw-tipster.blogabet.com"/>
    <x v="240"/>
  </r>
  <r>
    <n v="447"/>
    <s v=" 21 Feb 2019, 18:55"/>
    <s v="Football"/>
    <x v="8"/>
    <s v="Eintracht Frankfurt - Shakhtar Donetsk"/>
    <n v="1.98"/>
    <s v="WIN"/>
    <s v="Full Event Home (1X2)"/>
    <s v="4-1"/>
    <s v="PINNACLE"/>
    <n v="1.98"/>
    <n v="1"/>
    <n v="0.98"/>
    <s v="https://aw-tipster.blogabet.com"/>
    <x v="241"/>
  </r>
  <r>
    <n v="448"/>
    <s v=" 21 Feb 2019, 18:55"/>
    <s v="Football"/>
    <x v="8"/>
    <s v="Valencia - Celtic"/>
    <n v="1"/>
    <s v="PUSH"/>
    <s v="Full Event Away +1.00 (AH)"/>
    <s v="1-0"/>
    <s v="PINNACLE"/>
    <n v="1.869"/>
    <n v="1"/>
    <n v="0"/>
    <s v="https://aw-tipster.blogabet.com"/>
    <x v="241"/>
  </r>
  <r>
    <n v="449"/>
    <s v=" 21 Feb 2019, 18:55"/>
    <s v="Football"/>
    <x v="8"/>
    <s v="Napoli - FC Zurich"/>
    <n v="1"/>
    <s v="PUSH"/>
    <s v="Full Event Away +2.00 (AH)"/>
    <s v="2-0"/>
    <s v="PINNACLE"/>
    <n v="1.8540000000000001"/>
    <n v="1"/>
    <n v="0"/>
    <s v="https://aw-tipster.blogabet.com"/>
    <x v="241"/>
  </r>
  <r>
    <n v="450"/>
    <s v=" 21 Feb 2019, 18:55"/>
    <s v="Football"/>
    <x v="8"/>
    <s v="Villarreal CF - Sporting Lisbon"/>
    <n v="2.04"/>
    <s v="WIN"/>
    <s v="Full Event Away +0.50 (AH)"/>
    <s v="1-1"/>
    <s v="PINNACLE"/>
    <n v="2.04"/>
    <n v="1"/>
    <n v="1.04"/>
    <s v="https://aw-tipster.blogabet.com"/>
    <x v="242"/>
  </r>
  <r>
    <n v="451"/>
    <s v=" 20 Feb 2019, 18:00"/>
    <s v="Football"/>
    <x v="8"/>
    <s v="Sevilla - Lazio"/>
    <n v="1.77"/>
    <s v="WIN"/>
    <s v="Full Event Home (1X2)"/>
    <s v="2-0"/>
    <s v="PINNACLE"/>
    <n v="1.7689999999999999"/>
    <n v="1"/>
    <n v="0.77"/>
    <s v="https://aw-tipster.blogabet.com"/>
    <x v="243"/>
  </r>
  <r>
    <n v="452"/>
    <s v=" 23 Feb 2019, 13:00"/>
    <s v="Football"/>
    <x v="1"/>
    <s v="Getafe - Rayo Vallecano"/>
    <n v="1.77"/>
    <s v="WIN"/>
    <s v="Full Event Home (1X2)"/>
    <s v="2-1"/>
    <s v="PINNACLE"/>
    <n v="1.7689999999999999"/>
    <n v="1"/>
    <n v="0.77"/>
    <s v="https://aw-tipster.blogabet.com"/>
    <x v="244"/>
  </r>
  <r>
    <n v="453"/>
    <s v=" 23 Feb 2019, 20:00"/>
    <s v="Football"/>
    <x v="6"/>
    <s v="Amiens - Nice"/>
    <n v="1.85"/>
    <s v="WIN"/>
    <s v="Full Event Home +0.00 (AH)"/>
    <s v="1-0"/>
    <s v="PINNACLE"/>
    <n v="1.8540000000000001"/>
    <n v="1"/>
    <n v="0.85"/>
    <s v="https://aw-tipster.blogabet.com"/>
    <x v="245"/>
  </r>
  <r>
    <n v="454"/>
    <s v=" 25 Feb 2019, 20:30"/>
    <s v="Football"/>
    <x v="2"/>
    <s v="RB Leipzig - Hoffenheim"/>
    <n v="0"/>
    <s v="LOST"/>
    <s v="Full Event Home (1X2)"/>
    <s v="1-1"/>
    <s v="PINNACLE"/>
    <n v="1.8839999999999999"/>
    <n v="1"/>
    <n v="-1"/>
    <s v="https://aw-tipster.blogabet.com"/>
    <x v="245"/>
  </r>
  <r>
    <n v="455"/>
    <s v=" 20 Feb 2019, 21:00"/>
    <s v="Football"/>
    <x v="9"/>
    <s v="Schalke 04 - Manchester City"/>
    <n v="0"/>
    <s v="LOST"/>
    <s v="Full Event Away -1.50 (AH)"/>
    <s v="2-3"/>
    <s v="PINNACLE"/>
    <n v="1.806"/>
    <n v="1"/>
    <n v="-1"/>
    <s v="https://aw-tipster.blogabet.com"/>
    <x v="246"/>
  </r>
  <r>
    <n v="456"/>
    <s v=" 20 Feb 2019, 21:00"/>
    <s v="Football"/>
    <x v="9"/>
    <s v="Atletico Madrid - Juventus"/>
    <n v="0"/>
    <s v="LOST"/>
    <s v="Full Event Away +0.00 (AH)"/>
    <s v="2-0"/>
    <s v="PINNACLE"/>
    <n v="1.97"/>
    <n v="1"/>
    <n v="-1"/>
    <s v="https://aw-tipster.blogabet.com"/>
    <x v="246"/>
  </r>
  <r>
    <n v="457"/>
    <s v=" 19 Feb 2019, 21:00"/>
    <s v="Football"/>
    <x v="9"/>
    <s v="Lyon - Barcelona"/>
    <n v="0"/>
    <s v="LOST"/>
    <s v="Full Event Away (1X2)"/>
    <s v="0-0"/>
    <s v="PINNACLE"/>
    <n v="1.806"/>
    <n v="1"/>
    <n v="-1"/>
    <s v="https://aw-tipster.blogabet.com"/>
    <x v="247"/>
  </r>
  <r>
    <n v="458"/>
    <s v=" 22 Feb 2019, 20:45"/>
    <s v="Football"/>
    <x v="3"/>
    <s v="Cardiff City - Watford"/>
    <n v="0"/>
    <s v="LOST"/>
    <s v="Full Event Home +0.00 (AH)"/>
    <s v="1-5"/>
    <s v="PINNACLE"/>
    <n v="2.2599999999999998"/>
    <n v="1"/>
    <n v="-1"/>
    <s v="https://aw-tipster.blogabet.com"/>
    <x v="248"/>
  </r>
  <r>
    <n v="459"/>
    <s v=" 21 Feb 2019, 18:55"/>
    <s v="Football"/>
    <x v="8"/>
    <s v="Arsenal - Bate Borisov"/>
    <n v="1.76"/>
    <s v="WIN"/>
    <s v="Full Event Home -2.00 (AH)"/>
    <s v="3-0"/>
    <s v="PINNACLE"/>
    <n v="1.7629999999999999"/>
    <n v="1"/>
    <n v="0.76"/>
    <s v="https://aw-tipster.blogabet.com"/>
    <x v="248"/>
  </r>
  <r>
    <n v="460"/>
    <s v=" 19 Feb 2019, 21:00"/>
    <s v="Football"/>
    <x v="9"/>
    <s v="Liverpool - Bayern Munich"/>
    <n v="0"/>
    <s v="LOST"/>
    <s v="Full Event Home (1X2)"/>
    <s v="0-0"/>
    <s v="PINNACLE"/>
    <n v="1.97"/>
    <n v="1"/>
    <n v="-1"/>
    <s v="https://aw-tipster.blogabet.com"/>
    <x v="249"/>
  </r>
  <r>
    <n v="461"/>
    <s v=" 18 Feb 2019, 20:30"/>
    <s v="Football"/>
    <x v="10"/>
    <s v="Chelsea - Manchester United"/>
    <n v="0"/>
    <s v="LOST"/>
    <s v="Full Event Home (1X2)"/>
    <s v="0-2"/>
    <s v="PINNACLE"/>
    <n v="2.1"/>
    <n v="1"/>
    <n v="-1"/>
    <s v="https://aw-tipster.blogabet.com"/>
    <x v="250"/>
  </r>
  <r>
    <n v="462"/>
    <s v=" 17 Feb 2019, 17:00"/>
    <s v="Football"/>
    <x v="6"/>
    <s v="Reims - Rennes"/>
    <n v="1.72"/>
    <s v="WIN"/>
    <s v="Full Event Home +0.00 (AH)"/>
    <s v="2-0"/>
    <s v="PINNACLE"/>
    <n v="1.7190000000000001"/>
    <n v="1"/>
    <n v="0.72"/>
    <s v="https://aw-tipster.blogabet.com"/>
    <x v="250"/>
  </r>
  <r>
    <n v="463"/>
    <s v=" 17 Feb 2019, 18:00"/>
    <s v="Football"/>
    <x v="2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x v="251"/>
  </r>
  <r>
    <n v="464"/>
    <s v=" 17 Feb 2019, 15:30"/>
    <s v="Football"/>
    <x v="2"/>
    <s v="Eintracht Frankfurt - Borussia Monchengladbach"/>
    <n v="1"/>
    <s v="PUSH"/>
    <s v="Full Event Away +0.00 (AH)"/>
    <s v="1-1"/>
    <s v="PINNACLE"/>
    <n v="2.25"/>
    <n v="1"/>
    <n v="0"/>
    <s v="https://aw-tipster.blogabet.com"/>
    <x v="251"/>
  </r>
  <r>
    <n v="465"/>
    <s v=" 17 Feb 2019, 20:30"/>
    <s v="Football"/>
    <x v="0"/>
    <s v="Napoli - Torino"/>
    <n v="0"/>
    <s v="LOST"/>
    <s v="Full Event Home -1.00 (AH)"/>
    <s v="0-0"/>
    <s v="PINNACLE"/>
    <n v="1.714"/>
    <n v="1"/>
    <n v="-1"/>
    <s v="https://aw-tipster.blogabet.com"/>
    <x v="252"/>
  </r>
  <r>
    <n v="466"/>
    <s v=" 17 Feb 2019, 18:00"/>
    <s v="Football"/>
    <x v="0"/>
    <s v="FC Internazionale - Sampdoria"/>
    <n v="1"/>
    <s v="PUSH"/>
    <s v="Full Event Away +1.00 (AH)"/>
    <s v="2-1"/>
    <s v="PINNACLE"/>
    <n v="1.9"/>
    <n v="1"/>
    <n v="0"/>
    <s v="https://aw-tipster.blogabet.com"/>
    <x v="252"/>
  </r>
  <r>
    <n v="467"/>
    <s v=" 17 Feb 2019, 15:00"/>
    <s v="Football"/>
    <x v="0"/>
    <s v="Genoa - Lazio"/>
    <n v="1.68"/>
    <s v="WIN"/>
    <s v="Full Event Home +0.50 (AH)"/>
    <s v="2-1"/>
    <s v="PINNACLE"/>
    <n v="1.6839999999999999"/>
    <n v="1"/>
    <n v="0.68"/>
    <s v="https://aw-tipster.blogabet.com"/>
    <x v="252"/>
  </r>
  <r>
    <n v="468"/>
    <s v=" 17 Feb 2019, 20:45"/>
    <s v="Football"/>
    <x v="1"/>
    <s v="Real Betis - Alaves"/>
    <n v="2.15"/>
    <s v="WIN"/>
    <s v="Full Event Away +0.50 (AH)"/>
    <s v="1-1"/>
    <s v="PINNACLE"/>
    <n v="2.15"/>
    <n v="1"/>
    <n v="1.1499999999999999"/>
    <s v="https://aw-tipster.blogabet.com"/>
    <x v="253"/>
  </r>
  <r>
    <n v="469"/>
    <s v=" 17 Feb 2019, 18:30"/>
    <s v="Football"/>
    <x v="1"/>
    <s v="Villarreal CF - Sevilla"/>
    <n v="0"/>
    <s v="LOST"/>
    <s v="Full Event Away +0.00 (AH)"/>
    <s v="3-0"/>
    <s v="PINNACLE"/>
    <n v="2.08"/>
    <n v="1"/>
    <n v="-1"/>
    <s v="https://aw-tipster.blogabet.com"/>
    <x v="253"/>
  </r>
  <r>
    <n v="470"/>
    <s v=" 17 Feb 2019, 16:15"/>
    <s v="Football"/>
    <x v="1"/>
    <s v="Valencia - Espanyol"/>
    <n v="2.12"/>
    <s v="WIN"/>
    <s v="Full Event Away +0.50 (AH)"/>
    <s v="0-0"/>
    <s v="PINNACLE"/>
    <n v="2.12"/>
    <n v="1"/>
    <n v="1.1200000000000001"/>
    <s v="https://aw-tipster.blogabet.com"/>
    <x v="254"/>
  </r>
  <r>
    <n v="471"/>
    <s v=" 23 Feb 2019, 13:30"/>
    <s v="Football"/>
    <x v="3"/>
    <s v="Burnley - Tottenham Hotspur"/>
    <n v="0"/>
    <s v="LOST"/>
    <s v="Full Event Away (1X2)"/>
    <s v="2-1"/>
    <s v="PINNACLE"/>
    <n v="1.68"/>
    <n v="1"/>
    <n v="-1"/>
    <s v="https://aw-tipster.blogabet.com"/>
    <x v="255"/>
  </r>
  <r>
    <n v="472"/>
    <s v=" 18 Feb 2019, 20:30"/>
    <s v="Football"/>
    <x v="2"/>
    <s v="Nurnberg - Borussia Dortmund"/>
    <n v="0"/>
    <s v="LOST"/>
    <s v="Full Event Away -1.50 (AH)"/>
    <s v="0-0"/>
    <s v="PINNACLE"/>
    <n v="2.1800000000000002"/>
    <n v="1"/>
    <n v="-1"/>
    <s v="https://aw-tipster.blogabet.com"/>
    <x v="256"/>
  </r>
  <r>
    <n v="473"/>
    <s v=" 17 Feb 2019, 12:00"/>
    <s v="Football"/>
    <x v="1"/>
    <s v="Real Madrid - Girona"/>
    <n v="0"/>
    <s v="LOST"/>
    <s v="Full Event Home -2.00 (AH)"/>
    <s v="1-2"/>
    <s v="PINNACLE"/>
    <n v="1.97"/>
    <n v="1"/>
    <n v="-1"/>
    <s v="https://aw-tipster.blogabet.com"/>
    <x v="257"/>
  </r>
  <r>
    <n v="474"/>
    <s v=" 17 Feb 2019, 21:00"/>
    <s v="Football"/>
    <x v="6"/>
    <s v="St Etienne - Paris Saint Germain"/>
    <n v="1"/>
    <s v="PUSH"/>
    <s v="Full Event Home +1.00 (AH)"/>
    <s v="0-1"/>
    <s v="PINNACLE"/>
    <n v="1.8540000000000001"/>
    <n v="1"/>
    <n v="0"/>
    <s v="https://aw-tipster.blogabet.com"/>
    <x v="257"/>
  </r>
  <r>
    <n v="475"/>
    <s v=" 16 Feb 2019, 20:00"/>
    <s v="Football"/>
    <x v="6"/>
    <s v="AS Monaco - Nantes"/>
    <n v="0"/>
    <s v="LOST"/>
    <s v="Full Event Away +0.50 (AH)"/>
    <s v="1-0"/>
    <s v="PINNACLE"/>
    <n v="2.17"/>
    <n v="1"/>
    <n v="-1"/>
    <s v="https://aw-tipster.blogabet.com"/>
    <x v="258"/>
  </r>
  <r>
    <n v="476"/>
    <s v=" 18 Feb 2019, 20:30"/>
    <s v="Football"/>
    <x v="0"/>
    <s v="AS Roma - Bologna"/>
    <n v="1"/>
    <s v="PUSH"/>
    <s v="Full Event Home -1.00 (AH)"/>
    <s v="2-1"/>
    <s v="PINNACLE"/>
    <n v="1.7629999999999999"/>
    <n v="1"/>
    <n v="0"/>
    <s v="https://aw-tipster.blogabet.com"/>
    <x v="259"/>
  </r>
  <r>
    <n v="477"/>
    <s v=" 23 Feb 2019, 16:00"/>
    <s v="Football"/>
    <x v="3"/>
    <s v="Newcastle United - Huddersfield Town"/>
    <n v="1.81"/>
    <s v="WIN"/>
    <s v="Full Event Home (1X2)"/>
    <s v="2-0"/>
    <s v="PINNACLE"/>
    <n v="1.8129999999999999"/>
    <n v="1"/>
    <n v="0.81"/>
    <s v="https://aw-tipster.blogabet.com"/>
    <x v="260"/>
  </r>
  <r>
    <n v="478"/>
    <s v=" 13 Feb 2019, 19:00"/>
    <s v="Football"/>
    <x v="6"/>
    <s v="St Etienne - Strasbourg"/>
    <n v="0"/>
    <s v="LOST"/>
    <s v="Full Event Away +0.50 (AH)"/>
    <s v="2-1"/>
    <s v="PINNACLE"/>
    <n v="1.9339999999999999"/>
    <n v="1"/>
    <n v="-1"/>
    <s v="https://aw-tipster.blogabet.com"/>
    <x v="261"/>
  </r>
  <r>
    <n v="479"/>
    <s v=" 18 Feb 2019, 21:00"/>
    <s v="Football"/>
    <x v="1"/>
    <s v="Huesca - Athletic Club Bilbao"/>
    <n v="1.72"/>
    <s v="WIN"/>
    <s v="Full Event Away +0.00 (AH)"/>
    <s v="0-1"/>
    <s v="PINNACLE"/>
    <n v="1.724"/>
    <n v="1"/>
    <n v="0.72"/>
    <s v="https://aw-tipster.blogabet.com"/>
    <x v="262"/>
  </r>
  <r>
    <n v="480"/>
    <s v=" 16 Feb 2019, 20:45"/>
    <s v="Football"/>
    <x v="1"/>
    <s v="Barcelona - Real Valladolid CF"/>
    <n v="1"/>
    <s v="PUSH"/>
    <s v="First Half Home -1.00 (AH)"/>
    <s v="1-0"/>
    <s v="PINNACLE"/>
    <n v="1.925"/>
    <n v="1"/>
    <n v="0"/>
    <s v="https://aw-tipster.blogabet.com"/>
    <x v="263"/>
  </r>
  <r>
    <n v="481"/>
    <s v=" 16 Feb 2019, 18:30"/>
    <s v="Football"/>
    <x v="1"/>
    <s v="Real Sociedad - Leganes"/>
    <n v="0"/>
    <s v="LOST"/>
    <s v="Full Event Away +0.50 (AH)"/>
    <s v="3-0"/>
    <s v="PINNACLE"/>
    <n v="1.917"/>
    <n v="1"/>
    <n v="-1"/>
    <s v="https://aw-tipster.blogabet.com"/>
    <x v="264"/>
  </r>
  <r>
    <n v="482"/>
    <s v=" 15 Feb 2019, 21:00"/>
    <s v="Football"/>
    <x v="1"/>
    <s v="Eibar - Getafe"/>
    <n v="1.9"/>
    <s v="WIN"/>
    <s v="Full Event Away +0.50 (AH)"/>
    <s v="2-2"/>
    <s v="PINNACLE"/>
    <n v="1.9"/>
    <n v="1"/>
    <n v="0.9"/>
    <s v="https://aw-tipster.blogabet.com"/>
    <x v="264"/>
  </r>
  <r>
    <n v="483"/>
    <s v=" 17 Feb 2019, 12:30"/>
    <s v="Football"/>
    <x v="0"/>
    <s v="SPAL - Fiorentina"/>
    <n v="2.27"/>
    <s v="WIN"/>
    <s v="Full Event Away (1X2)"/>
    <s v="1-4"/>
    <s v="PINNACLE"/>
    <n v="2.27"/>
    <n v="1"/>
    <n v="1.27"/>
    <s v="https://aw-tipster.blogabet.com"/>
    <x v="265"/>
  </r>
  <r>
    <n v="484"/>
    <s v=" 16 Feb 2019, 20:30"/>
    <s v="Football"/>
    <x v="0"/>
    <s v="Atalanta BC - AC Milan"/>
    <n v="1.93"/>
    <s v="WIN"/>
    <s v="Full Event Away +0.50 (AH)"/>
    <s v="1-3"/>
    <s v="PINNACLE"/>
    <n v="1.9339999999999999"/>
    <n v="1"/>
    <n v="0.93"/>
    <s v="https://aw-tipster.blogabet.com"/>
    <x v="265"/>
  </r>
  <r>
    <n v="485"/>
    <s v=" 15 Feb 2019, 20:30"/>
    <s v="Football"/>
    <x v="0"/>
    <s v="Juventus - Frosinone"/>
    <n v="0"/>
    <s v="LOST"/>
    <s v="Full Event Away +2.50 (AH)"/>
    <s v="3-0"/>
    <s v="PINNACLE"/>
    <n v="1.84"/>
    <n v="1"/>
    <n v="-1"/>
    <s v="https://aw-tipster.blogabet.com"/>
    <x v="266"/>
  </r>
  <r>
    <n v="486"/>
    <s v=" 16 Feb 2019, 18:30"/>
    <s v="Football"/>
    <x v="2"/>
    <s v="Hertha Berlin - Werder Bremen"/>
    <n v="1"/>
    <s v="PUSH"/>
    <s v="Full Event Home +0.00 (AH)"/>
    <s v="1-1"/>
    <s v="PINNACLE"/>
    <n v="1.7749999999999999"/>
    <n v="1"/>
    <n v="0"/>
    <s v="https://aw-tipster.blogabet.com"/>
    <x v="266"/>
  </r>
  <r>
    <n v="487"/>
    <s v=" 16 Feb 2019, 15:30"/>
    <s v="Football"/>
    <x v="2"/>
    <s v="Stuttgart - RB Leipzig"/>
    <n v="1.71"/>
    <s v="WIN"/>
    <s v="Full Event Away (1X2)"/>
    <s v="1-3"/>
    <s v="PINNACLE"/>
    <n v="1.714"/>
    <n v="1"/>
    <n v="0.71"/>
    <s v="https://aw-tipster.blogabet.com"/>
    <x v="266"/>
  </r>
  <r>
    <n v="488"/>
    <s v=" 15 Feb 2019, 20:30"/>
    <s v="Football"/>
    <x v="2"/>
    <s v="Augsburg - Bayern Munich"/>
    <n v="0"/>
    <s v="LOST"/>
    <s v="First Half Away (1X2)"/>
    <s v="2-2"/>
    <s v="PINNACLE"/>
    <n v="1.746"/>
    <n v="1"/>
    <n v="-1"/>
    <s v="https://aw-tipster.blogabet.com"/>
    <x v="267"/>
  </r>
  <r>
    <n v="489"/>
    <s v=" 17 Feb 2019, 15:00"/>
    <s v="Football"/>
    <x v="6"/>
    <s v="Lille - Montpellier HSC"/>
    <n v="0"/>
    <s v="LOST"/>
    <s v="Full Event Home (1X2)"/>
    <s v="0-0"/>
    <s v="PINNACLE"/>
    <n v="2.0499999999999998"/>
    <n v="1"/>
    <n v="-1"/>
    <s v="https://aw-tipster.blogabet.com"/>
    <x v="267"/>
  </r>
  <r>
    <n v="490"/>
    <s v=" 16 Feb 2019, 20:00"/>
    <s v="Football"/>
    <x v="6"/>
    <s v="Angers SCO - Nice"/>
    <n v="1.74"/>
    <s v="WIN"/>
    <s v="Full Event Home +0.00 (AH)"/>
    <s v="3-0"/>
    <s v="PINNACLE"/>
    <n v="1.7350000000000001"/>
    <n v="1"/>
    <n v="0.74"/>
    <s v="https://aw-tipster.blogabet.com"/>
    <x v="268"/>
  </r>
  <r>
    <n v="491"/>
    <s v=" 15 Feb 2019, 20:45"/>
    <s v="Football"/>
    <x v="6"/>
    <s v="Lyon - Guingamp"/>
    <n v="2"/>
    <s v="WIN"/>
    <s v="Full Event Away +1.50 (AH)"/>
    <s v="2-1"/>
    <s v="PINNACLE"/>
    <n v="2"/>
    <n v="1"/>
    <n v="1"/>
    <s v="https://aw-tipster.blogabet.com"/>
    <x v="268"/>
  </r>
  <r>
    <n v="492"/>
    <s v=" 14 Feb 2019, 21:00"/>
    <s v="Football"/>
    <x v="8"/>
    <s v="Sporting Lisbon - Villarreal CF"/>
    <n v="0"/>
    <s v="LOST"/>
    <s v="Full Event Home (1X2)"/>
    <s v="0-1"/>
    <s v="PINNACLE"/>
    <n v="2.19"/>
    <n v="1"/>
    <n v="-1"/>
    <s v="https://aw-tipster.blogabet.com"/>
    <x v="269"/>
  </r>
  <r>
    <n v="493"/>
    <s v=" 14 Feb 2019, 21:00"/>
    <s v="Football"/>
    <x v="8"/>
    <s v="Malmo FF - Chelsea"/>
    <n v="1.89"/>
    <s v="WIN"/>
    <s v="Full Event Home +1.50 (AH)"/>
    <s v="1-2"/>
    <s v="PINNACLE"/>
    <n v="1.8919999999999999"/>
    <n v="1"/>
    <n v="0.89"/>
    <s v="https://aw-tipster.blogabet.com"/>
    <x v="269"/>
  </r>
  <r>
    <n v="494"/>
    <s v=" 14 Feb 2019, 21:00"/>
    <s v="Football"/>
    <x v="8"/>
    <s v="Celtic - Valencia"/>
    <n v="2.19"/>
    <s v="WIN"/>
    <s v="Full Event Away (1X2)"/>
    <s v="0-2"/>
    <s v="PINNACLE"/>
    <n v="2.19"/>
    <n v="1"/>
    <n v="1.19"/>
    <s v="https://aw-tipster.blogabet.com"/>
    <x v="270"/>
  </r>
  <r>
    <n v="495"/>
    <s v=" 14 Feb 2019, 18:55"/>
    <s v="Football"/>
    <x v="8"/>
    <s v="Rennes - Real Betis"/>
    <n v="1"/>
    <s v="PUSH"/>
    <s v="Full Event Home +0.00 (AH)"/>
    <s v="3-3"/>
    <s v="PINNACLE"/>
    <n v="1.98"/>
    <n v="1"/>
    <n v="0"/>
    <s v="https://aw-tipster.blogabet.com"/>
    <x v="270"/>
  </r>
  <r>
    <n v="496"/>
    <s v=" 14 Feb 2019, 18:55"/>
    <s v="Football"/>
    <x v="8"/>
    <s v="Lazio - Sevilla"/>
    <n v="2.21"/>
    <s v="WIN"/>
    <s v="Full Event Away +0.00 (AH)"/>
    <s v="0-1"/>
    <s v="PINNACLE"/>
    <n v="2.21"/>
    <n v="1"/>
    <n v="1.21"/>
    <s v="https://aw-tipster.blogabet.com"/>
    <x v="271"/>
  </r>
  <r>
    <n v="497"/>
    <s v=" 13 Feb 2019, 21:00"/>
    <s v="Football"/>
    <x v="9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x v="271"/>
  </r>
  <r>
    <n v="498"/>
    <s v=" 22 Feb 2019, 20:45"/>
    <s v="Football"/>
    <x v="3"/>
    <s v="West Ham United - Fulham"/>
    <n v="1.86"/>
    <s v="WIN"/>
    <s v="Full Event Home (1X2)"/>
    <s v="3-1"/>
    <s v="PINNACLE"/>
    <n v="1.8620000000000001"/>
    <n v="1"/>
    <n v="0.86"/>
    <s v="https://aw-tipster.blogabet.com"/>
    <x v="272"/>
  </r>
  <r>
    <n v="499"/>
    <s v=" 16 Feb 2019, 16:15"/>
    <s v="Football"/>
    <x v="1"/>
    <s v="Rayo Vallecano - Atletico Madrid"/>
    <n v="1.81"/>
    <s v="WIN"/>
    <s v="Full Event Away (1X2)"/>
    <s v="0-1"/>
    <s v="PINNACLE"/>
    <n v="1.8129999999999999"/>
    <n v="1"/>
    <n v="0.81"/>
    <s v="https://aw-tipster.blogabet.com"/>
    <x v="273"/>
  </r>
  <r>
    <n v="500"/>
    <s v=" 16 Feb 2019, 17:00"/>
    <s v="Football"/>
    <x v="6"/>
    <s v="Marseille - Amiens"/>
    <n v="1.9"/>
    <s v="WIN"/>
    <s v="Full Event Home -1.00 (AH)"/>
    <s v="2-0"/>
    <s v="PINNACLE"/>
    <n v="1.9"/>
    <n v="1"/>
    <n v="0.9"/>
    <s v="https://aw-tipster.blogabet.com"/>
    <x v="274"/>
  </r>
  <r>
    <n v="501"/>
    <s v=" 16 Feb 2019, 15:30"/>
    <s v="Football"/>
    <x v="2"/>
    <s v="Schalke 04 - Freiburg"/>
    <n v="1.73"/>
    <s v="WIN"/>
    <s v="Full Event Away +1.00 (AH)"/>
    <s v="0-0"/>
    <s v="PINNACLE"/>
    <n v="1.7290000000000001"/>
    <n v="1"/>
    <n v="0.73"/>
    <s v="https://aw-tipster.blogabet.com"/>
    <x v="274"/>
  </r>
  <r>
    <n v="502"/>
    <s v=" 16 Feb 2019, 15:30"/>
    <s v="Football"/>
    <x v="2"/>
    <s v="Hoffenheim - Hannover 96"/>
    <n v="0"/>
    <s v="LOST"/>
    <s v="Full Event Away +1.50 (AH)"/>
    <s v="3-0"/>
    <s v="PINNACLE"/>
    <n v="2.09"/>
    <n v="1"/>
    <n v="-1"/>
    <s v="https://aw-tipster.blogabet.com"/>
    <x v="275"/>
  </r>
  <r>
    <n v="503"/>
    <s v=" 14 Feb 2019, 21:00"/>
    <s v="Football"/>
    <x v="8"/>
    <s v="FC Zurich - Napoli"/>
    <n v="2.2000000000000002"/>
    <s v="WIN"/>
    <s v="Full Event Away -1.50 (AH)"/>
    <s v="1-3"/>
    <s v="PINNACLE"/>
    <n v="2.2000000000000002"/>
    <n v="1"/>
    <n v="1.2"/>
    <s v="https://aw-tipster.blogabet.com"/>
    <x v="275"/>
  </r>
  <r>
    <n v="504"/>
    <s v=" 14 Feb 2019, 21:00"/>
    <s v="Football"/>
    <x v="8"/>
    <s v="Shakhtar Donetsk - Eintracht Frankfurt"/>
    <n v="1.68"/>
    <s v="WIN"/>
    <s v="Full Event Away +0.50 (AH)"/>
    <s v="2-2"/>
    <s v="PINNACLE"/>
    <n v="1.675"/>
    <n v="1"/>
    <n v="0.68"/>
    <s v="https://aw-tipster.blogabet.com"/>
    <x v="276"/>
  </r>
  <r>
    <n v="505"/>
    <s v=" 14 Feb 2019, 18:55"/>
    <s v="Football"/>
    <x v="8"/>
    <s v="Rapid Vienna - FC Internazionale"/>
    <n v="1"/>
    <s v="PUSH"/>
    <s v="Full Event Away -1.00 (AH)"/>
    <s v="0-1"/>
    <s v="PINNACLE"/>
    <n v="2.15"/>
    <n v="1"/>
    <n v="0"/>
    <s v="https://aw-tipster.blogabet.com"/>
    <x v="276"/>
  </r>
  <r>
    <n v="506"/>
    <s v=" 14 Feb 2019, 18:55"/>
    <s v="Football"/>
    <x v="8"/>
    <s v="Bate Borisov - Arsenal"/>
    <n v="0"/>
    <s v="LOST"/>
    <s v="Full Event Away -1.00 (AH)"/>
    <s v="1-0"/>
    <s v="PINNACLE"/>
    <n v="1.7350000000000001"/>
    <n v="1"/>
    <n v="-1"/>
    <s v="https://aw-tipster.blogabet.com"/>
    <x v="277"/>
  </r>
  <r>
    <n v="507"/>
    <s v=" 13 Feb 2019, 21:00"/>
    <s v="Football"/>
    <x v="9"/>
    <s v="Ajax - Real Madrid"/>
    <n v="1.92"/>
    <s v="WIN"/>
    <s v="Full Event Away (1X2)"/>
    <s v="1-2"/>
    <s v="PINNACLE"/>
    <n v="1.917"/>
    <n v="1"/>
    <n v="0.92"/>
    <s v="https://aw-tipster.blogabet.com"/>
    <x v="278"/>
  </r>
  <r>
    <n v="508"/>
    <s v=" 12 Feb 2019, 21:00"/>
    <s v="Football"/>
    <x v="9"/>
    <s v="Manchester United - Paris Saint Germain"/>
    <n v="0"/>
    <s v="LOST"/>
    <s v="Full Event Home +0.00 (AH)"/>
    <s v="0-2"/>
    <s v="PINNACLE"/>
    <n v="1.714"/>
    <n v="1"/>
    <n v="-1"/>
    <s v="https://aw-tipster.blogabet.com"/>
    <x v="278"/>
  </r>
  <r>
    <n v="509"/>
    <s v=" 14 Feb 2019, 18:55"/>
    <s v="Football"/>
    <x v="8"/>
    <s v="FK Krasnodar - Bayer Leverkusen"/>
    <n v="0"/>
    <s v="LOST"/>
    <s v="Full Event Away (1X2)"/>
    <s v="0-0"/>
    <s v="PINNACLE"/>
    <n v="2.12"/>
    <n v="1"/>
    <n v="-1"/>
    <s v="https://aw-tipster.blogabet.com"/>
    <x v="279"/>
  </r>
  <r>
    <n v="510"/>
    <s v=" 12 Feb 2019, 21:00"/>
    <s v="Football"/>
    <x v="9"/>
    <s v="AS Roma - FC Porto"/>
    <n v="2.11"/>
    <s v="WIN"/>
    <s v="Full Event Home (1X2)"/>
    <s v="2-1"/>
    <s v="PINNACLE"/>
    <n v="2.11"/>
    <n v="1"/>
    <n v="1.1100000000000001"/>
    <s v="https://aw-tipster.blogabet.com"/>
    <x v="280"/>
  </r>
  <r>
    <n v="511"/>
    <s v=" 10 Feb 2019, 16:15"/>
    <s v="Football"/>
    <x v="1"/>
    <s v="Valencia - Real Sociedad"/>
    <n v="2.09"/>
    <s v="WIN"/>
    <s v="Full Event Away +0.50 (AH)"/>
    <s v="0-0"/>
    <s v="PINNACLE"/>
    <n v="2.09"/>
    <n v="1"/>
    <n v="1.0900000000000001"/>
    <s v="https://aw-tipster.blogabet.com"/>
    <x v="281"/>
  </r>
  <r>
    <n v="512"/>
    <s v=" 10 Feb 2019, 12:00"/>
    <s v="Football"/>
    <x v="1"/>
    <s v="Leganes - Real Betis"/>
    <n v="2.39"/>
    <s v="WIN"/>
    <s v="Full Event Home (1X2)"/>
    <s v="3-0"/>
    <s v="PINNACLE"/>
    <n v="2.39"/>
    <n v="1"/>
    <n v="1.39"/>
    <s v="https://aw-tipster.blogabet.com"/>
    <x v="282"/>
  </r>
  <r>
    <n v="513"/>
    <s v=" 10 Feb 2019, 21:00"/>
    <s v="Football"/>
    <x v="6"/>
    <s v="Nice - Lyon"/>
    <n v="0"/>
    <s v="LOST"/>
    <s v="Full Event Away (1X2)"/>
    <s v="1-0"/>
    <s v="PINNACLE"/>
    <n v="1.7190000000000001"/>
    <n v="1"/>
    <n v="-1"/>
    <s v="https://aw-tipster.blogabet.com"/>
    <x v="282"/>
  </r>
  <r>
    <n v="514"/>
    <s v=" 10 Feb 2019, 17:00"/>
    <s v="Football"/>
    <x v="6"/>
    <s v="Guingamp - Lille"/>
    <n v="2.2400000000000002"/>
    <s v="WIN"/>
    <s v="Full Event Away (1X2)"/>
    <s v="0-2"/>
    <s v="PINNACLE"/>
    <n v="2.2400000000000002"/>
    <n v="1"/>
    <n v="1.24"/>
    <s v="https://aw-tipster.blogabet.com"/>
    <x v="283"/>
  </r>
  <r>
    <n v="515"/>
    <s v=" 09 Feb 2019, 18:30"/>
    <s v="Football"/>
    <x v="2"/>
    <s v="Bayern Munich - Schalke 04"/>
    <n v="1"/>
    <s v="PUSH"/>
    <s v="Full Event Away +2.00 (AH)"/>
    <s v="3-1"/>
    <s v="PINNACLE"/>
    <n v="1.847"/>
    <n v="1"/>
    <n v="0"/>
    <s v="https://aw-tipster.blogabet.com"/>
    <x v="284"/>
  </r>
  <r>
    <n v="516"/>
    <s v=" 09 Feb 2019, 15:30"/>
    <s v="Football"/>
    <x v="2"/>
    <s v="RB Leipzig - Eintracht Frankfurt"/>
    <n v="2.11"/>
    <s v="WIN"/>
    <s v="Full Event Away +0.50 (AH)"/>
    <s v="0-0"/>
    <s v="PINNACLE"/>
    <n v="2.11"/>
    <n v="1"/>
    <n v="1.1100000000000001"/>
    <s v="https://aw-tipster.blogabet.com"/>
    <x v="285"/>
  </r>
  <r>
    <n v="517"/>
    <s v=" 09 Feb 2019, 15:30"/>
    <s v="Football"/>
    <x v="2"/>
    <s v="Borussia Monchengladbach - Hertha Berlin"/>
    <n v="0"/>
    <s v="LOST"/>
    <s v="Full Event Home -1.00 (AH)"/>
    <s v="0-3"/>
    <s v="PINNACLE"/>
    <n v="2.12"/>
    <n v="1"/>
    <n v="-1"/>
    <s v="https://aw-tipster.blogabet.com"/>
    <x v="285"/>
  </r>
  <r>
    <n v="518"/>
    <s v=" 10 Feb 2019, 20:45"/>
    <s v="Football"/>
    <x v="1"/>
    <s v="Athletic Club Bilbao - Barcelona"/>
    <n v="1.72"/>
    <s v="WIN"/>
    <s v="Full Event Home +1.00 (AH)"/>
    <s v="0-0"/>
    <s v="PINNACLE"/>
    <n v="1.724"/>
    <n v="1"/>
    <n v="0.72"/>
    <s v="https://aw-tipster.blogabet.com"/>
    <x v="286"/>
  </r>
  <r>
    <n v="519"/>
    <s v=" 09 Feb 2019, 16:15"/>
    <s v="Football"/>
    <x v="1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x v="286"/>
  </r>
  <r>
    <n v="520"/>
    <s v=" 10 Feb 2019, 17:00"/>
    <s v="Football"/>
    <x v="6"/>
    <s v="Rennes - St Etienne"/>
    <n v="0"/>
    <s v="LOST"/>
    <s v="Full Event Away +0.50 (AH)"/>
    <s v="3-0"/>
    <s v="PINNACLE"/>
    <n v="1.7809999999999999"/>
    <n v="1"/>
    <n v="-1"/>
    <s v="https://aw-tipster.blogabet.com"/>
    <x v="287"/>
  </r>
  <r>
    <n v="521"/>
    <s v=" 09 Feb 2019, 17:00"/>
    <s v="Football"/>
    <x v="6"/>
    <s v="Paris Saint Germain - Bordeaux"/>
    <n v="0"/>
    <s v="LOST"/>
    <s v="Full Event Home -1.50 (AH)"/>
    <s v="1-0"/>
    <s v="PINNACLE"/>
    <n v="1.7869999999999999"/>
    <n v="1"/>
    <n v="-1"/>
    <s v="https://aw-tipster.blogabet.com"/>
    <x v="287"/>
  </r>
  <r>
    <n v="522"/>
    <s v=" 10 Feb 2019, 17:00"/>
    <s v="Football"/>
    <x v="3"/>
    <s v="Manchester City - Chelsea"/>
    <n v="1.85"/>
    <s v="WIN"/>
    <s v="Full Event Home -1.00 (AH)"/>
    <s v="6-0"/>
    <s v="PINNACLE"/>
    <n v="1.847"/>
    <n v="1"/>
    <n v="0.85"/>
    <s v="https://aw-tipster.blogabet.com"/>
    <x v="288"/>
  </r>
  <r>
    <n v="523"/>
    <s v=" 09 Feb 2019, 18:30"/>
    <s v="Football"/>
    <x v="3"/>
    <s v="Brighton and Hove Albion - Burnley"/>
    <n v="0"/>
    <s v="LOST"/>
    <s v="Full Event Home (1X2)"/>
    <s v="1-3"/>
    <s v="PINNACLE"/>
    <n v="2.15"/>
    <n v="1"/>
    <n v="-1"/>
    <s v="https://aw-tipster.blogabet.com"/>
    <x v="289"/>
  </r>
  <r>
    <n v="524"/>
    <s v=" 09 Feb 2019, 16:00"/>
    <s v="Football"/>
    <x v="3"/>
    <s v="Watford - Everton"/>
    <n v="2.29"/>
    <s v="WIN"/>
    <s v="Full Event Home (1X2)"/>
    <s v="1-0"/>
    <s v="PINNACLE"/>
    <n v="2.29"/>
    <n v="1"/>
    <n v="1.29"/>
    <s v="https://aw-tipster.blogabet.com"/>
    <x v="289"/>
  </r>
  <r>
    <n v="525"/>
    <s v=" 11 Feb 2019, 21:00"/>
    <s v="Football"/>
    <x v="3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x v="290"/>
  </r>
  <r>
    <n v="526"/>
    <s v=" 09 Feb 2019, 15:30"/>
    <s v="Football"/>
    <x v="2"/>
    <s v="Borussia Dortmund - Hoffenheim"/>
    <n v="1.81"/>
    <s v="WIN"/>
    <s v="Full Event Away +1.00 (AH)"/>
    <s v="3-3"/>
    <s v="PINNACLE"/>
    <n v="1.806"/>
    <n v="1"/>
    <n v="0.81"/>
    <s v="https://aw-tipster.blogabet.com"/>
    <x v="291"/>
  </r>
  <r>
    <n v="527"/>
    <s v=" 08 Feb 2019, 20:30"/>
    <s v="Football"/>
    <x v="2"/>
    <s v="Mainz 05 - Bayer Leverkusen"/>
    <n v="0"/>
    <s v="LOST"/>
    <s v="Full Event Home +0.50 (AH)"/>
    <s v="1-5"/>
    <s v="PINNACLE"/>
    <n v="2.06"/>
    <n v="1"/>
    <n v="-1"/>
    <s v="https://aw-tipster.blogabet.com"/>
    <x v="291"/>
  </r>
  <r>
    <n v="528"/>
    <s v=" 10 Feb 2019, 15:00"/>
    <s v="Football"/>
    <x v="6"/>
    <s v="Montpellier HSC - AS Monaco"/>
    <n v="1"/>
    <s v="PUSH"/>
    <s v="Full Event Home +0.00 (AH)"/>
    <s v="2-2"/>
    <s v="PINNACLE"/>
    <n v="1.746"/>
    <n v="1"/>
    <n v="0"/>
    <s v="https://aw-tipster.blogabet.com"/>
    <x v="292"/>
  </r>
  <r>
    <n v="529"/>
    <s v=" 09 Feb 2019, 20:00"/>
    <s v="Football"/>
    <x v="6"/>
    <s v="Strasbourg - Angers SCO"/>
    <n v="1.88"/>
    <s v="WIN"/>
    <s v="Full Event Away +0.50 (AH)"/>
    <s v="1-2"/>
    <s v="PINNACLE"/>
    <n v="1.8839999999999999"/>
    <n v="1"/>
    <n v="0.88"/>
    <s v="https://aw-tipster.blogabet.com"/>
    <x v="293"/>
  </r>
  <r>
    <n v="530"/>
    <s v=" 08 Feb 2019, 20:45"/>
    <s v="Football"/>
    <x v="6"/>
    <s v="Dijon - Marseille"/>
    <n v="2.2200000000000002"/>
    <s v="WIN"/>
    <s v="Full Event Away (1X2)"/>
    <s v="1-2"/>
    <s v="PINNACLE"/>
    <n v="2.2200000000000002"/>
    <n v="1"/>
    <n v="1.22"/>
    <s v="https://aw-tipster.blogabet.com"/>
    <x v="293"/>
  </r>
  <r>
    <n v="531"/>
    <s v=" 06 Feb 2019, 20:45"/>
    <s v="Football"/>
    <x v="7"/>
    <s v="Schalke 04 - Fortuna Dusseldorf"/>
    <n v="0"/>
    <s v="LOST"/>
    <s v="Full Event Away +0.50 (AH)"/>
    <s v="4-1"/>
    <s v="PINNACLE"/>
    <n v="2.09"/>
    <n v="1"/>
    <n v="-1"/>
    <s v="https://aw-tipster.blogabet.com"/>
    <x v="294"/>
  </r>
  <r>
    <n v="532"/>
    <s v=" 06 Feb 2019, 18:30"/>
    <s v="Football"/>
    <x v="7"/>
    <s v="RB Leipzig - Wolfsburg"/>
    <n v="0"/>
    <s v="LOST"/>
    <s v="Full Event Away +0.50 (AH)"/>
    <s v="1-0"/>
    <s v="PINNACLE"/>
    <n v="2.11"/>
    <n v="1"/>
    <n v="-1"/>
    <s v="https://aw-tipster.blogabet.com"/>
    <x v="294"/>
  </r>
  <r>
    <n v="533"/>
    <s v=" 09 Feb 2019, 16:00"/>
    <s v="Football"/>
    <x v="3"/>
    <s v="Liverpool - Bournemouth"/>
    <n v="0"/>
    <s v="LOST"/>
    <s v="Full Event Away +2.00 (AH)"/>
    <s v="3-0"/>
    <s v="PINNACLE"/>
    <n v="1.909"/>
    <n v="1"/>
    <n v="-1"/>
    <s v="https://aw-tipster.blogabet.com"/>
    <x v="295"/>
  </r>
  <r>
    <n v="534"/>
    <s v=" 09 Feb 2019, 16:00"/>
    <s v="Football"/>
    <x v="3"/>
    <s v="Crystal Palace - West Ham United"/>
    <n v="1.88"/>
    <s v="WIN"/>
    <s v="Full Event Away +0.50 (AH)"/>
    <s v="1-1"/>
    <s v="PINNACLE"/>
    <n v="1.877"/>
    <n v="1"/>
    <n v="0.88"/>
    <s v="https://aw-tipster.blogabet.com"/>
    <x v="296"/>
  </r>
  <r>
    <n v="535"/>
    <s v=" 10 Feb 2019, 20:30"/>
    <s v="Football"/>
    <x v="0"/>
    <s v="AC Milan - Cagliari"/>
    <n v="1.74"/>
    <s v="WIN"/>
    <s v="Full Event Home -1.00 (AH)"/>
    <s v="3-0"/>
    <s v="PINNACLE"/>
    <n v="1.7350000000000001"/>
    <n v="1"/>
    <n v="0.74"/>
    <s v="https://aw-tipster.blogabet.com"/>
    <x v="296"/>
  </r>
  <r>
    <n v="536"/>
    <s v=" 10 Feb 2019, 15:00"/>
    <s v="Football"/>
    <x v="0"/>
    <s v="Sampdoria - Frosinone"/>
    <n v="0"/>
    <s v="LOST"/>
    <s v="Full Event Home -1.00 (AH)"/>
    <s v="0-1"/>
    <s v="PINNACLE"/>
    <n v="1.9610000000000001"/>
    <n v="1"/>
    <n v="-1"/>
    <s v="https://aw-tipster.blogabet.com"/>
    <x v="297"/>
  </r>
  <r>
    <n v="537"/>
    <s v=" 10 Feb 2019, 15:00"/>
    <s v="Football"/>
    <x v="0"/>
    <s v="Atalanta BC - SPAL"/>
    <n v="0"/>
    <s v="LOST"/>
    <s v="First Half Home (1X2)"/>
    <s v="0-1"/>
    <s v="PINNACLE"/>
    <n v="1.8620000000000001"/>
    <n v="1"/>
    <n v="-1"/>
    <s v="https://aw-tipster.blogabet.com"/>
    <x v="297"/>
  </r>
  <r>
    <n v="538"/>
    <s v=" 07 Feb 2019, 20:30"/>
    <s v="Football"/>
    <x v="0"/>
    <s v="Lazio - Empoli"/>
    <n v="1.94"/>
    <s v="WIN"/>
    <s v="Full Event Away +1.50 (AH)"/>
    <s v="1-0"/>
    <s v="PINNACLE"/>
    <n v="1.9430000000000001"/>
    <n v="1"/>
    <n v="0.94"/>
    <s v="https://aw-tipster.blogabet.com"/>
    <x v="298"/>
  </r>
  <r>
    <n v="539"/>
    <s v=" 06 Feb 2019, 20:45"/>
    <s v="Football"/>
    <x v="7"/>
    <s v="Hertha Berlin - Bayern Munich"/>
    <n v="1.95"/>
    <s v="WIN"/>
    <s v="Full Event Home +1.50 (AH)"/>
    <s v="2-2"/>
    <s v="PINNACLE"/>
    <n v="1.952"/>
    <n v="1"/>
    <n v="0.95"/>
    <s v="https://aw-tipster.blogabet.com"/>
    <x v="299"/>
  </r>
  <r>
    <n v="540"/>
    <s v=" 05 Feb 2019, 20:45"/>
    <s v="Football"/>
    <x v="7"/>
    <s v="Borussia Dortmund - Werder Bremen"/>
    <n v="0"/>
    <s v="LOST"/>
    <s v="Full Event Home -1.00 (AH)"/>
    <s v="1-1"/>
    <s v="PINNACLE"/>
    <n v="1.819"/>
    <n v="1"/>
    <n v="-1"/>
    <s v="https://aw-tipster.blogabet.com"/>
    <x v="299"/>
  </r>
  <r>
    <n v="541"/>
    <s v=" 10 Feb 2019, 18:00"/>
    <s v="Football"/>
    <x v="0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x v="300"/>
  </r>
  <r>
    <n v="542"/>
    <s v=" 10 Feb 2019, 15:00"/>
    <s v="Football"/>
    <x v="0"/>
    <s v="Torino - Udinese"/>
    <n v="0"/>
    <s v="LOST"/>
    <s v="Full Event Away +0.50 (AH)"/>
    <s v="1-0"/>
    <s v="PINNACLE"/>
    <n v="2.1800000000000002"/>
    <n v="1"/>
    <n v="-1"/>
    <s v="https://aw-tipster.blogabet.com"/>
    <x v="300"/>
  </r>
  <r>
    <n v="543"/>
    <s v=" 09 Feb 2019, 20:30"/>
    <s v="Football"/>
    <x v="0"/>
    <s v="Parma FC - FC Internazionale"/>
    <n v="0"/>
    <s v="LOST"/>
    <s v="Full Event Home +0.50 (AH)"/>
    <s v="0-1"/>
    <s v="PINNACLE"/>
    <n v="2.2000000000000002"/>
    <n v="1"/>
    <n v="-1"/>
    <s v="https://aw-tipster.blogabet.com"/>
    <x v="301"/>
  </r>
  <r>
    <n v="544"/>
    <s v=" 09 Feb 2019, 18:00"/>
    <s v="Football"/>
    <x v="0"/>
    <s v="Fiorentina - Napoli"/>
    <n v="0"/>
    <s v="LOST"/>
    <s v="Full Event Away (1X2)"/>
    <s v="0-0"/>
    <s v="PINNACLE"/>
    <n v="1.909"/>
    <n v="1"/>
    <n v="-1"/>
    <s v="https://aw-tipster.blogabet.com"/>
    <x v="302"/>
  </r>
  <r>
    <n v="545"/>
    <s v=" 08 Feb 2019, 20:30"/>
    <s v="Football"/>
    <x v="0"/>
    <s v="Chievo - AS Roma"/>
    <n v="0"/>
    <s v="LOST"/>
    <s v="Full Event Home +1.00 (AH)"/>
    <s v="0-3"/>
    <s v="PINNACLE"/>
    <n v="1.746"/>
    <n v="1"/>
    <n v="-1"/>
    <s v="https://aw-tipster.blogabet.com"/>
    <x v="302"/>
  </r>
  <r>
    <n v="546"/>
    <s v=" 10 Feb 2019, 18:30"/>
    <s v="Football"/>
    <x v="1"/>
    <s v="Sevilla - Eibar"/>
    <n v="1.68"/>
    <s v="WIN"/>
    <s v="Full Event Away +1.00 (AH)"/>
    <s v="2-2"/>
    <s v="PINNACLE"/>
    <n v="1.68"/>
    <n v="1"/>
    <n v="0.68"/>
    <s v="https://aw-tipster.blogabet.com"/>
    <x v="303"/>
  </r>
  <r>
    <n v="547"/>
    <s v=" 09 Feb 2019, 13:00"/>
    <s v="Football"/>
    <x v="1"/>
    <s v="Getafe - Celta Vigo"/>
    <n v="0"/>
    <s v="LOST"/>
    <s v="Full Event Away +0.50 (AH)"/>
    <s v="3-1"/>
    <s v="PINNACLE"/>
    <n v="1.952"/>
    <n v="1"/>
    <n v="-1"/>
    <s v="https://aw-tipster.blogabet.com"/>
    <x v="303"/>
  </r>
  <r>
    <n v="548"/>
    <s v=" 08 Feb 2019, 21:00"/>
    <s v="Football"/>
    <x v="1"/>
    <s v="Real Valladolid CF - Villarreal CF"/>
    <n v="1"/>
    <s v="PUSH"/>
    <s v="Full Event Away +0.00 (AH)"/>
    <s v="0-0"/>
    <s v="PINNACLE"/>
    <n v="1.74"/>
    <n v="1"/>
    <n v="0"/>
    <s v="https://aw-tipster.blogabet.com"/>
    <x v="304"/>
  </r>
  <r>
    <n v="549"/>
    <s v=" 07 Feb 2019, 21:00"/>
    <s v="Football"/>
    <x v="11"/>
    <s v="Real Betis - Valencia"/>
    <n v="1"/>
    <s v="PUSH"/>
    <s v="Full Event Away +0.00 (AH)"/>
    <s v="2-2"/>
    <s v="PINNACLE"/>
    <n v="2.19"/>
    <n v="1"/>
    <n v="0"/>
    <s v="https://aw-tipster.blogabet.com"/>
    <x v="305"/>
  </r>
  <r>
    <n v="550"/>
    <s v=" 06 Feb 2019, 21:00"/>
    <s v="Football"/>
    <x v="11"/>
    <s v="Barcelona - Real Madrid"/>
    <n v="2.06"/>
    <s v="WIN"/>
    <s v="Full Event Away +0.50 (AH)"/>
    <s v="1-1"/>
    <s v="PINNACLE"/>
    <n v="2.06"/>
    <n v="1"/>
    <n v="1.06"/>
    <s v="https://aw-tipster.blogabet.com"/>
    <x v="305"/>
  </r>
  <r>
    <n v="551"/>
    <s v=" 10 Feb 2019, 14:30"/>
    <s v="Football"/>
    <x v="3"/>
    <s v="Tottenham Hotspur - Leicester City"/>
    <n v="0"/>
    <s v="LOST"/>
    <s v="Full Event Away +1.00 (AH)"/>
    <s v="3-1"/>
    <s v="PINNACLE"/>
    <n v="1.806"/>
    <n v="1"/>
    <n v="-1"/>
    <s v="https://aw-tipster.blogabet.com"/>
    <x v="306"/>
  </r>
  <r>
    <n v="552"/>
    <s v=" 09 Feb 2019, 16:00"/>
    <s v="Football"/>
    <x v="3"/>
    <s v="Huddersfield Town - Arsenal"/>
    <n v="1"/>
    <s v="PUSH"/>
    <s v="Full Event Away -1.00 (AH)"/>
    <s v="1-2"/>
    <s v="PINNACLE"/>
    <n v="1.9610000000000001"/>
    <n v="1"/>
    <n v="0"/>
    <s v="https://aw-tipster.blogabet.com"/>
    <x v="307"/>
  </r>
  <r>
    <n v="553"/>
    <s v=" 09 Feb 2019, 13:30"/>
    <s v="Football"/>
    <x v="3"/>
    <s v="Fulham - Manchester United"/>
    <n v="1.68"/>
    <s v="WIN"/>
    <s v="Full Event Away (1X2)"/>
    <s v="0-3"/>
    <s v="PINNACLE"/>
    <n v="1.68"/>
    <n v="1"/>
    <n v="0.68"/>
    <s v="https://aw-tipster.blogabet.com"/>
    <x v="307"/>
  </r>
  <r>
    <n v="554"/>
    <s v=" 06 Feb 2019, 20:45"/>
    <s v="Football"/>
    <x v="3"/>
    <s v="Everton - Manchester City"/>
    <n v="1.84"/>
    <s v="WIN"/>
    <s v="First Half Away (1X2)"/>
    <s v="0-1"/>
    <s v="PINNACLE"/>
    <n v="1.84"/>
    <n v="1"/>
    <n v="0.84"/>
    <s v="https://aw-tipster.blogabet.com"/>
    <x v="308"/>
  </r>
  <r>
    <n v="555"/>
    <s v=" 09 Feb 2019, 16:00"/>
    <s v="Football"/>
    <x v="3"/>
    <s v="Southampton - Cardiff City"/>
    <n v="2.16"/>
    <s v="WIN"/>
    <s v="Full Event Away +0.50 (AH)"/>
    <s v="1-2"/>
    <s v="PINNACLE"/>
    <n v="2.16"/>
    <n v="1"/>
    <n v="1.1599999999999999"/>
    <s v="https://aw-tipster.blogabet.com"/>
    <x v="309"/>
  </r>
  <r>
    <n v="556"/>
    <s v=" 05 Feb 2019, 19:00"/>
    <s v="Football"/>
    <x v="6"/>
    <s v="Marseille - Bordeaux"/>
    <n v="0"/>
    <s v="LOST"/>
    <s v="Full Event Away +0.50 (AH)"/>
    <s v="1-0"/>
    <s v="PINNACLE"/>
    <n v="1.7809999999999999"/>
    <n v="1"/>
    <n v="-1"/>
    <s v="https://aw-tipster.blogabet.com"/>
    <x v="310"/>
  </r>
  <r>
    <n v="557"/>
    <s v=" 04 Feb 2019, 19:00"/>
    <s v="Football"/>
    <x v="0"/>
    <s v="Frosinone - Lazio"/>
    <n v="1"/>
    <s v="PUSH"/>
    <s v="Full Event Away -1.00 (AH)"/>
    <s v="0-1"/>
    <s v="PINNACLE"/>
    <n v="1.671"/>
    <n v="1"/>
    <n v="0"/>
    <s v="https://aw-tipster.blogabet.com"/>
    <x v="311"/>
  </r>
  <r>
    <n v="558"/>
    <s v=" 03 Feb 2019, 18:00"/>
    <s v="Football"/>
    <x v="0"/>
    <s v="FC Internazionale - Bologna"/>
    <n v="1.93"/>
    <s v="WIN"/>
    <s v="Full Event Away +1.50 (AH)"/>
    <s v="0-1"/>
    <s v="PINNACLE"/>
    <n v="1.925"/>
    <n v="1"/>
    <n v="0.93"/>
    <s v="https://aw-tipster.blogabet.com"/>
    <x v="311"/>
  </r>
  <r>
    <n v="559"/>
    <s v=" 03 Feb 2019, 20:45"/>
    <s v="Football"/>
    <x v="1"/>
    <s v="Real Madrid - Alaves"/>
    <n v="0"/>
    <s v="LOST"/>
    <s v="Full Event Away +2.00 (AH)"/>
    <s v="3-0"/>
    <s v="PINNACLE"/>
    <n v="1.8260000000000001"/>
    <n v="1"/>
    <n v="-1"/>
    <s v="https://aw-tipster.blogabet.com"/>
    <x v="312"/>
  </r>
  <r>
    <n v="560"/>
    <s v=" 03 Feb 2019, 17:00"/>
    <s v="Football"/>
    <x v="6"/>
    <s v="St Etienne - Strasbourg"/>
    <n v="1"/>
    <s v="PUSH"/>
    <s v="Full Event Away +0.50 (AH)"/>
    <s v="Postponed"/>
    <s v="PINNACLE"/>
    <n v="1.98"/>
    <n v="1"/>
    <n v="0"/>
    <s v="https://aw-tipster.blogabet.com"/>
    <x v="313"/>
  </r>
  <r>
    <n v="561"/>
    <s v=" 04 Feb 2019, 21:00"/>
    <s v="Football"/>
    <x v="0"/>
    <s v="Cagliari - Atalanta BC"/>
    <n v="1.69"/>
    <s v="WIN"/>
    <s v="Full Event Away (1X2)"/>
    <s v="0-1"/>
    <s v="PINNACLE"/>
    <n v="1.6890000000000001"/>
    <n v="1"/>
    <n v="0.69"/>
    <s v="https://aw-tipster.blogabet.com"/>
    <x v="314"/>
  </r>
  <r>
    <n v="562"/>
    <s v=" 03 Feb 2019, 20:30"/>
    <s v="Football"/>
    <x v="0"/>
    <s v="AS Roma - AC Milan"/>
    <n v="1.7"/>
    <s v="WIN"/>
    <s v="Full Event Away +0.50 (AH)"/>
    <s v="1-1"/>
    <s v="PINNACLE"/>
    <n v="1.6990000000000001"/>
    <n v="1"/>
    <n v="0.7"/>
    <s v="https://aw-tipster.blogabet.com"/>
    <x v="315"/>
  </r>
  <r>
    <n v="563"/>
    <s v=" 03 Feb 2019, 15:00"/>
    <s v="Football"/>
    <x v="0"/>
    <s v="Udinese - Fiorentina"/>
    <n v="0"/>
    <s v="LOST"/>
    <s v="Full Event Away (1X2)"/>
    <s v="1-1"/>
    <s v="PINNACLE"/>
    <n v="2.27"/>
    <n v="1"/>
    <n v="-1"/>
    <s v="https://aw-tipster.blogabet.com"/>
    <x v="315"/>
  </r>
  <r>
    <n v="564"/>
    <s v=" 02 Feb 2019, 20:30"/>
    <s v="Football"/>
    <x v="0"/>
    <s v="Juventus - Parma FC"/>
    <n v="1.91"/>
    <s v="WIN"/>
    <s v="Full Event Away +2.00 (AH)"/>
    <s v="3-3"/>
    <s v="PINNACLE"/>
    <n v="1.909"/>
    <n v="1"/>
    <n v="0.91"/>
    <s v="https://aw-tipster.blogabet.com"/>
    <x v="316"/>
  </r>
  <r>
    <n v="565"/>
    <s v=" 03 Feb 2019, 16:15"/>
    <s v="Football"/>
    <x v="1"/>
    <s v="Real Betis - Atletico Madrid"/>
    <n v="0"/>
    <s v="LOST"/>
    <s v="Full Event Away (1X2)"/>
    <s v="1-0"/>
    <s v="PINNACLE"/>
    <n v="2.11"/>
    <n v="1"/>
    <n v="-1"/>
    <s v="https://aw-tipster.blogabet.com"/>
    <x v="317"/>
  </r>
  <r>
    <n v="566"/>
    <s v=" 03 Feb 2019, 12:00"/>
    <s v="Football"/>
    <x v="1"/>
    <s v="Villarreal CF - Espanyol"/>
    <n v="2.14"/>
    <s v="WIN"/>
    <s v="Full Event Away +0.50 (AH)"/>
    <s v="2-2"/>
    <s v="PINNACLE"/>
    <n v="2.14"/>
    <n v="1"/>
    <n v="1.1399999999999999"/>
    <s v="https://aw-tipster.blogabet.com"/>
    <x v="318"/>
  </r>
  <r>
    <n v="567"/>
    <s v=" 02 Feb 2019, 20:45"/>
    <s v="Football"/>
    <x v="1"/>
    <s v="Celta Vigo - Sevilla"/>
    <n v="0"/>
    <s v="LOST"/>
    <s v="Full Event Over 2.5 (O/U)"/>
    <s v="1-0"/>
    <s v="PINNACLE"/>
    <n v="1.8620000000000001"/>
    <n v="1"/>
    <n v="-1"/>
    <s v="https://aw-tipster.blogabet.com"/>
    <x v="318"/>
  </r>
  <r>
    <n v="568"/>
    <s v=" 02 Feb 2019, 18:30"/>
    <s v="Football"/>
    <x v="1"/>
    <s v="Barcelona - Valencia"/>
    <n v="0"/>
    <s v="LOST"/>
    <s v="Full Event Home -1.50 (AH)"/>
    <s v="2-2"/>
    <s v="PINNACLE"/>
    <n v="1.8"/>
    <n v="1"/>
    <n v="-1"/>
    <s v="https://aw-tipster.blogabet.com"/>
    <x v="319"/>
  </r>
  <r>
    <n v="569"/>
    <s v=" 04 Feb 2019, 21:00"/>
    <s v="Football"/>
    <x v="3"/>
    <s v="West Ham United - Liverpool"/>
    <n v="0"/>
    <s v="LOST"/>
    <s v="Full Event Away -1.50 (AH)"/>
    <s v="1-1"/>
    <s v="PINNACLE"/>
    <n v="2.04"/>
    <n v="1"/>
    <n v="-1"/>
    <s v="https://aw-tipster.blogabet.com"/>
    <x v="320"/>
  </r>
  <r>
    <n v="570"/>
    <s v=" 03 Feb 2019, 15:05"/>
    <s v="Football"/>
    <x v="3"/>
    <s v="Leicester City - Manchester United"/>
    <n v="2.06"/>
    <s v="WIN"/>
    <s v="Full Event Away (1X2)"/>
    <s v="0-1"/>
    <s v="PINNACLE"/>
    <n v="2.06"/>
    <n v="1"/>
    <n v="1.06"/>
    <s v="https://aw-tipster.blogabet.com"/>
    <x v="321"/>
  </r>
  <r>
    <n v="571"/>
    <s v=" 02 Feb 2019, 18:30"/>
    <s v="Football"/>
    <x v="3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x v="321"/>
  </r>
  <r>
    <n v="572"/>
    <s v=" 02 Feb 2019, 16:00"/>
    <s v="Football"/>
    <x v="3"/>
    <s v="Crystal Palace - Fulham"/>
    <n v="0"/>
    <s v="LOST"/>
    <s v="Full Event Away +0.50 (AH)"/>
    <s v="2-0"/>
    <s v="PINNACLE"/>
    <n v="1.847"/>
    <n v="1"/>
    <n v="-1"/>
    <s v="https://aw-tipster.blogabet.com"/>
    <x v="322"/>
  </r>
  <r>
    <n v="573"/>
    <s v=" 02 Feb 2019, 16:00"/>
    <s v="Football"/>
    <x v="3"/>
    <s v="Chelsea - Huddersfield Town"/>
    <n v="0"/>
    <s v="LOST"/>
    <s v="Full Event Away +2.00 (AH)"/>
    <s v="5-0"/>
    <s v="PINNACLE"/>
    <n v="1.9430000000000001"/>
    <n v="1"/>
    <n v="-1"/>
    <s v="https://aw-tipster.blogabet.com"/>
    <x v="323"/>
  </r>
  <r>
    <n v="574"/>
    <s v=" 02 Feb 2019, 16:00"/>
    <s v="Football"/>
    <x v="3"/>
    <s v="Burnley - Southampton"/>
    <n v="1"/>
    <s v="PUSH"/>
    <s v="Full Event Home +0.00 (AH)"/>
    <s v="1-1"/>
    <s v="PINNACLE"/>
    <n v="1.8540000000000001"/>
    <n v="1"/>
    <n v="0"/>
    <s v="https://aw-tipster.blogabet.com"/>
    <x v="323"/>
  </r>
  <r>
    <n v="575"/>
    <s v=" 02 Feb 2019, 16:00"/>
    <s v="Football"/>
    <x v="3"/>
    <s v="Brighton and Hove Albion - Watford"/>
    <n v="1"/>
    <s v="PUSH"/>
    <s v="Full Event Home +0.00 (AH)"/>
    <s v="0-0"/>
    <s v="PINNACLE"/>
    <n v="1.8620000000000001"/>
    <n v="1"/>
    <n v="0"/>
    <s v="https://aw-tipster.blogabet.com"/>
    <x v="323"/>
  </r>
  <r>
    <n v="576"/>
    <s v=" 02 Feb 2019, 13:30"/>
    <s v="Football"/>
    <x v="3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x v="324"/>
  </r>
  <r>
    <n v="577"/>
    <s v=" 03 Feb 2019, 17:30"/>
    <s v="Football"/>
    <x v="3"/>
    <s v="Manchester City - Arsenal"/>
    <n v="1.76"/>
    <s v="WIN"/>
    <s v="First Half Home (1X2)"/>
    <s v="2-1"/>
    <s v="PINNACLE"/>
    <n v="1.7569999999999999"/>
    <n v="1"/>
    <n v="0.76"/>
    <s v="https://aw-tipster.blogabet.com"/>
    <x v="325"/>
  </r>
  <r>
    <n v="578"/>
    <s v=" 02 Feb 2019, 18:00"/>
    <s v="Football"/>
    <x v="0"/>
    <s v="Napoli - Sampdoria"/>
    <n v="0"/>
    <s v="LOST"/>
    <s v="Full Event Away +1.50 (AH)"/>
    <s v="3-0"/>
    <s v="PINNACLE"/>
    <n v="1.8129999999999999"/>
    <n v="1"/>
    <n v="-1"/>
    <s v="https://aw-tipster.blogabet.com"/>
    <x v="326"/>
  </r>
  <r>
    <n v="579"/>
    <s v=" 02 Feb 2019, 16:00"/>
    <s v="Football"/>
    <x v="3"/>
    <s v="Everton - Wolverhampton Wanderers"/>
    <n v="2.31"/>
    <s v="WIN"/>
    <s v="Full Event Away +0.00 (AH)"/>
    <s v="1-3"/>
    <s v="PINNACLE"/>
    <n v="2.31"/>
    <n v="1"/>
    <n v="1.31"/>
    <s v="https://aw-tipster.blogabet.com"/>
    <x v="327"/>
  </r>
  <r>
    <n v="580"/>
    <s v=" 02 Feb 2019, 13:00"/>
    <s v="Football"/>
    <x v="1"/>
    <s v="Levante UD - Getafe"/>
    <n v="0"/>
    <s v="LOST"/>
    <s v="Full Event Over 2.5 (O/U)"/>
    <s v="0-0"/>
    <s v="PINNACLE"/>
    <n v="2.0699999999999998"/>
    <n v="1"/>
    <n v="-1"/>
    <s v="https://aw-tipster.blogabet.com"/>
    <x v="327"/>
  </r>
  <r>
    <n v="581"/>
    <s v=" 02 Feb 2019, 20:00"/>
    <s v="Football"/>
    <x v="6"/>
    <s v="AS Monaco - Toulouse FC"/>
    <n v="0"/>
    <s v="LOST"/>
    <s v="Full Event Away +0.50 (AH)"/>
    <s v="2-1"/>
    <s v="PINNACLE"/>
    <n v="2.1"/>
    <n v="1"/>
    <n v="-1"/>
    <s v="https://aw-tipster.blogabet.com"/>
    <x v="328"/>
  </r>
  <r>
    <n v="582"/>
    <s v=" 31 Jan 2019, 21:30"/>
    <s v="Football"/>
    <x v="11"/>
    <s v="Girona - Real Madrid"/>
    <n v="1.89"/>
    <s v="WIN"/>
    <s v="Full Event Over 3 (O/U)"/>
    <s v="1-3"/>
    <s v="PINNACLE"/>
    <n v="1.8919999999999999"/>
    <n v="1"/>
    <n v="0.89"/>
    <s v="https://aw-tipster.blogabet.com"/>
    <x v="329"/>
  </r>
  <r>
    <n v="583"/>
    <s v=" 31 Jan 2019, 21:00"/>
    <s v="Football"/>
    <x v="4"/>
    <s v="FC Internazionale - Lazio"/>
    <n v="1.77"/>
    <s v="WIN"/>
    <s v="Full Event Away +0.50 (AH)"/>
    <s v="0-0"/>
    <s v="PINNACLE"/>
    <n v="1.7689999999999999"/>
    <n v="1"/>
    <n v="0.77"/>
    <s v="https://aw-tipster.blogabet.com"/>
    <x v="330"/>
  </r>
  <r>
    <n v="584"/>
    <s v=" 30 Jan 2019, 21:30"/>
    <s v="Football"/>
    <x v="11"/>
    <s v="Barcelona - Sevilla"/>
    <n v="0"/>
    <s v="LOST"/>
    <s v="Full Event Away +2.00 (AH)"/>
    <s v="6-1"/>
    <s v="PINNACLE"/>
    <n v="1.724"/>
    <n v="1"/>
    <n v="-1"/>
    <s v="https://aw-tipster.blogabet.com"/>
    <x v="331"/>
  </r>
  <r>
    <n v="585"/>
    <s v=" 30 Jan 2019, 19:30"/>
    <s v="Football"/>
    <x v="11"/>
    <s v="Real Betis - Espanyol"/>
    <n v="0"/>
    <s v="LOST"/>
    <s v="Full Event Home (1X2)"/>
    <s v="1-1"/>
    <s v="PINNACLE"/>
    <n v="1.9430000000000001"/>
    <n v="1"/>
    <n v="-1"/>
    <s v="https://aw-tipster.blogabet.com"/>
    <x v="331"/>
  </r>
  <r>
    <n v="586"/>
    <s v=" 30 Jan 2019, 20:45"/>
    <s v="Football"/>
    <x v="4"/>
    <s v="Atalanta BC - Juventus"/>
    <n v="1.81"/>
    <s v="WIN"/>
    <s v="Full Event Home +0.50 (AH)"/>
    <s v="3-0"/>
    <s v="PINNACLE"/>
    <n v="1.8129999999999999"/>
    <n v="1"/>
    <n v="0.81"/>
    <s v="https://aw-tipster.blogabet.com"/>
    <x v="332"/>
  </r>
  <r>
    <n v="587"/>
    <s v=" 30 Jan 2019, 18:15"/>
    <s v="Football"/>
    <x v="4"/>
    <s v="Fiorentina - AS Roma"/>
    <n v="1.78"/>
    <s v="WIN"/>
    <s v="Full Event Over 2.5 (O/U)"/>
    <s v="7-1"/>
    <s v="PINNACLE"/>
    <n v="1.7809999999999999"/>
    <n v="1"/>
    <n v="0.78"/>
    <s v="https://aw-tipster.blogabet.com"/>
    <x v="332"/>
  </r>
  <r>
    <n v="588"/>
    <s v=" 30 Jan 2019, 18:45"/>
    <s v="Football"/>
    <x v="13"/>
    <s v="Strasbourg - Bordeaux"/>
    <n v="1.75"/>
    <s v="WIN"/>
    <s v="Full Event Home +0.00 (AH)"/>
    <s v="3-2"/>
    <s v="PINNACLE"/>
    <n v="1.746"/>
    <n v="1"/>
    <n v="0.75"/>
    <s v="https://aw-tipster.blogabet.com"/>
    <x v="333"/>
  </r>
  <r>
    <n v="589"/>
    <s v=" 29 Jan 2019, 21:05"/>
    <s v="Football"/>
    <x v="13"/>
    <s v="Guingamp - AS Monaco"/>
    <n v="1"/>
    <s v="PUSH"/>
    <s v="Full Event Away +0.00 (AH)"/>
    <s v="2-2"/>
    <s v="PINNACLE"/>
    <n v="1.8620000000000001"/>
    <n v="1"/>
    <n v="0"/>
    <s v="https://aw-tipster.blogabet.com"/>
    <x v="334"/>
  </r>
  <r>
    <n v="590"/>
    <s v=" 29 Jan 2019, 20:45"/>
    <s v="Football"/>
    <x v="4"/>
    <s v="AC Milan - Napoli"/>
    <n v="2.35"/>
    <s v="WIN"/>
    <s v="Full Event Home +0.00 (AH)"/>
    <s v="2-0"/>
    <s v="PINNACLE"/>
    <n v="2.35"/>
    <n v="1"/>
    <n v="1.35"/>
    <s v="https://aw-tipster.blogabet.com"/>
    <x v="335"/>
  </r>
  <r>
    <n v="591"/>
    <s v=" 29 Jan 2019, 21:30"/>
    <s v="Football"/>
    <x v="11"/>
    <s v="Valencia - Getafe"/>
    <n v="1.88"/>
    <s v="WIN"/>
    <s v="Full Event Home (1X2)"/>
    <s v="3-1"/>
    <s v="PINNACLE"/>
    <n v="1.8839999999999999"/>
    <n v="1"/>
    <n v="0.88"/>
    <s v="https://aw-tipster.blogabet.com"/>
    <x v="335"/>
  </r>
  <r>
    <n v="592"/>
    <s v=" 03 Feb 2019, 12:30"/>
    <s v="Football"/>
    <x v="0"/>
    <s v="SPAL - Torino"/>
    <n v="1.72"/>
    <s v="WIN"/>
    <s v="Full Event Home +0.50 (AH)"/>
    <s v="0-0"/>
    <s v="PINNACLE"/>
    <n v="1.7190000000000001"/>
    <n v="1"/>
    <n v="0.72"/>
    <s v="https://aw-tipster.blogabet.com"/>
    <x v="336"/>
  </r>
  <r>
    <n v="593"/>
    <s v=" 03 Feb 2019, 21:00"/>
    <s v="Football"/>
    <x v="6"/>
    <s v="Lyon - Paris Saint Germain"/>
    <n v="1.7"/>
    <s v="WIN"/>
    <s v="Full Event Home +1.00 (AH)"/>
    <s v="2-1"/>
    <s v="PINNACLE"/>
    <n v="1.6990000000000001"/>
    <n v="1"/>
    <n v="0.7"/>
    <s v="https://aw-tipster.blogabet.com"/>
    <x v="337"/>
  </r>
  <r>
    <n v="594"/>
    <s v=" 03 Feb 2019, 15:00"/>
    <s v="Football"/>
    <x v="6"/>
    <s v="Nimes Olympique - Montpellier HSC"/>
    <n v="1"/>
    <s v="PUSH"/>
    <s v="Full Event Away +0.00 (AH)"/>
    <s v="1-1"/>
    <s v="PINNACLE"/>
    <n v="2.02"/>
    <n v="1"/>
    <n v="0"/>
    <s v="https://aw-tipster.blogabet.com"/>
    <x v="338"/>
  </r>
  <r>
    <n v="595"/>
    <s v=" 02 Feb 2019, 16:15"/>
    <s v="Football"/>
    <x v="1"/>
    <s v="Real Sociedad - Athletic Club Bilbao"/>
    <n v="0"/>
    <s v="LOST"/>
    <s v="Full Event Away +0.50 (AH)"/>
    <s v="2-1"/>
    <s v="PINNACLE"/>
    <n v="1.68"/>
    <n v="1"/>
    <n v="-1"/>
    <s v="https://aw-tipster.blogabet.com"/>
    <x v="338"/>
  </r>
  <r>
    <n v="596"/>
    <s v=" 02 Feb 2019, 15:30"/>
    <s v="Football"/>
    <x v="2"/>
    <s v="Hoffenheim - Fortuna Dusseldorf"/>
    <n v="0"/>
    <s v="LOST"/>
    <s v="Full Event Home -1.00 (AH)"/>
    <s v="1-1"/>
    <s v="PINNACLE"/>
    <n v="1.746"/>
    <n v="1"/>
    <n v="-1"/>
    <s v="https://aw-tipster.blogabet.com"/>
    <x v="339"/>
  </r>
  <r>
    <n v="597"/>
    <s v=" 02 Feb 2019, 15:30"/>
    <s v="Football"/>
    <x v="2"/>
    <s v="Bayer Leverkusen - Bayern Munich"/>
    <n v="2.09"/>
    <s v="WIN"/>
    <s v="Full Event Home +1.00 (AH)"/>
    <s v="3-1"/>
    <s v="PINNACLE"/>
    <n v="2.09"/>
    <n v="1"/>
    <n v="1.0900000000000001"/>
    <s v="https://aw-tipster.blogabet.com"/>
    <x v="340"/>
  </r>
  <r>
    <n v="598"/>
    <s v=" 02 Feb 2019, 21:00"/>
    <s v="Football"/>
    <x v="6"/>
    <s v="Reims - Marseille"/>
    <n v="1.9"/>
    <s v="WIN"/>
    <s v="Full Event Home +0.00 (AH)"/>
    <s v="2-1"/>
    <s v="PINNACLE"/>
    <n v="1.9"/>
    <n v="1"/>
    <n v="0.9"/>
    <s v="https://aw-tipster.blogabet.com"/>
    <x v="341"/>
  </r>
  <r>
    <n v="599"/>
    <s v=" 02 Feb 2019, 20:00"/>
    <s v="Football"/>
    <x v="6"/>
    <s v="Rennes - Amiens"/>
    <n v="1"/>
    <s v="PUSH"/>
    <s v="Full Event Home -1.00 (AH)"/>
    <s v="1-0"/>
    <s v="PINNACLE"/>
    <n v="2.2000000000000002"/>
    <n v="1"/>
    <n v="0"/>
    <s v="https://aw-tipster.blogabet.com"/>
    <x v="341"/>
  </r>
  <r>
    <n v="600"/>
    <s v=" 01 Feb 2019, 20:30"/>
    <s v="Football"/>
    <x v="2"/>
    <s v="Hannover 96 - RB Leipzig"/>
    <n v="1.99"/>
    <s v="WIN"/>
    <s v="Full Event Away -1.00 (AH)"/>
    <s v="0-3"/>
    <s v="PINNACLE"/>
    <n v="1.99"/>
    <n v="1"/>
    <n v="0.99"/>
    <s v="https://aw-tipster.blogabet.com"/>
    <x v="342"/>
  </r>
  <r>
    <n v="601"/>
    <s v=" 01 Feb 2019, 20:45"/>
    <s v="Football"/>
    <x v="6"/>
    <s v="Lille - Nice"/>
    <n v="0"/>
    <s v="LOST"/>
    <s v="Full Event Away +0.50 (AH)"/>
    <s v="4-0"/>
    <s v="PINNACLE"/>
    <n v="2.08"/>
    <n v="1"/>
    <n v="-1"/>
    <s v="https://aw-tipster.blogabet.com"/>
    <x v="342"/>
  </r>
  <r>
    <n v="602"/>
    <s v=" 30 Jan 2019, 21:00"/>
    <s v="Football"/>
    <x v="3"/>
    <s v="Tottenham Hotspur - Watford"/>
    <n v="1"/>
    <s v="PUSH"/>
    <s v="Full Event Away +1.00 (AH)"/>
    <s v="2-1"/>
    <s v="PINNACLE"/>
    <n v="1.7569999999999999"/>
    <n v="1"/>
    <n v="0"/>
    <s v="https://aw-tipster.blogabet.com"/>
    <x v="343"/>
  </r>
  <r>
    <n v="603"/>
    <s v=" 30 Jan 2019, 20:45"/>
    <s v="Football"/>
    <x v="3"/>
    <s v="Bournemouth - Chelsea"/>
    <n v="0"/>
    <s v="LOST"/>
    <s v="Full Event Away (1X2)"/>
    <s v="4-0"/>
    <s v="PINNACLE"/>
    <n v="1.671"/>
    <n v="1"/>
    <n v="-1"/>
    <s v="https://aw-tipster.blogabet.com"/>
    <x v="344"/>
  </r>
  <r>
    <n v="604"/>
    <s v=" 30 Jan 2019, 20:45"/>
    <s v="Football"/>
    <x v="3"/>
    <s v="Southampton - Crystal Palace"/>
    <n v="1"/>
    <s v="PUSH"/>
    <s v="Full Event Home +0.00 (AH)"/>
    <s v="1-1"/>
    <s v="PINNACLE"/>
    <n v="1.68"/>
    <n v="1"/>
    <n v="0"/>
    <s v="https://aw-tipster.blogabet.com"/>
    <x v="344"/>
  </r>
  <r>
    <n v="605"/>
    <s v=" 02 Feb 2019, 18:30"/>
    <s v="Football"/>
    <x v="2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x v="345"/>
  </r>
  <r>
    <n v="606"/>
    <s v=" 02 Feb 2019, 15:30"/>
    <s v="Football"/>
    <x v="2"/>
    <s v="Hertha Berlin - Wolfsburg"/>
    <n v="0"/>
    <s v="LOST"/>
    <s v="Full Event Home +0.00 (AH)"/>
    <s v="0-1"/>
    <s v="PINNACLE"/>
    <n v="1.806"/>
    <n v="1"/>
    <n v="-1"/>
    <s v="https://aw-tipster.blogabet.com"/>
    <x v="345"/>
  </r>
  <r>
    <n v="607"/>
    <s v=" 02 Feb 2019, 15:30"/>
    <s v="Football"/>
    <x v="2"/>
    <s v="Eintracht Frankfurt - Borussia Dortmund"/>
    <n v="0"/>
    <s v="LOST"/>
    <s v="Full Event Away (1X2)"/>
    <s v="1-1"/>
    <s v="PINNACLE"/>
    <n v="2.1"/>
    <n v="1"/>
    <n v="-1"/>
    <s v="https://aw-tipster.blogabet.com"/>
    <x v="346"/>
  </r>
  <r>
    <n v="608"/>
    <s v=" 29 Jan 2019, 20:45"/>
    <s v="Football"/>
    <x v="3"/>
    <s v="Huddersfield Town - Everton"/>
    <n v="0"/>
    <s v="LOST"/>
    <s v="Full Event Home +0.50 (AH)"/>
    <s v="0-1"/>
    <s v="PINNACLE"/>
    <n v="1.9430000000000001"/>
    <n v="1"/>
    <n v="-1"/>
    <s v="https://aw-tipster.blogabet.com"/>
    <x v="347"/>
  </r>
  <r>
    <n v="609"/>
    <s v=" 29 Jan 2019, 21:00"/>
    <s v="Football"/>
    <x v="3"/>
    <s v="Newcastle United - Manchester City"/>
    <n v="0"/>
    <s v="LOST"/>
    <s v="Full Event Away -2.00 (AH)"/>
    <s v="2-1"/>
    <s v="PINNACLE"/>
    <n v="2.04"/>
    <n v="1"/>
    <n v="-1"/>
    <s v="https://aw-tipster.blogabet.com"/>
    <x v="347"/>
  </r>
  <r>
    <n v="610"/>
    <s v=" 29 Jan 2019, 21:00"/>
    <s v="Football"/>
    <x v="3"/>
    <s v="Manchester United - Burnley"/>
    <n v="0"/>
    <s v="LOST"/>
    <s v="First Half Home (1X2)"/>
    <s v="0-0"/>
    <s v="PINNACLE"/>
    <n v="1.671"/>
    <n v="1"/>
    <n v="-1"/>
    <s v="https://aw-tipster.blogabet.com"/>
    <x v="348"/>
  </r>
  <r>
    <n v="611"/>
    <s v=" 29 Jan 2019, 20:45"/>
    <s v="Football"/>
    <x v="3"/>
    <s v="Wolverhampton Wanderers - West Ham United"/>
    <n v="2.08"/>
    <s v="WIN"/>
    <s v="Full Event Home (1X2)"/>
    <s v="3-0"/>
    <s v="PINNACLE"/>
    <n v="2.08"/>
    <n v="1"/>
    <n v="1.08"/>
    <s v="https://aw-tipster.blogabet.com"/>
    <x v="349"/>
  </r>
  <r>
    <n v="612"/>
    <s v=" 29 Jan 2019, 20:45"/>
    <s v="Football"/>
    <x v="3"/>
    <s v="Fulham - Brighton and Hove Albion"/>
    <n v="0"/>
    <s v="LOST"/>
    <s v="Full Event Away +0.00 (AH)"/>
    <s v="4-2"/>
    <s v="PINNACLE"/>
    <n v="2.4300000000000002"/>
    <n v="1"/>
    <n v="-1"/>
    <s v="https://aw-tipster.blogabet.com"/>
    <x v="349"/>
  </r>
  <r>
    <n v="613"/>
    <s v=" 26 Jan 2019, 16:00"/>
    <s v="Football"/>
    <x v="10"/>
    <s v="Newcastle United - Watford"/>
    <n v="1.83"/>
    <s v="WIN"/>
    <s v="Full Event Away +0.00 (AH)"/>
    <s v="0-2"/>
    <s v="PINNACLE"/>
    <n v="1.8260000000000001"/>
    <n v="1"/>
    <n v="0.83"/>
    <s v="https://aw-tipster.blogabet.com"/>
    <x v="350"/>
  </r>
  <r>
    <n v="614"/>
    <s v=" 26 Jan 2019, 16:00"/>
    <s v="Football"/>
    <x v="10"/>
    <s v="Manchester City - Burnley"/>
    <n v="1.72"/>
    <s v="WIN"/>
    <s v="Full Event Home -2.50 (AH)"/>
    <s v="5-0"/>
    <s v="PINNACLE"/>
    <n v="1.724"/>
    <n v="1"/>
    <n v="0.72"/>
    <s v="https://aw-tipster.blogabet.com"/>
    <x v="351"/>
  </r>
  <r>
    <n v="615"/>
    <s v=" 27 Jan 2019, 16:00"/>
    <s v="Football"/>
    <x v="10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x v="352"/>
  </r>
  <r>
    <n v="616"/>
    <s v=" 27 Jan 2019, 20:45"/>
    <s v="Football"/>
    <x v="1"/>
    <s v="Espanyol - Real Madrid"/>
    <n v="1.83"/>
    <s v="WIN"/>
    <s v="Full Event Away (1X2)"/>
    <s v="2-4"/>
    <s v="PINNACLE"/>
    <n v="1.8260000000000001"/>
    <n v="1"/>
    <n v="0.83"/>
    <s v="https://aw-tipster.blogabet.com"/>
    <x v="353"/>
  </r>
  <r>
    <n v="617"/>
    <s v=" 27 Jan 2019, 18:30"/>
    <s v="Football"/>
    <x v="1"/>
    <s v="Athletic Club Bilbao - Real Betis"/>
    <n v="0"/>
    <s v="LOST"/>
    <s v="Full Event Away +0.50 (AH)"/>
    <s v="1-0"/>
    <s v="PINNACLE"/>
    <n v="1.819"/>
    <n v="1"/>
    <n v="-1"/>
    <s v="https://aw-tipster.blogabet.com"/>
    <x v="354"/>
  </r>
  <r>
    <n v="618"/>
    <s v=" 27 Jan 2019, 16:15"/>
    <s v="Football"/>
    <x v="1"/>
    <s v="Girona - Barcelona"/>
    <n v="0"/>
    <s v="LOST"/>
    <s v="Full Event Home +1.50 (AH)"/>
    <s v="0-2"/>
    <s v="PINNACLE"/>
    <n v="1.9430000000000001"/>
    <n v="1"/>
    <n v="-1"/>
    <s v="https://aw-tipster.blogabet.com"/>
    <x v="354"/>
  </r>
  <r>
    <n v="619"/>
    <s v=" 27 Jan 2019, 17:00"/>
    <s v="Football"/>
    <x v="6"/>
    <s v="Amiens - Lyon"/>
    <n v="1"/>
    <s v="PUSH"/>
    <s v="Full Event Away -1.00 (AH)"/>
    <s v="0-1"/>
    <s v="PINNACLE"/>
    <n v="2.0099999999999998"/>
    <n v="1"/>
    <n v="0"/>
    <s v="https://aw-tipster.blogabet.com"/>
    <x v="355"/>
  </r>
  <r>
    <n v="620"/>
    <s v=" 27 Jan 2019, 21:00"/>
    <s v="Football"/>
    <x v="6"/>
    <s v="Paris Saint Germain - Rennes"/>
    <n v="0"/>
    <s v="LOST"/>
    <s v="Full Event Away +2.00 (AH)"/>
    <s v="4-1"/>
    <s v="PINNACLE"/>
    <n v="1.847"/>
    <n v="1"/>
    <n v="-1"/>
    <s v="https://aw-tipster.blogabet.com"/>
    <x v="356"/>
  </r>
  <r>
    <n v="621"/>
    <s v=" 27 Jan 2019, 15:00"/>
    <s v="Football"/>
    <x v="6"/>
    <s v="Montpellier HSC - Caen"/>
    <n v="1.68"/>
    <s v="WIN"/>
    <s v="Full Event Home (1X2)"/>
    <s v="2-0"/>
    <s v="PINNACLE"/>
    <n v="1.675"/>
    <n v="1"/>
    <n v="0.68"/>
    <s v="https://aw-tipster.blogabet.com"/>
    <x v="356"/>
  </r>
  <r>
    <n v="622"/>
    <s v=" 26 Jan 2019, 20:00"/>
    <s v="Football"/>
    <x v="6"/>
    <s v="Strasbourg - Bordeaux"/>
    <n v="0"/>
    <s v="LOST"/>
    <s v="Full Event Away +0.00 (AH)"/>
    <s v="1-0"/>
    <s v="PINNACLE"/>
    <n v="2.34"/>
    <n v="1"/>
    <n v="-1"/>
    <s v="https://aw-tipster.blogabet.com"/>
    <x v="357"/>
  </r>
  <r>
    <n v="623"/>
    <s v=" 26 Jan 2019, 20:00"/>
    <s v="Football"/>
    <x v="6"/>
    <s v="Nice - Nimes Olympique"/>
    <n v="0"/>
    <s v="LOST"/>
    <s v="Full Event Away +0.50 (AH)"/>
    <s v="2-0"/>
    <s v="PINNACLE"/>
    <n v="1.8540000000000001"/>
    <n v="1"/>
    <n v="-1"/>
    <s v="https://aw-tipster.blogabet.com"/>
    <x v="358"/>
  </r>
  <r>
    <n v="624"/>
    <s v=" 26 Jan 2019, 20:00"/>
    <s v="Football"/>
    <x v="6"/>
    <s v="Dijon - AS Monaco"/>
    <n v="2.2200000000000002"/>
    <s v="WIN"/>
    <s v="Full Event Home +0.00 (AH)"/>
    <s v="2-0"/>
    <s v="PINNACLE"/>
    <n v="2.2200000000000002"/>
    <n v="1"/>
    <n v="1.22"/>
    <s v="https://aw-tipster.blogabet.com"/>
    <x v="358"/>
  </r>
  <r>
    <n v="625"/>
    <s v=" 26 Jan 2019, 13:00"/>
    <s v="Football"/>
    <x v="1"/>
    <s v="Sevilla - Levante UD"/>
    <n v="1.95"/>
    <s v="WIN"/>
    <s v="Full Event Home -1.00 (AH)"/>
    <s v="5-0"/>
    <s v="PINNACLE"/>
    <n v="1.952"/>
    <n v="1"/>
    <n v="0.95"/>
    <s v="https://aw-tipster.blogabet.com"/>
    <x v="359"/>
  </r>
  <r>
    <n v="626"/>
    <s v=" 26 Jan 2019, 20:45"/>
    <s v="Football"/>
    <x v="1"/>
    <s v="Valencia - Villarreal"/>
    <n v="0"/>
    <s v="LOST"/>
    <s v="Full Event Away +0.50 (AH)"/>
    <s v="3-0"/>
    <s v="PINNACLE"/>
    <n v="1.952"/>
    <n v="1"/>
    <n v="-1"/>
    <s v="https://aw-tipster.blogabet.com"/>
    <x v="360"/>
  </r>
  <r>
    <n v="627"/>
    <s v=" 26 Jan 2019, 16:15"/>
    <s v="Football"/>
    <x v="1"/>
    <s v="Atletico Madrid - Getafe"/>
    <n v="0"/>
    <s v="LOST"/>
    <s v="Full Event Away +1.00 (AH)"/>
    <s v="2-0"/>
    <s v="PINNACLE"/>
    <n v="1.806"/>
    <n v="1"/>
    <n v="-1"/>
    <s v="https://aw-tipster.blogabet.com"/>
    <x v="361"/>
  </r>
  <r>
    <n v="628"/>
    <s v=" 25 Jan 2019, 20:45"/>
    <s v="Football"/>
    <x v="6"/>
    <s v="Marseille - Lille"/>
    <n v="1.71"/>
    <s v="WIN"/>
    <s v="Full Event Away +0.50 (AH)"/>
    <s v="1-2"/>
    <s v="PINNACLE"/>
    <n v="1.714"/>
    <n v="1"/>
    <n v="0.71"/>
    <s v="https://aw-tipster.blogabet.com"/>
    <x v="362"/>
  </r>
  <r>
    <n v="629"/>
    <s v=" 24 Jan 2019, 19:30"/>
    <s v="Football"/>
    <x v="11"/>
    <s v="Espanyol - Real Betis"/>
    <n v="1"/>
    <s v="PUSH"/>
    <s v="Full Event Away +0.00 (AH)"/>
    <s v="1-1"/>
    <s v="PINNACLE"/>
    <n v="2.2400000000000002"/>
    <n v="1"/>
    <n v="0"/>
    <s v="https://aw-tipster.blogabet.com"/>
    <x v="362"/>
  </r>
  <r>
    <n v="630"/>
    <s v=" 27 Jan 2019, 20:30"/>
    <s v="Football"/>
    <x v="0"/>
    <s v="Lazio - Juventus"/>
    <n v="1.86"/>
    <s v="WIN"/>
    <s v="Full Event Away (1X2)"/>
    <s v="1-2"/>
    <s v="PINNACLE"/>
    <n v="1.8620000000000001"/>
    <n v="1"/>
    <n v="0.86"/>
    <s v="https://aw-tipster.blogabet.com"/>
    <x v="363"/>
  </r>
  <r>
    <n v="631"/>
    <s v=" 27 Jan 2019, 12:30"/>
    <s v="Football"/>
    <x v="0"/>
    <s v="Chievo - Fiorentina"/>
    <n v="1.95"/>
    <s v="WIN"/>
    <s v="Full Event Away (1X2)"/>
    <s v="3-4"/>
    <s v="PINNACLE"/>
    <n v="1.952"/>
    <n v="1"/>
    <n v="0.95"/>
    <s v="https://aw-tipster.blogabet.com"/>
    <x v="363"/>
  </r>
  <r>
    <n v="632"/>
    <s v=" 26 Jan 2019, 20:30"/>
    <s v="Football"/>
    <x v="0"/>
    <s v="AC Milan - Napoli"/>
    <n v="0"/>
    <s v="LOST"/>
    <s v="Full Event Away (1X2)"/>
    <s v="0-0"/>
    <s v="PINNACLE"/>
    <n v="2.04"/>
    <n v="1"/>
    <n v="-1"/>
    <s v="https://aw-tipster.blogabet.com"/>
    <x v="364"/>
  </r>
  <r>
    <n v="633"/>
    <s v=" 27 Jan 2019, 15:00"/>
    <s v="Football"/>
    <x v="0"/>
    <s v="Atalanta BC - AS Roma"/>
    <n v="0"/>
    <s v="LOST"/>
    <s v="Full Event Home (1X2)"/>
    <s v="3-3"/>
    <s v="PINNACLE"/>
    <n v="2.2599999999999998"/>
    <n v="1"/>
    <n v="-1"/>
    <s v="https://aw-tipster.blogabet.com"/>
    <x v="365"/>
  </r>
  <r>
    <n v="634"/>
    <s v=" 24 Jan 2019, 21:30"/>
    <s v="Football"/>
    <x v="11"/>
    <s v="Real Madrid - Girona"/>
    <n v="0"/>
    <s v="LOST"/>
    <s v="Full Event Away +1.50 (AH)"/>
    <s v="4-2"/>
    <s v="PINNACLE"/>
    <n v="1.909"/>
    <n v="1"/>
    <n v="-1"/>
    <s v="https://aw-tipster.blogabet.com"/>
    <x v="365"/>
  </r>
  <r>
    <n v="635"/>
    <s v=" 23 Jan 2019, 21:30"/>
    <s v="Football"/>
    <x v="11"/>
    <s v="Sevilla - Barcelona"/>
    <n v="0"/>
    <s v="LOST"/>
    <s v="Full Event Away (1X2)"/>
    <s v="2-0"/>
    <s v="PINNACLE"/>
    <n v="1.8839999999999999"/>
    <n v="1"/>
    <n v="-1"/>
    <s v="https://aw-tipster.blogabet.com"/>
    <x v="366"/>
  </r>
  <r>
    <n v="636"/>
    <s v=" 22 Jan 2019, 21:30"/>
    <s v="Football"/>
    <x v="11"/>
    <s v="Getafe - Valencia"/>
    <n v="1.81"/>
    <s v="WIN"/>
    <s v="Full Event Home +0.00 (AH)"/>
    <s v="1-0"/>
    <s v="PINNACLE"/>
    <n v="1.806"/>
    <n v="1"/>
    <n v="0.81"/>
    <s v="https://aw-tipster.blogabet.com"/>
    <x v="366"/>
  </r>
  <r>
    <n v="637"/>
    <s v=" 28 Jan 2019, 21:00"/>
    <s v="Football"/>
    <x v="1"/>
    <s v="Alaves - Rayo Vallecano"/>
    <n v="1.75"/>
    <s v="WIN"/>
    <s v="Full Event Away +0.50 (AH)"/>
    <s v="0-1"/>
    <s v="PINNACLE"/>
    <n v="1.7509999999999999"/>
    <n v="1"/>
    <n v="0.75"/>
    <s v="https://aw-tipster.blogabet.com"/>
    <x v="367"/>
  </r>
  <r>
    <n v="638"/>
    <s v=" 27 Jan 2019, 18:30"/>
    <s v="Football"/>
    <x v="1"/>
    <s v="Real Sociedad - Huesca"/>
    <n v="0"/>
    <s v="LOST"/>
    <s v="Full Event Home -1.00 (AH)"/>
    <s v="0-0"/>
    <s v="PINNACLE"/>
    <n v="2.16"/>
    <n v="1"/>
    <n v="-1"/>
    <s v="https://aw-tipster.blogabet.com"/>
    <x v="368"/>
  </r>
  <r>
    <n v="639"/>
    <s v=" 26 Jan 2019, 18:00"/>
    <s v="Football"/>
    <x v="0"/>
    <s v="Sampdoria - Udinese"/>
    <n v="1.88"/>
    <s v="WIN"/>
    <s v="Full Event Home (1X2)"/>
    <s v="4-0"/>
    <s v="PINNACLE"/>
    <n v="1.877"/>
    <n v="1"/>
    <n v="0.88"/>
    <s v="https://aw-tipster.blogabet.com"/>
    <x v="368"/>
  </r>
  <r>
    <n v="640"/>
    <s v=" 26 Jan 2019, 15:30"/>
    <s v="Football"/>
    <x v="2"/>
    <s v="Wolfsburg - Bayer Leverkusen"/>
    <n v="1.93"/>
    <s v="WIN"/>
    <s v="Full Event Away +0.00 (AH)"/>
    <s v="0-3"/>
    <s v="PINNACLE"/>
    <n v="1.9339999999999999"/>
    <n v="1"/>
    <n v="0.93"/>
    <s v="https://aw-tipster.blogabet.com"/>
    <x v="369"/>
  </r>
  <r>
    <n v="641"/>
    <s v=" 25 Jan 2019, 20:30"/>
    <s v="Football"/>
    <x v="2"/>
    <s v="Hertha Berlin - Schalke 04"/>
    <n v="1"/>
    <s v="PUSH"/>
    <s v="Full Event Home +0.00 (AH)"/>
    <s v="2-2"/>
    <s v="PINNACLE"/>
    <n v="2.0099999999999998"/>
    <n v="1"/>
    <n v="0"/>
    <s v="https://aw-tipster.blogabet.com"/>
    <x v="370"/>
  </r>
  <r>
    <n v="642"/>
    <s v=" 24 Jan 2019, 20:45"/>
    <s v="Football"/>
    <x v="12"/>
    <s v="Chelsea - Tottenham Hotspur"/>
    <n v="1"/>
    <s v="PUSH"/>
    <s v="Full Event Away +1.00 (AH)"/>
    <s v="2-1"/>
    <s v="PINNACLE"/>
    <n v="1.7929999999999999"/>
    <n v="1"/>
    <n v="0"/>
    <s v="https://aw-tipster.blogabet.com"/>
    <x v="370"/>
  </r>
  <r>
    <n v="643"/>
    <s v=" 30 Jan 2019, 21:00"/>
    <s v="Football"/>
    <x v="3"/>
    <s v="Liverpool - Leicester City"/>
    <n v="0"/>
    <s v="LOST"/>
    <s v="Full Event Home -2.00 (AH)"/>
    <s v="1-1"/>
    <s v="PINNACLE"/>
    <n v="2.1"/>
    <n v="1"/>
    <n v="-1"/>
    <s v="https://aw-tipster.blogabet.com"/>
    <x v="371"/>
  </r>
  <r>
    <n v="644"/>
    <s v=" 27 Jan 2019, 18:00"/>
    <s v="Football"/>
    <x v="0"/>
    <s v="Torino - FC Internazionale"/>
    <n v="1.77"/>
    <s v="WIN"/>
    <s v="Full Event Home +0.50 (AH)"/>
    <s v="1-0"/>
    <s v="PINNACLE"/>
    <n v="1.7689999999999999"/>
    <n v="1"/>
    <n v="0.77"/>
    <s v="https://aw-tipster.blogabet.com"/>
    <x v="372"/>
  </r>
  <r>
    <n v="645"/>
    <s v=" 27 Jan 2019, 18:00"/>
    <s v="Football"/>
    <x v="2"/>
    <s v="Fortuna Dusseldorf - RB Leipzig"/>
    <n v="0"/>
    <s v="LOST"/>
    <s v="Full Event Home +0.50 (AH)"/>
    <s v="0-4"/>
    <s v="PINNACLE"/>
    <n v="2.04"/>
    <n v="1"/>
    <n v="-1"/>
    <s v="https://aw-tipster.blogabet.com"/>
    <x v="372"/>
  </r>
  <r>
    <n v="646"/>
    <s v=" 27 Jan 2019, 15:30"/>
    <s v="Football"/>
    <x v="2"/>
    <s v="Bayern Munich - Stuttgart"/>
    <n v="1.76"/>
    <s v="WIN"/>
    <s v="Full Event Home -2.50 (AH)"/>
    <s v="4-1"/>
    <s v="PINNACLE"/>
    <n v="1.7629999999999999"/>
    <n v="1"/>
    <n v="0.76"/>
    <s v="https://aw-tipster.blogabet.com"/>
    <x v="373"/>
  </r>
  <r>
    <n v="647"/>
    <s v=" 26 Jan 2019, 18:30"/>
    <s v="Football"/>
    <x v="2"/>
    <s v="Werder Bremen - Eintracht Frankfurt"/>
    <n v="1"/>
    <s v="PUSH"/>
    <s v="Full Event Away +0.00 (AH)"/>
    <s v="2-2"/>
    <s v="PINNACLE"/>
    <n v="1.9"/>
    <n v="1"/>
    <n v="0"/>
    <s v="https://aw-tipster.blogabet.com"/>
    <x v="373"/>
  </r>
  <r>
    <n v="648"/>
    <s v=" 26 Jan 2019, 15:30"/>
    <s v="Football"/>
    <x v="2"/>
    <s v="Freiburg - Hoffenheim"/>
    <n v="0"/>
    <s v="LOST"/>
    <s v="Full Event Home +0.50 (AH)"/>
    <s v="2-4"/>
    <s v="PINNACLE"/>
    <n v="1.917"/>
    <n v="1"/>
    <n v="-1"/>
    <s v="https://aw-tipster.blogabet.com"/>
    <x v="374"/>
  </r>
  <r>
    <n v="649"/>
    <s v=" 26 Jan 2019, 15:30"/>
    <s v="Football"/>
    <x v="2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x v="375"/>
  </r>
  <r>
    <n v="650"/>
    <s v=" 26 Jan 2019, 15:30"/>
    <s v="Football"/>
    <x v="2"/>
    <s v="Borussia Dortmund - Hannover 96"/>
    <n v="1.89"/>
    <s v="WIN"/>
    <s v="Full Event Home -2.00 (AH)"/>
    <s v="5-1"/>
    <s v="PINNACLE"/>
    <n v="1.8919999999999999"/>
    <n v="1"/>
    <n v="0.89"/>
    <s v="https://aw-tipster.blogabet.com"/>
    <x v="375"/>
  </r>
  <r>
    <n v="651"/>
    <s v=" 25 Jan 2019, 20:55"/>
    <s v="Football"/>
    <x v="10"/>
    <s v="Arsenal - Manchester United"/>
    <n v="2.04"/>
    <s v="WIN"/>
    <s v="Full Event Away +0.00 (AH)"/>
    <s v="1-3"/>
    <s v="PINNACLE"/>
    <n v="2.04"/>
    <n v="1"/>
    <n v="1.04"/>
    <s v="https://aw-tipster.blogabet.com"/>
    <x v="376"/>
  </r>
  <r>
    <n v="652"/>
    <s v=" 21 Jan 2019, 21:00"/>
    <s v="Football"/>
    <x v="1"/>
    <s v="Eibar - Espanyol"/>
    <n v="0"/>
    <s v="LOST"/>
    <s v="Full Event Away +0.50 (AH)"/>
    <s v="3-0"/>
    <s v="PINNACLE"/>
    <n v="1.833"/>
    <n v="1"/>
    <n v="-1"/>
    <s v="https://aw-tipster.blogabet.com"/>
    <x v="377"/>
  </r>
  <r>
    <n v="653"/>
    <s v=" 20 Jan 2019, 20:45"/>
    <s v="Football"/>
    <x v="1"/>
    <s v="Barcelona - Leganes"/>
    <n v="0"/>
    <s v="LOST"/>
    <s v="Full Event Home -2.50 (AH)"/>
    <s v="3-1"/>
    <s v="PINNACLE"/>
    <n v="2.08"/>
    <n v="1"/>
    <n v="-1"/>
    <s v="https://aw-tipster.blogabet.com"/>
    <x v="378"/>
  </r>
  <r>
    <n v="654"/>
    <s v=" 20 Jan 2019, 18:30"/>
    <s v="Football"/>
    <x v="1"/>
    <s v="Rayo Vallecano - Real Sociedad"/>
    <n v="1.84"/>
    <s v="WIN"/>
    <s v="Full Event Over 2.5 (O/U)"/>
    <s v="2-2"/>
    <s v="PINNACLE"/>
    <n v="1.84"/>
    <n v="1"/>
    <n v="0.84"/>
    <s v="https://aw-tipster.blogabet.com"/>
    <x v="378"/>
  </r>
  <r>
    <n v="655"/>
    <s v=" 20 Jan 2019, 16:15"/>
    <s v="Football"/>
    <x v="1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x v="379"/>
  </r>
  <r>
    <n v="656"/>
    <s v=" 20 Jan 2019, 12:00"/>
    <s v="Football"/>
    <x v="1"/>
    <s v="Real Betis - Girona"/>
    <n v="1"/>
    <s v="PUSH"/>
    <s v="Full Event Away +1.00 (AH)"/>
    <s v="3-2"/>
    <s v="PINNACLE"/>
    <n v="1.7350000000000001"/>
    <n v="1"/>
    <n v="0"/>
    <s v="https://aw-tipster.blogabet.com"/>
    <x v="379"/>
  </r>
  <r>
    <n v="657"/>
    <s v=" 20 Jan 2019, 18:00"/>
    <s v="Football"/>
    <x v="2"/>
    <s v="Schalke 04 - Wolfsburg"/>
    <n v="0"/>
    <s v="LOST"/>
    <s v="Full Event Away +0.50 (AH)"/>
    <s v="2-1"/>
    <s v="PINNACLE"/>
    <n v="1.7569999999999999"/>
    <n v="1"/>
    <n v="-1"/>
    <s v="https://aw-tipster.blogabet.com"/>
    <x v="380"/>
  </r>
  <r>
    <n v="658"/>
    <s v=" 19 Jan 2019, 18:30"/>
    <s v="Football"/>
    <x v="2"/>
    <s v="RB Leipzig - Borussia Dortmund"/>
    <n v="0"/>
    <s v="LOST"/>
    <s v="Full Event Over 2.5 (O/U)"/>
    <s v="0-1"/>
    <s v="PINNACLE"/>
    <n v="1.714"/>
    <n v="1"/>
    <n v="-1"/>
    <s v="https://aw-tipster.blogabet.com"/>
    <x v="381"/>
  </r>
  <r>
    <n v="659"/>
    <s v=" 19 Jan 2019, 15:30"/>
    <s v="Football"/>
    <x v="2"/>
    <s v="Eintracht Frankfurt - Freiburg"/>
    <n v="1.68"/>
    <s v="WIN"/>
    <s v="Full Event Home (1X2)"/>
    <s v="3-1"/>
    <s v="PINNACLE"/>
    <n v="1.675"/>
    <n v="1"/>
    <n v="0.68"/>
    <s v="https://aw-tipster.blogabet.com"/>
    <x v="381"/>
  </r>
  <r>
    <n v="660"/>
    <s v=" 19 Jan 2019, 15:30"/>
    <s v="Football"/>
    <x v="2"/>
    <s v="Bayer Leverkusen - Borussia Monchengladbach"/>
    <n v="1.88"/>
    <s v="WIN"/>
    <s v="Full Event Away +0.50 (AH)"/>
    <s v="0-1"/>
    <s v="PINNACLE"/>
    <n v="1.877"/>
    <n v="1"/>
    <n v="0.88"/>
    <s v="https://aw-tipster.blogabet.com"/>
    <x v="382"/>
  </r>
  <r>
    <n v="661"/>
    <s v=" 18 Jan 2019, 20:30"/>
    <s v="Football"/>
    <x v="2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x v="382"/>
  </r>
  <r>
    <n v="662"/>
    <s v=" 21 Jan 2019, 20:30"/>
    <s v="Football"/>
    <x v="0"/>
    <s v="Juventus - Chievo"/>
    <n v="0"/>
    <s v="LOST"/>
    <s v="Full Event Away +2.50 (AH)"/>
    <s v="3-0"/>
    <s v="PINNACLE"/>
    <n v="1.7689999999999999"/>
    <n v="1"/>
    <n v="-1"/>
    <s v="https://aw-tipster.blogabet.com"/>
    <x v="383"/>
  </r>
  <r>
    <n v="663"/>
    <s v=" 21 Jan 2019, 15:00"/>
    <s v="Football"/>
    <x v="0"/>
    <s v="Genoa - AC Milan"/>
    <n v="2.34"/>
    <s v="WIN"/>
    <s v="Full Event Away (1X2)"/>
    <s v="0-2"/>
    <s v="PINNACLE"/>
    <n v="2.34"/>
    <n v="1"/>
    <n v="1.34"/>
    <s v="https://aw-tipster.blogabet.com"/>
    <x v="383"/>
  </r>
  <r>
    <n v="664"/>
    <s v=" 20 Jan 2019, 21:00"/>
    <s v="Football"/>
    <x v="6"/>
    <s v="St Etienne - Lyon"/>
    <n v="1.69"/>
    <s v="WIN"/>
    <s v="Full Event Over 2.5 (O/U)"/>
    <s v="1-2"/>
    <s v="PINNACLE"/>
    <n v="1.694"/>
    <n v="1"/>
    <n v="0.69"/>
    <s v="https://aw-tipster.blogabet.com"/>
    <x v="384"/>
  </r>
  <r>
    <n v="665"/>
    <s v=" 20 Jan 2019, 17:00"/>
    <s v="Football"/>
    <x v="6"/>
    <s v="Caen - Marseille"/>
    <n v="1.9"/>
    <s v="WIN"/>
    <s v="Full Event Away (1X2)"/>
    <s v="0-1"/>
    <s v="PINNACLE"/>
    <n v="1.9"/>
    <n v="1"/>
    <n v="0.9"/>
    <s v="https://aw-tipster.blogabet.com"/>
    <x v="385"/>
  </r>
  <r>
    <n v="666"/>
    <s v=" 20 Jan 2019, 15:00"/>
    <s v="Football"/>
    <x v="6"/>
    <s v="Rennes - Montpellier HSC"/>
    <n v="1.81"/>
    <s v="WIN"/>
    <s v="Full Event Away +0.50 (AH)"/>
    <s v="0-0"/>
    <s v="PINNACLE"/>
    <n v="1.8129999999999999"/>
    <n v="1"/>
    <n v="0.81"/>
    <s v="https://aw-tipster.blogabet.com"/>
    <x v="385"/>
  </r>
  <r>
    <n v="667"/>
    <s v=" 19 Jan 2019, 20:00"/>
    <s v="Football"/>
    <x v="6"/>
    <s v="Reims - Nice"/>
    <n v="1"/>
    <s v="PUSH"/>
    <s v="Full Event Under 2 (O/U)"/>
    <s v="1-1"/>
    <s v="PINNACLE"/>
    <n v="2"/>
    <n v="1"/>
    <n v="0"/>
    <s v="https://aw-tipster.blogabet.com"/>
    <x v="386"/>
  </r>
  <r>
    <n v="668"/>
    <s v=" 19 Jan 2019, 20:00"/>
    <s v="Football"/>
    <x v="6"/>
    <s v="AS Monaco - Strasbourg"/>
    <n v="1.94"/>
    <s v="WIN"/>
    <s v="Full Event Away +0.50 (AH)"/>
    <s v="1-5"/>
    <s v="PINNACLE"/>
    <n v="1.9430000000000001"/>
    <n v="1"/>
    <n v="0.94"/>
    <s v="https://aw-tipster.blogabet.com"/>
    <x v="386"/>
  </r>
  <r>
    <n v="669"/>
    <s v=" 19 Jan 2019, 17:00"/>
    <s v="Football"/>
    <x v="6"/>
    <s v="Paris Saint Germain - Guingamp"/>
    <n v="1.77"/>
    <s v="WIN"/>
    <s v="Full Event Over 3.5 (O/U)"/>
    <s v="9-0"/>
    <s v="PINNACLE"/>
    <n v="1.7689999999999999"/>
    <n v="1"/>
    <n v="0.77"/>
    <s v="https://aw-tipster.blogabet.com"/>
    <x v="387"/>
  </r>
  <r>
    <n v="670"/>
    <s v=" 19 Jan 2019, 16:00"/>
    <s v="Football"/>
    <x v="3"/>
    <s v="Southampton - Everton"/>
    <n v="0"/>
    <s v="LOST"/>
    <s v="Full Event Away +0.00 (AH)"/>
    <s v="2-1"/>
    <s v="PINNACLE"/>
    <n v="1.9430000000000001"/>
    <n v="1"/>
    <n v="-1"/>
    <s v="https://aw-tipster.blogabet.com"/>
    <x v="387"/>
  </r>
  <r>
    <n v="671"/>
    <s v=" 19 Jan 2019, 18:30"/>
    <s v="Football"/>
    <x v="1"/>
    <s v="Huesca - Atletico Madrid"/>
    <n v="1.74"/>
    <s v="WIN"/>
    <s v="Full Event Away (1X2)"/>
    <s v="0-3"/>
    <s v="PINNACLE"/>
    <n v="1.74"/>
    <n v="1"/>
    <n v="0.74"/>
    <s v="https://aw-tipster.blogabet.com"/>
    <x v="388"/>
  </r>
  <r>
    <n v="672"/>
    <s v=" 19 Jan 2019, 16:15"/>
    <s v="Football"/>
    <x v="1"/>
    <s v="Real Madrid - Sevilla"/>
    <n v="0"/>
    <s v="LOST"/>
    <s v="Full Event Away +1.00 (AH)"/>
    <s v="2-0"/>
    <s v="PINNACLE"/>
    <n v="1.6990000000000001"/>
    <n v="1"/>
    <n v="-1"/>
    <s v="https://aw-tipster.blogabet.com"/>
    <x v="389"/>
  </r>
  <r>
    <n v="673"/>
    <s v=" 19 Jan 2019, 16:00"/>
    <s v="Football"/>
    <x v="3"/>
    <s v="Newcastle United - Cardiff City"/>
    <n v="0"/>
    <s v="LOST"/>
    <s v="Full Event Away +0.50 (AH)"/>
    <s v="3-0"/>
    <s v="PINNACLE"/>
    <n v="1.909"/>
    <n v="1"/>
    <n v="-1"/>
    <s v="https://aw-tipster.blogabet.com"/>
    <x v="390"/>
  </r>
  <r>
    <n v="674"/>
    <s v=" 19 Jan 2019, 20:00"/>
    <s v="Football"/>
    <x v="6"/>
    <s v="Bordeaux - Dijon"/>
    <n v="0"/>
    <s v="LOST"/>
    <s v="Full Event Away +0.50 (AH)"/>
    <s v="1-0"/>
    <s v="PINNACLE"/>
    <n v="2.2599999999999998"/>
    <n v="1"/>
    <n v="-1"/>
    <s v="https://aw-tipster.blogabet.com"/>
    <x v="391"/>
  </r>
  <r>
    <n v="675"/>
    <s v=" 19 Jan 2019, 20:45"/>
    <s v="Football"/>
    <x v="1"/>
    <s v="Celta Vigo - Valencia"/>
    <n v="1.78"/>
    <s v="WIN"/>
    <s v="Full Event Away +0.00 (AH)"/>
    <s v="1-2"/>
    <s v="PINNACLE"/>
    <n v="1.7809999999999999"/>
    <n v="1"/>
    <n v="0.78"/>
    <s v="https://aw-tipster.blogabet.com"/>
    <x v="392"/>
  </r>
  <r>
    <n v="676"/>
    <s v=" 18 Jan 2019, 21:00"/>
    <s v="Football"/>
    <x v="1"/>
    <s v="Getafe - Alaves"/>
    <n v="1.85"/>
    <s v="WIN"/>
    <s v="Full Event Home (1X2)"/>
    <s v="4-0"/>
    <s v="PINNACLE"/>
    <n v="1.8540000000000001"/>
    <n v="1"/>
    <n v="0.85"/>
    <s v="https://aw-tipster.blogabet.com"/>
    <x v="393"/>
  </r>
  <r>
    <n v="677"/>
    <s v=" 17 Jan 2019, 21:30"/>
    <s v="Football"/>
    <x v="11"/>
    <s v="Barcelona - Levante UD"/>
    <n v="1.74"/>
    <s v="WIN"/>
    <s v="Full Event Home -2.50 (AH)"/>
    <s v="3-0"/>
    <s v="PINNACLE"/>
    <n v="1.74"/>
    <n v="1"/>
    <n v="0.74"/>
    <s v="https://aw-tipster.blogabet.com"/>
    <x v="394"/>
  </r>
  <r>
    <n v="678"/>
    <s v=" 17 Jan 2019, 20:30"/>
    <s v="Football"/>
    <x v="11"/>
    <s v="Espanyol - Villarreal CF"/>
    <n v="0"/>
    <s v="LOST"/>
    <s v="Full Event Away +0.50 (AH)"/>
    <s v="3-1"/>
    <s v="PINNACLE"/>
    <n v="1.7290000000000001"/>
    <n v="1"/>
    <n v="-1"/>
    <s v="https://aw-tipster.blogabet.com"/>
    <x v="394"/>
  </r>
  <r>
    <n v="679"/>
    <s v=" 17 Jan 2019, 19:30"/>
    <s v="Football"/>
    <x v="11"/>
    <s v="Real Sociedad - Real Betis"/>
    <n v="1.7"/>
    <s v="WIN"/>
    <s v="Full Event Away +0.50 (AH)"/>
    <s v="2-2"/>
    <s v="PINNACLE"/>
    <n v="1.6990000000000001"/>
    <n v="1"/>
    <n v="0.7"/>
    <s v="https://aw-tipster.blogabet.com"/>
    <x v="395"/>
  </r>
  <r>
    <n v="680"/>
    <s v=" 16 Jan 2019, 19:30"/>
    <s v="Football"/>
    <x v="11"/>
    <s v="Atletico Madrid - Girona"/>
    <n v="0"/>
    <s v="LOST"/>
    <s v="Full Event Home -1.50 (AH)"/>
    <s v="3-3"/>
    <s v="PINNACLE"/>
    <n v="2.25"/>
    <n v="1"/>
    <n v="-1"/>
    <s v="https://aw-tipster.blogabet.com"/>
    <x v="395"/>
  </r>
  <r>
    <n v="681"/>
    <s v=" 20 Jan 2019, 14:30"/>
    <s v="Football"/>
    <x v="3"/>
    <s v="Huddersfield Town - Manchester City"/>
    <n v="1.75"/>
    <s v="WIN"/>
    <s v="Full Event Away -2.00 (AH)"/>
    <s v="0-3"/>
    <s v="PINNACLE"/>
    <n v="1.746"/>
    <n v="1"/>
    <n v="0.75"/>
    <s v="https://aw-tipster.blogabet.com"/>
    <x v="396"/>
  </r>
  <r>
    <n v="682"/>
    <s v=" 19 Jan 2019, 13:30"/>
    <s v="Football"/>
    <x v="3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x v="396"/>
  </r>
  <r>
    <n v="683"/>
    <s v=" 20 Jan 2019, 12:30"/>
    <s v="Football"/>
    <x v="0"/>
    <s v="Frosinone - Atalanta BC"/>
    <n v="1.75"/>
    <s v="WIN"/>
    <s v="Full Event Away -1.00 (AH)"/>
    <s v="0-5"/>
    <s v="PINNACLE"/>
    <n v="1.746"/>
    <n v="1"/>
    <n v="0.75"/>
    <s v="https://aw-tipster.blogabet.com"/>
    <x v="397"/>
  </r>
  <r>
    <n v="684"/>
    <s v=" 19 Jan 2019, 15:00"/>
    <s v="Football"/>
    <x v="0"/>
    <s v="AS Roma - Torino"/>
    <n v="1.68"/>
    <s v="WIN"/>
    <s v="Full Event Home (1X2)"/>
    <s v="3-2"/>
    <s v="PINNACLE"/>
    <n v="1.68"/>
    <n v="1"/>
    <n v="0.68"/>
    <s v="https://aw-tipster.blogabet.com"/>
    <x v="398"/>
  </r>
  <r>
    <n v="685"/>
    <s v=" 20 Jan 2019, 20:30"/>
    <s v="Football"/>
    <x v="0"/>
    <s v="Napoli - Lazio"/>
    <n v="0"/>
    <s v="LOST"/>
    <s v="Full Event Away +0.50 (AH)"/>
    <s v="2-1"/>
    <s v="PINNACLE"/>
    <n v="2.0699999999999998"/>
    <n v="1"/>
    <n v="-1"/>
    <s v="https://aw-tipster.blogabet.com"/>
    <x v="399"/>
  </r>
  <r>
    <n v="686"/>
    <s v=" 20 Jan 2019, 15:00"/>
    <s v="Football"/>
    <x v="0"/>
    <s v="Fiorentina - Sampdoria"/>
    <n v="0"/>
    <s v="LOST"/>
    <s v="Full Event Home (1X2)"/>
    <s v="3-3"/>
    <s v="PINNACLE"/>
    <n v="1.847"/>
    <n v="1"/>
    <n v="-1"/>
    <s v="https://aw-tipster.blogabet.com"/>
    <x v="400"/>
  </r>
  <r>
    <n v="687"/>
    <s v=" 19 Jan 2019, 20:30"/>
    <s v="Football"/>
    <x v="0"/>
    <s v="FC Internazionale - Sassuolo"/>
    <n v="0"/>
    <s v="LOST"/>
    <s v="Full Event Home -1.00 (AH)"/>
    <s v="0-0"/>
    <s v="PINNACLE"/>
    <n v="1.675"/>
    <n v="1"/>
    <n v="-1"/>
    <s v="https://aw-tipster.blogabet.com"/>
    <x v="400"/>
  </r>
  <r>
    <n v="688"/>
    <s v=" 20 Jan 2019, 17:00"/>
    <s v="Football"/>
    <x v="3"/>
    <s v="Fulham - Tottenham Hotspur"/>
    <n v="1.82"/>
    <s v="WIN"/>
    <s v="Full Event Over 2.5 (O/U)"/>
    <s v="1-2"/>
    <s v="PINNACLE"/>
    <n v="1.819"/>
    <n v="1"/>
    <n v="0.82"/>
    <s v="https://aw-tipster.blogabet.com"/>
    <x v="401"/>
  </r>
  <r>
    <n v="689"/>
    <s v=" 19 Jan 2019, 16:00"/>
    <s v="Football"/>
    <x v="3"/>
    <s v="Manchester United - Brighton and Hove Albion"/>
    <n v="1.81"/>
    <s v="WIN"/>
    <s v="First Half Home (1X2)"/>
    <s v="2-0 (2-1)"/>
    <s v="PINNACLE"/>
    <n v="1.806"/>
    <n v="1"/>
    <n v="0.81"/>
    <s v="https://aw-tipster.blogabet.com"/>
    <x v="401"/>
  </r>
  <r>
    <n v="690"/>
    <s v=" 19 Jan 2019, 16:00"/>
    <s v="Football"/>
    <x v="3"/>
    <s v="Bournemouth - West Ham United"/>
    <n v="0"/>
    <s v="LOST"/>
    <s v="Full Event Away +0.00 (AH)"/>
    <s v="2-0"/>
    <s v="PINNACLE"/>
    <n v="2.16"/>
    <n v="1"/>
    <n v="-1"/>
    <s v="https://aw-tipster.blogabet.com"/>
    <x v="402"/>
  </r>
  <r>
    <n v="691"/>
    <s v=" 18 Jan 2019, 20:45"/>
    <s v="Football"/>
    <x v="6"/>
    <s v="Lille - Amiens"/>
    <n v="2.13"/>
    <s v="WIN"/>
    <s v="Full Event Over 2.5 (O/U)"/>
    <s v="2-1"/>
    <s v="PINNACLE"/>
    <n v="2.13"/>
    <n v="1"/>
    <n v="1.1299999999999999"/>
    <s v="https://aw-tipster.blogabet.com"/>
    <x v="402"/>
  </r>
  <r>
    <n v="692"/>
    <s v=" 16 Jan 2019, 21:00"/>
    <s v="Football"/>
    <x v="6"/>
    <s v="St Etienne - Marseille"/>
    <n v="2.37"/>
    <s v="WIN"/>
    <s v="Full Event Home (1X2)"/>
    <s v="2-1"/>
    <s v="PINNACLE"/>
    <n v="2.37"/>
    <n v="1"/>
    <n v="1.37"/>
    <s v="https://aw-tipster.blogabet.com"/>
    <x v="403"/>
  </r>
  <r>
    <n v="693"/>
    <s v=" 16 Jan 2019, 19:00"/>
    <s v="Football"/>
    <x v="6"/>
    <s v="Guingamp - Rennes"/>
    <n v="1.69"/>
    <s v="WIN"/>
    <s v="Full Event Over 2 (O/U)"/>
    <s v="2-1"/>
    <s v="PINNACLE"/>
    <n v="1.6890000000000001"/>
    <n v="1"/>
    <n v="0.69"/>
    <s v="https://aw-tipster.blogabet.com"/>
    <x v="403"/>
  </r>
  <r>
    <n v="694"/>
    <s v=" 16 Jan 2019, 19:00"/>
    <s v="Football"/>
    <x v="6"/>
    <s v="Toulouse FC - Lyon"/>
    <n v="0"/>
    <s v="LOST"/>
    <s v="Full Event Away (1X2)"/>
    <s v="2-2"/>
    <s v="PINNACLE"/>
    <n v="1.74"/>
    <n v="1"/>
    <n v="-1"/>
    <s v="https://aw-tipster.blogabet.com"/>
    <x v="404"/>
  </r>
  <r>
    <n v="695"/>
    <s v=" 16 Jan 2019, 19:00"/>
    <s v="Football"/>
    <x v="6"/>
    <s v="AS Monaco - Nice"/>
    <n v="0"/>
    <s v="LOST"/>
    <s v="Full Event Home (1X2)"/>
    <s v="1-1"/>
    <s v="PINNACLE"/>
    <n v="2.25"/>
    <n v="1"/>
    <n v="-1"/>
    <s v="https://aw-tipster.blogabet.com"/>
    <x v="404"/>
  </r>
  <r>
    <n v="696"/>
    <s v=" 15 Jan 2019, 19:00"/>
    <s v="Football"/>
    <x v="6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x v="404"/>
  </r>
  <r>
    <n v="697"/>
    <s v=" 16 Jan 2019, 18:30"/>
    <s v="Football"/>
    <x v="14"/>
    <s v="Juventus (n) - AC Milan"/>
    <n v="1"/>
    <s v="PUSH"/>
    <s v="Full Event Home -1.00 (AH)"/>
    <s v="1-0"/>
    <s v="PINNACLE"/>
    <n v="2.13"/>
    <n v="1"/>
    <n v="0"/>
    <s v="https://aw-tipster.blogabet.com"/>
    <x v="405"/>
  </r>
  <r>
    <n v="698"/>
    <s v=" 19 Jan 2019, 16:00"/>
    <s v="Football"/>
    <x v="3"/>
    <s v="Liverpool - Crystal Palace"/>
    <n v="0"/>
    <s v="LOST"/>
    <s v="Full Event Home -2.00 (AH)"/>
    <s v="4-3"/>
    <s v="PINNACLE"/>
    <n v="2.04"/>
    <n v="1"/>
    <n v="-1"/>
    <s v="https://aw-tipster.blogabet.com"/>
    <x v="406"/>
  </r>
  <r>
    <n v="699"/>
    <s v=" 19 Jan 2019, 16:00"/>
    <s v="Football"/>
    <x v="3"/>
    <s v="Watford - Burnley"/>
    <n v="0"/>
    <s v="LOST"/>
    <s v="Full Event Over 2.5 (O/U)"/>
    <s v="0-0"/>
    <s v="PINNACLE"/>
    <n v="1.8129999999999999"/>
    <n v="1"/>
    <n v="-1"/>
    <s v="https://aw-tipster.blogabet.com"/>
    <x v="406"/>
  </r>
  <r>
    <n v="700"/>
    <s v=" 19 Jan 2019, 18:30"/>
    <s v="Football"/>
    <x v="3"/>
    <s v="Arsenal - Chelsea"/>
    <n v="2.16"/>
    <s v="WIN"/>
    <s v="Full Event Home +0.00 (AH)"/>
    <s v="2-0"/>
    <s v="PINNACLE"/>
    <n v="2.16"/>
    <n v="1"/>
    <n v="1.1599999999999999"/>
    <s v="https://aw-tipster.blogabet.com"/>
    <x v="406"/>
  </r>
  <r>
    <n v="701"/>
    <s v=" 14 Jan 2019, 17:30"/>
    <s v="Football"/>
    <x v="4"/>
    <s v="Cagliari - Atalanta BC"/>
    <n v="1.93"/>
    <s v="WIN"/>
    <s v="Full Event Away (1X2)"/>
    <s v="0-2"/>
    <s v="PINNACLE"/>
    <n v="1.925"/>
    <n v="1"/>
    <n v="0.93"/>
    <s v="https://aw-tipster.blogabet.com"/>
    <x v="407"/>
  </r>
  <r>
    <n v="702"/>
    <s v=" 13 Jan 2019, 20:45"/>
    <s v="Football"/>
    <x v="4"/>
    <s v="Napoli - Sassuolo"/>
    <n v="1.94"/>
    <s v="WIN"/>
    <s v="First Half Home (1X2)"/>
    <s v="1-0 (2-0)"/>
    <s v="PINNACLE"/>
    <n v="1.9430000000000001"/>
    <n v="1"/>
    <n v="0.94"/>
    <s v="https://aw-tipster.blogabet.com"/>
    <x v="408"/>
  </r>
  <r>
    <n v="703"/>
    <s v=" 13 Jan 2019, 15:00"/>
    <s v="Football"/>
    <x v="4"/>
    <s v="Torino - Fiorentina"/>
    <n v="0"/>
    <s v="LOST"/>
    <s v="Full Event Home +0.00 (AH)"/>
    <s v="0-2"/>
    <s v="PINNACLE"/>
    <n v="1.7749999999999999"/>
    <n v="1"/>
    <n v="-1"/>
    <s v="https://aw-tipster.blogabet.com"/>
    <x v="409"/>
  </r>
  <r>
    <n v="704"/>
    <s v=" 12 Jan 2019, 20:45"/>
    <s v="Football"/>
    <x v="4"/>
    <s v="Bologna - Juventus"/>
    <n v="1.91"/>
    <s v="WIN"/>
    <s v="First Half Away (1X2)"/>
    <s v="0-1 (0-2)"/>
    <s v="PINNACLE"/>
    <n v="1.909"/>
    <n v="1"/>
    <n v="0.91"/>
    <s v="https://aw-tipster.blogabet.com"/>
    <x v="410"/>
  </r>
  <r>
    <n v="705"/>
    <s v=" 12 Jan 2019, 18:00"/>
    <s v="Football"/>
    <x v="4"/>
    <s v="Sampdoria - AC Milan"/>
    <n v="1"/>
    <s v="PUSH"/>
    <s v="Full Event Home +0.00 (AH)"/>
    <s v="0-0 (0-2)"/>
    <s v="PINNACLE"/>
    <n v="2.08"/>
    <n v="1"/>
    <n v="0"/>
    <s v="https://aw-tipster.blogabet.com"/>
    <x v="411"/>
  </r>
  <r>
    <n v="706"/>
    <s v=" 14 Jan 2019, 21:00"/>
    <s v="Football"/>
    <x v="1"/>
    <s v="Real Sociedad - Espanyol"/>
    <n v="0"/>
    <s v="LOST"/>
    <s v="Full Event Away +0.50 (AH)"/>
    <s v="3-2"/>
    <s v="PINNACLE"/>
    <n v="1.925"/>
    <n v="1"/>
    <n v="-1"/>
    <s v="https://aw-tipster.blogabet.com"/>
    <x v="412"/>
  </r>
  <r>
    <n v="707"/>
    <s v=" 13 Jan 2019, 20:45"/>
    <s v="Football"/>
    <x v="1"/>
    <s v="Real Betis - Real Madrid"/>
    <n v="0"/>
    <s v="LOST"/>
    <s v="Full Event Home +0.50 (AH)"/>
    <s v="1-2"/>
    <s v="PINNACLE"/>
    <n v="1.806"/>
    <n v="1"/>
    <n v="-1"/>
    <s v="https://aw-tipster.blogabet.com"/>
    <x v="413"/>
  </r>
  <r>
    <n v="708"/>
    <s v=" 13 Jan 2019, 18:30"/>
    <s v="Football"/>
    <x v="1"/>
    <s v="Barcelona - Eibar"/>
    <n v="2.0299999999999998"/>
    <s v="WIN"/>
    <s v="Full Event Home -2.50 (AH)"/>
    <s v="3-0"/>
    <s v="PINNACLE"/>
    <n v="2.0299999999999998"/>
    <n v="1"/>
    <n v="1.03"/>
    <s v="https://aw-tipster.blogabet.com"/>
    <x v="414"/>
  </r>
  <r>
    <n v="709"/>
    <s v=" 13 Jan 2019, 16:15"/>
    <s v="Football"/>
    <x v="1"/>
    <s v="Athletic Club Bilbao - Sevilla"/>
    <n v="0"/>
    <s v="LOST"/>
    <s v="Full Event Away +0.00 (AH)"/>
    <s v="2-0"/>
    <s v="PINNACLE"/>
    <n v="1.925"/>
    <n v="1"/>
    <n v="-1"/>
    <s v="https://aw-tipster.blogabet.com"/>
    <x v="415"/>
  </r>
  <r>
    <n v="710"/>
    <s v=" 13 Jan 2019, 12:00"/>
    <s v="Football"/>
    <x v="1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x v="415"/>
  </r>
  <r>
    <n v="711"/>
    <s v=" 14 Jan 2019, 21:00"/>
    <s v="Football"/>
    <x v="3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x v="416"/>
  </r>
  <r>
    <n v="712"/>
    <s v=" 13 Jan 2019, 21:00"/>
    <s v="Football"/>
    <x v="6"/>
    <s v="Marseille - AS Monaco"/>
    <n v="1.92"/>
    <s v="WIN"/>
    <s v="Full Event Away +1.00 (AH)"/>
    <s v="1-1"/>
    <s v="PINNACLE"/>
    <n v="1.917"/>
    <n v="1"/>
    <n v="0.92"/>
    <s v="https://aw-tipster.blogabet.com"/>
    <x v="417"/>
  </r>
  <r>
    <n v="713"/>
    <s v=" 13 Jan 2019, 15:00"/>
    <s v="Football"/>
    <x v="6"/>
    <s v="Nantes - Rennes"/>
    <n v="0"/>
    <s v="LOST"/>
    <s v="Full Event Over 2.5 (O/U)"/>
    <s v="0-1"/>
    <s v="PINNACLE"/>
    <n v="2.14"/>
    <n v="1"/>
    <n v="-1"/>
    <s v="https://aw-tipster.blogabet.com"/>
    <x v="417"/>
  </r>
  <r>
    <n v="714"/>
    <s v=" 12 Jan 2019, 20:00"/>
    <s v="Football"/>
    <x v="6"/>
    <s v="Guingamp - St Etienne"/>
    <n v="0"/>
    <s v="LOST"/>
    <s v="Full Event Over 2 (O/U)"/>
    <s v="0-1"/>
    <s v="PINNACLE"/>
    <n v="1.68"/>
    <n v="1"/>
    <n v="-1"/>
    <s v="https://aw-tipster.blogabet.com"/>
    <x v="417"/>
  </r>
  <r>
    <n v="715"/>
    <s v=" 12 Jan 2019, 20:00"/>
    <s v="Football"/>
    <x v="6"/>
    <s v="Nice - Bordeaux"/>
    <n v="2"/>
    <s v="WIN"/>
    <s v="Full Event Under 2 (O/U)"/>
    <s v="1-0"/>
    <s v="PINNACLE"/>
    <n v="2"/>
    <n v="1"/>
    <n v="1"/>
    <s v="https://aw-tipster.blogabet.com"/>
    <x v="418"/>
  </r>
  <r>
    <n v="716"/>
    <s v=" 12 Jan 2019, 17:00"/>
    <s v="Football"/>
    <x v="6"/>
    <s v="Amiens - Paris Saint Germain"/>
    <n v="1.82"/>
    <s v="WIN"/>
    <s v="Full Event Away -2.00 (AH)"/>
    <s v="0-3"/>
    <s v="PINNACLE"/>
    <n v="1.819"/>
    <n v="1"/>
    <n v="0.82"/>
    <s v="https://aw-tipster.blogabet.com"/>
    <x v="419"/>
  </r>
  <r>
    <n v="717"/>
    <s v=" 12 Jan 2019, 20:45"/>
    <s v="Football"/>
    <x v="1"/>
    <s v="Villarreal CF - Getafe"/>
    <n v="1.81"/>
    <s v="WIN"/>
    <s v="Full Event Away +0.50 (AH)"/>
    <s v="1-2"/>
    <s v="PINNACLE"/>
    <n v="1.8129999999999999"/>
    <n v="1"/>
    <n v="0.81"/>
    <s v="https://aw-tipster.blogabet.com"/>
    <x v="419"/>
  </r>
  <r>
    <n v="718"/>
    <s v=" 12 Jan 2019, 16:15"/>
    <s v="Football"/>
    <x v="1"/>
    <s v="Valencia - Real Valladolid CF"/>
    <n v="1.91"/>
    <s v="WIN"/>
    <s v="Full Event Away +1.00 (AH)"/>
    <s v="1-1"/>
    <s v="PINNACLE"/>
    <n v="1.909"/>
    <n v="1"/>
    <n v="0.91"/>
    <s v="https://aw-tipster.blogabet.com"/>
    <x v="420"/>
  </r>
  <r>
    <n v="719"/>
    <s v=" 13 Jan 2019, 17:30"/>
    <s v="Football"/>
    <x v="3"/>
    <s v="Tottenham Hotspur - Manchester United"/>
    <n v="0"/>
    <s v="LOST"/>
    <s v="Full Event Over 2.5 (O/U)"/>
    <s v="0-1"/>
    <s v="PINNACLE"/>
    <n v="1.68"/>
    <n v="1"/>
    <n v="-1"/>
    <s v="https://aw-tipster.blogabet.com"/>
    <x v="421"/>
  </r>
  <r>
    <n v="720"/>
    <s v=" 12 Jan 2019, 18:30"/>
    <s v="Football"/>
    <x v="3"/>
    <s v="Chelsea - Newcastle United"/>
    <n v="0"/>
    <s v="LOST"/>
    <s v="First Half Home (1X2)"/>
    <s v="1-1 (2-1)"/>
    <s v="PINNACLE"/>
    <n v="1.7350000000000001"/>
    <n v="1"/>
    <n v="-1"/>
    <s v="https://aw-tipster.blogabet.com"/>
    <x v="422"/>
  </r>
  <r>
    <n v="721"/>
    <s v=" 12 Jan 2019, 20:00"/>
    <s v="Football"/>
    <x v="6"/>
    <s v="Dijon - Montpellier HSC"/>
    <n v="1.72"/>
    <s v="WIN"/>
    <s v="Full Event Home +0.50 (AH)"/>
    <s v="1-1"/>
    <s v="PINNACLE"/>
    <n v="1.724"/>
    <n v="1"/>
    <n v="0.72"/>
    <s v="https://aw-tipster.blogabet.com"/>
    <x v="423"/>
  </r>
  <r>
    <n v="722"/>
    <s v=" 11 Jan 2019, 20:45"/>
    <s v="Football"/>
    <x v="6"/>
    <s v="Lyon - Reims"/>
    <n v="0"/>
    <s v="LOST"/>
    <s v="Full Event Home -1.00 (AH)"/>
    <s v="1-1"/>
    <s v="PINNACLE"/>
    <n v="1.7290000000000001"/>
    <n v="1"/>
    <n v="-1"/>
    <s v="https://aw-tipster.blogabet.com"/>
    <x v="424"/>
  </r>
  <r>
    <n v="723"/>
    <s v=" 12 Jan 2019, 16:00"/>
    <s v="Football"/>
    <x v="3"/>
    <s v="Brighton and Hove Albion - Liverpool"/>
    <n v="2"/>
    <s v="WIN"/>
    <s v="Full Event Home +1.50 (AH)"/>
    <s v="0-1"/>
    <s v="PINNACLE"/>
    <n v="2"/>
    <n v="1"/>
    <n v="1"/>
    <s v="https://aw-tipster.blogabet.com"/>
    <x v="425"/>
  </r>
  <r>
    <n v="724"/>
    <s v=" 10 Jan 2019, 19:30"/>
    <s v="Football"/>
    <x v="11"/>
    <s v="Athletic Club Bilbao - Sevilla"/>
    <n v="0"/>
    <s v="LOST"/>
    <s v="Full Event Home +0.00 (AH)"/>
    <s v="1-3"/>
    <s v="PINNACLE"/>
    <n v="1.84"/>
    <n v="1"/>
    <n v="-1"/>
    <s v="https://aw-tipster.blogabet.com"/>
    <x v="426"/>
  </r>
  <r>
    <n v="725"/>
    <s v=" 12 Jan 2019, 20:00"/>
    <s v="Football"/>
    <x v="6"/>
    <s v="Caen - Lille"/>
    <n v="2.27"/>
    <s v="WIN"/>
    <s v="Full Event Away (1X2)"/>
    <s v="1-3"/>
    <s v="PINNACLE"/>
    <n v="2.27"/>
    <n v="1"/>
    <n v="1.27"/>
    <s v="https://aw-tipster.blogabet.com"/>
    <x v="427"/>
  </r>
  <r>
    <n v="726"/>
    <s v=" 09 Jan 2019, 21:30"/>
    <s v="Football"/>
    <x v="11"/>
    <s v="Real Madrid - Leganes"/>
    <n v="0"/>
    <s v="LOST"/>
    <s v="Full Event Away +1.50 (AH)"/>
    <s v="3-0"/>
    <s v="PINNACLE"/>
    <n v="2.0099999999999998"/>
    <n v="1"/>
    <n v="-1"/>
    <s v="https://aw-tipster.blogabet.com"/>
    <x v="428"/>
  </r>
  <r>
    <n v="727"/>
    <s v=" 10 Jan 2019, 21:30"/>
    <s v="Football"/>
    <x v="11"/>
    <s v="Levante - Barcelona"/>
    <n v="1.75"/>
    <s v="WIN"/>
    <s v="Full Event Home +2.00 (AH)"/>
    <s v="2-1"/>
    <s v="PINNACLE"/>
    <n v="1.746"/>
    <n v="1"/>
    <n v="0.75"/>
    <s v="https://aw-tipster.blogabet.com"/>
    <x v="429"/>
  </r>
  <r>
    <n v="728"/>
    <s v=" 09 Jan 2019, 19:30"/>
    <s v="Football"/>
    <x v="11"/>
    <s v="Girona - Atletico Madrid"/>
    <n v="0"/>
    <s v="LOST"/>
    <s v="Full Event Away (1X2)"/>
    <s v="1-1"/>
    <s v="PINNACLE"/>
    <n v="1.8839999999999999"/>
    <n v="1"/>
    <n v="-1"/>
    <s v="https://aw-tipster.blogabet.com"/>
    <x v="430"/>
  </r>
  <r>
    <n v="729"/>
    <s v=" 09 Jan 2019, 18:45"/>
    <s v="Football"/>
    <x v="13"/>
    <s v="AS Monaco - Rennes"/>
    <n v="1"/>
    <s v="PUSH"/>
    <s v="Full Event Away +0.00 (AH)"/>
    <s v="1-1"/>
    <s v="PINNACLE"/>
    <n v="2.11"/>
    <n v="1"/>
    <n v="0"/>
    <s v="https://aw-tipster.blogabet.com"/>
    <x v="431"/>
  </r>
  <r>
    <n v="730"/>
    <s v=" 09 Jan 2019, 21:05"/>
    <s v="Football"/>
    <x v="13"/>
    <s v="Paris Saint Germain - Guingamp"/>
    <n v="0"/>
    <s v="LOST"/>
    <s v="Full Event Home -2.50 (AH)"/>
    <s v="1-2"/>
    <s v="PINNACLE"/>
    <n v="2.0099999999999998"/>
    <n v="1"/>
    <n v="-1"/>
    <s v="https://aw-tipster.blogabet.com"/>
    <x v="432"/>
  </r>
  <r>
    <n v="731"/>
    <s v=" 08 Jan 2019, 19:00"/>
    <s v="Football"/>
    <x v="6"/>
    <s v="Nantes - Montpellier HSC"/>
    <n v="1"/>
    <s v="PUSH"/>
    <s v="Full Event Over 2 (O/U)"/>
    <s v="2-0"/>
    <s v="PINNACLE"/>
    <n v="1.869"/>
    <n v="1"/>
    <n v="0"/>
    <s v="https://aw-tipster.blogabet.com"/>
    <x v="433"/>
  </r>
  <r>
    <n v="732"/>
    <s v=" 12 Jan 2019, 16:00"/>
    <s v="Football"/>
    <x v="3"/>
    <s v="Leicester City - Southampton"/>
    <n v="0"/>
    <s v="LOST"/>
    <s v="Full Event Home (1X2)"/>
    <s v="1-2"/>
    <s v="PINNACLE"/>
    <n v="1.98"/>
    <n v="1"/>
    <n v="-1"/>
    <s v="https://aw-tipster.blogabet.com"/>
    <x v="434"/>
  </r>
  <r>
    <n v="733"/>
    <s v=" 12 Jan 2019, 16:00"/>
    <s v="Football"/>
    <x v="3"/>
    <s v="Crystal Palace - Watford"/>
    <n v="1.74"/>
    <s v="WIN"/>
    <s v="Full Event Away +0.50 (AH)"/>
    <s v="1-2"/>
    <s v="PINNACLE"/>
    <n v="1.7350000000000001"/>
    <n v="1"/>
    <n v="0.74"/>
    <s v="https://aw-tipster.blogabet.com"/>
    <x v="435"/>
  </r>
  <r>
    <n v="734"/>
    <s v=" 12 Jan 2019, 16:00"/>
    <s v="Football"/>
    <x v="3"/>
    <s v="Burnley - Fulham"/>
    <n v="1.71"/>
    <s v="WIN"/>
    <s v="Full Event Over 2 (O/U)"/>
    <s v="2-1"/>
    <s v="PINNACLE"/>
    <n v="1.714"/>
    <n v="1"/>
    <n v="0.71"/>
    <s v="https://aw-tipster.blogabet.com"/>
    <x v="436"/>
  </r>
  <r>
    <n v="735"/>
    <s v=" 07 Jan 2019, 20:45"/>
    <s v="Football"/>
    <x v="10"/>
    <s v="Wolverhampton Wanderers - Liverpool"/>
    <n v="1.91"/>
    <s v="WIN"/>
    <s v="Full Event Home +0.50 (AH)"/>
    <s v="2-1"/>
    <s v="PINNACLE"/>
    <n v="1.909"/>
    <n v="1"/>
    <n v="0.91"/>
    <s v="https://aw-tipster.blogabet.com"/>
    <x v="437"/>
  </r>
  <r>
    <n v="736"/>
    <s v=" 12 Jan 2019, 16:00"/>
    <s v="Football"/>
    <x v="3"/>
    <s v="Cardiff City - Huddersfield Town"/>
    <n v="0"/>
    <s v="LOST"/>
    <s v="Full Event Home (1X2)"/>
    <s v="0-0"/>
    <s v="PINNACLE"/>
    <n v="2.25"/>
    <n v="1"/>
    <n v="-1"/>
    <s v="https://aw-tipster.blogabet.com"/>
    <x v="438"/>
  </r>
  <r>
    <n v="737"/>
    <s v=" 12 Jan 2019, 13:30"/>
    <s v="Football"/>
    <x v="3"/>
    <s v="West Ham United - Arsenal"/>
    <n v="0"/>
    <s v="LOST"/>
    <s v="Full Event Over 3 (O/U)"/>
    <s v="1-0"/>
    <s v="PINNACLE"/>
    <n v="1.909"/>
    <n v="1"/>
    <n v="-1"/>
    <s v="https://aw-tipster.blogabet.com"/>
    <x v="439"/>
  </r>
  <r>
    <n v="738"/>
    <s v=" 13 Jan 2019, 15:15"/>
    <s v="Football"/>
    <x v="3"/>
    <s v="Everton - Bournemouth"/>
    <n v="1.78"/>
    <s v="WIN"/>
    <s v="Full Event Home (1X2)"/>
    <s v="2-0"/>
    <s v="PINNACLE"/>
    <n v="1.7749999999999999"/>
    <n v="1"/>
    <n v="0.78"/>
    <s v="https://aw-tipster.blogabet.com"/>
    <x v="440"/>
  </r>
  <r>
    <n v="739"/>
    <s v=" 08 Jan 2019, 21:00"/>
    <s v="Football"/>
    <x v="13"/>
    <s v="Lyon - Strasbourg"/>
    <n v="0"/>
    <s v="LOST"/>
    <s v="Full Event Home -1.00 (AH)"/>
    <s v="1-2"/>
    <s v="PINNACLE"/>
    <n v="1.7509999999999999"/>
    <n v="1"/>
    <n v="-1"/>
    <s v="https://aw-tipster.blogabet.com"/>
    <x v="441"/>
  </r>
  <r>
    <n v="740"/>
    <s v=" 08 Jan 2019, 21:00"/>
    <s v="Football"/>
    <x v="12"/>
    <s v="Tottenham Hotspur - Chelsea"/>
    <n v="2.09"/>
    <s v="WIN"/>
    <s v="Full Event Home (1X2)"/>
    <s v="1-0"/>
    <s v="PINNACLE"/>
    <n v="2.09"/>
    <n v="1"/>
    <n v="1.0900000000000001"/>
    <s v="https://aw-tipster.blogabet.com"/>
    <x v="442"/>
  </r>
  <r>
    <n v="741"/>
    <s v=" 06 Jan 2019, 20:45"/>
    <s v="Football"/>
    <x v="1"/>
    <s v="Getafe - Barcelona"/>
    <n v="1.84"/>
    <s v="WIN"/>
    <s v="Full Event Home +1.50 (AH)"/>
    <s v="1-2"/>
    <s v="PINNACLE"/>
    <n v="1.84"/>
    <n v="1"/>
    <n v="0.84"/>
    <s v="https://aw-tipster.blogabet.com"/>
    <x v="443"/>
  </r>
  <r>
    <n v="742"/>
    <s v=" 06 Jan 2019, 18:30"/>
    <s v="Football"/>
    <x v="1"/>
    <s v="Real Madrid - Real Sociedad"/>
    <n v="1.77"/>
    <s v="WIN"/>
    <s v="Full Event Under 3.5 (O/U)"/>
    <s v="0-2"/>
    <s v="PINNACLE"/>
    <n v="1.7689999999999999"/>
    <n v="1"/>
    <n v="0.77"/>
    <s v="https://aw-tipster.blogabet.com"/>
    <x v="444"/>
  </r>
  <r>
    <n v="743"/>
    <s v=" 06 Jan 2019, 16:15"/>
    <s v="Football"/>
    <x v="1"/>
    <s v="Sevilla - Atletico Madrid"/>
    <n v="1"/>
    <s v="PUSH"/>
    <s v="Full Event Home +0.00 (AH)"/>
    <s v="1-1"/>
    <s v="PINNACLE"/>
    <n v="1.98"/>
    <n v="1"/>
    <n v="0"/>
    <s v="https://aw-tipster.blogabet.com"/>
    <x v="445"/>
  </r>
  <r>
    <n v="744"/>
    <s v=" 06 Jan 2019, 12:00"/>
    <s v="Football"/>
    <x v="1"/>
    <s v="Eibar - Villarreal CF"/>
    <n v="1.79"/>
    <s v="WIN"/>
    <s v="Full Event Away +0.50 (AH)"/>
    <s v="0-0"/>
    <s v="PINNACLE"/>
    <n v="1.7929999999999999"/>
    <n v="1"/>
    <n v="0.79"/>
    <s v="https://aw-tipster.blogabet.com"/>
    <x v="446"/>
  </r>
  <r>
    <n v="745"/>
    <s v=" 05 Jan 2019, 20:45"/>
    <s v="Football"/>
    <x v="1"/>
    <s v="Huesca - Real Betis"/>
    <n v="1.72"/>
    <s v="WIN"/>
    <s v="Full Event Home +0.50 (AH)"/>
    <s v="2-1"/>
    <s v="PINNACLE"/>
    <n v="1.7190000000000001"/>
    <n v="1"/>
    <n v="0.72"/>
    <s v="https://aw-tipster.blogabet.com"/>
    <x v="447"/>
  </r>
  <r>
    <n v="746"/>
    <s v=" 05 Jan 2019, 16:15"/>
    <s v="Football"/>
    <x v="1"/>
    <s v="Alaves - Valencia"/>
    <n v="2.2400000000000002"/>
    <s v="WIN"/>
    <s v="Full Event Home +0.00 (AH)"/>
    <s v="2-1"/>
    <s v="PINNACLE"/>
    <n v="2.2400000000000002"/>
    <n v="1"/>
    <n v="1.24"/>
    <s v="https://aw-tipster.blogabet.com"/>
    <x v="448"/>
  </r>
  <r>
    <n v="747"/>
    <s v=" 07 Jan 2019, 21:00"/>
    <s v="Football"/>
    <x v="1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x v="449"/>
  </r>
  <r>
    <n v="748"/>
    <s v=" 03 Jan 2019, 21:30"/>
    <s v="Football"/>
    <x v="1"/>
    <s v="Villarreal CF - Real Madrid"/>
    <n v="0"/>
    <s v="LOST"/>
    <s v="Full Event Away (1X2)"/>
    <s v="2-2"/>
    <s v="PINNACLE"/>
    <n v="1.8"/>
    <n v="1"/>
    <n v="-1"/>
    <s v="https://aw-tipster.blogabet.com"/>
    <x v="450"/>
  </r>
  <r>
    <n v="749"/>
    <s v=" 03 Jan 2019, 21:00"/>
    <s v="Football"/>
    <x v="3"/>
    <s v="Manchester City - Liverpool"/>
    <n v="0"/>
    <s v="LOST"/>
    <s v="Full Event Away +0.50 (AH)"/>
    <s v="2-1"/>
    <s v="PINNACLE"/>
    <n v="1.869"/>
    <n v="1"/>
    <n v="-1"/>
    <s v="https://aw-tipster.blogabet.com"/>
    <x v="451"/>
  </r>
  <r>
    <n v="750"/>
    <s v=" 02 Jan 2019, 21:00"/>
    <s v="Football"/>
    <x v="3"/>
    <s v="Newcastle United - Manchester United"/>
    <n v="1.98"/>
    <s v="WIN"/>
    <s v="Full Event Away -1.00 (AH)"/>
    <s v="0-2"/>
    <s v="PINNACLE"/>
    <n v="1.98"/>
    <n v="1"/>
    <n v="0.98"/>
    <s v="https://aw-tipster.blogabet.com"/>
    <x v="452"/>
  </r>
  <r>
    <n v="751"/>
    <s v=" 02 Jan 2019, 20:45"/>
    <s v="Football"/>
    <x v="3"/>
    <s v="Wolverhampton Wanderers - Crystal Palace"/>
    <n v="0"/>
    <s v="LOST"/>
    <s v="Full Event Home (1X2)"/>
    <s v="0-2"/>
    <s v="PINNACLE"/>
    <n v="2.0099999999999998"/>
    <n v="1"/>
    <n v="-1"/>
    <s v="https://aw-tipster.blogabet.com"/>
    <x v="453"/>
  </r>
  <r>
    <n v="752"/>
    <s v=" 02 Jan 2019, 20:45"/>
    <s v="Football"/>
    <x v="3"/>
    <s v="West Ham United - Brighton and Hove Albion"/>
    <n v="0"/>
    <s v="LOST"/>
    <s v="Full Event Home (1X2)"/>
    <s v="2-2"/>
    <s v="PINNACLE"/>
    <n v="1.99"/>
    <n v="1"/>
    <n v="-1"/>
    <s v="https://aw-tipster.blogabet.com"/>
    <x v="454"/>
  </r>
  <r>
    <n v="753"/>
    <s v=" 02 Jan 2019, 20:45"/>
    <s v="Football"/>
    <x v="3"/>
    <s v="Huddersfield Town - Burnley"/>
    <n v="1.79"/>
    <s v="WIN"/>
    <s v="Full Event Away +0.50 (AH)"/>
    <s v="1-2"/>
    <s v="PINNACLE"/>
    <n v="1.7869999999999999"/>
    <n v="1"/>
    <n v="0.79"/>
    <s v="https://aw-tipster.blogabet.com"/>
    <x v="455"/>
  </r>
  <r>
    <n v="754"/>
    <s v=" 02 Jan 2019, 20:45"/>
    <s v="Football"/>
    <x v="3"/>
    <s v="Chelsea - Southampton"/>
    <n v="0"/>
    <s v="LOST"/>
    <s v="Full Event Home -1.50 (AH)"/>
    <s v="0-0"/>
    <s v="PINNACLE"/>
    <n v="1.7929999999999999"/>
    <n v="1"/>
    <n v="-1"/>
    <s v="https://aw-tipster.blogabet.com"/>
    <x v="456"/>
  </r>
  <r>
    <n v="755"/>
    <s v=" 02 Jan 2019, 20:45"/>
    <s v="Football"/>
    <x v="3"/>
    <s v="Bournemouth - Watford"/>
    <n v="1"/>
    <s v="PUSH"/>
    <s v="Full Event Away +0.00 (AH)"/>
    <s v="3-3"/>
    <s v="PINNACLE"/>
    <n v="2.06"/>
    <n v="1"/>
    <n v="0"/>
    <s v="https://aw-tipster.blogabet.com"/>
    <x v="457"/>
  </r>
  <r>
    <n v="756"/>
    <s v=" 01 Jan 2019, 18:30"/>
    <s v="Football"/>
    <x v="3"/>
    <s v="Cardiff City - Tottenham Hotspur"/>
    <n v="1.81"/>
    <s v="WIN"/>
    <s v="Full Event Away -1.00 (AH)"/>
    <s v="0-3"/>
    <s v="PINNACLE"/>
    <n v="1.8129999999999999"/>
    <n v="1"/>
    <n v="0.81"/>
    <s v="https://aw-tipster.blogabet.com"/>
    <x v="458"/>
  </r>
  <r>
    <n v="757"/>
    <s v=" 01 Jan 2019, 16:00"/>
    <s v="Football"/>
    <x v="3"/>
    <s v="Arsenal - Fulham"/>
    <n v="0"/>
    <s v="LOST"/>
    <s v="Full Event Away +1.50 (AH)"/>
    <s v="4-1"/>
    <s v="PINNACLE"/>
    <n v="1.909"/>
    <n v="1"/>
    <n v="-1"/>
    <s v="https://aw-tipster.blogabet.com"/>
    <x v="459"/>
  </r>
  <r>
    <n v="758"/>
    <s v=" 01 Jan 2019, 13:30"/>
    <s v="Football"/>
    <x v="3"/>
    <s v="Everton - Leicester City"/>
    <n v="1.91"/>
    <s v="WIN"/>
    <s v="Full Event Away +0.50 (AH)"/>
    <s v="0-1"/>
    <s v="PINNACLE"/>
    <n v="1.909"/>
    <n v="1"/>
    <n v="0.91"/>
    <s v="https://aw-tipster.blogabet.com"/>
    <x v="460"/>
  </r>
  <r>
    <n v="759"/>
    <s v=" 30 Dec 2018, 15:15"/>
    <s v="Football"/>
    <x v="3"/>
    <s v="Southampton - Manchester City"/>
    <n v="1.89"/>
    <s v="WIN"/>
    <s v="Full Event Over 3 (O/U)"/>
    <s v="1-3"/>
    <s v="PINNACLE"/>
    <n v="1.8919999999999999"/>
    <n v="1"/>
    <n v="0.89"/>
    <s v="https://aw-tipster.blogabet.com"/>
    <x v="461"/>
  </r>
  <r>
    <n v="760"/>
    <s v=" 30 Dec 2018, 15:15"/>
    <s v="Football"/>
    <x v="3"/>
    <s v="Burnley - West Ham United"/>
    <n v="1.73"/>
    <s v="WIN"/>
    <s v="Full Event Home +0.50 (AH)"/>
    <s v="2-0"/>
    <s v="PINNACLE"/>
    <n v="1.7290000000000001"/>
    <n v="1"/>
    <n v="0.73"/>
    <s v="https://aw-tipster.blogabet.com"/>
    <x v="462"/>
  </r>
  <r>
    <n v="761"/>
    <s v=" 29 Dec 2018, 18:30"/>
    <s v="Football"/>
    <x v="3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x v="463"/>
  </r>
  <r>
    <n v="762"/>
    <s v=" 30 Dec 2018, 17:30"/>
    <s v="Football"/>
    <x v="3"/>
    <s v="Manchester United - Bournemouth"/>
    <n v="1.88"/>
    <s v="WIN"/>
    <s v="First Half Home (1X2)"/>
    <s v="3-1 (4-1)"/>
    <s v="PINNACLE"/>
    <n v="1.8839999999999999"/>
    <n v="1"/>
    <n v="0.88"/>
    <s v="https://aw-tipster.blogabet.com"/>
    <x v="464"/>
  </r>
  <r>
    <n v="763"/>
    <s v=" 30 Dec 2018, 13:00"/>
    <s v="Football"/>
    <x v="3"/>
    <s v="Crystal Palace - Chelsea"/>
    <n v="1"/>
    <s v="PUSH"/>
    <s v="Full Event Home +1.00 (AH)"/>
    <s v="0-1"/>
    <s v="PINNACLE"/>
    <n v="1.7190000000000001"/>
    <n v="1"/>
    <n v="0"/>
    <s v="https://aw-tipster.blogabet.com"/>
    <x v="465"/>
  </r>
  <r>
    <n v="764"/>
    <s v=" 29 Dec 2018, 16:00"/>
    <s v="Football"/>
    <x v="3"/>
    <s v="Watford - Newcastle United"/>
    <n v="0"/>
    <s v="LOST"/>
    <s v="Full Event Home (1X2)"/>
    <s v="1-1"/>
    <s v="PINNACLE"/>
    <n v="1.84"/>
    <n v="1"/>
    <n v="-1"/>
    <s v="https://aw-tipster.blogabet.com"/>
    <x v="466"/>
  </r>
  <r>
    <n v="765"/>
    <s v=" 29 Dec 2018, 16:00"/>
    <s v="Football"/>
    <x v="3"/>
    <s v="Tottenham Hotspur - Wolverhampton Wanderers"/>
    <n v="1.88"/>
    <s v="WIN"/>
    <s v="First Half Home (1X2)"/>
    <s v="1-0 (1-3)"/>
    <s v="PINNACLE"/>
    <n v="1.877"/>
    <n v="1"/>
    <n v="0.88"/>
    <s v="https://aw-tipster.blogabet.com"/>
    <x v="467"/>
  </r>
  <r>
    <n v="766"/>
    <s v=" 29 Dec 2018, 16:00"/>
    <s v="Football"/>
    <x v="3"/>
    <s v="Leicester City - Cardiff City"/>
    <n v="0"/>
    <s v="LOST"/>
    <s v="Full Event Home -1.00 (AH)"/>
    <s v="0-1"/>
    <s v="PINNACLE"/>
    <n v="2.04"/>
    <n v="1"/>
    <n v="-1"/>
    <s v="https://aw-tipster.blogabet.com"/>
    <x v="468"/>
  </r>
  <r>
    <n v="767"/>
    <s v=" 29 Dec 2018, 16:00"/>
    <s v="Football"/>
    <x v="3"/>
    <s v="Fulham - Huddersfield Town"/>
    <n v="2.09"/>
    <s v="WIN"/>
    <s v="Full Event Home (1X2)"/>
    <s v="1-0"/>
    <s v="PINNACLE"/>
    <n v="2.09"/>
    <n v="1"/>
    <n v="1.0900000000000001"/>
    <s v="https://aw-tipster.blogabet.com"/>
    <x v="469"/>
  </r>
  <r>
    <n v="768"/>
    <s v=" 29 Dec 2018, 16:00"/>
    <s v="Football"/>
    <x v="3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x v="470"/>
  </r>
  <r>
    <n v="769"/>
    <s v=" 29 Dec 2018, 20:30"/>
    <s v="Football"/>
    <x v="0"/>
    <s v="AC Milan - SPAL"/>
    <n v="1"/>
    <s v="PUSH"/>
    <s v="Full Event Away +1.00 (AH)"/>
    <s v="2-1"/>
    <s v="PINNACLE"/>
    <n v="2.04"/>
    <n v="1"/>
    <n v="0"/>
    <s v="https://aw-tipster.blogabet.com"/>
    <x v="471"/>
  </r>
  <r>
    <n v="770"/>
    <s v=" 29 Dec 2018, 18:00"/>
    <s v="Football"/>
    <x v="0"/>
    <s v="Napoli - Bologna"/>
    <n v="2.04"/>
    <s v="WIN"/>
    <s v="Full Event Away +1.50 (AH)"/>
    <s v="3-2"/>
    <s v="PINNACLE"/>
    <n v="2.04"/>
    <n v="1"/>
    <n v="1.04"/>
    <s v="https://aw-tipster.blogabet.com"/>
    <x v="472"/>
  </r>
  <r>
    <n v="771"/>
    <s v=" 29 Dec 2018, 15:00"/>
    <s v="Football"/>
    <x v="0"/>
    <s v="Sassuolo - Atalanta BC"/>
    <n v="1.77"/>
    <s v="WIN"/>
    <s v="Full Event Over 2.5 (O/U)"/>
    <s v="2-6"/>
    <s v="PINNACLE"/>
    <n v="1.7689999999999999"/>
    <n v="1"/>
    <n v="0.77"/>
    <s v="https://aw-tipster.blogabet.com"/>
    <x v="473"/>
  </r>
  <r>
    <n v="772"/>
    <s v=" 29 Dec 2018, 15:00"/>
    <s v="Football"/>
    <x v="0"/>
    <s v="Parma FC - AS Roma"/>
    <n v="0"/>
    <s v="LOST"/>
    <s v="Full Event Home +0.50 (AH)"/>
    <s v="0-2"/>
    <s v="PINNACLE"/>
    <n v="2.1800000000000002"/>
    <n v="1"/>
    <n v="-1"/>
    <s v="https://aw-tipster.blogabet.com"/>
    <x v="474"/>
  </r>
  <r>
    <n v="773"/>
    <s v=" 29 Dec 2018, 15:00"/>
    <s v="Football"/>
    <x v="0"/>
    <s v="Lazio - Torino"/>
    <n v="2.16"/>
    <s v="WIN"/>
    <s v="Full Event Away +0.50 (AH)"/>
    <s v="1-1"/>
    <s v="PINNACLE"/>
    <n v="2.16"/>
    <n v="1"/>
    <n v="1.1599999999999999"/>
    <s v="https://aw-tipster.blogabet.com"/>
    <x v="475"/>
  </r>
  <r>
    <n v="774"/>
    <s v=" 29 Dec 2018, 15:00"/>
    <s v="Football"/>
    <x v="0"/>
    <s v="Genoa - Fiorentina"/>
    <n v="1"/>
    <s v="PUSH"/>
    <s v="Full Event Home +0.00 (AH)"/>
    <s v="0-0"/>
    <s v="PINNACLE"/>
    <n v="1.98"/>
    <n v="1"/>
    <n v="0"/>
    <s v="https://aw-tipster.blogabet.com"/>
    <x v="476"/>
  </r>
  <r>
    <n v="775"/>
    <s v=" 29 Dec 2018, 15:00"/>
    <s v="Football"/>
    <x v="0"/>
    <s v="Empoli - FC Internazionale"/>
    <n v="1"/>
    <s v="PUSH"/>
    <s v="Full Event Away -1.00 (AH)"/>
    <s v="0-1"/>
    <s v="PINNACLE"/>
    <n v="1.9610000000000001"/>
    <n v="1"/>
    <n v="0"/>
    <s v="https://aw-tipster.blogabet.com"/>
    <x v="477"/>
  </r>
  <r>
    <n v="776"/>
    <s v=" 29 Dec 2018, 12:30"/>
    <s v="Football"/>
    <x v="0"/>
    <s v="Juventus - Sampdoria"/>
    <n v="1.69"/>
    <s v="WIN"/>
    <s v="Full Event Away +2.00 (AH)"/>
    <s v="2-1"/>
    <s v="PINNACLE"/>
    <n v="1.694"/>
    <n v="1"/>
    <n v="0.69"/>
    <s v="https://aw-tipster.blogabet.com"/>
    <x v="478"/>
  </r>
  <r>
    <n v="777"/>
    <s v=" 26 Dec 2018, 20:30"/>
    <s v="Football"/>
    <x v="0"/>
    <s v="FC Internazionale - Napoli"/>
    <n v="0"/>
    <s v="LOST"/>
    <s v="Full Event Away +0.00 (AH)"/>
    <s v="1-0"/>
    <s v="PINNACLE"/>
    <n v="1.917"/>
    <n v="1"/>
    <n v="-1"/>
    <s v="https://aw-tipster.blogabet.com"/>
    <x v="479"/>
  </r>
  <r>
    <n v="778"/>
    <s v=" 26 Dec 2018, 18:00"/>
    <s v="Football"/>
    <x v="0"/>
    <s v="Torino - Empoli"/>
    <n v="1.75"/>
    <s v="WIN"/>
    <s v="Full Event Home (1X2)"/>
    <s v="3-0"/>
    <s v="PINNACLE"/>
    <n v="1.7509999999999999"/>
    <n v="1"/>
    <n v="0.75"/>
    <s v="https://aw-tipster.blogabet.com"/>
    <x v="480"/>
  </r>
  <r>
    <n v="779"/>
    <s v=" 26 Dec 2018, 18:00"/>
    <s v="Football"/>
    <x v="0"/>
    <s v="AS Roma - Sassuolo"/>
    <n v="2.09"/>
    <s v="WIN"/>
    <s v="Full Event Home -1.00 (AH)"/>
    <s v="3-1"/>
    <s v="PINNACLE"/>
    <n v="2.09"/>
    <n v="1"/>
    <n v="1.0900000000000001"/>
    <s v="https://aw-tipster.blogabet.com"/>
    <x v="481"/>
  </r>
  <r>
    <n v="780"/>
    <s v=" 26 Dec 2018, 15:00"/>
    <s v="Football"/>
    <x v="0"/>
    <s v="Sampdoria - Chievo"/>
    <n v="1.78"/>
    <s v="WIN"/>
    <s v="Full Event Home (1X2)"/>
    <s v="2-0"/>
    <s v="PINNACLE"/>
    <n v="1.7809999999999999"/>
    <n v="1"/>
    <n v="0.78"/>
    <s v="https://aw-tipster.blogabet.com"/>
    <x v="482"/>
  </r>
  <r>
    <n v="781"/>
    <s v=" 26 Dec 2018, 15:00"/>
    <s v="Football"/>
    <x v="0"/>
    <s v="Fiorentina - Parma FC"/>
    <n v="0"/>
    <s v="LOST"/>
    <s v="Full Event Home -1.00 (AH)"/>
    <s v="0-1"/>
    <s v="PINNACLE"/>
    <n v="2.08"/>
    <n v="1"/>
    <n v="-1"/>
    <s v="https://aw-tipster.blogabet.com"/>
    <x v="483"/>
  </r>
  <r>
    <n v="782"/>
    <s v=" 26 Dec 2018, 15:00"/>
    <s v="Football"/>
    <x v="0"/>
    <s v="Bologna - Lazio"/>
    <n v="1.79"/>
    <s v="WIN"/>
    <s v="Full Event Away (1X2)"/>
    <s v="0-2"/>
    <s v="PINNACLE"/>
    <n v="1.7869999999999999"/>
    <n v="1"/>
    <n v="0.79"/>
    <s v="https://aw-tipster.blogabet.com"/>
    <x v="484"/>
  </r>
  <r>
    <n v="783"/>
    <s v=" 26 Dec 2018, 15:00"/>
    <s v="Football"/>
    <x v="0"/>
    <s v="Atalanta BC - Juventus"/>
    <n v="0"/>
    <s v="LOST"/>
    <s v="Full Event Away (1X2)"/>
    <s v="2-2"/>
    <s v="PINNACLE"/>
    <n v="1.7869999999999999"/>
    <n v="1"/>
    <n v="-1"/>
    <s v="https://aw-tipster.blogabet.com"/>
    <x v="485"/>
  </r>
  <r>
    <n v="784"/>
    <s v=" 26 Dec 2018, 12:30"/>
    <s v="Football"/>
    <x v="0"/>
    <s v="Frosinone - AC Milan"/>
    <n v="0"/>
    <s v="LOST"/>
    <s v="Full Event Away (1X2)"/>
    <s v="0-0"/>
    <s v="PINNACLE"/>
    <n v="1.694"/>
    <n v="1"/>
    <n v="-1"/>
    <s v="https://aw-tipster.blogabet.com"/>
    <x v="486"/>
  </r>
  <r>
    <n v="785"/>
    <s v=" 27 Dec 2018, 20:45"/>
    <s v="Football"/>
    <x v="3"/>
    <s v="Southampton - West Ham United"/>
    <n v="1.72"/>
    <s v="WIN"/>
    <s v="Full Event Away +0.50 (AH)"/>
    <s v="1-2"/>
    <s v="PINNACLE"/>
    <n v="1.7190000000000001"/>
    <n v="1"/>
    <n v="0.72"/>
    <s v="https://aw-tipster.blogabet.com"/>
    <x v="487"/>
  </r>
  <r>
    <n v="786"/>
    <s v=" 26 Dec 2018, 20:30"/>
    <s v="Football"/>
    <x v="3"/>
    <s v="Watford - Chelsea"/>
    <n v="1"/>
    <s v="PUSH"/>
    <s v="Full Event Home +1.00 (AH)"/>
    <s v="1-2"/>
    <s v="PINNACLE"/>
    <n v="1.7090000000000001"/>
    <n v="1"/>
    <n v="0"/>
    <s v="https://aw-tipster.blogabet.com"/>
    <x v="488"/>
  </r>
  <r>
    <n v="787"/>
    <s v=" 26 Dec 2018, 18:15"/>
    <s v="Football"/>
    <x v="3"/>
    <s v="Brighton and Hove Albion - Arsenal"/>
    <n v="0"/>
    <s v="LOST"/>
    <s v="Full Event Away (1X2)"/>
    <s v="1-1"/>
    <s v="PINNACLE"/>
    <n v="1.724"/>
    <n v="1"/>
    <n v="-1"/>
    <s v="https://aw-tipster.blogabet.com"/>
    <x v="489"/>
  </r>
  <r>
    <n v="788"/>
    <s v=" 26 Dec 2018, 16:00"/>
    <s v="Football"/>
    <x v="3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x v="490"/>
  </r>
  <r>
    <n v="789"/>
    <s v=" 26 Dec 2018, 16:00"/>
    <s v="Football"/>
    <x v="3"/>
    <s v="Manchester United - Huddersfield Town"/>
    <n v="1.7"/>
    <s v="WIN"/>
    <s v="Full Event Home -1.50 (AH)"/>
    <s v="3-1"/>
    <s v="PINNACLE"/>
    <n v="1.704"/>
    <n v="1"/>
    <n v="0.7"/>
    <s v="https://aw-tipster.blogabet.com"/>
    <x v="491"/>
  </r>
  <r>
    <n v="790"/>
    <s v=" 26 Dec 2018, 16:00"/>
    <s v="Football"/>
    <x v="3"/>
    <s v="Liverpool - Newcastle United"/>
    <n v="0"/>
    <s v="LOST"/>
    <s v="Full Event Away +2.50 (AH)"/>
    <s v="4-0"/>
    <s v="PINNACLE"/>
    <n v="1.6990000000000001"/>
    <n v="1"/>
    <n v="-1"/>
    <s v="https://aw-tipster.blogabet.com"/>
    <x v="492"/>
  </r>
  <r>
    <n v="791"/>
    <s v=" 26 Dec 2018, 16:00"/>
    <s v="Football"/>
    <x v="3"/>
    <s v="Leicester City - Manchester City"/>
    <n v="1.87"/>
    <s v="WIN"/>
    <s v="Full Event Home +1.50 (AH)"/>
    <s v="2-1"/>
    <s v="PINNACLE"/>
    <n v="1.869"/>
    <n v="1"/>
    <n v="0.87"/>
    <s v="https://aw-tipster.blogabet.com"/>
    <x v="493"/>
  </r>
  <r>
    <n v="792"/>
    <s v=" 26 Dec 2018, 16:00"/>
    <s v="Football"/>
    <x v="3"/>
    <s v="Crystal Palace - Cardiff City"/>
    <n v="0"/>
    <s v="LOST"/>
    <s v="Full Event Home -1.00 (AH)"/>
    <s v="0-0"/>
    <s v="PINNACLE"/>
    <n v="2.2200000000000002"/>
    <n v="1"/>
    <n v="-1"/>
    <s v="https://aw-tipster.blogabet.com"/>
    <x v="494"/>
  </r>
  <r>
    <n v="793"/>
    <s v=" 26 Dec 2018, 16:00"/>
    <s v="Football"/>
    <x v="3"/>
    <s v="Burnley - Everton"/>
    <n v="0"/>
    <s v="LOST"/>
    <s v="Full Event Home +0.50 (AH)"/>
    <s v="1-5"/>
    <s v="PINNACLE"/>
    <n v="2"/>
    <n v="1"/>
    <n v="-1"/>
    <s v="https://aw-tipster.blogabet.com"/>
    <x v="495"/>
  </r>
  <r>
    <n v="794"/>
    <s v=" 26 Dec 2018, 13:30"/>
    <s v="Football"/>
    <x v="3"/>
    <s v="Fulham - Wolverhampton Wanderers"/>
    <n v="1"/>
    <s v="PUSH"/>
    <s v="Full Event Away +0.00 (AH)"/>
    <s v="1-1"/>
    <s v="PINNACLE"/>
    <n v="1.6890000000000001"/>
    <n v="1"/>
    <n v="0"/>
    <s v="https://aw-tipster.blogabet.com"/>
    <x v="496"/>
  </r>
  <r>
    <n v="795"/>
    <s v=" 22 Dec 2018, 21:00"/>
    <s v="Football"/>
    <x v="6"/>
    <s v="Strasbourg - Nice"/>
    <n v="1.73"/>
    <s v="WIN"/>
    <s v="Full Event Home +0.00 (AH)"/>
    <s v="2-0"/>
    <s v="PINNACLE"/>
    <n v="1.7290000000000001"/>
    <n v="1"/>
    <n v="0.73"/>
    <s v="https://aw-tipster.blogabet.com"/>
    <x v="497"/>
  </r>
  <r>
    <n v="796"/>
    <s v=" 22 Dec 2018, 21:00"/>
    <s v="Football"/>
    <x v="6"/>
    <s v="St Etienne - Dijon"/>
    <n v="1.93"/>
    <s v="WIN"/>
    <s v="Full Event Home -1.00 (AH)"/>
    <s v="3-0"/>
    <s v="PINNACLE"/>
    <n v="1.925"/>
    <n v="1"/>
    <n v="0.93"/>
    <s v="https://aw-tipster.blogabet.com"/>
    <x v="498"/>
  </r>
  <r>
    <n v="797"/>
    <s v=" 22 Dec 2018, 21:00"/>
    <s v="Football"/>
    <x v="6"/>
    <s v="Rennes - Nimes Olympique"/>
    <n v="0"/>
    <s v="LOST"/>
    <s v="Full Event Away +0.50 (AH)"/>
    <s v="4-0"/>
    <s v="PINNACLE"/>
    <n v="2.11"/>
    <n v="1"/>
    <n v="-1"/>
    <s v="https://aw-tipster.blogabet.com"/>
    <x v="499"/>
  </r>
  <r>
    <n v="798"/>
    <s v=" 22 Dec 2018, 21:00"/>
    <s v="Football"/>
    <x v="6"/>
    <s v="Paris Saint Germain - Nantes"/>
    <n v="1.95"/>
    <s v="WIN"/>
    <s v="Full Event Away +2.50 (AH)"/>
    <s v="1-0"/>
    <s v="PINNACLE"/>
    <n v="1.952"/>
    <n v="1"/>
    <n v="0.95"/>
    <s v="https://aw-tipster.blogabet.com"/>
    <x v="500"/>
  </r>
  <r>
    <n v="799"/>
    <s v=" 22 Dec 2018, 21:00"/>
    <s v="Football"/>
    <x v="6"/>
    <s v="Montpellier HSC - Lyon"/>
    <n v="1.74"/>
    <s v="WIN"/>
    <s v="Full Event Home +0.50 (AH)"/>
    <s v="1-1"/>
    <s v="PINNACLE"/>
    <n v="1.7350000000000001"/>
    <n v="1"/>
    <n v="0.74"/>
    <s v="https://aw-tipster.blogabet.com"/>
    <x v="501"/>
  </r>
  <r>
    <n v="800"/>
    <s v=" 22 Dec 2018, 21:00"/>
    <s v="Football"/>
    <x v="6"/>
    <s v="AS Monaco - Guingamp"/>
    <n v="1.96"/>
    <s v="WIN"/>
    <s v="Full Event Away +0.50 (AH)"/>
    <s v="0-2"/>
    <s v="PINNACLE"/>
    <n v="1.9610000000000001"/>
    <n v="1"/>
    <n v="0.96"/>
    <s v="https://aw-tipster.blogabet.com"/>
    <x v="502"/>
  </r>
  <r>
    <n v="801"/>
    <s v=" 22 Dec 2018, 21:00"/>
    <s v="Football"/>
    <x v="6"/>
    <s v="Lille - Toulouse FC"/>
    <n v="1.68"/>
    <s v="WIN"/>
    <s v="Full Event Away +1.00 (AH)"/>
    <s v="1-2"/>
    <s v="PINNACLE"/>
    <n v="1.6839999999999999"/>
    <n v="1"/>
    <n v="0.68"/>
    <s v="https://aw-tipster.blogabet.com"/>
    <x v="503"/>
  </r>
  <r>
    <n v="802"/>
    <s v=" 22 Dec 2018, 21:00"/>
    <s v="Football"/>
    <x v="6"/>
    <s v="Angers SCO - Marseille"/>
    <n v="1.81"/>
    <s v="WIN"/>
    <s v="Full Event Home +0.50 (AH)"/>
    <s v="1-1"/>
    <s v="PINNACLE"/>
    <n v="1.8129999999999999"/>
    <n v="1"/>
    <n v="0.81"/>
    <s v="https://aw-tipster.blogabet.com"/>
    <x v="504"/>
  </r>
  <r>
    <n v="803"/>
    <s v=" 22 Dec 2018, 16:00"/>
    <s v="Football"/>
    <x v="3"/>
    <s v="Chelsea - Leicester City"/>
    <n v="0"/>
    <s v="LOST"/>
    <s v="Full Event Home -1.50 (AH)"/>
    <s v="0-1"/>
    <s v="PINNACLE"/>
    <n v="2.0299999999999998"/>
    <n v="1"/>
    <n v="-1"/>
    <s v="https://aw-tipster.blogabet.com"/>
    <x v="505"/>
  </r>
  <r>
    <n v="804"/>
    <s v=" 22 Dec 2018, 16:00"/>
    <s v="Football"/>
    <x v="3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x v="506"/>
  </r>
  <r>
    <n v="805"/>
    <s v=" 22 Dec 2018, 13:30"/>
    <s v="Football"/>
    <x v="3"/>
    <s v="Arsenal - Burnley"/>
    <n v="1.72"/>
    <s v="WIN"/>
    <s v="Full Event Home -1.50 (AH)"/>
    <s v="3-1"/>
    <s v="PINNACLE"/>
    <n v="1.724"/>
    <n v="1"/>
    <n v="0.72"/>
    <s v="https://aw-tipster.blogabet.com"/>
    <x v="507"/>
  </r>
  <r>
    <n v="806"/>
    <s v=" 23 Dec 2018, 17:00"/>
    <s v="Football"/>
    <x v="3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x v="508"/>
  </r>
  <r>
    <n v="807"/>
    <s v=" 23 Dec 2018, 18:00"/>
    <s v="Football"/>
    <x v="2"/>
    <s v="Hoffenheim - Mainz 05"/>
    <n v="1.75"/>
    <s v="WIN"/>
    <s v="Full Event Away +1.50 (AH)"/>
    <s v="1-1"/>
    <s v="PINNACLE"/>
    <n v="1.7509999999999999"/>
    <n v="1"/>
    <n v="0.75"/>
    <s v="https://aw-tipster.blogabet.com"/>
    <x v="509"/>
  </r>
  <r>
    <n v="808"/>
    <s v=" 22 Dec 2018, 18:30"/>
    <s v="Football"/>
    <x v="2"/>
    <s v="Eintracht Frankfurt - Bayern Munich"/>
    <n v="0"/>
    <s v="LOST"/>
    <s v="Full Event Home +1.50 (AH)"/>
    <s v="0-3"/>
    <s v="PINNACLE"/>
    <n v="1.746"/>
    <n v="1"/>
    <n v="-1"/>
    <s v="https://aw-tipster.blogabet.com"/>
    <x v="510"/>
  </r>
  <r>
    <n v="809"/>
    <s v=" 22 Dec 2018, 15:30"/>
    <s v="Football"/>
    <x v="2"/>
    <s v="RB Leipzig - Werder Bremen"/>
    <n v="1"/>
    <s v="PUSH"/>
    <s v="Full Event Home -1.00 (AH)"/>
    <s v="3-2"/>
    <s v="PINNACLE"/>
    <n v="1.8129999999999999"/>
    <n v="1"/>
    <n v="0"/>
    <s v="https://aw-tipster.blogabet.com"/>
    <x v="511"/>
  </r>
  <r>
    <n v="810"/>
    <s v=" 22 Dec 2018, 15:30"/>
    <s v="Football"/>
    <x v="2"/>
    <s v="Stuttgart - Schalke 04"/>
    <n v="1.68"/>
    <s v="WIN"/>
    <s v="Full Event Away +0.00 (AH)"/>
    <s v="1-3"/>
    <s v="PINNACLE"/>
    <n v="1.68"/>
    <n v="1"/>
    <n v="0.68"/>
    <s v="https://aw-tipster.blogabet.com"/>
    <x v="512"/>
  </r>
  <r>
    <n v="811"/>
    <s v=" 22 Dec 2018, 15:30"/>
    <s v="Football"/>
    <x v="2"/>
    <s v="Bayer Leverkusen - Hertha Berlin"/>
    <n v="1.72"/>
    <s v="WIN"/>
    <s v="Full Event Home (1X2)"/>
    <s v="3-1"/>
    <s v="PINNACLE"/>
    <n v="1.7190000000000001"/>
    <n v="1"/>
    <n v="0.72"/>
    <s v="https://aw-tipster.blogabet.com"/>
    <x v="513"/>
  </r>
  <r>
    <n v="812"/>
    <s v=" 22 Dec 2018, 16:00"/>
    <s v="Football"/>
    <x v="3"/>
    <s v="Manchester City - Crystal Palace"/>
    <n v="0"/>
    <s v="LOST"/>
    <s v="Full Event Home -2.00 (AH)"/>
    <s v="2-3"/>
    <s v="PINNACLE"/>
    <n v="1.6839999999999999"/>
    <n v="1"/>
    <n v="-1"/>
    <s v="https://aw-tipster.blogabet.com"/>
    <x v="514"/>
  </r>
  <r>
    <n v="813"/>
    <s v=" 22 Dec 2018, 15:00"/>
    <s v="Football"/>
    <x v="0"/>
    <s v="AC Milan - Fiorentina"/>
    <n v="1.68"/>
    <s v="WIN"/>
    <s v="Full Event Away +0.50 (AH)"/>
    <s v="0-1"/>
    <s v="PINNACLE"/>
    <n v="1.6839999999999999"/>
    <n v="1"/>
    <n v="0.68"/>
    <s v="https://aw-tipster.blogabet.com"/>
    <x v="515"/>
  </r>
  <r>
    <n v="814"/>
    <s v=" 21 Dec 2018, 20:30"/>
    <s v="Football"/>
    <x v="2"/>
    <s v="Borussia Dortmund - Borussia Monchengladbach"/>
    <n v="1"/>
    <s v="PUSH"/>
    <s v="Full Event Home -1.00 (AH)"/>
    <s v="2-1"/>
    <s v="PINNACLE"/>
    <n v="1.9"/>
    <n v="1"/>
    <n v="0"/>
    <s v="https://aw-tipster.blogabet.com"/>
    <x v="516"/>
  </r>
  <r>
    <n v="815"/>
    <s v=" 21 Dec 2018, 21:00"/>
    <s v="Football"/>
    <x v="1"/>
    <s v="Real Sociedad - Alaves"/>
    <n v="2.11"/>
    <s v="WIN"/>
    <s v="Full Event Away +0.50 (AH)"/>
    <s v="0-1"/>
    <s v="PINNACLE"/>
    <n v="2.11"/>
    <n v="1"/>
    <n v="1.1100000000000001"/>
    <s v="https://aw-tipster.blogabet.com"/>
    <x v="517"/>
  </r>
  <r>
    <n v="816"/>
    <s v=" 22 Dec 2018, 20:45"/>
    <s v="Football"/>
    <x v="1"/>
    <s v="Athletic Club Bilbao - Real Valladolid CF"/>
    <n v="0"/>
    <s v="LOST"/>
    <s v="Full Event Home (1X2)"/>
    <s v="1-1"/>
    <s v="PINNACLE"/>
    <n v="1.7350000000000001"/>
    <n v="1"/>
    <n v="-1"/>
    <s v="https://aw-tipster.blogabet.com"/>
    <x v="518"/>
  </r>
  <r>
    <n v="817"/>
    <s v=" 22 Dec 2018, 15:00"/>
    <s v="Football"/>
    <x v="0"/>
    <s v="Genoa - Atalanta BC"/>
    <n v="1.85"/>
    <s v="WIN"/>
    <s v="Full Event Over 2.5 (O/U)"/>
    <s v="3-1"/>
    <s v="PINNACLE"/>
    <n v="1.847"/>
    <n v="1"/>
    <n v="0.85"/>
    <s v="https://aw-tipster.blogabet.com"/>
    <x v="519"/>
  </r>
  <r>
    <n v="818"/>
    <s v=" 22 Dec 2018, 12:30"/>
    <s v="Football"/>
    <x v="0"/>
    <s v="Lazio - Cagliari"/>
    <n v="2.2200000000000002"/>
    <s v="WIN"/>
    <s v="Full Event Home -1.50 (AH)"/>
    <s v="3-1"/>
    <s v="PINNACLE"/>
    <n v="2.2200000000000002"/>
    <n v="1"/>
    <n v="1.22"/>
    <s v="https://aw-tipster.blogabet.com"/>
    <x v="520"/>
  </r>
  <r>
    <n v="819"/>
    <s v=" 22 Dec 2018, 18:30"/>
    <s v="Football"/>
    <x v="1"/>
    <s v="Barcelona - Celta Vigo"/>
    <n v="0"/>
    <s v="LOST"/>
    <s v="Full Event Over 4 (O/U)"/>
    <s v="2-0"/>
    <s v="PINNACLE"/>
    <n v="1.714"/>
    <n v="1"/>
    <n v="-1"/>
    <s v="https://aw-tipster.blogabet.com"/>
    <x v="521"/>
  </r>
  <r>
    <n v="820"/>
    <s v=" 23 Dec 2018, 12:00"/>
    <s v="Football"/>
    <x v="1"/>
    <s v="Valencia - Huesca"/>
    <n v="1.81"/>
    <s v="WIN"/>
    <s v="Full Event Away +1.50 (AH)"/>
    <s v="2-1"/>
    <s v="PINNACLE"/>
    <n v="1.8129999999999999"/>
    <n v="1"/>
    <n v="0.81"/>
    <s v="https://aw-tipster.blogabet.com"/>
    <x v="522"/>
  </r>
  <r>
    <n v="821"/>
    <s v=" 22 Dec 2018, 16:15"/>
    <s v="Football"/>
    <x v="1"/>
    <s v="Atletico Madrid - Espanyol"/>
    <n v="0"/>
    <s v="LOST"/>
    <s v="Full Event Home -1.50 (AH)"/>
    <s v="1-0"/>
    <s v="PINNACLE"/>
    <n v="2.42"/>
    <n v="1"/>
    <n v="-1"/>
    <s v="https://aw-tipster.blogabet.com"/>
    <x v="523"/>
  </r>
  <r>
    <n v="822"/>
    <s v=" 22 Dec 2018, 13:00"/>
    <s v="Football"/>
    <x v="1"/>
    <s v="Real Betis - Eibar"/>
    <n v="0"/>
    <s v="LOST"/>
    <s v="Full Event Home (1X2)"/>
    <s v="1-1"/>
    <s v="PINNACLE"/>
    <n v="1.7749999999999999"/>
    <n v="1"/>
    <n v="-1"/>
    <s v="https://aw-tipster.blogabet.com"/>
    <x v="524"/>
  </r>
  <r>
    <n v="823"/>
    <s v=" 23 Dec 2018, 16:15"/>
    <s v="Football"/>
    <x v="1"/>
    <s v="Leganes - Sevilla"/>
    <n v="1.69"/>
    <s v="WIN"/>
    <s v="Full Event Home +0.50 (AH)"/>
    <s v="1-1"/>
    <s v="PINNACLE"/>
    <n v="1.6890000000000001"/>
    <n v="1"/>
    <n v="0.69"/>
    <s v="https://aw-tipster.blogabet.com"/>
    <x v="525"/>
  </r>
  <r>
    <n v="824"/>
    <s v=" 22 Dec 2018, 20:30"/>
    <s v="Football"/>
    <x v="0"/>
    <s v="Juventus - AS Roma"/>
    <n v="1"/>
    <s v="PUSH"/>
    <s v="Full Event Home -1.00 (AH)"/>
    <s v="1-0"/>
    <s v="PINNACLE"/>
    <n v="1.7090000000000001"/>
    <n v="1"/>
    <n v="0"/>
    <s v="https://aw-tipster.blogabet.com"/>
    <x v="526"/>
  </r>
  <r>
    <n v="825"/>
    <s v=" 22 Dec 2018, 15:00"/>
    <s v="Football"/>
    <x v="0"/>
    <s v="Napoli - SPAL"/>
    <n v="0"/>
    <s v="LOST"/>
    <s v="Full Event Home -2.00 (AH)"/>
    <s v="1-0"/>
    <s v="PINNACLE"/>
    <n v="2.0299999999999998"/>
    <n v="1"/>
    <n v="-1"/>
    <s v="https://aw-tipster.blogabet.com"/>
    <x v="527"/>
  </r>
  <r>
    <n v="826"/>
    <s v=" 22 Dec 2018, 15:00"/>
    <s v="Football"/>
    <x v="0"/>
    <s v="Empoli - Sampdoria"/>
    <n v="2.2200000000000002"/>
    <s v="WIN"/>
    <s v="Full Event Away +0.00 (AH)"/>
    <s v="2-4"/>
    <s v="PINNACLE"/>
    <n v="2.2200000000000002"/>
    <n v="1"/>
    <n v="1.22"/>
    <s v="https://aw-tipster.blogabet.com"/>
    <x v="528"/>
  </r>
  <r>
    <n v="827"/>
    <s v=" 19 Dec 2018, 18:30"/>
    <s v="Football"/>
    <x v="2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x v="529"/>
  </r>
  <r>
    <n v="828"/>
    <s v=" 19 Dec 2018, 20:30"/>
    <s v="Football"/>
    <x v="2"/>
    <s v="Bayern Munich - RB Leipzig"/>
    <n v="0"/>
    <s v="LOST"/>
    <s v="First Half Home (1X2)"/>
    <s v="0-0 (1-0)"/>
    <s v="PINNACLE"/>
    <n v="1.84"/>
    <n v="1"/>
    <n v="-1"/>
    <s v="https://aw-tipster.blogabet.com"/>
    <x v="530"/>
  </r>
  <r>
    <n v="829"/>
    <s v=" 19 Dec 2018, 20:30"/>
    <s v="Football"/>
    <x v="2"/>
    <s v="Mainz 05 - Eintracht Frankfurt"/>
    <n v="1"/>
    <s v="PUSH"/>
    <s v="Full Event Away +0.00 (AH)"/>
    <s v="2-2"/>
    <s v="PINNACLE"/>
    <n v="1.74"/>
    <n v="1"/>
    <n v="0"/>
    <s v="https://aw-tipster.blogabet.com"/>
    <x v="531"/>
  </r>
  <r>
    <n v="830"/>
    <s v=" 21 Dec 2018, 21:00"/>
    <s v="Football"/>
    <x v="3"/>
    <s v="Wolverhampton Wanderers - Liverpool"/>
    <n v="2"/>
    <s v="WIN"/>
    <s v="Full Event Away -1.00 (AH)"/>
    <s v="0-2"/>
    <s v="PINNACLE"/>
    <n v="2"/>
    <n v="1"/>
    <n v="1"/>
    <s v="https://aw-tipster.blogabet.com"/>
    <x v="532"/>
  </r>
  <r>
    <n v="831"/>
    <s v=" 22 Dec 2018, 18:30"/>
    <s v="Football"/>
    <x v="3"/>
    <s v="Cardiff City - Manchester United"/>
    <n v="0"/>
    <s v="LOST"/>
    <s v="Full Event Home +1.00 (AH)"/>
    <s v="1-5"/>
    <s v="PINNACLE"/>
    <n v="1.8129999999999999"/>
    <n v="1"/>
    <n v="-1"/>
    <s v="https://aw-tipster.blogabet.com"/>
    <x v="533"/>
  </r>
  <r>
    <n v="832"/>
    <s v=" 22 Dec 2018, 16:00"/>
    <s v="Football"/>
    <x v="3"/>
    <s v="Huddersfield Town - Southampton"/>
    <n v="1.76"/>
    <s v="WIN"/>
    <s v="Full Event Away +0.00 (AH)"/>
    <s v="1-3"/>
    <s v="PINNACLE"/>
    <n v="1.7629999999999999"/>
    <n v="1"/>
    <n v="0.76"/>
    <s v="https://aw-tipster.blogabet.com"/>
    <x v="534"/>
  </r>
  <r>
    <n v="833"/>
    <s v=" 19 Dec 2018, 20:45"/>
    <s v="Football"/>
    <x v="12"/>
    <s v="Arsenal - Tottenham Hotspur"/>
    <n v="2.09"/>
    <s v="WIN"/>
    <s v="Full Event Away +0.00 (AH)"/>
    <s v="0-2"/>
    <s v="PINNACLE"/>
    <n v="2.09"/>
    <n v="1"/>
    <n v="1.0900000000000001"/>
    <s v="https://aw-tipster.blogabet.com"/>
    <x v="535"/>
  </r>
  <r>
    <n v="834"/>
    <s v=" 19 Dec 2018, 20:45"/>
    <s v="Football"/>
    <x v="12"/>
    <s v="Chelsea - Bournemouth"/>
    <n v="0"/>
    <s v="LOST"/>
    <s v="Full Event Home -1.50 (AH)"/>
    <s v="1-0"/>
    <s v="PINNACLE"/>
    <n v="1.925"/>
    <n v="1"/>
    <n v="-1"/>
    <s v="https://aw-tipster.blogabet.com"/>
    <x v="536"/>
  </r>
  <r>
    <n v="835"/>
    <s v=" 18 Dec 2018, 20:30"/>
    <s v="Football"/>
    <x v="2"/>
    <s v="Fortuna Dusseldorf - Borussia Dortmund"/>
    <n v="0"/>
    <s v="LOST"/>
    <s v="First Half Away (1X2)"/>
    <s v="1-0 (2-1)"/>
    <s v="PINNACLE"/>
    <n v="1.97"/>
    <n v="1"/>
    <n v="-1"/>
    <s v="https://aw-tipster.blogabet.com"/>
    <x v="537"/>
  </r>
  <r>
    <n v="836"/>
    <s v=" 18 Dec 2018, 20:30"/>
    <s v="Football"/>
    <x v="2"/>
    <s v="Hertha Berlin - Augsburg"/>
    <n v="1.68"/>
    <s v="WIN"/>
    <s v="Full Event Away +0.50 (AH)"/>
    <s v="2-2"/>
    <s v="PINNACLE"/>
    <n v="1.6839999999999999"/>
    <n v="1"/>
    <n v="0.68"/>
    <s v="https://aw-tipster.blogabet.com"/>
    <x v="538"/>
  </r>
  <r>
    <n v="837"/>
    <s v=" 19 Dec 2018, 20:30"/>
    <s v="Football"/>
    <x v="2"/>
    <s v="Werder Bremen - Hoffenheim"/>
    <n v="0"/>
    <s v="LOST"/>
    <s v="Full Event Away (1X2)"/>
    <s v="1-1"/>
    <s v="PINNACLE"/>
    <n v="2.19"/>
    <n v="1"/>
    <n v="-1"/>
    <s v="https://aw-tipster.blogabet.com"/>
    <x v="539"/>
  </r>
  <r>
    <n v="838"/>
    <s v=" 18 Dec 2018, 18:30"/>
    <s v="Football"/>
    <x v="2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x v="540"/>
  </r>
  <r>
    <n v="839"/>
    <s v=" 22 Dec 2018, 16:00"/>
    <s v="Football"/>
    <x v="3"/>
    <s v="West Ham United - Watford"/>
    <n v="0"/>
    <s v="LOST"/>
    <s v="Full Event Over 2.5 (O/U)"/>
    <s v="0-2"/>
    <s v="PINNACLE"/>
    <n v="1.8620000000000001"/>
    <n v="1"/>
    <n v="-1"/>
    <s v="https://aw-tipster.blogabet.com"/>
    <x v="541"/>
  </r>
  <r>
    <n v="840"/>
    <s v=" 22 Dec 2018, 16:00"/>
    <s v="Football"/>
    <x v="3"/>
    <s v="Newcastle United - Fulham"/>
    <n v="0"/>
    <s v="LOST"/>
    <s v="Full Event Home (1X2)"/>
    <s v="0-0"/>
    <s v="PINNACLE"/>
    <n v="2"/>
    <n v="1"/>
    <n v="-1"/>
    <s v="https://aw-tipster.blogabet.com"/>
    <x v="542"/>
  </r>
  <r>
    <n v="841"/>
    <s v=" 18 Dec 2018, 20:45"/>
    <s v="Football"/>
    <x v="12"/>
    <s v="Leicester City - Manchester City"/>
    <n v="1.95"/>
    <s v="WIN"/>
    <s v="First Half Away (1X2)"/>
    <s v="0-1 (1-1)"/>
    <s v="PINNACLE"/>
    <n v="1.952"/>
    <n v="1"/>
    <n v="0.95"/>
    <s v="https://aw-tipster.blogabet.com"/>
    <x v="543"/>
  </r>
  <r>
    <n v="842"/>
    <s v=" 16 Dec 2018, 16:15"/>
    <s v="Football"/>
    <x v="1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x v="544"/>
  </r>
  <r>
    <n v="843"/>
    <s v=" 16 Dec 2018, 14:30"/>
    <s v="Football"/>
    <x v="3"/>
    <s v="Southampton - Arsenal"/>
    <n v="1.98"/>
    <s v="WIN"/>
    <s v="Full Event Over 3 (O/U)"/>
    <s v="3-2"/>
    <s v="PINNACLE"/>
    <n v="1.98"/>
    <n v="1"/>
    <n v="0.98"/>
    <s v="https://aw-tipster.blogabet.com"/>
    <x v="545"/>
  </r>
  <r>
    <n v="844"/>
    <s v=" 16 Dec 2018, 15:30"/>
    <s v="Football"/>
    <x v="2"/>
    <s v="RB Leipzig - Mainz 05"/>
    <n v="0"/>
    <s v="LOST"/>
    <s v="Full Event Under 3 (O/U)"/>
    <s v="4-1"/>
    <s v="PINNACLE"/>
    <n v="2"/>
    <n v="1"/>
    <n v="-1"/>
    <s v="https://aw-tipster.blogabet.com"/>
    <x v="546"/>
  </r>
  <r>
    <n v="845"/>
    <s v=" 16 Dec 2018, 18:00"/>
    <s v="Football"/>
    <x v="2"/>
    <s v="Eintracht Frankfurt - Bayer Leverkusen"/>
    <n v="1"/>
    <s v="PUSH"/>
    <s v="Full Event Over 3 (O/U)"/>
    <s v="2-1"/>
    <s v="PINNACLE"/>
    <n v="2.0499999999999998"/>
    <n v="1"/>
    <n v="0"/>
    <s v="https://aw-tipster.blogabet.com"/>
    <x v="547"/>
  </r>
  <r>
    <n v="846"/>
    <s v=" 18 Dec 2018, 20:30"/>
    <s v="Football"/>
    <x v="0"/>
    <s v="Bologna - AC Milan"/>
    <n v="0"/>
    <s v="LOST"/>
    <s v="Full Event Away (1X2)"/>
    <s v="0-0"/>
    <s v="PINNACLE"/>
    <n v="1.9430000000000001"/>
    <n v="1"/>
    <n v="-1"/>
    <s v="https://aw-tipster.blogabet.com"/>
    <x v="548"/>
  </r>
  <r>
    <n v="847"/>
    <s v=" 16 Dec 2018, 14:30"/>
    <s v="Football"/>
    <x v="3"/>
    <s v="Brighton and Hove Albion - Chelsea"/>
    <n v="1.7"/>
    <s v="WIN"/>
    <s v="Full Event Home +1.50 (AH)"/>
    <s v="1-2"/>
    <s v="PINNACLE"/>
    <n v="1.6990000000000001"/>
    <n v="1"/>
    <n v="0.7"/>
    <s v="https://aw-tipster.blogabet.com"/>
    <x v="549"/>
  </r>
  <r>
    <n v="848"/>
    <s v=" 17 Dec 2018, 20:30"/>
    <s v="Football"/>
    <x v="0"/>
    <s v="Atalanta BC - Lazio"/>
    <n v="2.2400000000000002"/>
    <s v="WIN"/>
    <s v="Full Event Home (1X2)"/>
    <s v="1-0"/>
    <s v="PINNACLE"/>
    <n v="2.2400000000000002"/>
    <n v="1"/>
    <n v="1.24"/>
    <s v="https://aw-tipster.blogabet.com"/>
    <x v="550"/>
  </r>
  <r>
    <n v="849"/>
    <s v=" 16 Dec 2018, 12:00"/>
    <s v="Football"/>
    <x v="1"/>
    <s v="Sevilla - Girona"/>
    <n v="0"/>
    <s v="LOST"/>
    <s v="Full Event Away +1.00 (AH)"/>
    <s v="2-0"/>
    <s v="PINNACLE"/>
    <n v="2.2000000000000002"/>
    <n v="1"/>
    <n v="-1"/>
    <s v="https://aw-tipster.blogabet.com"/>
    <x v="551"/>
  </r>
  <r>
    <n v="850"/>
    <s v=" 16 Dec 2018, 18:30"/>
    <s v="Football"/>
    <x v="1"/>
    <s v="Huesca - Villarreal CF"/>
    <n v="0"/>
    <s v="LOST"/>
    <s v="Full Event Away (1X2)"/>
    <s v="2-2"/>
    <s v="PINNACLE"/>
    <n v="2.23"/>
    <n v="1"/>
    <n v="-1"/>
    <s v="https://aw-tipster.blogabet.com"/>
    <x v="552"/>
  </r>
  <r>
    <n v="851"/>
    <s v=" 15 Dec 2018, 15:30"/>
    <s v="Football"/>
    <x v="2"/>
    <s v="Hoffenheim - Borussia Monchengladbach"/>
    <n v="1.92"/>
    <s v="WIN"/>
    <s v="Full Event Away +0.50 (AH)"/>
    <s v="0-0"/>
    <s v="PINNACLE"/>
    <n v="1.917"/>
    <n v="1"/>
    <n v="0.92"/>
    <s v="https://aw-tipster.blogabet.com"/>
    <x v="553"/>
  </r>
  <r>
    <n v="852"/>
    <s v=" 15 Dec 2018, 15:30"/>
    <s v="Football"/>
    <x v="2"/>
    <s v="Hannover 96 - Bayern Munich"/>
    <n v="1.68"/>
    <s v="WIN"/>
    <s v="First Half Away (1X2)"/>
    <s v="0-2 (0-4)"/>
    <s v="PINNACLE"/>
    <n v="1.68"/>
    <n v="1"/>
    <n v="0.68"/>
    <s v="https://aw-tipster.blogabet.com"/>
    <x v="554"/>
  </r>
  <r>
    <n v="853"/>
    <s v=" 15 Dec 2018, 20:30"/>
    <s v="Football"/>
    <x v="0"/>
    <s v="Torino - Juventus"/>
    <n v="1"/>
    <s v="PUSH"/>
    <s v="Full Event Home +1.00 (AH)"/>
    <s v="0-1"/>
    <s v="PINNACLE"/>
    <n v="1.8919999999999999"/>
    <n v="1"/>
    <n v="0"/>
    <s v="https://aw-tipster.blogabet.com"/>
    <x v="555"/>
  </r>
  <r>
    <n v="854"/>
    <s v=" 16 Dec 2018, 20:30"/>
    <s v="Football"/>
    <x v="0"/>
    <s v="AS Roma - Genoa"/>
    <n v="1"/>
    <s v="PUSH"/>
    <s v="Full Event Home -1.00 (AH)"/>
    <s v="3-2"/>
    <s v="PINNACLE"/>
    <n v="1.7929999999999999"/>
    <n v="1"/>
    <n v="0"/>
    <s v="https://aw-tipster.blogabet.com"/>
    <x v="556"/>
  </r>
  <r>
    <n v="855"/>
    <s v=" 15 Dec 2018, 20:45"/>
    <s v="Football"/>
    <x v="1"/>
    <s v="Eibar - Valencia"/>
    <n v="0"/>
    <s v="LOST"/>
    <s v="Full Event Over 2.5 (O/U)"/>
    <s v="1-1"/>
    <s v="PINNACLE"/>
    <n v="2.21"/>
    <n v="1"/>
    <n v="-1"/>
    <s v="https://aw-tipster.blogabet.com"/>
    <x v="557"/>
  </r>
  <r>
    <n v="856"/>
    <s v=" 15 Dec 2018, 18:30"/>
    <s v="Football"/>
    <x v="1"/>
    <s v="Real Madrid - Rayo Vallecano"/>
    <n v="2.08"/>
    <s v="WIN"/>
    <s v="Full Event Home under 3 (Team O/U)"/>
    <s v="1-0"/>
    <s v="PINNACLE"/>
    <n v="2.08"/>
    <n v="1"/>
    <n v="1.08"/>
    <s v="https://aw-tipster.blogabet.com"/>
    <x v="558"/>
  </r>
  <r>
    <n v="857"/>
    <s v=" 15 Dec 2018, 13:30"/>
    <s v="Football"/>
    <x v="3"/>
    <s v="Manchester City - Everton"/>
    <n v="1"/>
    <s v="PUSH"/>
    <s v="Full Event Home -2.00 (AH)"/>
    <s v="3-1"/>
    <s v="PINNACLE"/>
    <n v="2.08"/>
    <n v="1"/>
    <n v="0"/>
    <s v="https://aw-tipster.blogabet.com"/>
    <x v="559"/>
  </r>
  <r>
    <n v="858"/>
    <s v=" 16 Dec 2018, 17:00"/>
    <s v="Football"/>
    <x v="3"/>
    <s v="Liverpool - Manchester United"/>
    <n v="2.02"/>
    <s v="WIN"/>
    <s v="Full Event Home -1.00 (AH)"/>
    <s v="3-1"/>
    <s v="PINNACLE"/>
    <n v="2.02"/>
    <n v="1"/>
    <n v="1.02"/>
    <s v="https://aw-tipster.blogabet.com"/>
    <x v="560"/>
  </r>
  <r>
    <n v="859"/>
    <s v=" 16 Dec 2018, 13:00"/>
    <s v="Football"/>
    <x v="6"/>
    <s v="Lyon - AS Monaco"/>
    <n v="1.68"/>
    <s v="WIN"/>
    <s v="Full Event Home -1.00 (AH)"/>
    <s v="3-0"/>
    <s v="PINNACLE"/>
    <n v="1.6839999999999999"/>
    <n v="1"/>
    <n v="0.68"/>
    <s v="https://aw-tipster.blogabet.com"/>
    <x v="561"/>
  </r>
  <r>
    <n v="860"/>
    <s v=" 16 Dec 2018, 18:00"/>
    <s v="Football"/>
    <x v="0"/>
    <s v="Cagliari - Napoli"/>
    <n v="1"/>
    <s v="PUSH"/>
    <s v="Full Event Away -1.00 (AH)"/>
    <s v="0-1"/>
    <s v="PINNACLE"/>
    <n v="1.7869999999999999"/>
    <n v="1"/>
    <n v="0"/>
    <s v="https://aw-tipster.blogabet.com"/>
    <x v="562"/>
  </r>
  <r>
    <n v="861"/>
    <s v=" 15 Dec 2018, 18:00"/>
    <s v="Football"/>
    <x v="0"/>
    <s v="FC Internazionale - Udinese"/>
    <n v="0"/>
    <s v="LOST"/>
    <s v="First Half Home (1X2)"/>
    <s v="0-0 (1-0)"/>
    <s v="PINNACLE"/>
    <n v="1.8919999999999999"/>
    <n v="1"/>
    <n v="-1"/>
    <s v="https://aw-tipster.blogabet.com"/>
    <x v="563"/>
  </r>
  <r>
    <n v="862"/>
    <s v=" 15 Dec 2018, 16:00"/>
    <s v="Football"/>
    <x v="3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x v="564"/>
  </r>
  <r>
    <n v="863"/>
    <s v=" 15 Dec 2018, 16:15"/>
    <s v="Football"/>
    <x v="1"/>
    <s v="Real Valladolid CF - Atletico Madrid"/>
    <n v="1.76"/>
    <s v="WIN"/>
    <s v="Full Event Away (1X2)"/>
    <s v="2-3"/>
    <s v="PINNACLE"/>
    <n v="1.7629999999999999"/>
    <n v="1"/>
    <n v="0.76"/>
    <s v="https://aw-tipster.blogabet.com"/>
    <x v="565"/>
  </r>
  <r>
    <n v="864"/>
    <s v=" 16 Dec 2018, 20:45"/>
    <s v="Football"/>
    <x v="1"/>
    <s v="Levante UD - Barcelona"/>
    <n v="1.67"/>
    <s v="WIN"/>
    <s v="First Half Away (1X2)"/>
    <s v="0-2 (0-5)"/>
    <s v="PINNACLE"/>
    <n v="1.671"/>
    <n v="1"/>
    <n v="0.67"/>
    <s v="https://aw-tipster.blogabet.com"/>
    <x v="566"/>
  </r>
  <r>
    <n v="865"/>
    <s v=" 15 Dec 2018, 18:30"/>
    <s v="Football"/>
    <x v="2"/>
    <s v="Borussia Dortmund - Werder Bremen"/>
    <n v="1.92"/>
    <s v="WIN"/>
    <s v="First Half Home (1X2)"/>
    <s v="2-1 (2-1)"/>
    <s v="PINNACLE"/>
    <n v="1.917"/>
    <n v="1"/>
    <n v="0.92"/>
    <s v="https://aw-tipster.blogabet.com"/>
    <x v="567"/>
  </r>
  <r>
    <n v="866"/>
    <s v=" 15 Dec 2018, 15:30"/>
    <s v="Football"/>
    <x v="2"/>
    <s v="Augsburg - Schalke 04"/>
    <n v="1"/>
    <s v="PUSH"/>
    <s v="Full Event Home +0.00 (AH)"/>
    <s v="1-1"/>
    <s v="PINNACLE"/>
    <n v="1.9610000000000001"/>
    <n v="1"/>
    <n v="0"/>
    <s v="https://aw-tipster.blogabet.com"/>
    <x v="568"/>
  </r>
  <r>
    <n v="867"/>
    <s v=" 15 Dec 2018, 17:00"/>
    <s v="Football"/>
    <x v="6"/>
    <s v="Dijon - Paris Saint Germain"/>
    <n v="1"/>
    <s v="PUSH"/>
    <s v="Full Event Away -2.00 (AH)"/>
    <s v="Postponed"/>
    <s v="PINNACLE"/>
    <n v="1.84"/>
    <n v="1"/>
    <n v="0"/>
    <s v="https://aw-tipster.blogabet.com"/>
    <x v="569"/>
  </r>
  <r>
    <n v="868"/>
    <s v=" 17 Dec 2018, 21:00"/>
    <s v="Football"/>
    <x v="1"/>
    <s v="Alaves - Athletic Club Bilbao"/>
    <n v="1"/>
    <s v="PUSH"/>
    <s v="Full Event Away +0.00 (AH)"/>
    <s v="0-0"/>
    <s v="PINNACLE"/>
    <n v="1.9610000000000001"/>
    <n v="1"/>
    <n v="0"/>
    <s v="https://aw-tipster.blogabet.com"/>
    <x v="570"/>
  </r>
  <r>
    <n v="869"/>
    <s v=" 15 Dec 2018, 16:00"/>
    <s v="Football"/>
    <x v="3"/>
    <s v="Watford - Cardiff City"/>
    <n v="1.98"/>
    <s v="WIN"/>
    <s v="Full Event Over 2.5 (O/U)"/>
    <s v="3-2"/>
    <s v="PINNACLE"/>
    <n v="1.98"/>
    <n v="1"/>
    <n v="0.98"/>
    <s v="https://aw-tipster.blogabet.com"/>
    <x v="571"/>
  </r>
  <r>
    <n v="870"/>
    <s v=" 15 Dec 2018, 18:30"/>
    <s v="Football"/>
    <x v="3"/>
    <s v="Fulham - West Ham United"/>
    <n v="0"/>
    <s v="LOST"/>
    <s v="Full Event Home +0.00 (AH)"/>
    <s v="0-2"/>
    <s v="PINNACLE"/>
    <n v="2.06"/>
    <n v="1"/>
    <n v="-1"/>
    <s v="https://aw-tipster.blogabet.com"/>
    <x v="572"/>
  </r>
  <r>
    <n v="871"/>
    <s v=" 15 Dec 2018, 16:00"/>
    <s v="Football"/>
    <x v="3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x v="573"/>
  </r>
  <r>
    <n v="872"/>
    <s v=" 15 Dec 2018, 16:00"/>
    <s v="Football"/>
    <x v="3"/>
    <s v="Crystal Palace - Leicester City"/>
    <n v="0"/>
    <s v="LOST"/>
    <s v="Full Event Away +0.00 (AH)"/>
    <s v="1-0"/>
    <s v="PINNACLE"/>
    <n v="2.2599999999999998"/>
    <n v="1"/>
    <n v="-1"/>
    <s v="https://aw-tipster.blogabet.com"/>
    <x v="574"/>
  </r>
  <r>
    <n v="873"/>
    <s v=" 15 Dec 2018, 16:00"/>
    <s v="Football"/>
    <x v="3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x v="575"/>
  </r>
  <r>
    <n v="874"/>
    <s v=" 16 Dec 2018, 16:00"/>
    <s v="Football"/>
    <x v="6"/>
    <s v="Nimes Olympique - Lille"/>
    <n v="2.12"/>
    <s v="WIN"/>
    <s v="Full Event Away +0.00 (AH)"/>
    <s v="2-3"/>
    <s v="PINNACLE"/>
    <n v="2.12"/>
    <n v="1"/>
    <n v="1.1200000000000001"/>
    <s v="https://aw-tipster.blogabet.com"/>
    <x v="576"/>
  </r>
  <r>
    <n v="875"/>
    <s v=" 15 Dec 2018, 20:00"/>
    <s v="Football"/>
    <x v="6"/>
    <s v="Nantes - Montpellier HSC"/>
    <n v="1"/>
    <s v="PUSH"/>
    <s v="Full Event Home +0.00 (AH)"/>
    <s v="Postponed"/>
    <s v="PINNACLE"/>
    <n v="1.7689999999999999"/>
    <n v="1"/>
    <n v="0"/>
    <s v="https://aw-tipster.blogabet.com"/>
    <x v="577"/>
  </r>
  <r>
    <n v="876"/>
    <s v=" 14 Dec 2018, 20:45"/>
    <s v="Football"/>
    <x v="6"/>
    <s v="Nice - St Etienne"/>
    <n v="1"/>
    <s v="PUSH"/>
    <s v="Full Event Home (1X2)"/>
    <s v="Postponed"/>
    <s v="PINNACLE"/>
    <n v="2.34"/>
    <n v="1"/>
    <n v="0"/>
    <s v="https://aw-tipster.blogabet.com"/>
    <x v="578"/>
  </r>
  <r>
    <n v="877"/>
    <s v=" 15 Dec 2018, 15:30"/>
    <s v="Football"/>
    <x v="2"/>
    <s v="Stuttgart - Hertha Berlin"/>
    <n v="0"/>
    <s v="LOST"/>
    <s v="Full Event Away +0.00 (AH)"/>
    <s v="2-1"/>
    <s v="PINNACLE"/>
    <n v="1.98"/>
    <n v="1"/>
    <n v="-1"/>
    <s v="https://aw-tipster.blogabet.com"/>
    <x v="579"/>
  </r>
  <r>
    <n v="878"/>
    <s v=" 15 Dec 2018, 13:00"/>
    <s v="Football"/>
    <x v="1"/>
    <s v="Getafe - Real Sociedad"/>
    <n v="0"/>
    <s v="LOST"/>
    <s v="Full Event Away +0.50 (AH)"/>
    <s v="1-0"/>
    <s v="PINNACLE"/>
    <n v="1.7350000000000001"/>
    <n v="1"/>
    <n v="-1"/>
    <s v="https://aw-tipster.blogabet.com"/>
    <x v="580"/>
  </r>
  <r>
    <n v="879"/>
    <s v=" 13 Dec 2018, 18:55"/>
    <s v="Football"/>
    <x v="8"/>
    <s v="Rennes - FC Astana"/>
    <n v="2.37"/>
    <s v="WIN"/>
    <s v="Full Event Home -1.00 (AH)"/>
    <s v="2-0"/>
    <s v="PINNACLE"/>
    <n v="2.37"/>
    <n v="1"/>
    <n v="1.37"/>
    <s v="https://aw-tipster.blogabet.com"/>
    <x v="581"/>
  </r>
  <r>
    <n v="880"/>
    <s v=" 13 Dec 2018, 18:55"/>
    <s v="Football"/>
    <x v="8"/>
    <s v="Sevilla - FK Krasnodar"/>
    <n v="1"/>
    <s v="PUSH"/>
    <s v="Full Event Under 3 (O/U)"/>
    <s v="3-0"/>
    <s v="PINNACLE"/>
    <n v="2.06"/>
    <n v="1"/>
    <n v="0"/>
    <s v="https://aw-tipster.blogabet.com"/>
    <x v="582"/>
  </r>
  <r>
    <n v="881"/>
    <s v=" 13 Dec 2018, 18:55"/>
    <s v="Football"/>
    <x v="8"/>
    <s v="Villarreal CF - Spartak Moscow"/>
    <n v="0"/>
    <s v="LOST"/>
    <s v="Full Event Over 2.5 (O/U)"/>
    <s v="2-0"/>
    <s v="PINNACLE"/>
    <n v="1.7350000000000001"/>
    <n v="1"/>
    <n v="-1"/>
    <s v="https://aw-tipster.blogabet.com"/>
    <x v="583"/>
  </r>
  <r>
    <n v="882"/>
    <s v=" 12 Dec 2018, 21:00"/>
    <s v="Football"/>
    <x v="9"/>
    <s v="Shakhtar Donetsk - Lyon"/>
    <n v="0"/>
    <s v="LOST"/>
    <s v="Full Event Over 3 (O/U)"/>
    <s v="1-1"/>
    <s v="PINNACLE"/>
    <n v="1.833"/>
    <n v="1"/>
    <n v="-1"/>
    <s v="https://aw-tipster.blogabet.com"/>
    <x v="584"/>
  </r>
  <r>
    <n v="883"/>
    <s v=" 11 Dec 2018, 21:00"/>
    <s v="Football"/>
    <x v="9"/>
    <s v="Crvena Zvezda - Paris Saint Germain"/>
    <n v="1.9"/>
    <s v="WIN"/>
    <s v="Full Event Away -2.00 (AH)"/>
    <s v="1-4"/>
    <s v="PINNACLE"/>
    <n v="1.9"/>
    <n v="1"/>
    <n v="0.9"/>
    <s v="https://aw-tipster.blogabet.com"/>
    <x v="585"/>
  </r>
  <r>
    <n v="884"/>
    <s v=" 16 Dec 2018, 15:00"/>
    <s v="Football"/>
    <x v="0"/>
    <s v="Sampdoria - Parma FC"/>
    <n v="1.75"/>
    <s v="WIN"/>
    <s v="Full Event Home (1X2)"/>
    <s v="2-0"/>
    <s v="PINNACLE"/>
    <n v="1.7509999999999999"/>
    <n v="1"/>
    <n v="0.75"/>
    <s v="https://aw-tipster.blogabet.com"/>
    <x v="586"/>
  </r>
  <r>
    <n v="885"/>
    <s v=" 16 Dec 2018, 15:00"/>
    <s v="Football"/>
    <x v="0"/>
    <s v="Fiorentina - Empoli"/>
    <n v="1.92"/>
    <s v="WIN"/>
    <s v="Full Event Home (1X2)"/>
    <s v="3-1"/>
    <s v="PINNACLE"/>
    <n v="1.917"/>
    <n v="1"/>
    <n v="0.92"/>
    <s v="https://aw-tipster.blogabet.com"/>
    <x v="587"/>
  </r>
  <r>
    <n v="886"/>
    <s v=" 13 Dec 2018, 21:00"/>
    <s v="Football"/>
    <x v="8"/>
    <s v="Olympiakos - AC Milan"/>
    <n v="1.96"/>
    <s v="WIN"/>
    <s v="Full Event Home +0.00 (AH)"/>
    <s v="3-1"/>
    <s v="PINNACLE"/>
    <n v="1.9610000000000001"/>
    <n v="1"/>
    <n v="0.96"/>
    <s v="https://aw-tipster.blogabet.com"/>
    <x v="588"/>
  </r>
  <r>
    <n v="887"/>
    <s v=" 11 Dec 2018, 21:00"/>
    <s v="Football"/>
    <x v="9"/>
    <s v="FC Internazionale - PSV Eindhoven"/>
    <n v="0"/>
    <s v="LOST"/>
    <s v="First Half Home (1X2)"/>
    <s v="0-1 (1-1)"/>
    <s v="PINNACLE"/>
    <n v="1.806"/>
    <n v="1"/>
    <n v="-1"/>
    <s v="https://aw-tipster.blogabet.com"/>
    <x v="589"/>
  </r>
  <r>
    <n v="888"/>
    <s v=" 11 Dec 2018, 21:00"/>
    <s v="Football"/>
    <x v="9"/>
    <s v="Liverpool - Napoli"/>
    <n v="1"/>
    <s v="PUSH"/>
    <s v="Full Event Away +1.00 (AH)"/>
    <s v="1-0"/>
    <s v="PINNACLE"/>
    <n v="1.8919999999999999"/>
    <n v="1"/>
    <n v="0"/>
    <s v="https://aw-tipster.blogabet.com"/>
    <x v="590"/>
  </r>
  <r>
    <n v="889"/>
    <s v=" 11 Dec 2018, 21:00"/>
    <s v="Football"/>
    <x v="9"/>
    <s v="Barcelona - Tottenham Hotspur"/>
    <n v="1.85"/>
    <s v="WIN"/>
    <s v="Full Event Away +0.50 (AH)"/>
    <s v="1-1"/>
    <s v="PINNACLE"/>
    <n v="1.847"/>
    <n v="1"/>
    <n v="0.85"/>
    <s v="https://aw-tipster.blogabet.com"/>
    <x v="591"/>
  </r>
  <r>
    <n v="890"/>
    <s v=" 09 Dec 2018, 20:45"/>
    <s v="Football"/>
    <x v="1"/>
    <s v="Real Betis - Rayo Vallecano"/>
    <n v="1.93"/>
    <s v="WIN"/>
    <s v="Full Event Home -1.00 (AH)"/>
    <s v="2-0"/>
    <s v="PINNACLE"/>
    <n v="1.9339999999999999"/>
    <n v="1"/>
    <n v="0.93"/>
    <s v="https://aw-tipster.blogabet.com"/>
    <x v="592"/>
  </r>
  <r>
    <n v="891"/>
    <s v=" 10 Dec 2018, 21:00"/>
    <s v="Football"/>
    <x v="1"/>
    <s v="Athletic Club Bilbao - Girona"/>
    <n v="0"/>
    <s v="LOST"/>
    <s v="Full Event Away +0.50 (AH)"/>
    <s v="1-0"/>
    <s v="PINNACLE"/>
    <n v="1.925"/>
    <n v="1"/>
    <n v="-1"/>
    <s v="https://aw-tipster.blogabet.com"/>
    <x v="593"/>
  </r>
  <r>
    <n v="892"/>
    <s v=" 09 Dec 2018, 16:15"/>
    <s v="Football"/>
    <x v="1"/>
    <s v="Huesca - Real Madrid"/>
    <n v="0"/>
    <s v="LOST"/>
    <s v="Full Event Away -1.50 (AH)"/>
    <s v="0-1"/>
    <s v="PINNACLE"/>
    <n v="1.877"/>
    <n v="1"/>
    <n v="-1"/>
    <s v="https://aw-tipster.blogabet.com"/>
    <x v="594"/>
  </r>
  <r>
    <n v="893"/>
    <s v=" 09 Dec 2018, 20:30"/>
    <s v="Football"/>
    <x v="0"/>
    <s v="AC Milan - Torino"/>
    <n v="2.02"/>
    <s v="WIN"/>
    <s v="Full Event Away +0.50 (AH)"/>
    <s v="0-0"/>
    <s v="PINNACLE"/>
    <n v="2.02"/>
    <n v="1"/>
    <n v="1.02"/>
    <s v="https://aw-tipster.blogabet.com"/>
    <x v="595"/>
  </r>
  <r>
    <n v="894"/>
    <s v=" 08 Dec 2018, 20:30"/>
    <s v="Football"/>
    <x v="0"/>
    <s v="Lazio - Sampdoria"/>
    <n v="1.75"/>
    <s v="WIN"/>
    <s v="Full Event Away +1.50 (AH)"/>
    <s v="2-2"/>
    <s v="PINNACLE"/>
    <n v="1.746"/>
    <n v="1"/>
    <n v="0.75"/>
    <s v="https://aw-tipster.blogabet.com"/>
    <x v="596"/>
  </r>
  <r>
    <n v="895"/>
    <s v=" 08 Dec 2018, 20:45"/>
    <s v="Football"/>
    <x v="1"/>
    <s v="Espanyol - Barcelona"/>
    <n v="0"/>
    <s v="LOST"/>
    <s v="Full Event Home +1.00 (AH)"/>
    <s v="0-4"/>
    <s v="PINNACLE"/>
    <n v="2.04"/>
    <n v="1"/>
    <n v="-1"/>
    <s v="https://aw-tipster.blogabet.com"/>
    <x v="597"/>
  </r>
  <r>
    <n v="896"/>
    <s v=" 09 Dec 2018, 18:30"/>
    <s v="Football"/>
    <x v="1"/>
    <s v="Real Sociedad - Real Valladolid CF"/>
    <n v="0"/>
    <s v="LOST"/>
    <s v="Full Event Home -1.00 (AH)"/>
    <s v="1-2"/>
    <s v="PINNACLE"/>
    <n v="2.17"/>
    <n v="1"/>
    <n v="-1"/>
    <s v="https://aw-tipster.blogabet.com"/>
    <x v="598"/>
  </r>
  <r>
    <n v="897"/>
    <s v=" 08 Dec 2018, 18:30"/>
    <s v="Football"/>
    <x v="1"/>
    <s v="Villarreal CF - Celta Vigo"/>
    <n v="0"/>
    <s v="LOST"/>
    <s v="Full Event Home (1X2)"/>
    <s v="2-3"/>
    <s v="PINNACLE"/>
    <n v="1.7749999999999999"/>
    <n v="1"/>
    <n v="-1"/>
    <s v="https://aw-tipster.blogabet.com"/>
    <x v="599"/>
  </r>
  <r>
    <n v="898"/>
    <s v=" 08 Dec 2018, 16:15"/>
    <s v="Football"/>
    <x v="1"/>
    <s v="Valencia - Sevilla"/>
    <n v="1.71"/>
    <s v="WIN"/>
    <s v="Full Event Away +0.50 (AH)"/>
    <s v="1-1"/>
    <s v="PINNACLE"/>
    <n v="1.714"/>
    <n v="1"/>
    <n v="0.71"/>
    <s v="https://aw-tipster.blogabet.com"/>
    <x v="600"/>
  </r>
  <r>
    <n v="899"/>
    <s v=" 08 Dec 2018, 13:00"/>
    <s v="Football"/>
    <x v="1"/>
    <s v="Atletico Madrid - Alaves"/>
    <n v="2.36"/>
    <s v="WIN"/>
    <s v="Full Event Home -1.50 (AH)"/>
    <s v="3-0"/>
    <s v="PINNACLE"/>
    <n v="2.36"/>
    <n v="1"/>
    <n v="1.36"/>
    <s v="https://aw-tipster.blogabet.com"/>
    <x v="601"/>
  </r>
  <r>
    <n v="900"/>
    <s v=" 08 Dec 2018, 18:00"/>
    <s v="Football"/>
    <x v="0"/>
    <s v="Cagliari - AS Roma"/>
    <n v="2.09"/>
    <s v="WIN"/>
    <s v="Full Event Home +0.50 (AH)"/>
    <s v="2-2"/>
    <s v="PINNACLE"/>
    <n v="2.09"/>
    <n v="1"/>
    <n v="1.0900000000000001"/>
    <s v="https://aw-tipster.blogabet.com"/>
    <x v="602"/>
  </r>
  <r>
    <n v="901"/>
    <s v=" 09 Dec 2018, 12:30"/>
    <s v="Football"/>
    <x v="0"/>
    <s v="Sassuolo - Fiorentina"/>
    <n v="1"/>
    <s v="PUSH"/>
    <s v="Full Event Home +0.00 (AH)"/>
    <s v="3-3"/>
    <s v="PINNACLE"/>
    <n v="2.02"/>
    <n v="1"/>
    <n v="0"/>
    <s v="https://aw-tipster.blogabet.com"/>
    <x v="603"/>
  </r>
  <r>
    <n v="902"/>
    <s v=" 10 Dec 2018, 21:00"/>
    <s v="Football"/>
    <x v="3"/>
    <s v="Everton - Watford"/>
    <n v="0"/>
    <s v="LOST"/>
    <s v="Full Event Home (1X2)"/>
    <s v="2-2"/>
    <s v="PINNACLE"/>
    <n v="1.8"/>
    <n v="1"/>
    <n v="-1"/>
    <s v="https://aw-tipster.blogabet.com"/>
    <x v="604"/>
  </r>
  <r>
    <n v="903"/>
    <s v=" 09 Dec 2018, 17:00"/>
    <s v="Football"/>
    <x v="3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x v="605"/>
  </r>
  <r>
    <n v="904"/>
    <s v=" 08 Dec 2018, 20:45"/>
    <s v="Football"/>
    <x v="3"/>
    <s v="Leicester City - Tottenham Hotspur"/>
    <n v="0"/>
    <s v="LOST"/>
    <s v="Full Event Home +0.50 (AH)"/>
    <s v="0-2"/>
    <s v="PINNACLE"/>
    <n v="1.9339999999999999"/>
    <n v="1"/>
    <n v="-1"/>
    <s v="https://aw-tipster.blogabet.com"/>
    <x v="606"/>
  </r>
  <r>
    <n v="905"/>
    <s v=" 08 Dec 2018, 18:30"/>
    <s v="Football"/>
    <x v="3"/>
    <s v="Chelsea - Manchester City"/>
    <n v="0"/>
    <s v="LOST"/>
    <s v="Full Event Away (1X2)"/>
    <s v="2-0"/>
    <s v="PINNACLE"/>
    <n v="1.9430000000000001"/>
    <n v="1"/>
    <n v="-1"/>
    <s v="https://aw-tipster.blogabet.com"/>
    <x v="607"/>
  </r>
  <r>
    <n v="906"/>
    <s v=" 08 Dec 2018, 16:00"/>
    <s v="Football"/>
    <x v="3"/>
    <s v="Manchester United - Fulham"/>
    <n v="0"/>
    <s v="LOST"/>
    <s v="Full Event Away +1.50 (AH)"/>
    <s v="4-1"/>
    <s v="PINNACLE"/>
    <n v="1.9"/>
    <n v="1"/>
    <n v="-1"/>
    <s v="https://aw-tipster.blogabet.com"/>
    <x v="608"/>
  </r>
  <r>
    <n v="907"/>
    <s v=" 08 Dec 2018, 16:00"/>
    <s v="Football"/>
    <x v="3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x v="609"/>
  </r>
  <r>
    <n v="908"/>
    <s v=" 08 Dec 2018, 16:00"/>
    <s v="Football"/>
    <x v="3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x v="610"/>
  </r>
  <r>
    <n v="909"/>
    <s v=" 08 Dec 2018, 16:00"/>
    <s v="Football"/>
    <x v="3"/>
    <s v="Arsenal - Huddersfield Town"/>
    <n v="0"/>
    <s v="LOST"/>
    <s v="Full Event Home -1.50 (AH)"/>
    <s v="1-0"/>
    <s v="PINNACLE"/>
    <n v="1.847"/>
    <n v="1"/>
    <n v="-1"/>
    <s v="https://aw-tipster.blogabet.com"/>
    <x v="611"/>
  </r>
  <r>
    <n v="910"/>
    <s v=" 08 Dec 2018, 13:30"/>
    <s v="Football"/>
    <x v="3"/>
    <s v="Bournemouth - Liverpool"/>
    <n v="0"/>
    <s v="LOST"/>
    <s v="Full Event Home +1.00 (AH)"/>
    <s v="0-4"/>
    <s v="PINNACLE"/>
    <n v="1.7929999999999999"/>
    <n v="1"/>
    <n v="-1"/>
    <s v="https://aw-tipster.blogabet.com"/>
    <x v="612"/>
  </r>
  <r>
    <n v="911"/>
    <s v=" 09 Dec 2018, 21:00"/>
    <s v="Football"/>
    <x v="6"/>
    <s v="St Etienne - Marseille"/>
    <n v="1"/>
    <s v="PUSH"/>
    <s v="Full Event Away +0.00 (AH)"/>
    <s v="Postponed"/>
    <s v="PINNACLE"/>
    <n v="1.9339999999999999"/>
    <n v="1"/>
    <n v="0"/>
    <s v="https://aw-tipster.blogabet.com"/>
    <x v="613"/>
  </r>
  <r>
    <n v="912"/>
    <s v=" 09 Dec 2018, 17:00"/>
    <s v="Football"/>
    <x v="6"/>
    <s v="Lille - Reims"/>
    <n v="0"/>
    <s v="LOST"/>
    <s v="Full Event Home (1X2)"/>
    <s v="1-1"/>
    <s v="PINNACLE"/>
    <n v="1.8540000000000001"/>
    <n v="1"/>
    <n v="-1"/>
    <s v="https://aw-tipster.blogabet.com"/>
    <x v="614"/>
  </r>
  <r>
    <n v="913"/>
    <s v=" 09 Dec 2018, 15:00"/>
    <s v="Football"/>
    <x v="6"/>
    <s v="Strasbourg - Caen"/>
    <n v="0"/>
    <s v="LOST"/>
    <s v="Full Event Home (1X2)"/>
    <s v="2-2"/>
    <s v="PINNACLE"/>
    <n v="1.8129999999999999"/>
    <n v="1"/>
    <n v="-1"/>
    <s v="https://aw-tipster.blogabet.com"/>
    <x v="615"/>
  </r>
  <r>
    <n v="914"/>
    <s v=" 08 Dec 2018, 20:00"/>
    <s v="Football"/>
    <x v="6"/>
    <s v="Rennes - Dijon"/>
    <n v="2.0499999999999998"/>
    <s v="WIN"/>
    <s v="Full Event Home -1.00 (AH)"/>
    <s v="2-0"/>
    <s v="PINNACLE"/>
    <n v="2.0499999999999998"/>
    <n v="1"/>
    <n v="1.05"/>
    <s v="https://aw-tipster.blogabet.com"/>
    <x v="616"/>
  </r>
  <r>
    <n v="915"/>
    <s v=" 08 Dec 2018, 20:00"/>
    <s v="Football"/>
    <x v="6"/>
    <s v="Angers SCO - Bordeaux"/>
    <n v="1"/>
    <s v="PUSH"/>
    <s v="Full Event Away +0.00 (AH)"/>
    <s v="Postponed"/>
    <s v="PINNACLE"/>
    <n v="2.16"/>
    <n v="1"/>
    <n v="0"/>
    <s v="https://aw-tipster.blogabet.com"/>
    <x v="617"/>
  </r>
  <r>
    <n v="916"/>
    <s v=" 07 Dec 2018, 20:45"/>
    <s v="Football"/>
    <x v="6"/>
    <s v="AS Monaco - Nice"/>
    <n v="1"/>
    <s v="PUSH"/>
    <s v="Full Event Away +0.00 (AH)"/>
    <s v="Postponed"/>
    <s v="PINNACLE"/>
    <n v="2.29"/>
    <n v="1"/>
    <n v="0"/>
    <s v="https://aw-tipster.blogabet.com"/>
    <x v="618"/>
  </r>
  <r>
    <n v="917"/>
    <s v=" 08 Dec 2018, 16:00"/>
    <s v="Football"/>
    <x v="3"/>
    <s v="West Ham United - Crystal Palace"/>
    <n v="2.1"/>
    <s v="WIN"/>
    <s v="Full Event Over 2.5 (O/U)"/>
    <s v="3-2"/>
    <s v="PINNACLE"/>
    <n v="2.1"/>
    <n v="1"/>
    <n v="1.1000000000000001"/>
    <s v="https://aw-tipster.blogabet.com"/>
    <x v="619"/>
  </r>
  <r>
    <n v="918"/>
    <s v=" 09 Dec 2018, 15:00"/>
    <s v="Football"/>
    <x v="0"/>
    <s v="Udinese - Atalanta BC"/>
    <n v="0"/>
    <s v="LOST"/>
    <s v="Full Event Home +0.50 (AH)"/>
    <s v="1-3"/>
    <s v="PINNACLE"/>
    <n v="1.9430000000000001"/>
    <n v="1"/>
    <n v="-1"/>
    <s v="https://aw-tipster.blogabet.com"/>
    <x v="620"/>
  </r>
  <r>
    <n v="919"/>
    <s v=" 08 Dec 2018, 15:00"/>
    <s v="Football"/>
    <x v="0"/>
    <s v="Napoli - Frosinone"/>
    <n v="1.8"/>
    <s v="WIN"/>
    <s v="Full Event Home -2.00 (AH)"/>
    <s v="4-0"/>
    <s v="PINNACLE"/>
    <n v="1.8"/>
    <n v="1"/>
    <n v="0.8"/>
    <s v="https://aw-tipster.blogabet.com"/>
    <x v="621"/>
  </r>
  <r>
    <n v="920"/>
    <s v=" 08 Dec 2018, 15:30"/>
    <s v="Football"/>
    <x v="2"/>
    <s v="Bayern Munich - Nurnberg"/>
    <n v="1"/>
    <s v="PUSH"/>
    <s v="Full Event Away +3.00 (AH)"/>
    <s v="3-0"/>
    <s v="PINNACLE"/>
    <n v="1.7869999999999999"/>
    <n v="1"/>
    <n v="0"/>
    <s v="https://aw-tipster.blogabet.com"/>
    <x v="622"/>
  </r>
  <r>
    <n v="921"/>
    <s v=" 08 Dec 2018, 15:30"/>
    <s v="Football"/>
    <x v="2"/>
    <s v="Bayer Leverkusen - Augsburg"/>
    <n v="1"/>
    <s v="PUSH"/>
    <s v="Full Event Away +1.00 (AH)"/>
    <s v="1-0"/>
    <s v="PINNACLE"/>
    <n v="1.8129999999999999"/>
    <n v="1"/>
    <n v="0"/>
    <s v="https://aw-tipster.blogabet.com"/>
    <x v="623"/>
  </r>
  <r>
    <n v="922"/>
    <s v=" 08 Dec 2018, 15:30"/>
    <s v="Football"/>
    <x v="2"/>
    <s v="Wolfsburg - Hoffenheim"/>
    <n v="1.96"/>
    <s v="WIN"/>
    <s v="Full Event Over 3 (O/U)"/>
    <s v="2-2"/>
    <s v="PINNACLE"/>
    <n v="1.9610000000000001"/>
    <n v="1"/>
    <n v="0.96"/>
    <s v="https://aw-tipster.blogabet.com"/>
    <x v="624"/>
  </r>
  <r>
    <n v="923"/>
    <s v=" 07 Dec 2018, 20:30"/>
    <s v="Football"/>
    <x v="0"/>
    <s v="Juventus - FC Internazionale"/>
    <n v="1"/>
    <s v="PUSH"/>
    <s v="Full Event Home -1.00 (AH)"/>
    <s v="1-0"/>
    <s v="PINNACLE"/>
    <n v="2.06"/>
    <n v="1"/>
    <n v="0"/>
    <s v="https://aw-tipster.blogabet.com"/>
    <x v="625"/>
  </r>
  <r>
    <n v="924"/>
    <s v=" 05 Dec 2018, 21:00"/>
    <s v="Football"/>
    <x v="6"/>
    <s v="Strasbourg - Paris Saint Germain"/>
    <n v="1.98"/>
    <s v="WIN"/>
    <s v="Full Event Home +1.50 (AH)"/>
    <s v="1-1"/>
    <s v="PINNACLE"/>
    <n v="1.98"/>
    <n v="1"/>
    <n v="0.98"/>
    <s v="https://aw-tipster.blogabet.com"/>
    <x v="626"/>
  </r>
  <r>
    <n v="925"/>
    <s v=" 05 Dec 2018, 19:00"/>
    <s v="Football"/>
    <x v="6"/>
    <s v="Nantes - Marseille"/>
    <n v="0"/>
    <s v="LOST"/>
    <s v="Full Event Away +0.00 (AH)"/>
    <s v="3-2"/>
    <s v="PINNACLE"/>
    <n v="1.671"/>
    <n v="1"/>
    <n v="-1"/>
    <s v="https://aw-tipster.blogabet.com"/>
    <x v="627"/>
  </r>
  <r>
    <n v="926"/>
    <s v=" 05 Dec 2018, 19:00"/>
    <s v="Football"/>
    <x v="6"/>
    <s v="Lyon - Rennes"/>
    <n v="0"/>
    <s v="LOST"/>
    <s v="Full Event Home -1.00 (AH)"/>
    <s v="0-2"/>
    <s v="PINNACLE"/>
    <n v="2.04"/>
    <n v="1"/>
    <n v="-1"/>
    <s v="https://aw-tipster.blogabet.com"/>
    <x v="628"/>
  </r>
  <r>
    <n v="927"/>
    <s v=" 05 Dec 2018, 19:00"/>
    <s v="Football"/>
    <x v="6"/>
    <s v="Bordeaux - St Etienne"/>
    <n v="1.72"/>
    <s v="WIN"/>
    <s v="Full Event Home +0.00 (AH)"/>
    <s v="3-2"/>
    <s v="PINNACLE"/>
    <n v="1.724"/>
    <n v="1"/>
    <n v="0.72"/>
    <s v="https://aw-tipster.blogabet.com"/>
    <x v="629"/>
  </r>
  <r>
    <n v="928"/>
    <s v=" 04 Dec 2018, 21:00"/>
    <s v="Football"/>
    <x v="6"/>
    <s v="Montpellier HSC - Lille"/>
    <n v="0"/>
    <s v="LOST"/>
    <s v="Full Event Home +0.00 (AH)"/>
    <s v="0-1"/>
    <s v="PINNACLE"/>
    <n v="1.714"/>
    <n v="1"/>
    <n v="-1"/>
    <s v="https://aw-tipster.blogabet.com"/>
    <x v="630"/>
  </r>
  <r>
    <n v="929"/>
    <s v=" 04 Dec 2018, 19:00"/>
    <s v="Football"/>
    <x v="6"/>
    <s v="Nice - Angers SCO"/>
    <n v="1.85"/>
    <s v="WIN"/>
    <s v="Full Event Away +0.50 (AH)"/>
    <s v="0-0"/>
    <s v="PINNACLE"/>
    <n v="1.8540000000000001"/>
    <n v="1"/>
    <n v="0.85"/>
    <s v="https://aw-tipster.blogabet.com"/>
    <x v="631"/>
  </r>
  <r>
    <n v="930"/>
    <s v=" 04 Dec 2018, 19:00"/>
    <s v="Football"/>
    <x v="6"/>
    <s v="Amiens - AS Monaco"/>
    <n v="1.81"/>
    <s v="WIN"/>
    <s v="Full Event Away +0.00 (AH)"/>
    <s v="0-2"/>
    <s v="PINNACLE"/>
    <n v="1.806"/>
    <n v="1"/>
    <n v="0.81"/>
    <s v="https://aw-tipster.blogabet.com"/>
    <x v="632"/>
  </r>
  <r>
    <n v="931"/>
    <s v=" 09 Dec 2018, 18:00"/>
    <s v="Football"/>
    <x v="2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x v="633"/>
  </r>
  <r>
    <n v="932"/>
    <s v=" 08 Dec 2018, 18:30"/>
    <s v="Football"/>
    <x v="2"/>
    <s v="Hertha Berlin - Eintracht Frankfurt"/>
    <n v="0"/>
    <s v="LOST"/>
    <s v="Full Event Away +0.00 (AH)"/>
    <s v="1-0"/>
    <s v="PINNACLE"/>
    <n v="1.8839999999999999"/>
    <n v="1"/>
    <n v="-1"/>
    <s v="https://aw-tipster.blogabet.com"/>
    <x v="634"/>
  </r>
  <r>
    <n v="933"/>
    <s v=" 08 Dec 2018, 15:30"/>
    <s v="Football"/>
    <x v="2"/>
    <s v="Freiburg - RB Leipzig"/>
    <n v="0"/>
    <s v="LOST"/>
    <s v="Full Event Away (1X2)"/>
    <s v="3-0"/>
    <s v="PINNACLE"/>
    <n v="1.8620000000000001"/>
    <n v="1"/>
    <n v="-1"/>
    <s v="https://aw-tipster.blogabet.com"/>
    <x v="635"/>
  </r>
  <r>
    <n v="934"/>
    <s v=" 05 Dec 2018, 21:00"/>
    <s v="Football"/>
    <x v="3"/>
    <s v="Manchester United - Arsenal"/>
    <n v="1"/>
    <s v="PUSH"/>
    <s v="Full Event Away +0.00 (AH)"/>
    <s v="2-2"/>
    <s v="PINNACLE"/>
    <n v="2.2400000000000002"/>
    <n v="1"/>
    <n v="0"/>
    <s v="https://aw-tipster.blogabet.com"/>
    <x v="636"/>
  </r>
  <r>
    <n v="935"/>
    <s v=" 05 Dec 2018, 21:00"/>
    <s v="Football"/>
    <x v="3"/>
    <s v="Tottenham Hotspur - Southampton"/>
    <n v="1.93"/>
    <s v="WIN"/>
    <s v="First Half Home (1X2)"/>
    <s v="3-1"/>
    <s v="PINNACLE"/>
    <n v="1.9339999999999999"/>
    <n v="1"/>
    <n v="0.93"/>
    <s v="https://aw-tipster.blogabet.com"/>
    <x v="637"/>
  </r>
  <r>
    <n v="936"/>
    <s v=" 05 Dec 2018, 20:45"/>
    <s v="Football"/>
    <x v="3"/>
    <s v="Wolverhampton Wanderers - Chelsea"/>
    <n v="0"/>
    <s v="LOST"/>
    <s v="Full Event Away (1X2)"/>
    <s v="2-1"/>
    <s v="PINNACLE"/>
    <n v="1.7929999999999999"/>
    <n v="1"/>
    <n v="-1"/>
    <s v="https://aw-tipster.blogabet.com"/>
    <x v="638"/>
  </r>
  <r>
    <n v="937"/>
    <s v=" 05 Dec 2018, 20:45"/>
    <s v="Football"/>
    <x v="3"/>
    <s v="Burnley - Liverpool"/>
    <n v="1.9"/>
    <s v="WIN"/>
    <s v="Full Event Away -1.50 (AH)"/>
    <s v="1-3"/>
    <s v="PINNACLE"/>
    <n v="1.9"/>
    <n v="1"/>
    <n v="0.9"/>
    <s v="https://aw-tipster.blogabet.com"/>
    <x v="639"/>
  </r>
  <r>
    <n v="938"/>
    <s v=" 05 Dec 2018, 20:45"/>
    <s v="Football"/>
    <x v="3"/>
    <s v="Everton - Newcastle United"/>
    <n v="0"/>
    <s v="LOST"/>
    <s v="Full Event Home -1.00 (AH)"/>
    <s v="1-1"/>
    <s v="PINNACLE"/>
    <n v="2.14"/>
    <n v="1"/>
    <n v="-1"/>
    <s v="https://aw-tipster.blogabet.com"/>
    <x v="640"/>
  </r>
  <r>
    <n v="939"/>
    <s v=" 05 Dec 2018, 20:45"/>
    <s v="Football"/>
    <x v="3"/>
    <s v="Fulham - Leicester City"/>
    <n v="1"/>
    <s v="PUSH"/>
    <s v="Full Event Away +0.00 (AH)"/>
    <s v="1-1"/>
    <s v="PINNACLE"/>
    <n v="1.7689999999999999"/>
    <n v="1"/>
    <n v="0"/>
    <s v="https://aw-tipster.blogabet.com"/>
    <x v="641"/>
  </r>
  <r>
    <n v="940"/>
    <s v=" 08 Dec 2018, 15:30"/>
    <s v="Football"/>
    <x v="2"/>
    <s v="Schalke 04 - Borussia Dortmund"/>
    <n v="2.17"/>
    <s v="WIN"/>
    <s v="Full Event Away (1X2)"/>
    <s v="1-2"/>
    <s v="PINNACLE"/>
    <n v="2.17"/>
    <n v="1"/>
    <n v="1.17"/>
    <s v="https://aw-tipster.blogabet.com"/>
    <x v="642"/>
  </r>
  <r>
    <n v="941"/>
    <s v=" 04 Dec 2018, 21:00"/>
    <s v="Football"/>
    <x v="3"/>
    <s v="Watford - Manchester City"/>
    <n v="0"/>
    <s v="LOST"/>
    <s v="Full Event Away -1.50 (AH)"/>
    <s v="1-2"/>
    <s v="PINNACLE"/>
    <n v="1.8129999999999999"/>
    <n v="1"/>
    <n v="-1"/>
    <s v="https://aw-tipster.blogabet.com"/>
    <x v="643"/>
  </r>
  <r>
    <n v="942"/>
    <s v=" 04 Dec 2018, 20:45"/>
    <s v="Football"/>
    <x v="3"/>
    <s v="Brighton and Hove Albion - Crystal Palace"/>
    <n v="0"/>
    <s v="LOST"/>
    <s v="Full Event Away +0.00 (AH)"/>
    <s v="3-1"/>
    <s v="PINNACLE"/>
    <n v="1.98"/>
    <n v="1"/>
    <n v="-1"/>
    <s v="https://aw-tipster.blogabet.com"/>
    <x v="644"/>
  </r>
  <r>
    <n v="943"/>
    <s v=" 04 Dec 2018, 20:45"/>
    <s v="Football"/>
    <x v="3"/>
    <s v="Bournemouth - Huddersfield Town"/>
    <n v="1.74"/>
    <s v="WIN"/>
    <s v="Full Event Home (1X2)"/>
    <s v="2-1"/>
    <s v="PINNACLE"/>
    <n v="1.74"/>
    <n v="1"/>
    <n v="0.74"/>
    <s v="https://aw-tipster.blogabet.com"/>
    <x v="645"/>
  </r>
  <r>
    <n v="944"/>
    <s v=" 04 Dec 2018, 20:45"/>
    <s v="Football"/>
    <x v="3"/>
    <s v="West Ham United - Cardiff City"/>
    <n v="1.73"/>
    <s v="WIN"/>
    <s v="Full Event Home (1X2)"/>
    <s v="3-1"/>
    <s v="PINNACLE"/>
    <n v="1.7290000000000001"/>
    <n v="1"/>
    <n v="0.73"/>
    <s v="https://aw-tipster.blogabet.com"/>
    <x v="646"/>
  </r>
  <r>
    <n v="945"/>
    <s v=" 02 Dec 2018, 20:45"/>
    <s v="Football"/>
    <x v="1"/>
    <s v="Alaves - Sevilla"/>
    <n v="1.89"/>
    <s v="WIN"/>
    <s v="Full Event Home +0.50 (AH)"/>
    <s v="1-1"/>
    <s v="PINNACLE"/>
    <n v="1.8919999999999999"/>
    <n v="1"/>
    <n v="0.89"/>
    <s v="https://aw-tipster.blogabet.com"/>
    <x v="647"/>
  </r>
  <r>
    <n v="946"/>
    <s v=" 02 Dec 2018, 18:30"/>
    <s v="Football"/>
    <x v="1"/>
    <s v="Barcelona - Villarreal CF"/>
    <n v="1"/>
    <s v="PUSH"/>
    <s v="Full Event Home -2.00 (AH)"/>
    <s v="2-0"/>
    <s v="PINNACLE"/>
    <n v="2.0099999999999998"/>
    <n v="1"/>
    <n v="0"/>
    <s v="https://aw-tipster.blogabet.com"/>
    <x v="648"/>
  </r>
  <r>
    <n v="947"/>
    <s v=" 02 Dec 2018, 18:00"/>
    <s v="Football"/>
    <x v="0"/>
    <s v="Chievo - Lazio"/>
    <n v="2.12"/>
    <s v="WIN"/>
    <s v="Full Event Home +1.00 (AH)"/>
    <s v="1-1"/>
    <s v="PINNACLE"/>
    <n v="2.12"/>
    <n v="1"/>
    <n v="1.1200000000000001"/>
    <s v="https://aw-tipster.blogabet.com"/>
    <x v="649"/>
  </r>
  <r>
    <n v="948"/>
    <s v=" 02 Dec 2018, 12:30"/>
    <s v="Football"/>
    <x v="0"/>
    <s v="AC Milan - Parma FC"/>
    <n v="1.71"/>
    <s v="WIN"/>
    <s v="Full Event Away +1.50 (AH)"/>
    <s v="2-1"/>
    <s v="PINNACLE"/>
    <n v="1.714"/>
    <n v="1"/>
    <n v="0.71"/>
    <s v="https://aw-tipster.blogabet.com"/>
    <x v="650"/>
  </r>
  <r>
    <n v="949"/>
    <s v=" 02 Dec 2018, 13:00"/>
    <s v="Football"/>
    <x v="3"/>
    <s v="Chelsea - Fulham"/>
    <n v="1"/>
    <s v="PUSH"/>
    <s v="Full Event Away +2.00 (AH)"/>
    <s v="2-0"/>
    <s v="PINNACLE"/>
    <n v="2.0499999999999998"/>
    <n v="1"/>
    <n v="0"/>
    <s v="https://aw-tipster.blogabet.com"/>
    <x v="651"/>
  </r>
  <r>
    <n v="950"/>
    <s v=" 02 Dec 2018, 15:05"/>
    <s v="Football"/>
    <x v="3"/>
    <s v="Arsenal - Tottenham Hotspur"/>
    <n v="0"/>
    <s v="LOST"/>
    <s v="Full Event Away +0.00 (AH)"/>
    <s v="4-2"/>
    <s v="PINNACLE"/>
    <n v="2.0099999999999998"/>
    <n v="1"/>
    <n v="-1"/>
    <s v="https://aw-tipster.blogabet.com"/>
    <x v="652"/>
  </r>
  <r>
    <n v="951"/>
    <s v=" 02 Dec 2018, 17:00"/>
    <s v="Football"/>
    <x v="6"/>
    <s v="Rennes - Strasbourg"/>
    <n v="0"/>
    <s v="LOST"/>
    <s v="Full Event Home (1X2)"/>
    <s v="1-4"/>
    <s v="PINNACLE"/>
    <n v="1.714"/>
    <n v="1"/>
    <n v="-1"/>
    <s v="https://aw-tipster.blogabet.com"/>
    <x v="653"/>
  </r>
  <r>
    <n v="952"/>
    <s v=" 02 Dec 2018, 17:00"/>
    <s v="Football"/>
    <x v="6"/>
    <s v="Marseille - Reims"/>
    <n v="1.9"/>
    <s v="WIN"/>
    <s v="First Half Away +0.50 (AH)"/>
    <s v="0-0 (0-0)"/>
    <s v="PINNACLE"/>
    <n v="1.9"/>
    <n v="1"/>
    <n v="0.9"/>
    <s v="https://aw-tipster.blogabet.com"/>
    <x v="654"/>
  </r>
  <r>
    <n v="953"/>
    <s v=" 02 Dec 2018, 21:00"/>
    <s v="Football"/>
    <x v="6"/>
    <s v="Bordeaux - Paris Saint Germain"/>
    <n v="0"/>
    <s v="LOST"/>
    <s v="Full Event Away -1.50 (AH)"/>
    <s v="2-2"/>
    <s v="PINNACLE"/>
    <n v="1.9339999999999999"/>
    <n v="1"/>
    <n v="-1"/>
    <s v="https://aw-tipster.blogabet.com"/>
    <x v="655"/>
  </r>
  <r>
    <n v="954"/>
    <s v=" 02 Dec 2018, 15:30"/>
    <s v="Football"/>
    <x v="2"/>
    <s v="RB Leipzig - Borussia Monchengladbach"/>
    <n v="0"/>
    <s v="LOST"/>
    <s v="Full Event Away +0.50 (AH)"/>
    <s v="2-0"/>
    <s v="PINNACLE"/>
    <n v="1.97"/>
    <n v="1"/>
    <n v="-1"/>
    <s v="https://aw-tipster.blogabet.com"/>
    <x v="656"/>
  </r>
  <r>
    <n v="955"/>
    <s v=" 03 Dec 2018, 20:30"/>
    <s v="Football"/>
    <x v="2"/>
    <s v="Nurnberg - Bayer Leverkusen"/>
    <n v="0"/>
    <s v="LOST"/>
    <s v="Full Event Away -1.00 (AH)"/>
    <s v="1-1"/>
    <s v="PINNACLE"/>
    <n v="2.35"/>
    <n v="1"/>
    <n v="-1"/>
    <s v="https://aw-tipster.blogabet.com"/>
    <x v="657"/>
  </r>
  <r>
    <n v="956"/>
    <s v=" 02 Dec 2018, 18:00"/>
    <s v="Football"/>
    <x v="2"/>
    <s v="Eintracht Frankfurt - Wolfsburg"/>
    <n v="0"/>
    <s v="LOST"/>
    <s v="Full Event Home (1X2)"/>
    <s v="1-2"/>
    <s v="PINNACLE"/>
    <n v="1.8540000000000001"/>
    <n v="1"/>
    <n v="-1"/>
    <s v="https://aw-tipster.blogabet.com"/>
    <x v="658"/>
  </r>
  <r>
    <n v="957"/>
    <s v=" 01 Dec 2018, 20:45"/>
    <s v="Football"/>
    <x v="1"/>
    <s v="Real Madrid - Valencia"/>
    <n v="0"/>
    <s v="LOST"/>
    <s v="Full Event Away +1.00 (AH)"/>
    <s v="2-0"/>
    <s v="PINNACLE"/>
    <n v="2.25"/>
    <n v="1"/>
    <n v="-1"/>
    <s v="https://aw-tipster.blogabet.com"/>
    <x v="659"/>
  </r>
  <r>
    <n v="958"/>
    <s v=" 02 Dec 2018, 20:30"/>
    <s v="Football"/>
    <x v="0"/>
    <s v="AS Roma - FC Internazionale"/>
    <n v="1.72"/>
    <s v="WIN"/>
    <s v="Full Event Over 2.5 (O/U)"/>
    <s v="2-2"/>
    <s v="PINNACLE"/>
    <n v="1.7190000000000001"/>
    <n v="1"/>
    <n v="0.72"/>
    <s v="https://aw-tipster.blogabet.com"/>
    <x v="660"/>
  </r>
  <r>
    <n v="959"/>
    <s v=" 02 Dec 2018, 16:15"/>
    <s v="Football"/>
    <x v="1"/>
    <s v="Girona - Atletico Madrid"/>
    <n v="0"/>
    <s v="LOST"/>
    <s v="Full Event Away (1X2)"/>
    <s v="1-1"/>
    <s v="PINNACLE"/>
    <n v="1.7869999999999999"/>
    <n v="1"/>
    <n v="-1"/>
    <s v="https://aw-tipster.blogabet.com"/>
    <x v="661"/>
  </r>
  <r>
    <n v="960"/>
    <s v=" 01 Dec 2018, 15:30"/>
    <s v="Football"/>
    <x v="2"/>
    <s v="Borussia Dortmund - Freiburg"/>
    <n v="1.77"/>
    <s v="WIN"/>
    <s v="First Half Home (1X2)"/>
    <s v="1-0 (2-0)"/>
    <s v="PINNACLE"/>
    <n v="1.7689999999999999"/>
    <n v="1"/>
    <n v="0.77"/>
    <s v="https://aw-tipster.blogabet.com"/>
    <x v="662"/>
  </r>
  <r>
    <n v="961"/>
    <s v=" 02 Dec 2018, 17:15"/>
    <s v="Football"/>
    <x v="3"/>
    <s v="Liverpool - Everton"/>
    <n v="1.84"/>
    <s v="WIN"/>
    <s v="Full Event Away +1.50 (AH)"/>
    <s v="1-0"/>
    <s v="PINNACLE"/>
    <n v="1.84"/>
    <n v="1"/>
    <n v="0.84"/>
    <s v="https://aw-tipster.blogabet.com"/>
    <x v="663"/>
  </r>
  <r>
    <n v="962"/>
    <s v=" 03 Dec 2018, 20:30"/>
    <s v="Football"/>
    <x v="0"/>
    <s v="Atalanta BC - Napoli"/>
    <n v="2.16"/>
    <s v="WIN"/>
    <s v="Full Event Away (1X2)"/>
    <s v="1-2"/>
    <s v="PINNACLE"/>
    <n v="2.16"/>
    <n v="1"/>
    <n v="1.1599999999999999"/>
    <s v="https://aw-tipster.blogabet.com"/>
    <x v="664"/>
  </r>
  <r>
    <n v="963"/>
    <s v=" 01 Dec 2018, 20:00"/>
    <s v="Football"/>
    <x v="6"/>
    <s v="AS Monaco - Montpellier HSC"/>
    <n v="2.06"/>
    <s v="WIN"/>
    <s v="Full Event Away +0.00 (AH)"/>
    <s v="1-2"/>
    <s v="PINNACLE"/>
    <n v="2.06"/>
    <n v="1"/>
    <n v="1.06"/>
    <s v="https://aw-tipster.blogabet.com"/>
    <x v="66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3">
  <r>
    <n v="963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n v="1.06"/>
    <x v="0"/>
  </r>
  <r>
    <n v="962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2.2199999999999998"/>
    <x v="0"/>
  </r>
  <r>
    <n v="96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n v="3.0599999999999996"/>
    <x v="0"/>
  </r>
  <r>
    <n v="960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n v="3.8299999999999996"/>
    <x v="0"/>
  </r>
  <r>
    <n v="959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n v="2.8299999999999996"/>
    <x v="0"/>
  </r>
  <r>
    <n v="958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3.55"/>
    <x v="0"/>
  </r>
  <r>
    <n v="957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n v="2.5499999999999998"/>
    <x v="0"/>
  </r>
  <r>
    <n v="956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n v="1.5499999999999998"/>
    <x v="0"/>
  </r>
  <r>
    <n v="955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54999999999999982"/>
    <x v="0"/>
  </r>
  <r>
    <n v="954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n v="-0.45000000000000018"/>
    <x v="0"/>
  </r>
  <r>
    <n v="953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-1.4500000000000002"/>
    <x v="0"/>
  </r>
  <r>
    <n v="952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n v="-0.55000000000000016"/>
    <x v="0"/>
  </r>
  <r>
    <n v="951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n v="-1.5500000000000003"/>
    <x v="0"/>
  </r>
  <r>
    <n v="950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n v="-2.5500000000000003"/>
    <x v="0"/>
  </r>
  <r>
    <n v="949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n v="-2.5500000000000003"/>
    <x v="0"/>
  </r>
  <r>
    <n v="948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n v="-1.8400000000000003"/>
    <x v="0"/>
  </r>
  <r>
    <n v="947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n v="-0.7200000000000002"/>
    <x v="0"/>
  </r>
  <r>
    <n v="946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n v="-0.7200000000000002"/>
    <x v="0"/>
  </r>
  <r>
    <n v="945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0.16999999999999982"/>
    <x v="0"/>
  </r>
  <r>
    <n v="944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0.8999999999999998"/>
    <x v="1"/>
  </r>
  <r>
    <n v="94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1.6399999999999997"/>
    <x v="1"/>
  </r>
  <r>
    <n v="942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0.63999999999999968"/>
    <x v="1"/>
  </r>
  <r>
    <n v="941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-0.36000000000000032"/>
    <x v="1"/>
  </r>
  <r>
    <n v="940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0.80999999999999961"/>
    <x v="1"/>
  </r>
  <r>
    <n v="939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0.80999999999999961"/>
    <x v="1"/>
  </r>
  <r>
    <n v="938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0.19000000000000039"/>
    <x v="1"/>
  </r>
  <r>
    <n v="937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0.70999999999999963"/>
    <x v="1"/>
  </r>
  <r>
    <n v="936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0.29000000000000037"/>
    <x v="1"/>
  </r>
  <r>
    <n v="935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0.63999999999999968"/>
    <x v="1"/>
  </r>
  <r>
    <n v="934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0.63999999999999968"/>
    <x v="1"/>
  </r>
  <r>
    <n v="93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-0.36000000000000032"/>
    <x v="1"/>
  </r>
  <r>
    <n v="932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-1.3600000000000003"/>
    <x v="1"/>
  </r>
  <r>
    <n v="931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0.61000000000000032"/>
    <x v="1"/>
  </r>
  <r>
    <n v="93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0.19999999999999973"/>
    <x v="1"/>
  </r>
  <r>
    <n v="929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1.0499999999999998"/>
    <x v="1"/>
  </r>
  <r>
    <n v="928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4.9999999999999822E-2"/>
    <x v="1"/>
  </r>
  <r>
    <n v="9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0.7699999999999998"/>
    <x v="1"/>
  </r>
  <r>
    <n v="926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-0.2300000000000002"/>
    <x v="1"/>
  </r>
  <r>
    <n v="925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1.2300000000000002"/>
    <x v="1"/>
  </r>
  <r>
    <n v="924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-0.25000000000000022"/>
    <x v="1"/>
  </r>
  <r>
    <n v="923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-0.25000000000000022"/>
    <x v="1"/>
  </r>
  <r>
    <n v="922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0.70999999999999974"/>
    <x v="1"/>
  </r>
  <r>
    <n v="921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0.70999999999999974"/>
    <x v="1"/>
  </r>
  <r>
    <n v="920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0.70999999999999974"/>
    <x v="1"/>
  </r>
  <r>
    <n v="919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099999999999998"/>
    <x v="1"/>
  </r>
  <r>
    <n v="918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0.50999999999999979"/>
    <x v="1"/>
  </r>
  <r>
    <n v="91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1.6099999999999999"/>
    <x v="1"/>
  </r>
  <r>
    <n v="916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1.6099999999999999"/>
    <x v="1"/>
  </r>
  <r>
    <n v="915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1.6099999999999999"/>
    <x v="1"/>
  </r>
  <r>
    <n v="914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2.66"/>
    <x v="1"/>
  </r>
  <r>
    <n v="913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1.6600000000000001"/>
    <x v="1"/>
  </r>
  <r>
    <n v="912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0.66000000000000014"/>
    <x v="1"/>
  </r>
  <r>
    <n v="911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0.66000000000000014"/>
    <x v="1"/>
  </r>
  <r>
    <n v="91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-0.33999999999999986"/>
    <x v="1"/>
  </r>
  <r>
    <n v="909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-1.3399999999999999"/>
    <x v="1"/>
  </r>
  <r>
    <n v="908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-0.28999999999999981"/>
    <x v="1"/>
  </r>
  <r>
    <n v="907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0.78000000000000025"/>
    <x v="1"/>
  </r>
  <r>
    <n v="906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-0.21999999999999975"/>
    <x v="1"/>
  </r>
  <r>
    <n v="90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-1.2199999999999998"/>
    <x v="1"/>
  </r>
  <r>
    <n v="904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-2.2199999999999998"/>
    <x v="1"/>
  </r>
  <r>
    <n v="903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3.2199999999999998"/>
    <x v="1"/>
  </r>
  <r>
    <n v="902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4.22"/>
    <x v="1"/>
  </r>
  <r>
    <n v="901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-4.22"/>
    <x v="1"/>
  </r>
  <r>
    <n v="900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-3.13"/>
    <x v="1"/>
  </r>
  <r>
    <n v="89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-1.7699999999999998"/>
    <x v="1"/>
  </r>
  <r>
    <n v="898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-1.0599999999999998"/>
    <x v="1"/>
  </r>
  <r>
    <n v="897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-2.0599999999999996"/>
    <x v="1"/>
  </r>
  <r>
    <n v="896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3.0599999999999996"/>
    <x v="1"/>
  </r>
  <r>
    <n v="895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-4.0599999999999996"/>
    <x v="1"/>
  </r>
  <r>
    <n v="894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-3.3099999999999996"/>
    <x v="1"/>
  </r>
  <r>
    <n v="893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2.2899999999999996"/>
    <x v="1"/>
  </r>
  <r>
    <n v="892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3.2899999999999996"/>
    <x v="1"/>
  </r>
  <r>
    <n v="891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4.2899999999999991"/>
    <x v="1"/>
  </r>
  <r>
    <n v="890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3.359999999999999"/>
    <x v="1"/>
  </r>
  <r>
    <n v="889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2.5099999999999989"/>
    <x v="1"/>
  </r>
  <r>
    <n v="888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2.5099999999999989"/>
    <x v="1"/>
  </r>
  <r>
    <n v="88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3.5099999999999989"/>
    <x v="1"/>
  </r>
  <r>
    <n v="886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2.5499999999999989"/>
    <x v="1"/>
  </r>
  <r>
    <n v="885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-1.629999999999999"/>
    <x v="1"/>
  </r>
  <r>
    <n v="884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-0.87999999999999901"/>
    <x v="1"/>
  </r>
  <r>
    <n v="883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2.0000000000001017E-2"/>
    <x v="1"/>
  </r>
  <r>
    <n v="882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0.97999999999999898"/>
    <x v="1"/>
  </r>
  <r>
    <n v="881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1.9799999999999991"/>
    <x v="1"/>
  </r>
  <r>
    <n v="880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1.9799999999999991"/>
    <x v="1"/>
  </r>
  <r>
    <n v="879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0.60999999999999899"/>
    <x v="1"/>
  </r>
  <r>
    <n v="878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1.609999999999999"/>
    <x v="1"/>
  </r>
  <r>
    <n v="87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2.609999999999999"/>
    <x v="1"/>
  </r>
  <r>
    <n v="876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2.609999999999999"/>
    <x v="1"/>
  </r>
  <r>
    <n v="875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-2.609999999999999"/>
    <x v="1"/>
  </r>
  <r>
    <n v="874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-1.4899999999999989"/>
    <x v="1"/>
  </r>
  <r>
    <n v="873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16999999999999882"/>
    <x v="1"/>
  </r>
  <r>
    <n v="87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1699999999999988"/>
    <x v="1"/>
  </r>
  <r>
    <n v="871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15999999999999881"/>
    <x v="1"/>
  </r>
  <r>
    <n v="870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-1.1599999999999988"/>
    <x v="1"/>
  </r>
  <r>
    <n v="869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-0.17999999999999883"/>
    <x v="1"/>
  </r>
  <r>
    <n v="868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-0.17999999999999883"/>
    <x v="1"/>
  </r>
  <r>
    <n v="86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-0.17999999999999883"/>
    <x v="1"/>
  </r>
  <r>
    <n v="866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0.17999999999999883"/>
    <x v="1"/>
  </r>
  <r>
    <n v="865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74000000000000121"/>
    <x v="1"/>
  </r>
  <r>
    <n v="864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1.4100000000000013"/>
    <x v="1"/>
  </r>
  <r>
    <n v="863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1700000000000013"/>
    <x v="1"/>
  </r>
  <r>
    <n v="862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3.1800000000000015"/>
    <x v="1"/>
  </r>
  <r>
    <n v="861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2.1800000000000015"/>
    <x v="1"/>
  </r>
  <r>
    <n v="860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2.1800000000000015"/>
    <x v="1"/>
  </r>
  <r>
    <n v="859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2.8600000000000017"/>
    <x v="1"/>
  </r>
  <r>
    <n v="858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3.8800000000000017"/>
    <x v="1"/>
  </r>
  <r>
    <n v="857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3.8800000000000017"/>
    <x v="1"/>
  </r>
  <r>
    <n v="856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4.9600000000000017"/>
    <x v="1"/>
  </r>
  <r>
    <n v="855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3.9600000000000017"/>
    <x v="1"/>
  </r>
  <r>
    <n v="854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3.9600000000000017"/>
    <x v="1"/>
  </r>
  <r>
    <n v="85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3.9600000000000017"/>
    <x v="1"/>
  </r>
  <r>
    <n v="852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4.6400000000000015"/>
    <x v="1"/>
  </r>
  <r>
    <n v="851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5.5600000000000014"/>
    <x v="1"/>
  </r>
  <r>
    <n v="850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4.5600000000000014"/>
    <x v="1"/>
  </r>
  <r>
    <n v="849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3.5600000000000014"/>
    <x v="1"/>
  </r>
  <r>
    <n v="848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4.8000000000000016"/>
    <x v="1"/>
  </r>
  <r>
    <n v="84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5.5000000000000018"/>
    <x v="1"/>
  </r>
  <r>
    <n v="846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4.5000000000000018"/>
    <x v="1"/>
  </r>
  <r>
    <n v="845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4.5000000000000018"/>
    <x v="1"/>
  </r>
  <r>
    <n v="844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5000000000000018"/>
    <x v="1"/>
  </r>
  <r>
    <n v="843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4.4800000000000022"/>
    <x v="1"/>
  </r>
  <r>
    <n v="842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740000000000002"/>
    <x v="1"/>
  </r>
  <r>
    <n v="841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6.6900000000000022"/>
    <x v="1"/>
  </r>
  <r>
    <n v="840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5.6900000000000022"/>
    <x v="1"/>
  </r>
  <r>
    <n v="839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4.6900000000000022"/>
    <x v="1"/>
  </r>
  <r>
    <n v="838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5.8000000000000025"/>
    <x v="1"/>
  </r>
  <r>
    <n v="837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4.8000000000000025"/>
    <x v="1"/>
  </r>
  <r>
    <n v="836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5.4800000000000022"/>
    <x v="1"/>
  </r>
  <r>
    <n v="83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4.4800000000000022"/>
    <x v="1"/>
  </r>
  <r>
    <n v="834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3.4800000000000022"/>
    <x v="1"/>
  </r>
  <r>
    <n v="833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4.5700000000000021"/>
    <x v="1"/>
  </r>
  <r>
    <n v="832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5.3300000000000018"/>
    <x v="1"/>
  </r>
  <r>
    <n v="831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4.3300000000000018"/>
    <x v="1"/>
  </r>
  <r>
    <n v="830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5.3300000000000018"/>
    <x v="1"/>
  </r>
  <r>
    <n v="8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5.3300000000000018"/>
    <x v="1"/>
  </r>
  <r>
    <n v="828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4.3300000000000018"/>
    <x v="1"/>
  </r>
  <r>
    <n v="8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5.530000000000002"/>
    <x v="1"/>
  </r>
  <r>
    <n v="826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6.7500000000000018"/>
    <x v="1"/>
  </r>
  <r>
    <n v="825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5.7500000000000018"/>
    <x v="1"/>
  </r>
  <r>
    <n v="824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5.7500000000000018"/>
    <x v="1"/>
  </r>
  <r>
    <n v="823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6.4400000000000013"/>
    <x v="1"/>
  </r>
  <r>
    <n v="822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5.4400000000000013"/>
    <x v="1"/>
  </r>
  <r>
    <n v="821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4.4400000000000013"/>
    <x v="1"/>
  </r>
  <r>
    <n v="820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5.2500000000000018"/>
    <x v="1"/>
  </r>
  <r>
    <n v="819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4.2500000000000018"/>
    <x v="1"/>
  </r>
  <r>
    <n v="818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5.4700000000000015"/>
    <x v="1"/>
  </r>
  <r>
    <n v="817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6.3200000000000012"/>
    <x v="1"/>
  </r>
  <r>
    <n v="816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5.3200000000000012"/>
    <x v="1"/>
  </r>
  <r>
    <n v="81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6.4300000000000015"/>
    <x v="1"/>
  </r>
  <r>
    <n v="814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6.4300000000000015"/>
    <x v="1"/>
  </r>
  <r>
    <n v="813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7.1100000000000012"/>
    <x v="1"/>
  </r>
  <r>
    <n v="812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6.1100000000000012"/>
    <x v="1"/>
  </r>
  <r>
    <n v="811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6.830000000000001"/>
    <x v="1"/>
  </r>
  <r>
    <n v="810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7.5100000000000007"/>
    <x v="1"/>
  </r>
  <r>
    <n v="809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7.5100000000000007"/>
    <x v="1"/>
  </r>
  <r>
    <n v="808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6.5100000000000007"/>
    <x v="1"/>
  </r>
  <r>
    <n v="807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7.2600000000000007"/>
    <x v="1"/>
  </r>
  <r>
    <n v="806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8.58"/>
    <x v="1"/>
  </r>
  <r>
    <n v="805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9.3000000000000007"/>
    <x v="1"/>
  </r>
  <r>
    <n v="804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0.23"/>
    <x v="1"/>
  </r>
  <r>
    <n v="803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9.23"/>
    <x v="1"/>
  </r>
  <r>
    <n v="802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10.040000000000001"/>
    <x v="1"/>
  </r>
  <r>
    <n v="801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10.72"/>
    <x v="1"/>
  </r>
  <r>
    <n v="80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11.68"/>
    <x v="1"/>
  </r>
  <r>
    <n v="799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12.42"/>
    <x v="1"/>
  </r>
  <r>
    <n v="798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3.37"/>
    <x v="1"/>
  </r>
  <r>
    <n v="797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12.37"/>
    <x v="1"/>
  </r>
  <r>
    <n v="796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3.299999999999999"/>
    <x v="1"/>
  </r>
  <r>
    <n v="79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4.03"/>
    <x v="1"/>
  </r>
  <r>
    <n v="794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4.03"/>
    <x v="1"/>
  </r>
  <r>
    <n v="793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3.03"/>
    <x v="1"/>
  </r>
  <r>
    <n v="792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2.03"/>
    <x v="1"/>
  </r>
  <r>
    <n v="791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899999999999999"/>
    <x v="1"/>
  </r>
  <r>
    <n v="790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899999999999999"/>
    <x v="1"/>
  </r>
  <r>
    <n v="789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2.599999999999998"/>
    <x v="1"/>
  </r>
  <r>
    <n v="788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3.609999999999998"/>
    <x v="1"/>
  </r>
  <r>
    <n v="787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2.609999999999998"/>
    <x v="1"/>
  </r>
  <r>
    <n v="786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2.609999999999998"/>
    <x v="1"/>
  </r>
  <r>
    <n v="785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29999999999998"/>
    <x v="1"/>
  </r>
  <r>
    <n v="784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2.329999999999998"/>
    <x v="1"/>
  </r>
  <r>
    <n v="783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1.329999999999998"/>
    <x v="1"/>
  </r>
  <r>
    <n v="782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2.119999999999997"/>
    <x v="1"/>
  </r>
  <r>
    <n v="781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1.119999999999997"/>
    <x v="1"/>
  </r>
  <r>
    <n v="780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1.899999999999997"/>
    <x v="1"/>
  </r>
  <r>
    <n v="779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2.989999999999997"/>
    <x v="1"/>
  </r>
  <r>
    <n v="778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3.739999999999997"/>
    <x v="1"/>
  </r>
  <r>
    <n v="777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739999999999997"/>
    <x v="1"/>
  </r>
  <r>
    <n v="776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3.429999999999996"/>
    <x v="1"/>
  </r>
  <r>
    <n v="775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3.429999999999996"/>
    <x v="1"/>
  </r>
  <r>
    <n v="774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3.429999999999996"/>
    <x v="1"/>
  </r>
  <r>
    <n v="773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4.589999999999996"/>
    <x v="1"/>
  </r>
  <r>
    <n v="77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3.589999999999996"/>
    <x v="1"/>
  </r>
  <r>
    <n v="771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359999999999996"/>
    <x v="1"/>
  </r>
  <r>
    <n v="770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5.399999999999995"/>
    <x v="1"/>
  </r>
  <r>
    <n v="769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5.399999999999995"/>
    <x v="1"/>
  </r>
  <r>
    <n v="768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6.139999999999993"/>
    <x v="1"/>
  </r>
  <r>
    <n v="767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7.229999999999993"/>
    <x v="1"/>
  </r>
  <r>
    <n v="76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6.229999999999993"/>
    <x v="1"/>
  </r>
  <r>
    <n v="765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7.109999999999992"/>
    <x v="1"/>
  </r>
  <r>
    <n v="764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6.109999999999992"/>
    <x v="1"/>
  </r>
  <r>
    <n v="763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6.109999999999992"/>
    <x v="1"/>
  </r>
  <r>
    <n v="762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16.989999999999991"/>
    <x v="1"/>
  </r>
  <r>
    <n v="761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8.039999999999992"/>
    <x v="1"/>
  </r>
  <r>
    <n v="760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769999999999992"/>
    <x v="1"/>
  </r>
  <r>
    <n v="759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659999999999993"/>
    <x v="1"/>
  </r>
  <r>
    <n v="758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0.569999999999993"/>
    <x v="1"/>
  </r>
  <r>
    <n v="75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19.569999999999993"/>
    <x v="1"/>
  </r>
  <r>
    <n v="756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379999999999992"/>
    <x v="1"/>
  </r>
  <r>
    <n v="755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379999999999992"/>
    <x v="1"/>
  </r>
  <r>
    <n v="754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379999999999992"/>
    <x v="1"/>
  </r>
  <r>
    <n v="753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169999999999991"/>
    <x v="1"/>
  </r>
  <r>
    <n v="75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169999999999991"/>
    <x v="1"/>
  </r>
  <r>
    <n v="751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169999999999991"/>
    <x v="1"/>
  </r>
  <r>
    <n v="750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149999999999991"/>
    <x v="1"/>
  </r>
  <r>
    <n v="749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149999999999991"/>
    <x v="1"/>
  </r>
  <r>
    <n v="748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149999999999991"/>
    <x v="2"/>
  </r>
  <r>
    <n v="747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18.349999999999991"/>
    <x v="2"/>
  </r>
  <r>
    <n v="746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9.589999999999989"/>
    <x v="2"/>
  </r>
  <r>
    <n v="745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20.309999999999988"/>
    <x v="2"/>
  </r>
  <r>
    <n v="744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1.099999999999987"/>
    <x v="2"/>
  </r>
  <r>
    <n v="743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1.099999999999987"/>
    <x v="2"/>
  </r>
  <r>
    <n v="742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869999999999987"/>
    <x v="2"/>
  </r>
  <r>
    <n v="741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709999999999987"/>
    <x v="2"/>
  </r>
  <r>
    <n v="740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3.799999999999986"/>
    <x v="2"/>
  </r>
  <r>
    <n v="739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2.799999999999986"/>
    <x v="2"/>
  </r>
  <r>
    <n v="738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579999999999988"/>
    <x v="2"/>
  </r>
  <r>
    <n v="737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22.579999999999988"/>
    <x v="2"/>
  </r>
  <r>
    <n v="7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21.579999999999988"/>
    <x v="2"/>
  </r>
  <r>
    <n v="735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2.489999999999988"/>
    <x v="2"/>
  </r>
  <r>
    <n v="734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23.199999999999989"/>
    <x v="2"/>
  </r>
  <r>
    <n v="733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23.939999999999987"/>
    <x v="2"/>
  </r>
  <r>
    <n v="732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22.939999999999987"/>
    <x v="2"/>
  </r>
  <r>
    <n v="731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2.939999999999987"/>
    <x v="2"/>
  </r>
  <r>
    <n v="7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1.939999999999987"/>
    <x v="2"/>
  </r>
  <r>
    <n v="729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1.939999999999987"/>
    <x v="2"/>
  </r>
  <r>
    <n v="728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0.939999999999987"/>
    <x v="2"/>
  </r>
  <r>
    <n v="727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689999999999987"/>
    <x v="2"/>
  </r>
  <r>
    <n v="726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0.689999999999987"/>
    <x v="2"/>
  </r>
  <r>
    <n v="72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959999999999987"/>
    <x v="2"/>
  </r>
  <r>
    <n v="724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959999999999987"/>
    <x v="2"/>
  </r>
  <r>
    <n v="723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21.959999999999987"/>
    <x v="2"/>
  </r>
  <r>
    <n v="722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959999999999987"/>
    <x v="2"/>
  </r>
  <r>
    <n v="721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1.679999999999986"/>
    <x v="2"/>
  </r>
  <r>
    <n v="720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679999999999986"/>
    <x v="2"/>
  </r>
  <r>
    <n v="719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19.679999999999986"/>
    <x v="2"/>
  </r>
  <r>
    <n v="718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589999999999986"/>
    <x v="2"/>
  </r>
  <r>
    <n v="717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1.399999999999984"/>
    <x v="2"/>
  </r>
  <r>
    <n v="716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2.219999999999985"/>
    <x v="2"/>
  </r>
  <r>
    <n v="715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19999999999985"/>
    <x v="2"/>
  </r>
  <r>
    <n v="714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19999999999985"/>
    <x v="2"/>
  </r>
  <r>
    <n v="713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1.219999999999985"/>
    <x v="2"/>
  </r>
  <r>
    <n v="712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2.139999999999986"/>
    <x v="2"/>
  </r>
  <r>
    <n v="711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3.079999999999988"/>
    <x v="2"/>
  </r>
  <r>
    <n v="710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109999999999989"/>
    <x v="2"/>
  </r>
  <r>
    <n v="709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3.109999999999989"/>
    <x v="2"/>
  </r>
  <r>
    <n v="708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4.13999999999999"/>
    <x v="2"/>
  </r>
  <r>
    <n v="707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3.13999999999999"/>
    <x v="2"/>
  </r>
  <r>
    <n v="706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2.13999999999999"/>
    <x v="2"/>
  </r>
  <r>
    <n v="705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2.13999999999999"/>
    <x v="2"/>
  </r>
  <r>
    <n v="704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04999999999999"/>
    <x v="2"/>
  </r>
  <r>
    <n v="70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04999999999999"/>
    <x v="2"/>
  </r>
  <r>
    <n v="702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989999999999991"/>
    <x v="2"/>
  </r>
  <r>
    <n v="70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3.919999999999991"/>
    <x v="2"/>
  </r>
  <r>
    <n v="700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5.079999999999991"/>
    <x v="2"/>
  </r>
  <r>
    <n v="699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4.079999999999991"/>
    <x v="2"/>
  </r>
  <r>
    <n v="698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3.079999999999991"/>
    <x v="2"/>
  </r>
  <r>
    <n v="697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3.079999999999991"/>
    <x v="2"/>
  </r>
  <r>
    <n v="696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4.399999999999991"/>
    <x v="2"/>
  </r>
  <r>
    <n v="695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3.399999999999991"/>
    <x v="2"/>
  </r>
  <r>
    <n v="694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2.399999999999991"/>
    <x v="2"/>
  </r>
  <r>
    <n v="693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3.089999999999993"/>
    <x v="2"/>
  </r>
  <r>
    <n v="692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459999999999994"/>
    <x v="2"/>
  </r>
  <r>
    <n v="691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5.589999999999993"/>
    <x v="2"/>
  </r>
  <r>
    <n v="690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4.589999999999993"/>
    <x v="2"/>
  </r>
  <r>
    <n v="689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5.399999999999991"/>
    <x v="2"/>
  </r>
  <r>
    <n v="688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6.219999999999992"/>
    <x v="2"/>
  </r>
  <r>
    <n v="687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219999999999992"/>
    <x v="2"/>
  </r>
  <r>
    <n v="686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4.219999999999992"/>
    <x v="2"/>
  </r>
  <r>
    <n v="685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3.219999999999992"/>
    <x v="2"/>
  </r>
  <r>
    <n v="684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3.899999999999991"/>
    <x v="2"/>
  </r>
  <r>
    <n v="683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4.649999999999991"/>
    <x v="2"/>
  </r>
  <r>
    <n v="682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3.649999999999991"/>
    <x v="2"/>
  </r>
  <r>
    <n v="681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4.399999999999991"/>
    <x v="2"/>
  </r>
  <r>
    <n v="680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399999999999991"/>
    <x v="2"/>
  </r>
  <r>
    <n v="679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4.099999999999991"/>
    <x v="2"/>
  </r>
  <r>
    <n v="678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3.099999999999991"/>
    <x v="2"/>
  </r>
  <r>
    <n v="677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3.839999999999989"/>
    <x v="2"/>
  </r>
  <r>
    <n v="6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4.689999999999991"/>
    <x v="2"/>
  </r>
  <r>
    <n v="675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469999999999992"/>
    <x v="2"/>
  </r>
  <r>
    <n v="674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4.469999999999992"/>
    <x v="2"/>
  </r>
  <r>
    <n v="673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3.469999999999992"/>
    <x v="2"/>
  </r>
  <r>
    <n v="672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2.469999999999992"/>
    <x v="2"/>
  </r>
  <r>
    <n v="671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3.20999999999999"/>
    <x v="2"/>
  </r>
  <r>
    <n v="670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2.20999999999999"/>
    <x v="2"/>
  </r>
  <r>
    <n v="669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2.97999999999999"/>
    <x v="2"/>
  </r>
  <r>
    <n v="668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3.919999999999991"/>
    <x v="2"/>
  </r>
  <r>
    <n v="667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3.919999999999991"/>
    <x v="2"/>
  </r>
  <r>
    <n v="666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4.72999999999999"/>
    <x v="2"/>
  </r>
  <r>
    <n v="665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5.629999999999988"/>
    <x v="2"/>
  </r>
  <r>
    <n v="664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6.31999999999999"/>
    <x v="2"/>
  </r>
  <r>
    <n v="663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7.659999999999989"/>
    <x v="2"/>
  </r>
  <r>
    <n v="662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6.659999999999989"/>
    <x v="2"/>
  </r>
  <r>
    <n v="661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7.70999999999999"/>
    <x v="2"/>
  </r>
  <r>
    <n v="660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589999999999989"/>
    <x v="2"/>
  </r>
  <r>
    <n v="659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269999999999989"/>
    <x v="2"/>
  </r>
  <r>
    <n v="658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8.269999999999989"/>
    <x v="2"/>
  </r>
  <r>
    <n v="657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7.269999999999989"/>
    <x v="2"/>
  </r>
  <r>
    <n v="656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7.269999999999989"/>
    <x v="2"/>
  </r>
  <r>
    <n v="655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999999999999989"/>
    <x v="2"/>
  </r>
  <r>
    <n v="654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8.839999999999989"/>
    <x v="2"/>
  </r>
  <r>
    <n v="653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839999999999989"/>
    <x v="2"/>
  </r>
  <r>
    <n v="65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6.839999999999989"/>
    <x v="2"/>
  </r>
  <r>
    <n v="651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879999999999988"/>
    <x v="2"/>
  </r>
  <r>
    <n v="650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8.769999999999989"/>
    <x v="2"/>
  </r>
  <r>
    <n v="649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29.879999999999988"/>
    <x v="2"/>
  </r>
  <r>
    <n v="648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8.879999999999988"/>
    <x v="2"/>
  </r>
  <r>
    <n v="647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28.879999999999988"/>
    <x v="2"/>
  </r>
  <r>
    <n v="646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29.63999999999999"/>
    <x v="2"/>
  </r>
  <r>
    <n v="645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8.63999999999999"/>
    <x v="2"/>
  </r>
  <r>
    <n v="6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29.409999999999989"/>
    <x v="2"/>
  </r>
  <r>
    <n v="643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409999999999989"/>
    <x v="2"/>
  </r>
  <r>
    <n v="642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8.409999999999989"/>
    <x v="2"/>
  </r>
  <r>
    <n v="641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8.409999999999989"/>
    <x v="2"/>
  </r>
  <r>
    <n v="640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29.339999999999989"/>
    <x v="2"/>
  </r>
  <r>
    <n v="63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0.219999999999988"/>
    <x v="2"/>
  </r>
  <r>
    <n v="638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219999999999988"/>
    <x v="2"/>
  </r>
  <r>
    <n v="637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29.969999999999988"/>
    <x v="2"/>
  </r>
  <r>
    <n v="636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30.779999999999987"/>
    <x v="2"/>
  </r>
  <r>
    <n v="635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9.779999999999987"/>
    <x v="2"/>
  </r>
  <r>
    <n v="634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8.779999999999987"/>
    <x v="2"/>
  </r>
  <r>
    <n v="633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7.779999999999987"/>
    <x v="2"/>
  </r>
  <r>
    <n v="632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26.779999999999987"/>
    <x v="2"/>
  </r>
  <r>
    <n v="631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27.729999999999986"/>
    <x v="2"/>
  </r>
  <r>
    <n v="630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8.589999999999986"/>
    <x v="2"/>
  </r>
  <r>
    <n v="629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8.589999999999986"/>
    <x v="2"/>
  </r>
  <r>
    <n v="628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9.299999999999986"/>
    <x v="2"/>
  </r>
  <r>
    <n v="627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28.299999999999986"/>
    <x v="2"/>
  </r>
  <r>
    <n v="626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7.299999999999986"/>
    <x v="2"/>
  </r>
  <r>
    <n v="625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249999999999986"/>
    <x v="2"/>
  </r>
  <r>
    <n v="624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29.469999999999985"/>
    <x v="2"/>
  </r>
  <r>
    <n v="623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28.469999999999985"/>
    <x v="2"/>
  </r>
  <r>
    <n v="622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27.469999999999985"/>
    <x v="2"/>
  </r>
  <r>
    <n v="621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28.149999999999984"/>
    <x v="2"/>
  </r>
  <r>
    <n v="620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7.149999999999984"/>
    <x v="2"/>
  </r>
  <r>
    <n v="619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27.149999999999984"/>
    <x v="2"/>
  </r>
  <r>
    <n v="618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26.149999999999984"/>
    <x v="2"/>
  </r>
  <r>
    <n v="617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5.149999999999984"/>
    <x v="2"/>
  </r>
  <r>
    <n v="616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25.979999999999983"/>
    <x v="2"/>
  </r>
  <r>
    <n v="615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26.989999999999984"/>
    <x v="2"/>
  </r>
  <r>
    <n v="614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27.709999999999983"/>
    <x v="2"/>
  </r>
  <r>
    <n v="613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28.539999999999981"/>
    <x v="2"/>
  </r>
  <r>
    <n v="612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7.539999999999981"/>
    <x v="2"/>
  </r>
  <r>
    <n v="611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28.619999999999983"/>
    <x v="2"/>
  </r>
  <r>
    <n v="610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7.619999999999983"/>
    <x v="2"/>
  </r>
  <r>
    <n v="609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6.619999999999983"/>
    <x v="2"/>
  </r>
  <r>
    <n v="608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5.619999999999983"/>
    <x v="2"/>
  </r>
  <r>
    <n v="607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4.619999999999983"/>
    <x v="2"/>
  </r>
  <r>
    <n v="606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3.619999999999983"/>
    <x v="2"/>
  </r>
  <r>
    <n v="60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4.839999999999982"/>
    <x v="2"/>
  </r>
  <r>
    <n v="604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4.839999999999982"/>
    <x v="2"/>
  </r>
  <r>
    <n v="60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3.839999999999982"/>
    <x v="2"/>
  </r>
  <r>
    <n v="602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3.839999999999982"/>
    <x v="2"/>
  </r>
  <r>
    <n v="60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2.839999999999982"/>
    <x v="2"/>
  </r>
  <r>
    <n v="60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23.829999999999981"/>
    <x v="2"/>
  </r>
  <r>
    <n v="599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3.829999999999981"/>
    <x v="2"/>
  </r>
  <r>
    <n v="598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4.729999999999979"/>
    <x v="2"/>
  </r>
  <r>
    <n v="597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5.819999999999979"/>
    <x v="2"/>
  </r>
  <r>
    <n v="596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4.819999999999979"/>
    <x v="2"/>
  </r>
  <r>
    <n v="595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3.819999999999979"/>
    <x v="2"/>
  </r>
  <r>
    <n v="594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3.819999999999979"/>
    <x v="2"/>
  </r>
  <r>
    <n v="593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4.519999999999978"/>
    <x v="2"/>
  </r>
  <r>
    <n v="592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5.239999999999977"/>
    <x v="2"/>
  </r>
  <r>
    <n v="591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6.119999999999976"/>
    <x v="2"/>
  </r>
  <r>
    <n v="590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27.469999999999978"/>
    <x v="2"/>
  </r>
  <r>
    <n v="589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7.469999999999978"/>
    <x v="2"/>
  </r>
  <r>
    <n v="588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28.219999999999978"/>
    <x v="2"/>
  </r>
  <r>
    <n v="587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28.999999999999979"/>
    <x v="2"/>
  </r>
  <r>
    <n v="586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809999999999977"/>
    <x v="2"/>
  </r>
  <r>
    <n v="585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8.809999999999977"/>
    <x v="2"/>
  </r>
  <r>
    <n v="584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809999999999977"/>
    <x v="2"/>
  </r>
  <r>
    <n v="583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79999999999977"/>
    <x v="2"/>
  </r>
  <r>
    <n v="582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69999999999978"/>
    <x v="2"/>
  </r>
  <r>
    <n v="581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8.469999999999978"/>
    <x v="2"/>
  </r>
  <r>
    <n v="580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7.469999999999978"/>
    <x v="2"/>
  </r>
  <r>
    <n v="579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779999999999976"/>
    <x v="2"/>
  </r>
  <r>
    <n v="578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7.779999999999976"/>
    <x v="2"/>
  </r>
  <r>
    <n v="577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8.539999999999978"/>
    <x v="2"/>
  </r>
  <r>
    <n v="576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239999999999977"/>
    <x v="2"/>
  </r>
  <r>
    <n v="575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9.239999999999977"/>
    <x v="2"/>
  </r>
  <r>
    <n v="574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9.239999999999977"/>
    <x v="2"/>
  </r>
  <r>
    <n v="573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8.239999999999977"/>
    <x v="2"/>
  </r>
  <r>
    <n v="57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7.239999999999977"/>
    <x v="2"/>
  </r>
  <r>
    <n v="571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8.439999999999976"/>
    <x v="2"/>
  </r>
  <r>
    <n v="570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9.499999999999975"/>
    <x v="2"/>
  </r>
  <r>
    <n v="569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8.499999999999975"/>
    <x v="2"/>
  </r>
  <r>
    <n v="568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7.499999999999975"/>
    <x v="2"/>
  </r>
  <r>
    <n v="567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6.499999999999975"/>
    <x v="2"/>
  </r>
  <r>
    <n v="566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7.639999999999976"/>
    <x v="2"/>
  </r>
  <r>
    <n v="565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39999999999976"/>
    <x v="2"/>
  </r>
  <r>
    <n v="564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7.549999999999976"/>
    <x v="2"/>
  </r>
  <r>
    <n v="563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549999999999976"/>
    <x v="2"/>
  </r>
  <r>
    <n v="56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7.249999999999975"/>
    <x v="2"/>
  </r>
  <r>
    <n v="561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7.939999999999976"/>
    <x v="2"/>
  </r>
  <r>
    <n v="560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7.939999999999976"/>
    <x v="2"/>
  </r>
  <r>
    <n v="559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6.939999999999976"/>
    <x v="3"/>
  </r>
  <r>
    <n v="558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7.869999999999976"/>
    <x v="3"/>
  </r>
  <r>
    <n v="557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7.869999999999976"/>
    <x v="3"/>
  </r>
  <r>
    <n v="556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6.869999999999976"/>
    <x v="3"/>
  </r>
  <r>
    <n v="555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8.029999999999976"/>
    <x v="3"/>
  </r>
  <r>
    <n v="554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8.869999999999976"/>
    <x v="3"/>
  </r>
  <r>
    <n v="553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9.549999999999976"/>
    <x v="3"/>
  </r>
  <r>
    <n v="552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549999999999976"/>
    <x v="3"/>
  </r>
  <r>
    <n v="551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549999999999976"/>
    <x v="3"/>
  </r>
  <r>
    <n v="550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9.609999999999975"/>
    <x v="3"/>
  </r>
  <r>
    <n v="549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9.609999999999975"/>
    <x v="3"/>
  </r>
  <r>
    <n v="548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9.609999999999975"/>
    <x v="3"/>
  </r>
  <r>
    <n v="547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8.609999999999975"/>
    <x v="3"/>
  </r>
  <r>
    <n v="546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289999999999974"/>
    <x v="3"/>
  </r>
  <r>
    <n v="545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8.289999999999974"/>
    <x v="3"/>
  </r>
  <r>
    <n v="544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7.289999999999974"/>
    <x v="3"/>
  </r>
  <r>
    <n v="543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6.289999999999974"/>
    <x v="3"/>
  </r>
  <r>
    <n v="542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5.289999999999974"/>
    <x v="3"/>
  </r>
  <r>
    <n v="541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6.339999999999975"/>
    <x v="3"/>
  </r>
  <r>
    <n v="540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5.339999999999975"/>
    <x v="3"/>
  </r>
  <r>
    <n v="539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6.289999999999974"/>
    <x v="3"/>
  </r>
  <r>
    <n v="538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7.229999999999976"/>
    <x v="3"/>
  </r>
  <r>
    <n v="537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229999999999976"/>
    <x v="3"/>
  </r>
  <r>
    <n v="536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229999999999976"/>
    <x v="3"/>
  </r>
  <r>
    <n v="535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25.969999999999974"/>
    <x v="3"/>
  </r>
  <r>
    <n v="534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26.849999999999973"/>
    <x v="3"/>
  </r>
  <r>
    <n v="533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5.849999999999973"/>
    <x v="3"/>
  </r>
  <r>
    <n v="532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4.849999999999973"/>
    <x v="3"/>
  </r>
  <r>
    <n v="531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3.849999999999973"/>
    <x v="3"/>
  </r>
  <r>
    <n v="530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5.069999999999972"/>
    <x v="3"/>
  </r>
  <r>
    <n v="529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5.949999999999971"/>
    <x v="3"/>
  </r>
  <r>
    <n v="528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49999999999971"/>
    <x v="3"/>
  </r>
  <r>
    <n v="527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4.949999999999971"/>
    <x v="3"/>
  </r>
  <r>
    <n v="526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5.75999999999997"/>
    <x v="3"/>
  </r>
  <r>
    <n v="525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26.979999999999968"/>
    <x v="3"/>
  </r>
  <r>
    <n v="524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28.269999999999968"/>
    <x v="3"/>
  </r>
  <r>
    <n v="523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7.269999999999968"/>
    <x v="3"/>
  </r>
  <r>
    <n v="522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8.119999999999969"/>
    <x v="3"/>
  </r>
  <r>
    <n v="521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27.119999999999969"/>
    <x v="3"/>
  </r>
  <r>
    <n v="520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119999999999969"/>
    <x v="3"/>
  </r>
  <r>
    <n v="519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27.41999999999997"/>
    <x v="3"/>
  </r>
  <r>
    <n v="518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28.139999999999969"/>
    <x v="3"/>
  </r>
  <r>
    <n v="517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7.139999999999969"/>
    <x v="3"/>
  </r>
  <r>
    <n v="516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249999999999968"/>
    <x v="3"/>
  </r>
  <r>
    <n v="51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249999999999968"/>
    <x v="3"/>
  </r>
  <r>
    <n v="514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9.489999999999966"/>
    <x v="3"/>
  </r>
  <r>
    <n v="513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28.489999999999966"/>
    <x v="3"/>
  </r>
  <r>
    <n v="512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879999999999967"/>
    <x v="3"/>
  </r>
  <r>
    <n v="511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30.969999999999967"/>
    <x v="3"/>
  </r>
  <r>
    <n v="510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07999999999997"/>
    <x v="3"/>
  </r>
  <r>
    <n v="50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07999999999997"/>
    <x v="3"/>
  </r>
  <r>
    <n v="508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0.07999999999997"/>
    <x v="3"/>
  </r>
  <r>
    <n v="50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0.999999999999972"/>
    <x v="3"/>
  </r>
  <r>
    <n v="506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29.999999999999972"/>
    <x v="3"/>
  </r>
  <r>
    <n v="505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29.999999999999972"/>
    <x v="3"/>
  </r>
  <r>
    <n v="50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0.679999999999971"/>
    <x v="3"/>
  </r>
  <r>
    <n v="503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1.879999999999971"/>
    <x v="3"/>
  </r>
  <r>
    <n v="502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0.879999999999971"/>
    <x v="3"/>
  </r>
  <r>
    <n v="501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1.609999999999971"/>
    <x v="3"/>
  </r>
  <r>
    <n v="500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2.50999999999997"/>
    <x v="3"/>
  </r>
  <r>
    <n v="499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3.319999999999972"/>
    <x v="3"/>
  </r>
  <r>
    <n v="49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4.179999999999971"/>
    <x v="3"/>
  </r>
  <r>
    <n v="497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4.859999999999971"/>
    <x v="3"/>
  </r>
  <r>
    <n v="496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6.069999999999972"/>
    <x v="3"/>
  </r>
  <r>
    <n v="495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6.069999999999972"/>
    <x v="3"/>
  </r>
  <r>
    <n v="494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7.25999999999997"/>
    <x v="3"/>
  </r>
  <r>
    <n v="493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8.14999999999997"/>
    <x v="3"/>
  </r>
  <r>
    <n v="492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7.14999999999997"/>
    <x v="3"/>
  </r>
  <r>
    <n v="49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8.14999999999997"/>
    <x v="3"/>
  </r>
  <r>
    <n v="49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8.889999999999972"/>
    <x v="3"/>
  </r>
  <r>
    <n v="489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7.889999999999972"/>
    <x v="3"/>
  </r>
  <r>
    <n v="488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6.889999999999972"/>
    <x v="3"/>
  </r>
  <r>
    <n v="487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7.599999999999973"/>
    <x v="3"/>
  </r>
  <r>
    <n v="486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7.599999999999973"/>
    <x v="3"/>
  </r>
  <r>
    <n v="485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6.599999999999973"/>
    <x v="3"/>
  </r>
  <r>
    <n v="484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7.529999999999973"/>
    <x v="3"/>
  </r>
  <r>
    <n v="483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8.799999999999976"/>
    <x v="3"/>
  </r>
  <r>
    <n v="48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9.699999999999974"/>
    <x v="3"/>
  </r>
  <r>
    <n v="481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8.699999999999974"/>
    <x v="3"/>
  </r>
  <r>
    <n v="480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8.699999999999974"/>
    <x v="3"/>
  </r>
  <r>
    <n v="479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9.419999999999973"/>
    <x v="3"/>
  </r>
  <r>
    <n v="478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8.419999999999973"/>
    <x v="3"/>
  </r>
  <r>
    <n v="47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9.229999999999976"/>
    <x v="3"/>
  </r>
  <r>
    <n v="476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9.229999999999976"/>
    <x v="3"/>
  </r>
  <r>
    <n v="475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8.229999999999976"/>
    <x v="3"/>
  </r>
  <r>
    <n v="474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8.229999999999976"/>
    <x v="3"/>
  </r>
  <r>
    <n v="473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7.229999999999976"/>
    <x v="3"/>
  </r>
  <r>
    <n v="472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229999999999976"/>
    <x v="3"/>
  </r>
  <r>
    <n v="471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5.229999999999976"/>
    <x v="3"/>
  </r>
  <r>
    <n v="470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6.349999999999973"/>
    <x v="3"/>
  </r>
  <r>
    <n v="469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5.349999999999973"/>
    <x v="3"/>
  </r>
  <r>
    <n v="468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6.499999999999972"/>
    <x v="3"/>
  </r>
  <r>
    <n v="46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7.179999999999971"/>
    <x v="3"/>
  </r>
  <r>
    <n v="466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179999999999971"/>
    <x v="3"/>
  </r>
  <r>
    <n v="465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179999999999971"/>
    <x v="3"/>
  </r>
  <r>
    <n v="464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79999999999971"/>
    <x v="3"/>
  </r>
  <r>
    <n v="463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6.889999999999972"/>
    <x v="3"/>
  </r>
  <r>
    <n v="462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609999999999971"/>
    <x v="3"/>
  </r>
  <r>
    <n v="461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6.609999999999971"/>
    <x v="3"/>
  </r>
  <r>
    <n v="460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609999999999971"/>
    <x v="3"/>
  </r>
  <r>
    <n v="459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6.369999999999969"/>
    <x v="3"/>
  </r>
  <r>
    <n v="458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5.369999999999969"/>
    <x v="3"/>
  </r>
  <r>
    <n v="457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369999999999969"/>
    <x v="3"/>
  </r>
  <r>
    <n v="456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3.369999999999969"/>
    <x v="3"/>
  </r>
  <r>
    <n v="45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2.369999999999969"/>
    <x v="3"/>
  </r>
  <r>
    <n v="454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1.369999999999969"/>
    <x v="3"/>
  </r>
  <r>
    <n v="45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2.21999999999997"/>
    <x v="3"/>
  </r>
  <r>
    <n v="452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2.989999999999974"/>
    <x v="3"/>
  </r>
  <r>
    <n v="451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3.759999999999977"/>
    <x v="3"/>
  </r>
  <r>
    <n v="450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4.799999999999976"/>
    <x v="3"/>
  </r>
  <r>
    <n v="44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4.799999999999976"/>
    <x v="3"/>
  </r>
  <r>
    <n v="448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4.799999999999976"/>
    <x v="3"/>
  </r>
  <r>
    <n v="447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5.779999999999973"/>
    <x v="3"/>
  </r>
  <r>
    <n v="446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4.779999999999973"/>
    <x v="3"/>
  </r>
  <r>
    <n v="445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5.459999999999972"/>
    <x v="3"/>
  </r>
  <r>
    <n v="44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4.459999999999972"/>
    <x v="3"/>
  </r>
  <r>
    <n v="443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5.309999999999974"/>
    <x v="3"/>
  </r>
  <r>
    <n v="442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6.599999999999973"/>
    <x v="3"/>
  </r>
  <r>
    <n v="441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6.599999999999973"/>
    <x v="3"/>
  </r>
  <r>
    <n v="440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5.599999999999973"/>
    <x v="3"/>
  </r>
  <r>
    <n v="439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6.319999999999972"/>
    <x v="3"/>
  </r>
  <r>
    <n v="438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37.199999999999974"/>
    <x v="3"/>
  </r>
  <r>
    <n v="437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99999999999974"/>
    <x v="3"/>
  </r>
  <r>
    <n v="436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37.199999999999974"/>
    <x v="3"/>
  </r>
  <r>
    <n v="435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7.199999999999974"/>
    <x v="3"/>
  </r>
  <r>
    <n v="434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99999999999974"/>
    <x v="3"/>
  </r>
  <r>
    <n v="433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949999999999974"/>
    <x v="3"/>
  </r>
  <r>
    <n v="432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6.949999999999974"/>
    <x v="3"/>
  </r>
  <r>
    <n v="431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5.949999999999974"/>
    <x v="3"/>
  </r>
  <r>
    <n v="430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7.069999999999972"/>
    <x v="3"/>
  </r>
  <r>
    <n v="429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7.069999999999972"/>
    <x v="3"/>
  </r>
  <r>
    <n v="428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8.069999999999972"/>
    <x v="3"/>
  </r>
  <r>
    <n v="427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38.749999999999972"/>
    <x v="3"/>
  </r>
  <r>
    <n v="426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7.749999999999972"/>
    <x v="3"/>
  </r>
  <r>
    <n v="425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6.749999999999972"/>
    <x v="3"/>
  </r>
  <r>
    <n v="424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37.46999999999997"/>
    <x v="3"/>
  </r>
  <r>
    <n v="423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489999999999974"/>
    <x v="3"/>
  </r>
  <r>
    <n v="422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9.549999999999976"/>
    <x v="3"/>
  </r>
  <r>
    <n v="421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39.549999999999976"/>
    <x v="3"/>
  </r>
  <r>
    <n v="420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0.399999999999977"/>
    <x v="3"/>
  </r>
  <r>
    <n v="419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39.399999999999977"/>
    <x v="3"/>
  </r>
  <r>
    <n v="418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39.399999999999977"/>
    <x v="3"/>
  </r>
  <r>
    <n v="417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399999999999977"/>
    <x v="3"/>
  </r>
  <r>
    <n v="416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0.469999999999978"/>
    <x v="3"/>
  </r>
  <r>
    <n v="415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39.469999999999978"/>
    <x v="3"/>
  </r>
  <r>
    <n v="414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38.469999999999978"/>
    <x v="3"/>
  </r>
  <r>
    <n v="413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38.469999999999978"/>
    <x v="3"/>
  </r>
  <r>
    <n v="41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39.289999999999978"/>
    <x v="3"/>
  </r>
  <r>
    <n v="411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38.289999999999978"/>
    <x v="3"/>
  </r>
  <r>
    <n v="410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8.289999999999978"/>
    <x v="3"/>
  </r>
  <r>
    <n v="409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289999999999978"/>
    <x v="3"/>
  </r>
  <r>
    <n v="408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289999999999978"/>
    <x v="3"/>
  </r>
  <r>
    <n v="407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179999999999978"/>
    <x v="3"/>
  </r>
  <r>
    <n v="406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179999999999978"/>
    <x v="3"/>
  </r>
  <r>
    <n v="405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27999999999998"/>
    <x v="3"/>
  </r>
  <r>
    <n v="404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8.159999999999982"/>
    <x v="3"/>
  </r>
  <r>
    <n v="403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7.159999999999982"/>
    <x v="3"/>
  </r>
  <r>
    <n v="402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8.259999999999984"/>
    <x v="3"/>
  </r>
  <r>
    <n v="401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7.259999999999984"/>
    <x v="3"/>
  </r>
  <r>
    <n v="400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6.259999999999984"/>
    <x v="3"/>
  </r>
  <r>
    <n v="399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5.259999999999984"/>
    <x v="3"/>
  </r>
  <r>
    <n v="398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4.259999999999984"/>
    <x v="3"/>
  </r>
  <r>
    <n v="397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5.199999999999982"/>
    <x v="3"/>
  </r>
  <r>
    <n v="396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4.199999999999982"/>
    <x v="3"/>
  </r>
  <r>
    <n v="395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3.199999999999982"/>
    <x v="3"/>
  </r>
  <r>
    <n v="39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2.199999999999982"/>
    <x v="3"/>
  </r>
  <r>
    <n v="393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2.879999999999981"/>
    <x v="3"/>
  </r>
  <r>
    <n v="392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3.879999999999981"/>
    <x v="3"/>
  </r>
  <r>
    <n v="391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3.879999999999981"/>
    <x v="3"/>
  </r>
  <r>
    <n v="390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4.729999999999983"/>
    <x v="3"/>
  </r>
  <r>
    <n v="38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3.729999999999983"/>
    <x v="3"/>
  </r>
  <r>
    <n v="388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2.729999999999983"/>
    <x v="3"/>
  </r>
  <r>
    <n v="387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3.409999999999982"/>
    <x v="3"/>
  </r>
  <r>
    <n v="386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3.409999999999982"/>
    <x v="3"/>
  </r>
  <r>
    <n v="385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4.109999999999985"/>
    <x v="3"/>
  </r>
  <r>
    <n v="384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5.199999999999989"/>
    <x v="3"/>
  </r>
  <r>
    <n v="383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6.059999999999988"/>
    <x v="3"/>
  </r>
  <r>
    <n v="382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5.059999999999988"/>
    <x v="3"/>
  </r>
  <r>
    <n v="381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4.059999999999988"/>
    <x v="3"/>
  </r>
  <r>
    <n v="380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3.059999999999988"/>
    <x v="3"/>
  </r>
  <r>
    <n v="379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029999999999987"/>
    <x v="3"/>
  </r>
  <r>
    <n v="378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3.029999999999987"/>
    <x v="3"/>
  </r>
  <r>
    <n v="3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3.709999999999987"/>
    <x v="3"/>
  </r>
  <r>
    <n v="376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3.709999999999987"/>
    <x v="3"/>
  </r>
  <r>
    <n v="37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4.939999999999984"/>
    <x v="3"/>
  </r>
  <r>
    <n v="374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5.739999999999981"/>
    <x v="3"/>
  </r>
  <r>
    <n v="373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6.619999999999983"/>
    <x v="3"/>
  </r>
  <r>
    <n v="372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6.619999999999983"/>
    <x v="3"/>
  </r>
  <r>
    <n v="371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5.619999999999983"/>
    <x v="3"/>
  </r>
  <r>
    <n v="370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5.619999999999983"/>
    <x v="3"/>
  </r>
  <r>
    <n v="369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6.409999999999982"/>
    <x v="3"/>
  </r>
  <r>
    <n v="368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5.409999999999982"/>
    <x v="3"/>
  </r>
  <r>
    <n v="367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4.409999999999982"/>
    <x v="3"/>
  </r>
  <r>
    <n v="366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239999999999981"/>
    <x v="3"/>
  </r>
  <r>
    <n v="365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4.239999999999981"/>
    <x v="3"/>
  </r>
  <r>
    <n v="364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3.239999999999981"/>
    <x v="3"/>
  </r>
  <r>
    <n v="36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3.239999999999981"/>
    <x v="3"/>
  </r>
  <r>
    <n v="362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2.239999999999981"/>
    <x v="3"/>
  </r>
  <r>
    <n v="361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3.049999999999983"/>
    <x v="3"/>
  </r>
  <r>
    <n v="360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3.049999999999983"/>
    <x v="3"/>
  </r>
  <r>
    <n v="359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49999999999983"/>
    <x v="3"/>
  </r>
  <r>
    <n v="358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2.949999999999982"/>
    <x v="3"/>
  </r>
  <r>
    <n v="357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41999999999998"/>
    <x v="4"/>
  </r>
  <r>
    <n v="356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41999999999998"/>
    <x v="4"/>
  </r>
  <r>
    <n v="355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4.679999999999978"/>
    <x v="4"/>
  </r>
  <r>
    <n v="354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5.639999999999979"/>
    <x v="4"/>
  </r>
  <r>
    <n v="353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6.489999999999981"/>
    <x v="4"/>
  </r>
  <r>
    <n v="35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7.559999999999981"/>
    <x v="4"/>
  </r>
  <r>
    <n v="351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8.629999999999981"/>
    <x v="4"/>
  </r>
  <r>
    <n v="350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8.629999999999981"/>
    <x v="4"/>
  </r>
  <r>
    <n v="349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39.509999999999984"/>
    <x v="4"/>
  </r>
  <r>
    <n v="348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8.509999999999984"/>
    <x v="4"/>
  </r>
  <r>
    <n v="347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39.749999999999986"/>
    <x v="4"/>
  </r>
  <r>
    <n v="346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38.749999999999986"/>
    <x v="4"/>
  </r>
  <r>
    <n v="345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39.429999999999986"/>
    <x v="4"/>
  </r>
  <r>
    <n v="344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219999999999985"/>
    <x v="4"/>
  </r>
  <r>
    <n v="343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229999999999983"/>
    <x v="4"/>
  </r>
  <r>
    <n v="342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40.229999999999983"/>
    <x v="4"/>
  </r>
  <r>
    <n v="341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0.91999999999998"/>
    <x v="4"/>
  </r>
  <r>
    <n v="340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41.739999999999981"/>
    <x v="4"/>
  </r>
  <r>
    <n v="339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40.739999999999981"/>
    <x v="4"/>
  </r>
  <r>
    <n v="338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9.739999999999981"/>
    <x v="4"/>
  </r>
  <r>
    <n v="337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9.739999999999981"/>
    <x v="4"/>
  </r>
  <r>
    <n v="336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739999999999981"/>
    <x v="4"/>
  </r>
  <r>
    <n v="335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739999999999981"/>
    <x v="4"/>
  </r>
  <r>
    <n v="334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9.41999999999998"/>
    <x v="4"/>
  </r>
  <r>
    <n v="333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40.659999999999982"/>
    <x v="4"/>
  </r>
  <r>
    <n v="332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41.479999999999983"/>
    <x v="4"/>
  </r>
  <r>
    <n v="331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41.479999999999983"/>
    <x v="4"/>
  </r>
  <r>
    <n v="330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42.379999999999981"/>
    <x v="4"/>
  </r>
  <r>
    <n v="329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41.379999999999981"/>
    <x v="4"/>
  </r>
  <r>
    <n v="328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41.379999999999981"/>
    <x v="4"/>
  </r>
  <r>
    <n v="327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42.479999999999983"/>
    <x v="4"/>
  </r>
  <r>
    <n v="326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3.219999999999985"/>
    <x v="4"/>
  </r>
  <r>
    <n v="325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219999999999985"/>
    <x v="4"/>
  </r>
  <r>
    <n v="324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1.219999999999985"/>
    <x v="4"/>
  </r>
  <r>
    <n v="32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40.219999999999985"/>
    <x v="4"/>
  </r>
  <r>
    <n v="322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41.069999999999986"/>
    <x v="4"/>
  </r>
  <r>
    <n v="321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41.069999999999986"/>
    <x v="4"/>
  </r>
  <r>
    <n v="320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40.069999999999986"/>
    <x v="4"/>
  </r>
  <r>
    <n v="319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40.069999999999986"/>
    <x v="4"/>
  </r>
  <r>
    <n v="31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41.289999999999985"/>
    <x v="4"/>
  </r>
  <r>
    <n v="317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41.289999999999985"/>
    <x v="4"/>
  </r>
  <r>
    <n v="316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41.289999999999985"/>
    <x v="4"/>
  </r>
  <r>
    <n v="315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0.289999999999985"/>
    <x v="4"/>
  </r>
  <r>
    <n v="31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9.289999999999985"/>
    <x v="4"/>
  </r>
  <r>
    <n v="313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8.289999999999985"/>
    <x v="4"/>
  </r>
  <r>
    <n v="312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39.099999999999987"/>
    <x v="4"/>
  </r>
  <r>
    <n v="31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099999999999987"/>
    <x v="4"/>
  </r>
  <r>
    <n v="310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099999999999987"/>
    <x v="4"/>
  </r>
  <r>
    <n v="30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8.099999999999987"/>
    <x v="4"/>
  </r>
  <r>
    <n v="308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39.459999999999987"/>
    <x v="4"/>
  </r>
  <r>
    <n v="307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38.459999999999987"/>
    <x v="4"/>
  </r>
  <r>
    <n v="306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7.459999999999987"/>
    <x v="4"/>
  </r>
  <r>
    <n v="305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38.439999999999984"/>
    <x v="4"/>
  </r>
  <r>
    <n v="304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37.439999999999984"/>
    <x v="4"/>
  </r>
  <r>
    <n v="303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38.59999999999998"/>
    <x v="4"/>
  </r>
  <r>
    <n v="302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39.309999999999981"/>
    <x v="4"/>
  </r>
  <r>
    <n v="301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38.309999999999981"/>
    <x v="4"/>
  </r>
  <r>
    <n v="300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159999999999982"/>
    <x v="4"/>
  </r>
  <r>
    <n v="299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0.27999999999998"/>
    <x v="4"/>
  </r>
  <r>
    <n v="29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39.27999999999998"/>
    <x v="4"/>
  </r>
  <r>
    <n v="297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39.27999999999998"/>
    <x v="4"/>
  </r>
  <r>
    <n v="296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40.109999999999978"/>
    <x v="4"/>
  </r>
  <r>
    <n v="295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1.019999999999975"/>
    <x v="4"/>
  </r>
  <r>
    <n v="294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699999999999974"/>
    <x v="4"/>
  </r>
  <r>
    <n v="293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699999999999974"/>
    <x v="4"/>
  </r>
  <r>
    <n v="292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379999999999974"/>
    <x v="4"/>
  </r>
  <r>
    <n v="291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119999999999976"/>
    <x v="4"/>
  </r>
  <r>
    <n v="290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1.119999999999976"/>
    <x v="4"/>
  </r>
  <r>
    <n v="289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0.119999999999976"/>
    <x v="4"/>
  </r>
  <r>
    <n v="288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1.429999999999978"/>
    <x v="4"/>
  </r>
  <r>
    <n v="287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2.589999999999975"/>
    <x v="4"/>
  </r>
  <r>
    <n v="286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1.589999999999975"/>
    <x v="4"/>
  </r>
  <r>
    <n v="285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589999999999975"/>
    <x v="4"/>
  </r>
  <r>
    <n v="284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589999999999975"/>
    <x v="4"/>
  </r>
  <r>
    <n v="283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0.379999999999974"/>
    <x v="4"/>
  </r>
  <r>
    <n v="282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1.309999999999974"/>
    <x v="4"/>
  </r>
  <r>
    <n v="281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42.099999999999973"/>
    <x v="4"/>
  </r>
  <r>
    <n v="2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41.099999999999973"/>
    <x v="4"/>
  </r>
  <r>
    <n v="279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0.099999999999973"/>
    <x v="4"/>
  </r>
  <r>
    <n v="278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0.099999999999973"/>
    <x v="4"/>
  </r>
  <r>
    <n v="277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1.339999999999975"/>
    <x v="4"/>
  </r>
  <r>
    <n v="276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339999999999975"/>
    <x v="4"/>
  </r>
  <r>
    <n v="275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339999999999975"/>
    <x v="4"/>
  </r>
  <r>
    <n v="274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339999999999975"/>
    <x v="4"/>
  </r>
  <r>
    <n v="273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339999999999975"/>
    <x v="4"/>
  </r>
  <r>
    <n v="272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339999999999975"/>
    <x v="4"/>
  </r>
  <r>
    <n v="27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37.329999999999977"/>
    <x v="4"/>
  </r>
  <r>
    <n v="270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36.329999999999977"/>
    <x v="4"/>
  </r>
  <r>
    <n v="269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37.679999999999978"/>
    <x v="4"/>
  </r>
  <r>
    <n v="268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38.429999999999978"/>
    <x v="4"/>
  </r>
  <r>
    <n v="267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8.429999999999978"/>
    <x v="4"/>
  </r>
  <r>
    <n v="26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9.119999999999976"/>
    <x v="4"/>
  </r>
  <r>
    <n v="265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39.999999999999979"/>
    <x v="4"/>
  </r>
  <r>
    <n v="264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1.139999999999979"/>
    <x v="4"/>
  </r>
  <r>
    <n v="263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40.139999999999979"/>
    <x v="4"/>
  </r>
  <r>
    <n v="262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1.259999999999977"/>
    <x v="4"/>
  </r>
  <r>
    <n v="261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0.259999999999977"/>
    <x v="4"/>
  </r>
  <r>
    <n v="260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39.259999999999977"/>
    <x v="4"/>
  </r>
  <r>
    <n v="25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40.199999999999974"/>
    <x v="4"/>
  </r>
  <r>
    <n v="258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41.369999999999976"/>
    <x v="4"/>
  </r>
  <r>
    <n v="257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40.369999999999976"/>
    <x v="4"/>
  </r>
  <r>
    <n v="256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40.369999999999976"/>
    <x v="4"/>
  </r>
  <r>
    <n v="25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9.369999999999976"/>
    <x v="4"/>
  </r>
  <r>
    <n v="254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8.369999999999976"/>
    <x v="4"/>
  </r>
  <r>
    <n v="25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7.369999999999976"/>
    <x v="4"/>
  </r>
  <r>
    <n v="252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6.369999999999976"/>
    <x v="4"/>
  </r>
  <r>
    <n v="25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369999999999976"/>
    <x v="4"/>
  </r>
  <r>
    <n v="250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369999999999976"/>
    <x v="4"/>
  </r>
  <r>
    <n v="249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3.369999999999976"/>
    <x v="4"/>
  </r>
  <r>
    <n v="248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369999999999976"/>
    <x v="4"/>
  </r>
  <r>
    <n v="247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1.369999999999976"/>
    <x v="4"/>
  </r>
  <r>
    <n v="246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0.369999999999976"/>
    <x v="4"/>
  </r>
  <r>
    <n v="245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29.369999999999976"/>
    <x v="4"/>
  </r>
  <r>
    <n v="244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30.179999999999975"/>
    <x v="4"/>
  </r>
  <r>
    <n v="243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9.179999999999975"/>
    <x v="4"/>
  </r>
  <r>
    <n v="242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79999999999975"/>
    <x v="4"/>
  </r>
  <r>
    <n v="241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29.299999999999976"/>
    <x v="4"/>
  </r>
  <r>
    <n v="24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8.299999999999976"/>
    <x v="4"/>
  </r>
  <r>
    <n v="239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29.229999999999976"/>
    <x v="4"/>
  </r>
  <r>
    <n v="238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28.229999999999976"/>
    <x v="4"/>
  </r>
  <r>
    <n v="237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28.899999999999977"/>
    <x v="4"/>
  </r>
  <r>
    <n v="236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29.829999999999977"/>
    <x v="4"/>
  </r>
  <r>
    <n v="235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8.829999999999977"/>
    <x v="4"/>
  </r>
  <r>
    <n v="234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829999999999977"/>
    <x v="4"/>
  </r>
  <r>
    <n v="233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29.659999999999975"/>
    <x v="4"/>
  </r>
  <r>
    <n v="232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29.659999999999975"/>
    <x v="4"/>
  </r>
  <r>
    <n v="231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28.659999999999975"/>
    <x v="4"/>
  </r>
  <r>
    <n v="230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29.369999999999976"/>
    <x v="4"/>
  </r>
  <r>
    <n v="229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30.359999999999975"/>
    <x v="4"/>
  </r>
  <r>
    <n v="228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31.059999999999974"/>
    <x v="4"/>
  </r>
  <r>
    <n v="227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30.059999999999974"/>
    <x v="4"/>
  </r>
  <r>
    <n v="226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0.749999999999975"/>
    <x v="4"/>
  </r>
  <r>
    <n v="225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1.679999999999975"/>
    <x v="4"/>
  </r>
  <r>
    <n v="2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679999999999975"/>
    <x v="4"/>
  </r>
  <r>
    <n v="223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679999999999975"/>
    <x v="4"/>
  </r>
  <r>
    <n v="222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459999999999976"/>
    <x v="4"/>
  </r>
  <r>
    <n v="221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459999999999976"/>
    <x v="4"/>
  </r>
  <r>
    <n v="220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459999999999976"/>
    <x v="4"/>
  </r>
  <r>
    <n v="219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8.459999999999976"/>
    <x v="4"/>
  </r>
  <r>
    <n v="218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29.149999999999977"/>
    <x v="4"/>
  </r>
  <r>
    <n v="217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29.149999999999977"/>
    <x v="4"/>
  </r>
  <r>
    <n v="216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28.149999999999977"/>
    <x v="4"/>
  </r>
  <r>
    <n v="215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969999999999978"/>
    <x v="4"/>
  </r>
  <r>
    <n v="214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30.109999999999978"/>
    <x v="4"/>
  </r>
  <r>
    <n v="213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0.969999999999978"/>
    <x v="4"/>
  </r>
  <r>
    <n v="212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2.089999999999975"/>
    <x v="4"/>
  </r>
  <r>
    <n v="211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2.849999999999973"/>
    <x v="4"/>
  </r>
  <r>
    <n v="210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4.199999999999974"/>
    <x v="4"/>
  </r>
  <r>
    <n v="209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4.199999999999974"/>
    <x v="4"/>
  </r>
  <r>
    <n v="208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3.199999999999974"/>
    <x v="4"/>
  </r>
  <r>
    <n v="207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139999999999972"/>
    <x v="4"/>
  </r>
  <r>
    <n v="206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139999999999972"/>
    <x v="4"/>
  </r>
  <r>
    <n v="205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3.139999999999972"/>
    <x v="4"/>
  </r>
  <r>
    <n v="204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2.139999999999972"/>
    <x v="4"/>
  </r>
  <r>
    <n v="203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2.819999999999972"/>
    <x v="4"/>
  </r>
  <r>
    <n v="202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1.819999999999972"/>
    <x v="4"/>
  </r>
  <r>
    <n v="201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29999999999974"/>
    <x v="4"/>
  </r>
  <r>
    <n v="200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399999999999977"/>
    <x v="4"/>
  </r>
  <r>
    <n v="199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34.409999999999975"/>
    <x v="4"/>
  </r>
  <r>
    <n v="198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3.409999999999975"/>
    <x v="4"/>
  </r>
  <r>
    <n v="197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32.409999999999975"/>
    <x v="5"/>
  </r>
  <r>
    <n v="19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409999999999975"/>
    <x v="5"/>
  </r>
  <r>
    <n v="195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409999999999975"/>
    <x v="5"/>
  </r>
  <r>
    <n v="194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1.219999999999974"/>
    <x v="5"/>
  </r>
  <r>
    <n v="193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30.219999999999974"/>
    <x v="5"/>
  </r>
  <r>
    <n v="192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219999999999974"/>
    <x v="5"/>
  </r>
  <r>
    <n v="191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29.899999999999974"/>
    <x v="5"/>
  </r>
  <r>
    <n v="19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59999999999972"/>
    <x v="5"/>
  </r>
  <r>
    <n v="189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39999999999971"/>
    <x v="5"/>
  </r>
  <r>
    <n v="188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39999999999971"/>
    <x v="5"/>
  </r>
  <r>
    <n v="187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39999999999971"/>
    <x v="5"/>
  </r>
  <r>
    <n v="186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8.839999999999971"/>
    <x v="5"/>
  </r>
  <r>
    <n v="18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28.839999999999971"/>
    <x v="5"/>
  </r>
  <r>
    <n v="184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29.71999999999997"/>
    <x v="5"/>
  </r>
  <r>
    <n v="183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28.71999999999997"/>
    <x v="5"/>
  </r>
  <r>
    <n v="182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039999999999971"/>
    <x v="5"/>
  </r>
  <r>
    <n v="181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939999999999969"/>
    <x v="5"/>
  </r>
  <r>
    <n v="180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31.91999999999997"/>
    <x v="5"/>
  </r>
  <r>
    <n v="179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2.669999999999973"/>
    <x v="5"/>
  </r>
  <r>
    <n v="178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32.669999999999973"/>
    <x v="5"/>
  </r>
  <r>
    <n v="177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1.669999999999973"/>
    <x v="5"/>
  </r>
  <r>
    <n v="17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31.669999999999973"/>
    <x v="5"/>
  </r>
  <r>
    <n v="175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2.389999999999972"/>
    <x v="5"/>
  </r>
  <r>
    <n v="174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31.389999999999972"/>
    <x v="5"/>
  </r>
  <r>
    <n v="173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2.609999999999971"/>
    <x v="5"/>
  </r>
  <r>
    <n v="172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3.479999999999968"/>
    <x v="5"/>
  </r>
  <r>
    <n v="171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3.479999999999968"/>
    <x v="5"/>
  </r>
  <r>
    <n v="170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32.479999999999968"/>
    <x v="5"/>
  </r>
  <r>
    <n v="169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33.289999999999971"/>
    <x v="5"/>
  </r>
  <r>
    <n v="168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34.279999999999973"/>
    <x v="5"/>
  </r>
  <r>
    <n v="167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33.279999999999973"/>
    <x v="5"/>
  </r>
  <r>
    <n v="166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2.279999999999973"/>
    <x v="5"/>
  </r>
  <r>
    <n v="165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1.279999999999973"/>
    <x v="5"/>
  </r>
  <r>
    <n v="164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2.629999999999974"/>
    <x v="5"/>
  </r>
  <r>
    <n v="163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3.309999999999974"/>
    <x v="5"/>
  </r>
  <r>
    <n v="162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32.309999999999974"/>
    <x v="5"/>
  </r>
  <r>
    <n v="161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3.099999999999973"/>
    <x v="5"/>
  </r>
  <r>
    <n v="160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32.099999999999973"/>
    <x v="5"/>
  </r>
  <r>
    <n v="159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2.099999999999973"/>
    <x v="5"/>
  </r>
  <r>
    <n v="15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1.099999999999973"/>
    <x v="5"/>
  </r>
  <r>
    <n v="157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2.109999999999971"/>
    <x v="5"/>
  </r>
  <r>
    <n v="156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1.109999999999971"/>
    <x v="5"/>
  </r>
  <r>
    <n v="155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169999999999973"/>
    <x v="5"/>
  </r>
  <r>
    <n v="15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32.939999999999976"/>
    <x v="5"/>
  </r>
  <r>
    <n v="153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32.939999999999976"/>
    <x v="5"/>
  </r>
  <r>
    <n v="152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939999999999976"/>
    <x v="5"/>
  </r>
  <r>
    <n v="151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939999999999976"/>
    <x v="5"/>
  </r>
  <r>
    <n v="150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2.239999999999974"/>
    <x v="5"/>
  </r>
  <r>
    <n v="149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1.239999999999974"/>
    <x v="5"/>
  </r>
  <r>
    <n v="148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2.089999999999975"/>
    <x v="5"/>
  </r>
  <r>
    <n v="147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3.029999999999973"/>
    <x v="5"/>
  </r>
  <r>
    <n v="146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2.029999999999973"/>
    <x v="5"/>
  </r>
  <r>
    <n v="145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1.029999999999973"/>
    <x v="5"/>
  </r>
  <r>
    <n v="144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0.029999999999973"/>
    <x v="5"/>
  </r>
  <r>
    <n v="143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0.759999999999973"/>
    <x v="5"/>
  </r>
  <r>
    <n v="14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29.759999999999973"/>
    <x v="5"/>
  </r>
  <r>
    <n v="141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0.639999999999972"/>
    <x v="5"/>
  </r>
  <r>
    <n v="140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1.629999999999971"/>
    <x v="5"/>
  </r>
  <r>
    <n v="139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0.629999999999971"/>
    <x v="5"/>
  </r>
  <r>
    <n v="138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1.71999999999997"/>
    <x v="5"/>
  </r>
  <r>
    <n v="137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0.71999999999997"/>
    <x v="5"/>
  </r>
  <r>
    <n v="136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1.779999999999969"/>
    <x v="5"/>
  </r>
  <r>
    <n v="135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779999999999969"/>
    <x v="5"/>
  </r>
  <r>
    <n v="134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2.64999999999997"/>
    <x v="5"/>
  </r>
  <r>
    <n v="133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679999999999971"/>
    <x v="5"/>
  </r>
  <r>
    <n v="132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2.679999999999971"/>
    <x v="5"/>
  </r>
  <r>
    <n v="131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1.679999999999971"/>
    <x v="5"/>
  </r>
  <r>
    <n v="130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0.679999999999971"/>
    <x v="5"/>
  </r>
  <r>
    <n v="12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29.679999999999971"/>
    <x v="5"/>
  </r>
  <r>
    <n v="128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28.679999999999971"/>
    <x v="5"/>
  </r>
  <r>
    <n v="127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27.679999999999971"/>
    <x v="5"/>
  </r>
  <r>
    <n v="126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28.71999999999997"/>
    <x v="5"/>
  </r>
  <r>
    <n v="125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28.71999999999997"/>
    <x v="5"/>
  </r>
  <r>
    <n v="124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29.50999999999997"/>
    <x v="5"/>
  </r>
  <r>
    <n v="123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0.779999999999969"/>
    <x v="5"/>
  </r>
  <r>
    <n v="122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29.779999999999969"/>
    <x v="5"/>
  </r>
  <r>
    <n v="121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28.779999999999969"/>
    <x v="5"/>
  </r>
  <r>
    <n v="120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28.779999999999969"/>
    <x v="5"/>
  </r>
  <r>
    <n v="119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29.48999999999997"/>
    <x v="5"/>
  </r>
  <r>
    <n v="118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29.48999999999997"/>
    <x v="5"/>
  </r>
  <r>
    <n v="117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30.459999999999969"/>
    <x v="5"/>
  </r>
  <r>
    <n v="116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29.459999999999969"/>
    <x v="5"/>
  </r>
  <r>
    <n v="115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0.23999999999997"/>
    <x v="5"/>
  </r>
  <r>
    <n v="114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1.209999999999969"/>
    <x v="5"/>
  </r>
  <r>
    <n v="11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2.109999999999971"/>
    <x v="5"/>
  </r>
  <r>
    <n v="112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2.889999999999972"/>
    <x v="5"/>
  </r>
  <r>
    <n v="111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33.569999999999972"/>
    <x v="5"/>
  </r>
  <r>
    <n v="110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3.569999999999972"/>
    <x v="5"/>
  </r>
  <r>
    <n v="109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3.569999999999972"/>
    <x v="5"/>
  </r>
  <r>
    <n v="108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4.599999999999973"/>
    <x v="5"/>
  </r>
  <r>
    <n v="107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5.299999999999976"/>
    <x v="5"/>
  </r>
  <r>
    <n v="106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5.299999999999976"/>
    <x v="5"/>
  </r>
  <r>
    <n v="105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6.419999999999973"/>
    <x v="5"/>
  </r>
  <r>
    <n v="104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5.419999999999973"/>
    <x v="5"/>
  </r>
  <r>
    <n v="103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36.389999999999972"/>
    <x v="5"/>
  </r>
  <r>
    <n v="102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7.179999999999971"/>
    <x v="5"/>
  </r>
  <r>
    <n v="101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7.96999999999997"/>
    <x v="5"/>
  </r>
  <r>
    <n v="100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8.919999999999973"/>
    <x v="5"/>
  </r>
  <r>
    <n v="99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919999999999973"/>
    <x v="5"/>
  </r>
  <r>
    <n v="98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6.919999999999973"/>
    <x v="5"/>
  </r>
  <r>
    <n v="97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37.589999999999975"/>
    <x v="5"/>
  </r>
  <r>
    <n v="96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8.599999999999973"/>
    <x v="5"/>
  </r>
  <r>
    <n v="95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429999999999971"/>
    <x v="5"/>
  </r>
  <r>
    <n v="94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40.119999999999969"/>
    <x v="5"/>
  </r>
  <r>
    <n v="93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119999999999969"/>
    <x v="5"/>
  </r>
  <r>
    <n v="92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38.119999999999969"/>
    <x v="5"/>
  </r>
  <r>
    <n v="91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8.879999999999967"/>
    <x v="5"/>
  </r>
  <r>
    <n v="90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7.879999999999967"/>
    <x v="5"/>
  </r>
  <r>
    <n v="89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37.879999999999967"/>
    <x v="5"/>
  </r>
  <r>
    <n v="88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36.879999999999967"/>
    <x v="5"/>
  </r>
  <r>
    <n v="87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37.569999999999965"/>
    <x v="5"/>
  </r>
  <r>
    <n v="86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38.299999999999962"/>
    <x v="5"/>
  </r>
  <r>
    <n v="85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39.369999999999962"/>
    <x v="5"/>
  </r>
  <r>
    <n v="84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38.369999999999962"/>
    <x v="5"/>
  </r>
  <r>
    <n v="83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37.369999999999962"/>
    <x v="5"/>
  </r>
  <r>
    <n v="82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36.369999999999962"/>
    <x v="5"/>
  </r>
  <r>
    <n v="81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37.439999999999962"/>
    <x v="5"/>
  </r>
  <r>
    <n v="80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38.539999999999964"/>
    <x v="5"/>
  </r>
  <r>
    <n v="79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7.539999999999964"/>
    <x v="5"/>
  </r>
  <r>
    <n v="78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36.539999999999964"/>
    <x v="5"/>
  </r>
  <r>
    <n v="77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37.489999999999966"/>
    <x v="5"/>
  </r>
  <r>
    <n v="76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36.489999999999966"/>
    <x v="5"/>
  </r>
  <r>
    <n v="75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37.539999999999964"/>
    <x v="5"/>
  </r>
  <r>
    <n v="74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6.539999999999964"/>
    <x v="5"/>
  </r>
  <r>
    <n v="73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5.539999999999964"/>
    <x v="5"/>
  </r>
  <r>
    <n v="72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36.739999999999966"/>
    <x v="5"/>
  </r>
  <r>
    <n v="71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37.439999999999969"/>
    <x v="5"/>
  </r>
  <r>
    <n v="7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38.609999999999971"/>
    <x v="5"/>
  </r>
  <r>
    <n v="69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39.439999999999969"/>
    <x v="5"/>
  </r>
  <r>
    <n v="68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38.439999999999969"/>
    <x v="5"/>
  </r>
  <r>
    <n v="67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39.459999999999972"/>
    <x v="5"/>
  </r>
  <r>
    <n v="66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38.459999999999972"/>
    <x v="5"/>
  </r>
  <r>
    <n v="65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39.50999999999997"/>
    <x v="5"/>
  </r>
  <r>
    <n v="64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0.309999999999967"/>
    <x v="5"/>
  </r>
  <r>
    <n v="63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1.049999999999969"/>
    <x v="5"/>
  </r>
  <r>
    <n v="62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1.749999999999972"/>
    <x v="5"/>
  </r>
  <r>
    <n v="61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2.739999999999974"/>
    <x v="5"/>
  </r>
  <r>
    <n v="60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42.739999999999974"/>
    <x v="5"/>
  </r>
  <r>
    <n v="59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739999999999974"/>
    <x v="5"/>
  </r>
  <r>
    <n v="58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39999999999974"/>
    <x v="5"/>
  </r>
  <r>
    <n v="57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739999999999974"/>
    <x v="5"/>
  </r>
  <r>
    <n v="56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38.739999999999974"/>
    <x v="5"/>
  </r>
  <r>
    <n v="5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39.539999999999971"/>
    <x v="5"/>
  </r>
  <r>
    <n v="54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0.489999999999974"/>
    <x v="5"/>
  </r>
  <r>
    <n v="53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1.669999999999973"/>
    <x v="5"/>
  </r>
  <r>
    <n v="52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669999999999973"/>
    <x v="5"/>
  </r>
  <r>
    <n v="51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9.669999999999973"/>
    <x v="5"/>
  </r>
  <r>
    <n v="50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40.609999999999971"/>
    <x v="5"/>
  </r>
  <r>
    <n v="49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539999999999971"/>
    <x v="5"/>
  </r>
  <r>
    <n v="48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40.539999999999971"/>
    <x v="5"/>
  </r>
  <r>
    <n v="47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1.64999999999997"/>
    <x v="5"/>
  </r>
  <r>
    <n v="46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64999999999997"/>
    <x v="5"/>
  </r>
  <r>
    <n v="45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419999999999973"/>
    <x v="5"/>
  </r>
  <r>
    <n v="44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419999999999973"/>
    <x v="5"/>
  </r>
  <r>
    <n v="43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179999999999971"/>
    <x v="5"/>
  </r>
  <r>
    <n v="42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1.179999999999971"/>
    <x v="5"/>
  </r>
  <r>
    <n v="41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40.179999999999971"/>
    <x v="5"/>
  </r>
  <r>
    <n v="40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9.179999999999971"/>
    <x v="5"/>
  </r>
  <r>
    <n v="39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9.179999999999971"/>
    <x v="5"/>
  </r>
  <r>
    <n v="38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0.059999999999974"/>
    <x v="5"/>
  </r>
  <r>
    <n v="37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39.059999999999974"/>
    <x v="5"/>
  </r>
  <r>
    <n v="36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8.059999999999974"/>
    <x v="5"/>
  </r>
  <r>
    <n v="3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39.21999999999997"/>
    <x v="5"/>
  </r>
  <r>
    <n v="34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38.21999999999997"/>
    <x v="5"/>
  </r>
  <r>
    <n v="33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37.21999999999997"/>
    <x v="5"/>
  </r>
  <r>
    <n v="32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7.21999999999997"/>
    <x v="5"/>
  </r>
  <r>
    <n v="31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8.029999999999973"/>
    <x v="5"/>
  </r>
  <r>
    <n v="30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38.959999999999972"/>
    <x v="5"/>
  </r>
  <r>
    <n v="29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0.049999999999976"/>
    <x v="5"/>
  </r>
  <r>
    <n v="28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1.119999999999976"/>
    <x v="5"/>
  </r>
  <r>
    <n v="27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1.119999999999976"/>
    <x v="5"/>
  </r>
  <r>
    <n v="26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42.099999999999973"/>
    <x v="5"/>
  </r>
  <r>
    <n v="2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43.07999999999997"/>
    <x v="5"/>
  </r>
  <r>
    <n v="24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44.059999999999967"/>
    <x v="5"/>
  </r>
  <r>
    <n v="23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44.789999999999964"/>
    <x v="5"/>
  </r>
  <r>
    <n v="22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789999999999964"/>
    <x v="5"/>
  </r>
  <r>
    <n v="21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42.789999999999964"/>
    <x v="5"/>
  </r>
  <r>
    <n v="20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43.539999999999964"/>
    <x v="5"/>
  </r>
  <r>
    <n v="19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43.539999999999964"/>
    <x v="5"/>
  </r>
  <r>
    <n v="18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2.539999999999964"/>
    <x v="5"/>
  </r>
  <r>
    <n v="17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41.539999999999964"/>
    <x v="5"/>
  </r>
  <r>
    <n v="16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40.539999999999964"/>
    <x v="5"/>
  </r>
  <r>
    <n v="15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41.639999999999965"/>
    <x v="5"/>
  </r>
  <r>
    <n v="14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40.639999999999965"/>
    <x v="5"/>
  </r>
  <r>
    <n v="13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41.349999999999966"/>
    <x v="5"/>
  </r>
  <r>
    <n v="12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42.439999999999969"/>
    <x v="5"/>
  </r>
  <r>
    <n v="11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41.439999999999969"/>
    <x v="5"/>
  </r>
  <r>
    <n v="10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0.439999999999969"/>
    <x v="5"/>
  </r>
  <r>
    <n v="9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9.439999999999969"/>
    <x v="5"/>
  </r>
  <r>
    <n v="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8.439999999999969"/>
    <x v="5"/>
  </r>
  <r>
    <n v="7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7.439999999999969"/>
    <x v="5"/>
  </r>
  <r>
    <n v="6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6.439999999999969"/>
    <x v="5"/>
  </r>
  <r>
    <n v="5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5.439999999999969"/>
    <x v="5"/>
  </r>
  <r>
    <n v="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439999999999969"/>
    <x v="5"/>
  </r>
  <r>
    <n v="3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379999999999967"/>
    <x v="5"/>
  </r>
  <r>
    <n v="2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4.379999999999967"/>
    <x v="5"/>
  </r>
  <r>
    <n v="1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32999999999997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21" cacheId="2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MOIS">
  <location ref="J2:N11" firstHeaderRow="0" firstDataRow="1" firstDataCol="1"/>
  <pivotFields count="18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axis="axisRow"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7"/>
    <field x="16"/>
  </rowFields>
  <rowItems count="9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 avg" fld="10" subtotal="average" baseField="16" baseItem="1"/>
    <dataField name="ROC" fld="12" baseField="0" baseItem="0"/>
  </dataFields>
  <formats count="17">
    <format dxfId="37">
      <pivotArea field="16" type="button" dataOnly="0" labelOnly="1" outline="0" axis="axisRow" fieldPosition="1"/>
    </format>
    <format dxfId="36">
      <pivotArea outline="0" collapsedLevelsAreSubtotals="1" fieldPosition="0"/>
    </format>
    <format dxfId="35">
      <pivotArea dataOnly="0" labelOnly="1" outline="0" axis="axisValues" fieldPosition="0"/>
    </format>
    <format dxfId="34">
      <pivotArea dataOnly="0" labelOnly="1" grandRow="1" outline="0" fieldPosition="0"/>
    </format>
    <format dxfId="33">
      <pivotArea field="16" grandRow="1" outline="0" collapsedLevelsAreSubtotals="1" axis="axisRow" fieldPosition="1">
        <references count="1">
          <reference field="4294967294" count="1" selected="0">
            <x v="2"/>
          </reference>
        </references>
      </pivotArea>
    </format>
    <format dxfId="32">
      <pivotArea field="16" type="button" dataOnly="0" labelOnly="1" outline="0" axis="axisRow" fieldPosition="1"/>
    </format>
    <format dxfId="3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0">
      <pivotArea type="all" dataOnly="0" outline="0" fieldPosition="0"/>
    </format>
    <format dxfId="29">
      <pivotArea outline="0" collapsedLevelsAreSubtotals="1" fieldPosition="0"/>
    </format>
    <format dxfId="28">
      <pivotArea field="16" type="button" dataOnly="0" labelOnly="1" outline="0" axis="axisRow" fieldPosition="1"/>
    </format>
    <format dxfId="27">
      <pivotArea dataOnly="0" labelOnly="1" grandRow="1" outline="0" fieldPosition="0"/>
    </format>
    <format dxfId="2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4">
      <pivotArea grandRow="1" outline="0" collapsedLevelsAreSubtotals="1" fieldPosition="0"/>
    </format>
    <format dxfId="23">
      <pivotArea dataOnly="0" labelOnly="1" grandRow="1" outline="0" fieldPosition="0"/>
    </format>
    <format dxfId="22">
      <pivotArea field="16" type="button" dataOnly="0" labelOnly="1" outline="0" axis="axisRow" fieldPosition="1"/>
    </format>
    <format dxfId="2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MPETITION">
  <location ref="B2:F18" firstHeaderRow="0" firstDataRow="1" firstDataCol="1"/>
  <pivotFields count="15">
    <pivotField dataField="1" showAll="0"/>
    <pivotField showAll="0"/>
    <pivotField showAll="0"/>
    <pivotField axis="axisRow" showAll="0">
      <items count="16">
        <item x="9"/>
        <item x="10"/>
        <item x="12"/>
        <item x="3"/>
        <item x="8"/>
        <item x="5"/>
        <item x="6"/>
        <item x="13"/>
        <item x="2"/>
        <item x="7"/>
        <item x="4"/>
        <item x="14"/>
        <item x="0"/>
        <item x="11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 Avg" fld="10" subtotal="average" baseField="3" baseItem="3" numFmtId="2"/>
    <dataField name="ROC" fld="12" baseField="0" baseItem="0"/>
  </dataFields>
  <formats count="18"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3" type="button" dataOnly="0" labelOnly="1" outline="0" axis="axisRow" fieldPosition="0"/>
    </format>
    <format dxfId="52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51">
      <pivotArea dataOnly="0" labelOnly="1" fieldPosition="0">
        <references count="1">
          <reference field="3" count="0"/>
        </references>
      </pivotArea>
    </format>
    <format dxfId="50">
      <pivotArea dataOnly="0" labelOnly="1" grandRow="1" outline="0" fieldPosition="0"/>
    </format>
    <format dxfId="4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4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3" type="button" dataOnly="0" labelOnly="1" outline="0" axis="axisRow" fieldPosition="0"/>
    </format>
    <format dxfId="44">
      <pivotArea dataOnly="0" labelOnly="1" fieldPosition="0">
        <references count="1">
          <reference field="3" count="0"/>
        </references>
      </pivotArea>
    </format>
    <format dxfId="43">
      <pivotArea dataOnly="0" labelOnly="1" grandRow="1" outline="0" fieldPosition="0"/>
    </format>
    <format dxfId="4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1">
      <pivotArea grandRow="1" outline="0" collapsedLevelsAreSubtotals="1" fieldPosition="0"/>
    </format>
    <format dxfId="40">
      <pivotArea dataOnly="0" labelOnly="1" grandRow="1" outline="0" fieldPosition="0"/>
    </format>
    <format dxfId="39">
      <pivotArea field="3" type="button" dataOnly="0" labelOnly="1" outline="0" axis="axisRow" fieldPosition="0"/>
    </format>
    <format dxfId="3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4"/>
  <sheetViews>
    <sheetView workbookViewId="0">
      <selection activeCell="Q2" sqref="Q2"/>
    </sheetView>
  </sheetViews>
  <sheetFormatPr defaultColWidth="11.42578125" defaultRowHeight="15" x14ac:dyDescent="0.25"/>
  <cols>
    <col min="16" max="16" width="11.5703125" style="15"/>
    <col min="17" max="17" width="12.85546875" style="20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5" t="s">
        <v>2288</v>
      </c>
      <c r="Q1" s="20" t="s">
        <v>2289</v>
      </c>
    </row>
    <row r="2" spans="1:17" x14ac:dyDescent="0.25">
      <c r="A2">
        <v>963</v>
      </c>
      <c r="B2" t="s">
        <v>2278</v>
      </c>
      <c r="C2" t="s">
        <v>16</v>
      </c>
      <c r="D2" t="s">
        <v>101</v>
      </c>
      <c r="E2" t="s">
        <v>2279</v>
      </c>
      <c r="F2">
        <v>2.06</v>
      </c>
      <c r="G2" t="s">
        <v>19</v>
      </c>
      <c r="H2" t="s">
        <v>35</v>
      </c>
      <c r="I2" t="str">
        <f>"1-2"</f>
        <v>1-2</v>
      </c>
      <c r="J2" t="s">
        <v>21</v>
      </c>
      <c r="K2">
        <v>2.06</v>
      </c>
      <c r="L2">
        <v>1</v>
      </c>
      <c r="M2">
        <v>1.06</v>
      </c>
      <c r="N2" t="s">
        <v>22</v>
      </c>
      <c r="O2" t="s">
        <v>2280</v>
      </c>
      <c r="P2" s="15">
        <f>M2</f>
        <v>1.06</v>
      </c>
      <c r="Q2" s="20">
        <v>43405</v>
      </c>
    </row>
    <row r="3" spans="1:17" x14ac:dyDescent="0.25">
      <c r="A3">
        <v>962</v>
      </c>
      <c r="B3" t="s">
        <v>2257</v>
      </c>
      <c r="C3" t="s">
        <v>16</v>
      </c>
      <c r="D3" t="s">
        <v>17</v>
      </c>
      <c r="E3" t="s">
        <v>2276</v>
      </c>
      <c r="F3">
        <v>2.16</v>
      </c>
      <c r="G3" t="s">
        <v>19</v>
      </c>
      <c r="H3" t="s">
        <v>39</v>
      </c>
      <c r="I3" t="str">
        <f>"1-2"</f>
        <v>1-2</v>
      </c>
      <c r="J3" t="s">
        <v>21</v>
      </c>
      <c r="K3">
        <v>2.16</v>
      </c>
      <c r="L3">
        <v>1</v>
      </c>
      <c r="M3">
        <v>1.1599999999999999</v>
      </c>
      <c r="N3" t="s">
        <v>22</v>
      </c>
      <c r="O3" t="s">
        <v>2277</v>
      </c>
      <c r="P3" s="15">
        <f>P2+M3</f>
        <v>2.2199999999999998</v>
      </c>
      <c r="Q3" s="20">
        <v>43405</v>
      </c>
    </row>
    <row r="4" spans="1:17" x14ac:dyDescent="0.25">
      <c r="A4">
        <v>961</v>
      </c>
      <c r="B4" t="s">
        <v>2273</v>
      </c>
      <c r="C4" t="s">
        <v>16</v>
      </c>
      <c r="D4" t="s">
        <v>59</v>
      </c>
      <c r="E4" t="s">
        <v>2274</v>
      </c>
      <c r="F4">
        <v>1.84</v>
      </c>
      <c r="G4" t="s">
        <v>19</v>
      </c>
      <c r="H4" t="s">
        <v>86</v>
      </c>
      <c r="I4" t="str">
        <f>"1-0"</f>
        <v>1-0</v>
      </c>
      <c r="J4" t="s">
        <v>21</v>
      </c>
      <c r="K4">
        <v>1.84</v>
      </c>
      <c r="L4">
        <v>1</v>
      </c>
      <c r="M4">
        <v>0.84</v>
      </c>
      <c r="N4" t="s">
        <v>22</v>
      </c>
      <c r="O4" t="s">
        <v>2275</v>
      </c>
      <c r="P4" s="15">
        <f>P3+M4</f>
        <v>3.0599999999999996</v>
      </c>
      <c r="Q4" s="20">
        <v>43405</v>
      </c>
    </row>
    <row r="5" spans="1:17" x14ac:dyDescent="0.25">
      <c r="A5">
        <v>960</v>
      </c>
      <c r="B5" t="s">
        <v>2270</v>
      </c>
      <c r="C5" t="s">
        <v>16</v>
      </c>
      <c r="D5" t="s">
        <v>55</v>
      </c>
      <c r="E5" t="s">
        <v>2271</v>
      </c>
      <c r="F5">
        <v>1.77</v>
      </c>
      <c r="G5" t="s">
        <v>19</v>
      </c>
      <c r="H5" t="s">
        <v>599</v>
      </c>
      <c r="I5" t="str">
        <f>"1-0 (2-0)"</f>
        <v>1-0 (2-0)</v>
      </c>
      <c r="J5" t="s">
        <v>21</v>
      </c>
      <c r="K5">
        <v>1.7689999999999999</v>
      </c>
      <c r="L5">
        <v>1</v>
      </c>
      <c r="M5">
        <v>0.77</v>
      </c>
      <c r="N5" t="s">
        <v>22</v>
      </c>
      <c r="O5" t="s">
        <v>2272</v>
      </c>
      <c r="P5" s="15">
        <f t="shared" ref="P5:P68" si="0">P4+M5</f>
        <v>3.8299999999999996</v>
      </c>
      <c r="Q5" s="20">
        <v>43405</v>
      </c>
    </row>
    <row r="6" spans="1:17" x14ac:dyDescent="0.25">
      <c r="A6">
        <v>959</v>
      </c>
      <c r="B6" t="s">
        <v>2268</v>
      </c>
      <c r="C6" t="s">
        <v>16</v>
      </c>
      <c r="D6" t="s">
        <v>25</v>
      </c>
      <c r="E6" t="s">
        <v>1683</v>
      </c>
      <c r="F6">
        <v>0</v>
      </c>
      <c r="G6" t="s">
        <v>27</v>
      </c>
      <c r="H6" t="s">
        <v>39</v>
      </c>
      <c r="I6" t="str">
        <f>"1-1"</f>
        <v>1-1</v>
      </c>
      <c r="J6" t="s">
        <v>21</v>
      </c>
      <c r="K6">
        <v>1.7869999999999999</v>
      </c>
      <c r="L6">
        <v>1</v>
      </c>
      <c r="M6">
        <v>-1</v>
      </c>
      <c r="N6" t="s">
        <v>22</v>
      </c>
      <c r="O6" t="s">
        <v>2269</v>
      </c>
      <c r="P6" s="15">
        <f t="shared" si="0"/>
        <v>2.8299999999999996</v>
      </c>
      <c r="Q6" s="20">
        <v>43405</v>
      </c>
    </row>
    <row r="7" spans="1:17" x14ac:dyDescent="0.25">
      <c r="A7">
        <v>958</v>
      </c>
      <c r="B7" t="s">
        <v>2265</v>
      </c>
      <c r="C7" t="s">
        <v>16</v>
      </c>
      <c r="D7" t="s">
        <v>17</v>
      </c>
      <c r="E7" t="s">
        <v>2266</v>
      </c>
      <c r="F7">
        <v>1.72</v>
      </c>
      <c r="G7" t="s">
        <v>19</v>
      </c>
      <c r="H7" t="s">
        <v>167</v>
      </c>
      <c r="I7" t="str">
        <f>"2-2"</f>
        <v>2-2</v>
      </c>
      <c r="J7" t="s">
        <v>21</v>
      </c>
      <c r="K7">
        <v>1.7190000000000001</v>
      </c>
      <c r="L7">
        <v>1</v>
      </c>
      <c r="M7">
        <v>0.72</v>
      </c>
      <c r="N7" t="s">
        <v>22</v>
      </c>
      <c r="O7" t="s">
        <v>2267</v>
      </c>
      <c r="P7" s="15">
        <f t="shared" si="0"/>
        <v>3.55</v>
      </c>
      <c r="Q7" s="20">
        <v>43405</v>
      </c>
    </row>
    <row r="8" spans="1:17" x14ac:dyDescent="0.25">
      <c r="A8">
        <v>957</v>
      </c>
      <c r="B8" t="s">
        <v>2262</v>
      </c>
      <c r="C8" t="s">
        <v>16</v>
      </c>
      <c r="D8" t="s">
        <v>25</v>
      </c>
      <c r="E8" t="s">
        <v>2263</v>
      </c>
      <c r="F8">
        <v>0</v>
      </c>
      <c r="G8" t="s">
        <v>27</v>
      </c>
      <c r="H8" t="s">
        <v>32</v>
      </c>
      <c r="I8" t="str">
        <f>"2-0"</f>
        <v>2-0</v>
      </c>
      <c r="J8" t="s">
        <v>21</v>
      </c>
      <c r="K8">
        <v>2.25</v>
      </c>
      <c r="L8">
        <v>1</v>
      </c>
      <c r="M8">
        <v>-1</v>
      </c>
      <c r="N8" t="s">
        <v>22</v>
      </c>
      <c r="O8" t="s">
        <v>2264</v>
      </c>
      <c r="P8" s="15">
        <f t="shared" si="0"/>
        <v>2.5499999999999998</v>
      </c>
      <c r="Q8" s="20">
        <v>43405</v>
      </c>
    </row>
    <row r="9" spans="1:17" x14ac:dyDescent="0.25">
      <c r="A9">
        <v>956</v>
      </c>
      <c r="B9" t="s">
        <v>2235</v>
      </c>
      <c r="C9" t="s">
        <v>16</v>
      </c>
      <c r="D9" t="s">
        <v>55</v>
      </c>
      <c r="E9" t="s">
        <v>2260</v>
      </c>
      <c r="F9">
        <v>0</v>
      </c>
      <c r="G9" t="s">
        <v>27</v>
      </c>
      <c r="H9" t="s">
        <v>73</v>
      </c>
      <c r="I9" t="str">
        <f>"1-2"</f>
        <v>1-2</v>
      </c>
      <c r="J9" t="s">
        <v>21</v>
      </c>
      <c r="K9">
        <v>1.8540000000000001</v>
      </c>
      <c r="L9">
        <v>1</v>
      </c>
      <c r="M9">
        <v>-1</v>
      </c>
      <c r="N9" t="s">
        <v>22</v>
      </c>
      <c r="O9" t="s">
        <v>2261</v>
      </c>
      <c r="P9" s="15">
        <f t="shared" si="0"/>
        <v>1.5499999999999998</v>
      </c>
      <c r="Q9" s="20">
        <v>43405</v>
      </c>
    </row>
    <row r="10" spans="1:17" x14ac:dyDescent="0.25">
      <c r="A10">
        <v>955</v>
      </c>
      <c r="B10" t="s">
        <v>2257</v>
      </c>
      <c r="C10" t="s">
        <v>16</v>
      </c>
      <c r="D10" t="s">
        <v>55</v>
      </c>
      <c r="E10" t="s">
        <v>2258</v>
      </c>
      <c r="F10">
        <v>0</v>
      </c>
      <c r="G10" t="s">
        <v>27</v>
      </c>
      <c r="H10" t="s">
        <v>28</v>
      </c>
      <c r="I10" t="str">
        <f>"1-1"</f>
        <v>1-1</v>
      </c>
      <c r="J10" t="s">
        <v>21</v>
      </c>
      <c r="K10">
        <v>2.35</v>
      </c>
      <c r="L10">
        <v>1</v>
      </c>
      <c r="M10">
        <v>-1</v>
      </c>
      <c r="N10" t="s">
        <v>22</v>
      </c>
      <c r="O10" t="s">
        <v>2259</v>
      </c>
      <c r="P10" s="15">
        <f t="shared" si="0"/>
        <v>0.54999999999999982</v>
      </c>
      <c r="Q10" s="20">
        <v>43405</v>
      </c>
    </row>
    <row r="11" spans="1:17" x14ac:dyDescent="0.25">
      <c r="A11">
        <v>954</v>
      </c>
      <c r="B11" t="s">
        <v>2254</v>
      </c>
      <c r="C11" t="s">
        <v>16</v>
      </c>
      <c r="D11" t="s">
        <v>55</v>
      </c>
      <c r="E11" t="s">
        <v>2255</v>
      </c>
      <c r="F11">
        <v>0</v>
      </c>
      <c r="G11" t="s">
        <v>27</v>
      </c>
      <c r="H11" t="s">
        <v>93</v>
      </c>
      <c r="I11" t="str">
        <f>"2-0"</f>
        <v>2-0</v>
      </c>
      <c r="J11" t="s">
        <v>21</v>
      </c>
      <c r="K11">
        <v>1.97</v>
      </c>
      <c r="L11">
        <v>1</v>
      </c>
      <c r="M11">
        <v>-1</v>
      </c>
      <c r="N11" t="s">
        <v>22</v>
      </c>
      <c r="O11" t="s">
        <v>2256</v>
      </c>
      <c r="P11" s="15">
        <f t="shared" si="0"/>
        <v>-0.45000000000000018</v>
      </c>
      <c r="Q11" s="20">
        <v>43405</v>
      </c>
    </row>
    <row r="12" spans="1:17" x14ac:dyDescent="0.25">
      <c r="A12">
        <v>953</v>
      </c>
      <c r="B12" t="s">
        <v>2251</v>
      </c>
      <c r="C12" t="s">
        <v>16</v>
      </c>
      <c r="D12" t="s">
        <v>101</v>
      </c>
      <c r="E12" t="s">
        <v>2252</v>
      </c>
      <c r="F12">
        <v>0</v>
      </c>
      <c r="G12" t="s">
        <v>27</v>
      </c>
      <c r="H12" t="s">
        <v>290</v>
      </c>
      <c r="I12" t="str">
        <f>"2-2"</f>
        <v>2-2</v>
      </c>
      <c r="J12" t="s">
        <v>21</v>
      </c>
      <c r="K12">
        <v>1.9339999999999999</v>
      </c>
      <c r="L12">
        <v>1</v>
      </c>
      <c r="M12">
        <v>-1</v>
      </c>
      <c r="N12" t="s">
        <v>22</v>
      </c>
      <c r="O12" t="s">
        <v>2253</v>
      </c>
      <c r="P12" s="15">
        <f t="shared" si="0"/>
        <v>-1.4500000000000002</v>
      </c>
      <c r="Q12" s="20">
        <v>43405</v>
      </c>
    </row>
    <row r="13" spans="1:17" x14ac:dyDescent="0.25">
      <c r="A13">
        <v>952</v>
      </c>
      <c r="B13" t="s">
        <v>2246</v>
      </c>
      <c r="C13" t="s">
        <v>16</v>
      </c>
      <c r="D13" t="s">
        <v>101</v>
      </c>
      <c r="E13" t="s">
        <v>2249</v>
      </c>
      <c r="F13">
        <v>1.9</v>
      </c>
      <c r="G13" t="s">
        <v>19</v>
      </c>
      <c r="H13" t="s">
        <v>197</v>
      </c>
      <c r="I13" t="str">
        <f>"0-0 (0-0)"</f>
        <v>0-0 (0-0)</v>
      </c>
      <c r="J13" t="s">
        <v>21</v>
      </c>
      <c r="K13">
        <v>1.9</v>
      </c>
      <c r="L13">
        <v>1</v>
      </c>
      <c r="M13">
        <v>0.9</v>
      </c>
      <c r="N13" t="s">
        <v>22</v>
      </c>
      <c r="O13" t="s">
        <v>2250</v>
      </c>
      <c r="P13" s="15">
        <f t="shared" si="0"/>
        <v>-0.55000000000000016</v>
      </c>
      <c r="Q13" s="20">
        <v>43405</v>
      </c>
    </row>
    <row r="14" spans="1:17" x14ac:dyDescent="0.25">
      <c r="A14">
        <v>951</v>
      </c>
      <c r="B14" t="s">
        <v>2246</v>
      </c>
      <c r="C14" t="s">
        <v>16</v>
      </c>
      <c r="D14" t="s">
        <v>101</v>
      </c>
      <c r="E14" t="s">
        <v>2247</v>
      </c>
      <c r="F14">
        <v>0</v>
      </c>
      <c r="G14" t="s">
        <v>27</v>
      </c>
      <c r="H14" t="s">
        <v>73</v>
      </c>
      <c r="I14" t="str">
        <f>"1-4"</f>
        <v>1-4</v>
      </c>
      <c r="J14" t="s">
        <v>21</v>
      </c>
      <c r="K14">
        <v>1.714</v>
      </c>
      <c r="L14">
        <v>1</v>
      </c>
      <c r="M14">
        <v>-1</v>
      </c>
      <c r="N14" t="s">
        <v>22</v>
      </c>
      <c r="O14" t="s">
        <v>2248</v>
      </c>
      <c r="P14" s="15">
        <f t="shared" si="0"/>
        <v>-1.5500000000000003</v>
      </c>
      <c r="Q14" s="20">
        <v>43405</v>
      </c>
    </row>
    <row r="15" spans="1:17" x14ac:dyDescent="0.25">
      <c r="A15">
        <v>950</v>
      </c>
      <c r="B15" t="s">
        <v>2244</v>
      </c>
      <c r="C15" t="s">
        <v>16</v>
      </c>
      <c r="D15" t="s">
        <v>59</v>
      </c>
      <c r="E15" t="s">
        <v>1949</v>
      </c>
      <c r="F15">
        <v>0</v>
      </c>
      <c r="G15" t="s">
        <v>27</v>
      </c>
      <c r="H15" t="s">
        <v>35</v>
      </c>
      <c r="I15" t="str">
        <f>"4-2"</f>
        <v>4-2</v>
      </c>
      <c r="J15" t="s">
        <v>21</v>
      </c>
      <c r="K15">
        <v>2.0099999999999998</v>
      </c>
      <c r="L15">
        <v>1</v>
      </c>
      <c r="M15">
        <v>-1</v>
      </c>
      <c r="N15" t="s">
        <v>22</v>
      </c>
      <c r="O15" t="s">
        <v>2245</v>
      </c>
      <c r="P15" s="15">
        <f t="shared" si="0"/>
        <v>-2.5500000000000003</v>
      </c>
      <c r="Q15" s="20">
        <v>43405</v>
      </c>
    </row>
    <row r="16" spans="1:17" x14ac:dyDescent="0.25">
      <c r="A16">
        <v>949</v>
      </c>
      <c r="B16" t="s">
        <v>2241</v>
      </c>
      <c r="C16" t="s">
        <v>16</v>
      </c>
      <c r="D16" t="s">
        <v>59</v>
      </c>
      <c r="E16" t="s">
        <v>2242</v>
      </c>
      <c r="F16">
        <v>1</v>
      </c>
      <c r="G16" t="s">
        <v>81</v>
      </c>
      <c r="H16" t="s">
        <v>178</v>
      </c>
      <c r="I16" t="str">
        <f>"2-0"</f>
        <v>2-0</v>
      </c>
      <c r="J16" t="s">
        <v>21</v>
      </c>
      <c r="K16">
        <v>2.0499999999999998</v>
      </c>
      <c r="L16">
        <v>1</v>
      </c>
      <c r="M16">
        <v>0</v>
      </c>
      <c r="N16" t="s">
        <v>22</v>
      </c>
      <c r="O16" t="s">
        <v>2243</v>
      </c>
      <c r="P16" s="15">
        <f t="shared" si="0"/>
        <v>-2.5500000000000003</v>
      </c>
      <c r="Q16" s="20">
        <v>43405</v>
      </c>
    </row>
    <row r="17" spans="1:17" x14ac:dyDescent="0.25">
      <c r="A17">
        <v>948</v>
      </c>
      <c r="B17" t="s">
        <v>2238</v>
      </c>
      <c r="C17" t="s">
        <v>16</v>
      </c>
      <c r="D17" t="s">
        <v>17</v>
      </c>
      <c r="E17" t="s">
        <v>2239</v>
      </c>
      <c r="F17">
        <v>1.71</v>
      </c>
      <c r="G17" t="s">
        <v>19</v>
      </c>
      <c r="H17" t="s">
        <v>86</v>
      </c>
      <c r="I17" t="str">
        <f>"2-1"</f>
        <v>2-1</v>
      </c>
      <c r="J17" t="s">
        <v>21</v>
      </c>
      <c r="K17">
        <v>1.714</v>
      </c>
      <c r="L17">
        <v>1</v>
      </c>
      <c r="M17">
        <v>0.71</v>
      </c>
      <c r="N17" t="s">
        <v>22</v>
      </c>
      <c r="O17" t="s">
        <v>2240</v>
      </c>
      <c r="P17" s="15">
        <f t="shared" si="0"/>
        <v>-1.8400000000000003</v>
      </c>
      <c r="Q17" s="20">
        <v>43405</v>
      </c>
    </row>
    <row r="18" spans="1:17" x14ac:dyDescent="0.25">
      <c r="A18">
        <v>947</v>
      </c>
      <c r="B18" t="s">
        <v>2235</v>
      </c>
      <c r="C18" t="s">
        <v>16</v>
      </c>
      <c r="D18" t="s">
        <v>17</v>
      </c>
      <c r="E18" t="s">
        <v>2236</v>
      </c>
      <c r="F18">
        <v>2.12</v>
      </c>
      <c r="G18" t="s">
        <v>19</v>
      </c>
      <c r="H18" t="s">
        <v>110</v>
      </c>
      <c r="I18" t="str">
        <f>"1-1"</f>
        <v>1-1</v>
      </c>
      <c r="J18" t="s">
        <v>21</v>
      </c>
      <c r="K18">
        <v>2.12</v>
      </c>
      <c r="L18">
        <v>1</v>
      </c>
      <c r="M18">
        <v>1.1200000000000001</v>
      </c>
      <c r="N18" t="s">
        <v>22</v>
      </c>
      <c r="O18" t="s">
        <v>2237</v>
      </c>
      <c r="P18" s="15">
        <f t="shared" si="0"/>
        <v>-0.7200000000000002</v>
      </c>
      <c r="Q18" s="20">
        <v>43405</v>
      </c>
    </row>
    <row r="19" spans="1:17" x14ac:dyDescent="0.25">
      <c r="A19">
        <v>946</v>
      </c>
      <c r="B19" t="s">
        <v>2232</v>
      </c>
      <c r="C19" t="s">
        <v>16</v>
      </c>
      <c r="D19" t="s">
        <v>25</v>
      </c>
      <c r="E19" t="s">
        <v>2233</v>
      </c>
      <c r="F19">
        <v>1</v>
      </c>
      <c r="G19" t="s">
        <v>81</v>
      </c>
      <c r="H19" t="s">
        <v>191</v>
      </c>
      <c r="I19" t="str">
        <f>"2-0"</f>
        <v>2-0</v>
      </c>
      <c r="J19" t="s">
        <v>21</v>
      </c>
      <c r="K19">
        <v>2.0099999999999998</v>
      </c>
      <c r="L19">
        <v>1</v>
      </c>
      <c r="M19">
        <v>0</v>
      </c>
      <c r="N19" t="s">
        <v>22</v>
      </c>
      <c r="O19" t="s">
        <v>2234</v>
      </c>
      <c r="P19" s="15">
        <f t="shared" si="0"/>
        <v>-0.7200000000000002</v>
      </c>
      <c r="Q19" s="20">
        <v>43405</v>
      </c>
    </row>
    <row r="20" spans="1:17" x14ac:dyDescent="0.25">
      <c r="A20">
        <v>945</v>
      </c>
      <c r="B20" t="s">
        <v>2229</v>
      </c>
      <c r="C20" t="s">
        <v>16</v>
      </c>
      <c r="D20" t="s">
        <v>25</v>
      </c>
      <c r="E20" t="s">
        <v>2230</v>
      </c>
      <c r="F20">
        <v>1.89</v>
      </c>
      <c r="G20" t="s">
        <v>19</v>
      </c>
      <c r="H20" t="s">
        <v>113</v>
      </c>
      <c r="I20" t="str">
        <f>"1-1"</f>
        <v>1-1</v>
      </c>
      <c r="J20" t="s">
        <v>21</v>
      </c>
      <c r="K20">
        <v>1.8919999999999999</v>
      </c>
      <c r="L20">
        <v>1</v>
      </c>
      <c r="M20">
        <v>0.89</v>
      </c>
      <c r="N20" t="s">
        <v>22</v>
      </c>
      <c r="O20" t="s">
        <v>2231</v>
      </c>
      <c r="P20" s="15">
        <f t="shared" si="0"/>
        <v>0.16999999999999982</v>
      </c>
      <c r="Q20" s="20">
        <v>43405</v>
      </c>
    </row>
    <row r="21" spans="1:17" x14ac:dyDescent="0.25">
      <c r="A21">
        <v>944</v>
      </c>
      <c r="B21" t="s">
        <v>2222</v>
      </c>
      <c r="C21" t="s">
        <v>16</v>
      </c>
      <c r="D21" t="s">
        <v>59</v>
      </c>
      <c r="E21" t="s">
        <v>2227</v>
      </c>
      <c r="F21">
        <v>1.73</v>
      </c>
      <c r="G21" t="s">
        <v>19</v>
      </c>
      <c r="H21" t="s">
        <v>73</v>
      </c>
      <c r="I21" t="str">
        <f>"3-1"</f>
        <v>3-1</v>
      </c>
      <c r="J21" t="s">
        <v>21</v>
      </c>
      <c r="K21">
        <v>1.7290000000000001</v>
      </c>
      <c r="L21">
        <v>1</v>
      </c>
      <c r="M21">
        <v>0.73</v>
      </c>
      <c r="N21" t="s">
        <v>22</v>
      </c>
      <c r="O21" t="s">
        <v>2228</v>
      </c>
      <c r="P21" s="15">
        <f t="shared" si="0"/>
        <v>0.8999999999999998</v>
      </c>
      <c r="Q21" s="20">
        <v>43435</v>
      </c>
    </row>
    <row r="22" spans="1:17" x14ac:dyDescent="0.25">
      <c r="A22">
        <v>943</v>
      </c>
      <c r="B22" t="s">
        <v>2222</v>
      </c>
      <c r="C22" t="s">
        <v>16</v>
      </c>
      <c r="D22" t="s">
        <v>59</v>
      </c>
      <c r="E22" t="s">
        <v>2225</v>
      </c>
      <c r="F22">
        <v>1.74</v>
      </c>
      <c r="G22" t="s">
        <v>19</v>
      </c>
      <c r="H22" t="s">
        <v>73</v>
      </c>
      <c r="I22" t="str">
        <f>"2-1"</f>
        <v>2-1</v>
      </c>
      <c r="J22" t="s">
        <v>21</v>
      </c>
      <c r="K22">
        <v>1.74</v>
      </c>
      <c r="L22">
        <v>1</v>
      </c>
      <c r="M22">
        <v>0.74</v>
      </c>
      <c r="N22" t="s">
        <v>22</v>
      </c>
      <c r="O22" t="s">
        <v>2226</v>
      </c>
      <c r="P22" s="15">
        <f t="shared" si="0"/>
        <v>1.6399999999999997</v>
      </c>
      <c r="Q22" s="20">
        <v>43435</v>
      </c>
    </row>
    <row r="23" spans="1:17" x14ac:dyDescent="0.25">
      <c r="A23">
        <v>942</v>
      </c>
      <c r="B23" t="s">
        <v>2222</v>
      </c>
      <c r="C23" t="s">
        <v>16</v>
      </c>
      <c r="D23" t="s">
        <v>59</v>
      </c>
      <c r="E23" t="s">
        <v>2223</v>
      </c>
      <c r="F23">
        <v>0</v>
      </c>
      <c r="G23" t="s">
        <v>27</v>
      </c>
      <c r="H23" t="s">
        <v>35</v>
      </c>
      <c r="I23" t="str">
        <f>"3-1"</f>
        <v>3-1</v>
      </c>
      <c r="J23" t="s">
        <v>21</v>
      </c>
      <c r="K23">
        <v>1.98</v>
      </c>
      <c r="L23">
        <v>1</v>
      </c>
      <c r="M23">
        <v>-1</v>
      </c>
      <c r="N23" t="s">
        <v>22</v>
      </c>
      <c r="O23" t="s">
        <v>2224</v>
      </c>
      <c r="P23" s="15">
        <f t="shared" si="0"/>
        <v>0.63999999999999968</v>
      </c>
      <c r="Q23" s="20">
        <v>43435</v>
      </c>
    </row>
    <row r="24" spans="1:17" x14ac:dyDescent="0.25">
      <c r="A24">
        <v>941</v>
      </c>
      <c r="B24" t="s">
        <v>2190</v>
      </c>
      <c r="C24" t="s">
        <v>16</v>
      </c>
      <c r="D24" t="s">
        <v>59</v>
      </c>
      <c r="E24" t="s">
        <v>2220</v>
      </c>
      <c r="F24">
        <v>0</v>
      </c>
      <c r="G24" t="s">
        <v>27</v>
      </c>
      <c r="H24" t="s">
        <v>290</v>
      </c>
      <c r="I24" t="str">
        <f>"1-2"</f>
        <v>1-2</v>
      </c>
      <c r="J24" t="s">
        <v>21</v>
      </c>
      <c r="K24">
        <v>1.8129999999999999</v>
      </c>
      <c r="L24">
        <v>1</v>
      </c>
      <c r="M24">
        <v>-1</v>
      </c>
      <c r="N24" t="s">
        <v>22</v>
      </c>
      <c r="O24" t="s">
        <v>2221</v>
      </c>
      <c r="P24" s="15">
        <f t="shared" si="0"/>
        <v>-0.36000000000000032</v>
      </c>
      <c r="Q24" s="20">
        <v>43435</v>
      </c>
    </row>
    <row r="25" spans="1:17" x14ac:dyDescent="0.25">
      <c r="A25">
        <v>940</v>
      </c>
      <c r="B25" t="s">
        <v>2169</v>
      </c>
      <c r="C25" t="s">
        <v>16</v>
      </c>
      <c r="D25" t="s">
        <v>55</v>
      </c>
      <c r="E25" t="s">
        <v>2218</v>
      </c>
      <c r="F25">
        <v>2.17</v>
      </c>
      <c r="G25" t="s">
        <v>19</v>
      </c>
      <c r="H25" t="s">
        <v>39</v>
      </c>
      <c r="I25" t="str">
        <f>"1-2"</f>
        <v>1-2</v>
      </c>
      <c r="J25" t="s">
        <v>21</v>
      </c>
      <c r="K25">
        <v>2.17</v>
      </c>
      <c r="L25">
        <v>1</v>
      </c>
      <c r="M25">
        <v>1.17</v>
      </c>
      <c r="N25" t="s">
        <v>22</v>
      </c>
      <c r="O25" t="s">
        <v>2219</v>
      </c>
      <c r="P25" s="15">
        <f t="shared" si="0"/>
        <v>0.80999999999999961</v>
      </c>
      <c r="Q25" s="20">
        <v>43435</v>
      </c>
    </row>
    <row r="26" spans="1:17" x14ac:dyDescent="0.25">
      <c r="A26">
        <v>939</v>
      </c>
      <c r="B26" t="s">
        <v>2209</v>
      </c>
      <c r="C26" t="s">
        <v>16</v>
      </c>
      <c r="D26" t="s">
        <v>59</v>
      </c>
      <c r="E26" t="s">
        <v>2216</v>
      </c>
      <c r="F26">
        <v>1</v>
      </c>
      <c r="G26" t="s">
        <v>81</v>
      </c>
      <c r="H26" t="s">
        <v>35</v>
      </c>
      <c r="I26" t="str">
        <f>"1-1"</f>
        <v>1-1</v>
      </c>
      <c r="J26" t="s">
        <v>21</v>
      </c>
      <c r="K26">
        <v>1.7689999999999999</v>
      </c>
      <c r="L26">
        <v>1</v>
      </c>
      <c r="M26">
        <v>0</v>
      </c>
      <c r="N26" t="s">
        <v>22</v>
      </c>
      <c r="O26" t="s">
        <v>2217</v>
      </c>
      <c r="P26" s="15">
        <f t="shared" si="0"/>
        <v>0.80999999999999961</v>
      </c>
      <c r="Q26" s="20">
        <v>43435</v>
      </c>
    </row>
    <row r="27" spans="1:17" x14ac:dyDescent="0.25">
      <c r="A27">
        <v>938</v>
      </c>
      <c r="B27" t="s">
        <v>2209</v>
      </c>
      <c r="C27" t="s">
        <v>16</v>
      </c>
      <c r="D27" t="s">
        <v>59</v>
      </c>
      <c r="E27" t="s">
        <v>2214</v>
      </c>
      <c r="F27">
        <v>0</v>
      </c>
      <c r="G27" t="s">
        <v>27</v>
      </c>
      <c r="H27" t="s">
        <v>51</v>
      </c>
      <c r="I27" t="str">
        <f>"1-1"</f>
        <v>1-1</v>
      </c>
      <c r="J27" t="s">
        <v>21</v>
      </c>
      <c r="K27">
        <v>2.14</v>
      </c>
      <c r="L27">
        <v>1</v>
      </c>
      <c r="M27">
        <v>-1</v>
      </c>
      <c r="N27" t="s">
        <v>22</v>
      </c>
      <c r="O27" t="s">
        <v>2215</v>
      </c>
      <c r="P27" s="15">
        <f t="shared" si="0"/>
        <v>-0.19000000000000039</v>
      </c>
      <c r="Q27" s="20">
        <v>43435</v>
      </c>
    </row>
    <row r="28" spans="1:17" x14ac:dyDescent="0.25">
      <c r="A28">
        <v>937</v>
      </c>
      <c r="B28" t="s">
        <v>2209</v>
      </c>
      <c r="C28" t="s">
        <v>16</v>
      </c>
      <c r="D28" t="s">
        <v>59</v>
      </c>
      <c r="E28" t="s">
        <v>2212</v>
      </c>
      <c r="F28">
        <v>1.9</v>
      </c>
      <c r="G28" t="s">
        <v>19</v>
      </c>
      <c r="H28" t="s">
        <v>290</v>
      </c>
      <c r="I28" t="str">
        <f>"1-3"</f>
        <v>1-3</v>
      </c>
      <c r="J28" t="s">
        <v>21</v>
      </c>
      <c r="K28">
        <v>1.9</v>
      </c>
      <c r="L28">
        <v>1</v>
      </c>
      <c r="M28">
        <v>0.9</v>
      </c>
      <c r="N28" t="s">
        <v>22</v>
      </c>
      <c r="O28" t="s">
        <v>2213</v>
      </c>
      <c r="P28" s="15">
        <f t="shared" si="0"/>
        <v>0.70999999999999963</v>
      </c>
      <c r="Q28" s="20">
        <v>43435</v>
      </c>
    </row>
    <row r="29" spans="1:17" x14ac:dyDescent="0.25">
      <c r="A29">
        <v>936</v>
      </c>
      <c r="B29" t="s">
        <v>2209</v>
      </c>
      <c r="C29" t="s">
        <v>16</v>
      </c>
      <c r="D29" t="s">
        <v>59</v>
      </c>
      <c r="E29" t="s">
        <v>2210</v>
      </c>
      <c r="F29">
        <v>0</v>
      </c>
      <c r="G29" t="s">
        <v>27</v>
      </c>
      <c r="H29" t="s">
        <v>39</v>
      </c>
      <c r="I29" t="str">
        <f>"2-1"</f>
        <v>2-1</v>
      </c>
      <c r="J29" t="s">
        <v>21</v>
      </c>
      <c r="K29">
        <v>1.7929999999999999</v>
      </c>
      <c r="L29">
        <v>1</v>
      </c>
      <c r="M29">
        <v>-1</v>
      </c>
      <c r="N29" t="s">
        <v>22</v>
      </c>
      <c r="O29" t="s">
        <v>2211</v>
      </c>
      <c r="P29" s="15">
        <f t="shared" si="0"/>
        <v>-0.29000000000000037</v>
      </c>
      <c r="Q29" s="20">
        <v>43435</v>
      </c>
    </row>
    <row r="30" spans="1:17" x14ac:dyDescent="0.25">
      <c r="A30">
        <v>935</v>
      </c>
      <c r="B30" t="s">
        <v>2180</v>
      </c>
      <c r="C30" t="s">
        <v>16</v>
      </c>
      <c r="D30" t="s">
        <v>59</v>
      </c>
      <c r="E30" t="s">
        <v>2207</v>
      </c>
      <c r="F30">
        <v>1.93</v>
      </c>
      <c r="G30" t="s">
        <v>19</v>
      </c>
      <c r="H30" t="s">
        <v>599</v>
      </c>
      <c r="I30" t="str">
        <f>"3-1"</f>
        <v>3-1</v>
      </c>
      <c r="J30" t="s">
        <v>21</v>
      </c>
      <c r="K30">
        <v>1.9339999999999999</v>
      </c>
      <c r="L30">
        <v>1</v>
      </c>
      <c r="M30">
        <v>0.93</v>
      </c>
      <c r="N30" t="s">
        <v>22</v>
      </c>
      <c r="O30" t="s">
        <v>2208</v>
      </c>
      <c r="P30" s="15">
        <f t="shared" si="0"/>
        <v>0.63999999999999968</v>
      </c>
      <c r="Q30" s="20">
        <v>43435</v>
      </c>
    </row>
    <row r="31" spans="1:17" x14ac:dyDescent="0.25">
      <c r="A31">
        <v>934</v>
      </c>
      <c r="B31" t="s">
        <v>2180</v>
      </c>
      <c r="C31" t="s">
        <v>16</v>
      </c>
      <c r="D31" t="s">
        <v>59</v>
      </c>
      <c r="E31" t="s">
        <v>2205</v>
      </c>
      <c r="F31">
        <v>1</v>
      </c>
      <c r="G31" t="s">
        <v>81</v>
      </c>
      <c r="H31" t="s">
        <v>35</v>
      </c>
      <c r="I31" t="str">
        <f>"2-2"</f>
        <v>2-2</v>
      </c>
      <c r="J31" t="s">
        <v>21</v>
      </c>
      <c r="K31">
        <v>2.2400000000000002</v>
      </c>
      <c r="L31">
        <v>1</v>
      </c>
      <c r="M31">
        <v>0</v>
      </c>
      <c r="N31" t="s">
        <v>22</v>
      </c>
      <c r="O31" t="s">
        <v>2206</v>
      </c>
      <c r="P31" s="15">
        <f t="shared" si="0"/>
        <v>0.63999999999999968</v>
      </c>
      <c r="Q31" s="20">
        <v>43435</v>
      </c>
    </row>
    <row r="32" spans="1:17" x14ac:dyDescent="0.25">
      <c r="A32">
        <v>933</v>
      </c>
      <c r="B32" t="s">
        <v>2169</v>
      </c>
      <c r="C32" t="s">
        <v>16</v>
      </c>
      <c r="D32" t="s">
        <v>55</v>
      </c>
      <c r="E32" t="s">
        <v>2203</v>
      </c>
      <c r="F32">
        <v>0</v>
      </c>
      <c r="G32" t="s">
        <v>27</v>
      </c>
      <c r="H32" t="s">
        <v>39</v>
      </c>
      <c r="I32" t="str">
        <f>"3-0"</f>
        <v>3-0</v>
      </c>
      <c r="J32" t="s">
        <v>21</v>
      </c>
      <c r="K32">
        <v>1.8620000000000001</v>
      </c>
      <c r="L32">
        <v>1</v>
      </c>
      <c r="M32">
        <v>-1</v>
      </c>
      <c r="N32" t="s">
        <v>22</v>
      </c>
      <c r="O32" t="s">
        <v>2204</v>
      </c>
      <c r="P32" s="15">
        <f t="shared" si="0"/>
        <v>-0.36000000000000032</v>
      </c>
      <c r="Q32" s="20">
        <v>43435</v>
      </c>
    </row>
    <row r="33" spans="1:17" x14ac:dyDescent="0.25">
      <c r="A33">
        <v>932</v>
      </c>
      <c r="B33" t="s">
        <v>2113</v>
      </c>
      <c r="C33" t="s">
        <v>16</v>
      </c>
      <c r="D33" t="s">
        <v>55</v>
      </c>
      <c r="E33" t="s">
        <v>2201</v>
      </c>
      <c r="F33">
        <v>0</v>
      </c>
      <c r="G33" t="s">
        <v>27</v>
      </c>
      <c r="H33" t="s">
        <v>35</v>
      </c>
      <c r="I33" t="str">
        <f>"1-0"</f>
        <v>1-0</v>
      </c>
      <c r="J33" t="s">
        <v>21</v>
      </c>
      <c r="K33">
        <v>1.8839999999999999</v>
      </c>
      <c r="L33">
        <v>1</v>
      </c>
      <c r="M33">
        <v>-1</v>
      </c>
      <c r="N33" t="s">
        <v>22</v>
      </c>
      <c r="O33" t="s">
        <v>2202</v>
      </c>
      <c r="P33" s="15">
        <f t="shared" si="0"/>
        <v>-1.3600000000000003</v>
      </c>
      <c r="Q33" s="20">
        <v>43435</v>
      </c>
    </row>
    <row r="34" spans="1:17" x14ac:dyDescent="0.25">
      <c r="A34">
        <v>931</v>
      </c>
      <c r="B34" t="s">
        <v>2198</v>
      </c>
      <c r="C34" t="s">
        <v>16</v>
      </c>
      <c r="D34" t="s">
        <v>55</v>
      </c>
      <c r="E34" t="s">
        <v>2199</v>
      </c>
      <c r="F34">
        <v>1.75</v>
      </c>
      <c r="G34" t="s">
        <v>19</v>
      </c>
      <c r="H34" t="s">
        <v>51</v>
      </c>
      <c r="I34" t="str">
        <f>"3-0"</f>
        <v>3-0</v>
      </c>
      <c r="J34" t="s">
        <v>21</v>
      </c>
      <c r="K34">
        <v>1.7509999999999999</v>
      </c>
      <c r="L34">
        <v>1</v>
      </c>
      <c r="M34">
        <v>0.75</v>
      </c>
      <c r="N34" t="s">
        <v>22</v>
      </c>
      <c r="O34" t="s">
        <v>2200</v>
      </c>
      <c r="P34" s="15">
        <f t="shared" si="0"/>
        <v>-0.61000000000000032</v>
      </c>
      <c r="Q34" s="20">
        <v>43435</v>
      </c>
    </row>
    <row r="35" spans="1:17" x14ac:dyDescent="0.25">
      <c r="A35">
        <v>930</v>
      </c>
      <c r="B35" t="s">
        <v>2193</v>
      </c>
      <c r="C35" t="s">
        <v>16</v>
      </c>
      <c r="D35" t="s">
        <v>101</v>
      </c>
      <c r="E35" t="s">
        <v>2196</v>
      </c>
      <c r="F35">
        <v>1.81</v>
      </c>
      <c r="G35" t="s">
        <v>19</v>
      </c>
      <c r="H35" t="s">
        <v>35</v>
      </c>
      <c r="I35" t="str">
        <f>"0-2"</f>
        <v>0-2</v>
      </c>
      <c r="J35" t="s">
        <v>21</v>
      </c>
      <c r="K35">
        <v>1.806</v>
      </c>
      <c r="L35">
        <v>1</v>
      </c>
      <c r="M35">
        <v>0.81</v>
      </c>
      <c r="N35" t="s">
        <v>22</v>
      </c>
      <c r="O35" t="s">
        <v>2197</v>
      </c>
      <c r="P35" s="15">
        <f t="shared" si="0"/>
        <v>0.19999999999999973</v>
      </c>
      <c r="Q35" s="20">
        <v>43435</v>
      </c>
    </row>
    <row r="36" spans="1:17" x14ac:dyDescent="0.25">
      <c r="A36">
        <v>929</v>
      </c>
      <c r="B36" t="s">
        <v>2193</v>
      </c>
      <c r="C36" t="s">
        <v>16</v>
      </c>
      <c r="D36" t="s">
        <v>101</v>
      </c>
      <c r="E36" t="s">
        <v>2194</v>
      </c>
      <c r="F36">
        <v>1.85</v>
      </c>
      <c r="G36" t="s">
        <v>19</v>
      </c>
      <c r="H36" t="s">
        <v>93</v>
      </c>
      <c r="I36" t="str">
        <f>"0-0"</f>
        <v>0-0</v>
      </c>
      <c r="J36" t="s">
        <v>21</v>
      </c>
      <c r="K36">
        <v>1.8540000000000001</v>
      </c>
      <c r="L36">
        <v>1</v>
      </c>
      <c r="M36">
        <v>0.85</v>
      </c>
      <c r="N36" t="s">
        <v>22</v>
      </c>
      <c r="O36" t="s">
        <v>2195</v>
      </c>
      <c r="P36" s="15">
        <f t="shared" si="0"/>
        <v>1.0499999999999998</v>
      </c>
      <c r="Q36" s="20">
        <v>43435</v>
      </c>
    </row>
    <row r="37" spans="1:17" x14ac:dyDescent="0.25">
      <c r="A37">
        <v>928</v>
      </c>
      <c r="B37" t="s">
        <v>2190</v>
      </c>
      <c r="C37" t="s">
        <v>16</v>
      </c>
      <c r="D37" t="s">
        <v>101</v>
      </c>
      <c r="E37" t="s">
        <v>2191</v>
      </c>
      <c r="F37">
        <v>0</v>
      </c>
      <c r="G37" t="s">
        <v>27</v>
      </c>
      <c r="H37" t="s">
        <v>47</v>
      </c>
      <c r="I37" t="str">
        <f>"0-1"</f>
        <v>0-1</v>
      </c>
      <c r="J37" t="s">
        <v>21</v>
      </c>
      <c r="K37">
        <v>1.714</v>
      </c>
      <c r="L37">
        <v>1</v>
      </c>
      <c r="M37">
        <v>-1</v>
      </c>
      <c r="N37" t="s">
        <v>22</v>
      </c>
      <c r="O37" t="s">
        <v>2192</v>
      </c>
      <c r="P37" s="15">
        <f t="shared" si="0"/>
        <v>4.9999999999999822E-2</v>
      </c>
      <c r="Q37" s="20">
        <v>43435</v>
      </c>
    </row>
    <row r="38" spans="1:17" x14ac:dyDescent="0.25">
      <c r="A38">
        <v>927</v>
      </c>
      <c r="B38" t="s">
        <v>2183</v>
      </c>
      <c r="C38" t="s">
        <v>16</v>
      </c>
      <c r="D38" t="s">
        <v>101</v>
      </c>
      <c r="E38" t="s">
        <v>2188</v>
      </c>
      <c r="F38">
        <v>1.72</v>
      </c>
      <c r="G38" t="s">
        <v>19</v>
      </c>
      <c r="H38" t="s">
        <v>47</v>
      </c>
      <c r="I38" t="str">
        <f>"3-2"</f>
        <v>3-2</v>
      </c>
      <c r="J38" t="s">
        <v>21</v>
      </c>
      <c r="K38">
        <v>1.724</v>
      </c>
      <c r="L38">
        <v>1</v>
      </c>
      <c r="M38">
        <v>0.72</v>
      </c>
      <c r="N38" t="s">
        <v>22</v>
      </c>
      <c r="O38" t="s">
        <v>2189</v>
      </c>
      <c r="P38" s="15">
        <f t="shared" si="0"/>
        <v>0.7699999999999998</v>
      </c>
      <c r="Q38" s="20">
        <v>43435</v>
      </c>
    </row>
    <row r="39" spans="1:17" x14ac:dyDescent="0.25">
      <c r="A39">
        <v>926</v>
      </c>
      <c r="B39" t="s">
        <v>2183</v>
      </c>
      <c r="C39" t="s">
        <v>16</v>
      </c>
      <c r="D39" t="s">
        <v>101</v>
      </c>
      <c r="E39" t="s">
        <v>2186</v>
      </c>
      <c r="F39">
        <v>0</v>
      </c>
      <c r="G39" t="s">
        <v>27</v>
      </c>
      <c r="H39" t="s">
        <v>51</v>
      </c>
      <c r="I39" t="str">
        <f>"0-2"</f>
        <v>0-2</v>
      </c>
      <c r="J39" t="s">
        <v>21</v>
      </c>
      <c r="K39">
        <v>2.04</v>
      </c>
      <c r="L39">
        <v>1</v>
      </c>
      <c r="M39">
        <v>-1</v>
      </c>
      <c r="N39" t="s">
        <v>22</v>
      </c>
      <c r="O39" t="s">
        <v>2187</v>
      </c>
      <c r="P39" s="15">
        <f t="shared" si="0"/>
        <v>-0.2300000000000002</v>
      </c>
      <c r="Q39" s="20">
        <v>43435</v>
      </c>
    </row>
    <row r="40" spans="1:17" x14ac:dyDescent="0.25">
      <c r="A40">
        <v>925</v>
      </c>
      <c r="B40" t="s">
        <v>2183</v>
      </c>
      <c r="C40" t="s">
        <v>16</v>
      </c>
      <c r="D40" t="s">
        <v>101</v>
      </c>
      <c r="E40" t="s">
        <v>2184</v>
      </c>
      <c r="F40">
        <v>0</v>
      </c>
      <c r="G40" t="s">
        <v>27</v>
      </c>
      <c r="H40" t="s">
        <v>35</v>
      </c>
      <c r="I40" t="str">
        <f>"3-2"</f>
        <v>3-2</v>
      </c>
      <c r="J40" t="s">
        <v>21</v>
      </c>
      <c r="K40">
        <v>1.671</v>
      </c>
      <c r="L40">
        <v>1</v>
      </c>
      <c r="M40">
        <v>-1</v>
      </c>
      <c r="N40" t="s">
        <v>22</v>
      </c>
      <c r="O40" t="s">
        <v>2185</v>
      </c>
      <c r="P40" s="15">
        <f t="shared" si="0"/>
        <v>-1.2300000000000002</v>
      </c>
      <c r="Q40" s="20">
        <v>43435</v>
      </c>
    </row>
    <row r="41" spans="1:17" x14ac:dyDescent="0.25">
      <c r="A41">
        <v>924</v>
      </c>
      <c r="B41" t="s">
        <v>2180</v>
      </c>
      <c r="C41" t="s">
        <v>16</v>
      </c>
      <c r="D41" t="s">
        <v>101</v>
      </c>
      <c r="E41" t="s">
        <v>2181</v>
      </c>
      <c r="F41">
        <v>1.98</v>
      </c>
      <c r="G41" t="s">
        <v>19</v>
      </c>
      <c r="H41" t="s">
        <v>129</v>
      </c>
      <c r="I41" t="str">
        <f>"1-1"</f>
        <v>1-1</v>
      </c>
      <c r="J41" t="s">
        <v>21</v>
      </c>
      <c r="K41">
        <v>1.98</v>
      </c>
      <c r="L41">
        <v>1</v>
      </c>
      <c r="M41">
        <v>0.98</v>
      </c>
      <c r="N41" t="s">
        <v>22</v>
      </c>
      <c r="O41" t="s">
        <v>2182</v>
      </c>
      <c r="P41" s="15">
        <f t="shared" si="0"/>
        <v>-0.25000000000000022</v>
      </c>
      <c r="Q41" s="20">
        <v>43435</v>
      </c>
    </row>
    <row r="42" spans="1:17" x14ac:dyDescent="0.25">
      <c r="A42">
        <v>923</v>
      </c>
      <c r="B42" t="s">
        <v>2177</v>
      </c>
      <c r="C42" t="s">
        <v>16</v>
      </c>
      <c r="D42" t="s">
        <v>17</v>
      </c>
      <c r="E42" t="s">
        <v>2178</v>
      </c>
      <c r="F42">
        <v>1</v>
      </c>
      <c r="G42" t="s">
        <v>81</v>
      </c>
      <c r="H42" t="s">
        <v>51</v>
      </c>
      <c r="I42" t="str">
        <f>"1-0"</f>
        <v>1-0</v>
      </c>
      <c r="J42" t="s">
        <v>21</v>
      </c>
      <c r="K42">
        <v>2.06</v>
      </c>
      <c r="L42">
        <v>1</v>
      </c>
      <c r="M42">
        <v>0</v>
      </c>
      <c r="N42" t="s">
        <v>22</v>
      </c>
      <c r="O42" t="s">
        <v>2179</v>
      </c>
      <c r="P42" s="15">
        <f t="shared" si="0"/>
        <v>-0.25000000000000022</v>
      </c>
      <c r="Q42" s="20">
        <v>43435</v>
      </c>
    </row>
    <row r="43" spans="1:17" x14ac:dyDescent="0.25">
      <c r="A43">
        <v>922</v>
      </c>
      <c r="B43" t="s">
        <v>2169</v>
      </c>
      <c r="C43" t="s">
        <v>16</v>
      </c>
      <c r="D43" t="s">
        <v>55</v>
      </c>
      <c r="E43" t="s">
        <v>2175</v>
      </c>
      <c r="F43">
        <v>1.96</v>
      </c>
      <c r="G43" t="s">
        <v>19</v>
      </c>
      <c r="H43" t="s">
        <v>172</v>
      </c>
      <c r="I43" t="str">
        <f>"2-2"</f>
        <v>2-2</v>
      </c>
      <c r="J43" t="s">
        <v>21</v>
      </c>
      <c r="K43">
        <v>1.9610000000000001</v>
      </c>
      <c r="L43">
        <v>1</v>
      </c>
      <c r="M43">
        <v>0.96</v>
      </c>
      <c r="N43" t="s">
        <v>22</v>
      </c>
      <c r="O43" t="s">
        <v>2176</v>
      </c>
      <c r="P43" s="15">
        <f t="shared" si="0"/>
        <v>0.70999999999999974</v>
      </c>
      <c r="Q43" s="20">
        <v>43435</v>
      </c>
    </row>
    <row r="44" spans="1:17" x14ac:dyDescent="0.25">
      <c r="A44">
        <v>921</v>
      </c>
      <c r="B44" t="s">
        <v>2169</v>
      </c>
      <c r="C44" t="s">
        <v>16</v>
      </c>
      <c r="D44" t="s">
        <v>55</v>
      </c>
      <c r="E44" t="s">
        <v>2173</v>
      </c>
      <c r="F44">
        <v>1</v>
      </c>
      <c r="G44" t="s">
        <v>81</v>
      </c>
      <c r="H44" t="s">
        <v>32</v>
      </c>
      <c r="I44" t="str">
        <f>"1-0"</f>
        <v>1-0</v>
      </c>
      <c r="J44" t="s">
        <v>21</v>
      </c>
      <c r="K44">
        <v>1.8129999999999999</v>
      </c>
      <c r="L44">
        <v>1</v>
      </c>
      <c r="M44">
        <v>0</v>
      </c>
      <c r="N44" t="s">
        <v>22</v>
      </c>
      <c r="O44" t="s">
        <v>2174</v>
      </c>
      <c r="P44" s="15">
        <f t="shared" si="0"/>
        <v>0.70999999999999974</v>
      </c>
      <c r="Q44" s="20">
        <v>43435</v>
      </c>
    </row>
    <row r="45" spans="1:17" x14ac:dyDescent="0.25">
      <c r="A45">
        <v>920</v>
      </c>
      <c r="B45" t="s">
        <v>2169</v>
      </c>
      <c r="C45" t="s">
        <v>16</v>
      </c>
      <c r="D45" t="s">
        <v>55</v>
      </c>
      <c r="E45" t="s">
        <v>2170</v>
      </c>
      <c r="F45">
        <v>1</v>
      </c>
      <c r="G45" t="s">
        <v>81</v>
      </c>
      <c r="H45" t="s">
        <v>2171</v>
      </c>
      <c r="I45" t="str">
        <f>"3-0"</f>
        <v>3-0</v>
      </c>
      <c r="J45" t="s">
        <v>21</v>
      </c>
      <c r="K45">
        <v>1.7869999999999999</v>
      </c>
      <c r="L45">
        <v>1</v>
      </c>
      <c r="M45">
        <v>0</v>
      </c>
      <c r="N45" t="s">
        <v>22</v>
      </c>
      <c r="O45" t="s">
        <v>2172</v>
      </c>
      <c r="P45" s="15">
        <f t="shared" si="0"/>
        <v>0.70999999999999974</v>
      </c>
      <c r="Q45" s="20">
        <v>43435</v>
      </c>
    </row>
    <row r="46" spans="1:17" x14ac:dyDescent="0.25">
      <c r="A46">
        <v>919</v>
      </c>
      <c r="B46" t="s">
        <v>2166</v>
      </c>
      <c r="C46" t="s">
        <v>16</v>
      </c>
      <c r="D46" t="s">
        <v>17</v>
      </c>
      <c r="E46" t="s">
        <v>2167</v>
      </c>
      <c r="F46">
        <v>1.8</v>
      </c>
      <c r="G46" t="s">
        <v>19</v>
      </c>
      <c r="H46" t="s">
        <v>191</v>
      </c>
      <c r="I46" t="str">
        <f>"4-0"</f>
        <v>4-0</v>
      </c>
      <c r="J46" t="s">
        <v>21</v>
      </c>
      <c r="K46">
        <v>1.8</v>
      </c>
      <c r="L46">
        <v>1</v>
      </c>
      <c r="M46">
        <v>0.8</v>
      </c>
      <c r="N46" t="s">
        <v>22</v>
      </c>
      <c r="O46" t="s">
        <v>2168</v>
      </c>
      <c r="P46" s="15">
        <f t="shared" si="0"/>
        <v>1.5099999999999998</v>
      </c>
      <c r="Q46" s="20">
        <v>43435</v>
      </c>
    </row>
    <row r="47" spans="1:17" x14ac:dyDescent="0.25">
      <c r="A47">
        <v>918</v>
      </c>
      <c r="B47" t="s">
        <v>2153</v>
      </c>
      <c r="C47" t="s">
        <v>16</v>
      </c>
      <c r="D47" t="s">
        <v>17</v>
      </c>
      <c r="E47" t="s">
        <v>2164</v>
      </c>
      <c r="F47">
        <v>0</v>
      </c>
      <c r="G47" t="s">
        <v>27</v>
      </c>
      <c r="H47" t="s">
        <v>113</v>
      </c>
      <c r="I47" t="str">
        <f>"1-3"</f>
        <v>1-3</v>
      </c>
      <c r="J47" t="s">
        <v>21</v>
      </c>
      <c r="K47">
        <v>1.9430000000000001</v>
      </c>
      <c r="L47">
        <v>1</v>
      </c>
      <c r="M47">
        <v>-1</v>
      </c>
      <c r="N47" t="s">
        <v>22</v>
      </c>
      <c r="O47" t="s">
        <v>2165</v>
      </c>
      <c r="P47" s="15">
        <f t="shared" si="0"/>
        <v>0.50999999999999979</v>
      </c>
      <c r="Q47" s="20">
        <v>43435</v>
      </c>
    </row>
    <row r="48" spans="1:17" x14ac:dyDescent="0.25">
      <c r="A48">
        <v>917</v>
      </c>
      <c r="B48" t="s">
        <v>2137</v>
      </c>
      <c r="C48" t="s">
        <v>16</v>
      </c>
      <c r="D48" t="s">
        <v>59</v>
      </c>
      <c r="E48" t="s">
        <v>2162</v>
      </c>
      <c r="F48">
        <v>2.1</v>
      </c>
      <c r="G48" t="s">
        <v>19</v>
      </c>
      <c r="H48" t="s">
        <v>167</v>
      </c>
      <c r="I48" t="str">
        <f>"3-2"</f>
        <v>3-2</v>
      </c>
      <c r="J48" t="s">
        <v>21</v>
      </c>
      <c r="K48">
        <v>2.1</v>
      </c>
      <c r="L48">
        <v>1</v>
      </c>
      <c r="M48">
        <v>1.1000000000000001</v>
      </c>
      <c r="N48" t="s">
        <v>22</v>
      </c>
      <c r="O48" t="s">
        <v>2163</v>
      </c>
      <c r="P48" s="15">
        <f t="shared" si="0"/>
        <v>1.6099999999999999</v>
      </c>
      <c r="Q48" s="20">
        <v>43435</v>
      </c>
    </row>
    <row r="49" spans="1:17" x14ac:dyDescent="0.25">
      <c r="A49">
        <v>916</v>
      </c>
      <c r="B49" t="s">
        <v>2160</v>
      </c>
      <c r="C49" t="s">
        <v>16</v>
      </c>
      <c r="D49" t="s">
        <v>101</v>
      </c>
      <c r="E49" t="s">
        <v>1605</v>
      </c>
      <c r="F49">
        <v>1</v>
      </c>
      <c r="G49" t="s">
        <v>81</v>
      </c>
      <c r="H49" t="s">
        <v>35</v>
      </c>
      <c r="I49" t="str">
        <f>"Postponed"</f>
        <v>Postponed</v>
      </c>
      <c r="J49" t="s">
        <v>21</v>
      </c>
      <c r="K49">
        <v>2.29</v>
      </c>
      <c r="L49">
        <v>1</v>
      </c>
      <c r="M49">
        <v>0</v>
      </c>
      <c r="N49" t="s">
        <v>22</v>
      </c>
      <c r="O49" t="s">
        <v>2161</v>
      </c>
      <c r="P49" s="15">
        <f t="shared" si="0"/>
        <v>1.6099999999999999</v>
      </c>
      <c r="Q49" s="20">
        <v>43435</v>
      </c>
    </row>
    <row r="50" spans="1:17" x14ac:dyDescent="0.25">
      <c r="A50">
        <v>915</v>
      </c>
      <c r="B50" t="s">
        <v>2156</v>
      </c>
      <c r="C50" t="s">
        <v>16</v>
      </c>
      <c r="D50" t="s">
        <v>101</v>
      </c>
      <c r="E50" t="s">
        <v>1607</v>
      </c>
      <c r="F50">
        <v>1</v>
      </c>
      <c r="G50" t="s">
        <v>81</v>
      </c>
      <c r="H50" t="s">
        <v>35</v>
      </c>
      <c r="I50" t="str">
        <f>"Postponed"</f>
        <v>Postponed</v>
      </c>
      <c r="J50" t="s">
        <v>21</v>
      </c>
      <c r="K50">
        <v>2.16</v>
      </c>
      <c r="L50">
        <v>1</v>
      </c>
      <c r="M50">
        <v>0</v>
      </c>
      <c r="N50" t="s">
        <v>22</v>
      </c>
      <c r="O50" t="s">
        <v>2159</v>
      </c>
      <c r="P50" s="15">
        <f t="shared" si="0"/>
        <v>1.6099999999999999</v>
      </c>
      <c r="Q50" s="20">
        <v>43435</v>
      </c>
    </row>
    <row r="51" spans="1:17" x14ac:dyDescent="0.25">
      <c r="A51">
        <v>914</v>
      </c>
      <c r="B51" t="s">
        <v>2156</v>
      </c>
      <c r="C51" t="s">
        <v>16</v>
      </c>
      <c r="D51" t="s">
        <v>101</v>
      </c>
      <c r="E51" t="s">
        <v>2157</v>
      </c>
      <c r="F51">
        <v>2.0499999999999998</v>
      </c>
      <c r="G51" t="s">
        <v>19</v>
      </c>
      <c r="H51" t="s">
        <v>51</v>
      </c>
      <c r="I51" t="str">
        <f>"2-0"</f>
        <v>2-0</v>
      </c>
      <c r="J51" t="s">
        <v>21</v>
      </c>
      <c r="K51">
        <v>2.0499999999999998</v>
      </c>
      <c r="L51">
        <v>1</v>
      </c>
      <c r="M51">
        <v>1.05</v>
      </c>
      <c r="N51" t="s">
        <v>22</v>
      </c>
      <c r="O51" t="s">
        <v>2158</v>
      </c>
      <c r="P51" s="15">
        <f t="shared" si="0"/>
        <v>2.66</v>
      </c>
      <c r="Q51" s="20">
        <v>43435</v>
      </c>
    </row>
    <row r="52" spans="1:17" x14ac:dyDescent="0.25">
      <c r="A52">
        <v>913</v>
      </c>
      <c r="B52" t="s">
        <v>2153</v>
      </c>
      <c r="C52" t="s">
        <v>16</v>
      </c>
      <c r="D52" t="s">
        <v>101</v>
      </c>
      <c r="E52" t="s">
        <v>2154</v>
      </c>
      <c r="F52">
        <v>0</v>
      </c>
      <c r="G52" t="s">
        <v>27</v>
      </c>
      <c r="H52" t="s">
        <v>73</v>
      </c>
      <c r="I52" t="str">
        <f>"2-2"</f>
        <v>2-2</v>
      </c>
      <c r="J52" t="s">
        <v>21</v>
      </c>
      <c r="K52">
        <v>1.8129999999999999</v>
      </c>
      <c r="L52">
        <v>1</v>
      </c>
      <c r="M52">
        <v>-1</v>
      </c>
      <c r="N52" t="s">
        <v>22</v>
      </c>
      <c r="O52" t="s">
        <v>2155</v>
      </c>
      <c r="P52" s="15">
        <f t="shared" si="0"/>
        <v>1.6600000000000001</v>
      </c>
      <c r="Q52" s="20">
        <v>43435</v>
      </c>
    </row>
    <row r="53" spans="1:17" x14ac:dyDescent="0.25">
      <c r="A53">
        <v>912</v>
      </c>
      <c r="B53" t="s">
        <v>2130</v>
      </c>
      <c r="C53" t="s">
        <v>16</v>
      </c>
      <c r="D53" t="s">
        <v>101</v>
      </c>
      <c r="E53" t="s">
        <v>2151</v>
      </c>
      <c r="F53">
        <v>0</v>
      </c>
      <c r="G53" t="s">
        <v>27</v>
      </c>
      <c r="H53" t="s">
        <v>73</v>
      </c>
      <c r="I53" t="str">
        <f>"1-1"</f>
        <v>1-1</v>
      </c>
      <c r="J53" t="s">
        <v>21</v>
      </c>
      <c r="K53">
        <v>1.8540000000000001</v>
      </c>
      <c r="L53">
        <v>1</v>
      </c>
      <c r="M53">
        <v>-1</v>
      </c>
      <c r="N53" t="s">
        <v>22</v>
      </c>
      <c r="O53" t="s">
        <v>2152</v>
      </c>
      <c r="P53" s="15">
        <f t="shared" si="0"/>
        <v>0.66000000000000014</v>
      </c>
      <c r="Q53" s="20">
        <v>43435</v>
      </c>
    </row>
    <row r="54" spans="1:17" x14ac:dyDescent="0.25">
      <c r="A54">
        <v>911</v>
      </c>
      <c r="B54" t="s">
        <v>2149</v>
      </c>
      <c r="C54" t="s">
        <v>16</v>
      </c>
      <c r="D54" t="s">
        <v>101</v>
      </c>
      <c r="E54" t="s">
        <v>1599</v>
      </c>
      <c r="F54">
        <v>1</v>
      </c>
      <c r="G54" t="s">
        <v>81</v>
      </c>
      <c r="H54" t="s">
        <v>35</v>
      </c>
      <c r="I54" t="str">
        <f>"Postponed"</f>
        <v>Postponed</v>
      </c>
      <c r="J54" t="s">
        <v>21</v>
      </c>
      <c r="K54">
        <v>1.9339999999999999</v>
      </c>
      <c r="L54">
        <v>1</v>
      </c>
      <c r="M54">
        <v>0</v>
      </c>
      <c r="N54" t="s">
        <v>22</v>
      </c>
      <c r="O54" t="s">
        <v>2150</v>
      </c>
      <c r="P54" s="15">
        <f t="shared" si="0"/>
        <v>0.66000000000000014</v>
      </c>
      <c r="Q54" s="20">
        <v>43435</v>
      </c>
    </row>
    <row r="55" spans="1:17" x14ac:dyDescent="0.25">
      <c r="A55">
        <v>910</v>
      </c>
      <c r="B55" t="s">
        <v>2146</v>
      </c>
      <c r="C55" t="s">
        <v>16</v>
      </c>
      <c r="D55" t="s">
        <v>59</v>
      </c>
      <c r="E55" t="s">
        <v>2147</v>
      </c>
      <c r="F55">
        <v>0</v>
      </c>
      <c r="G55" t="s">
        <v>27</v>
      </c>
      <c r="H55" t="s">
        <v>110</v>
      </c>
      <c r="I55" t="str">
        <f>"0-4"</f>
        <v>0-4</v>
      </c>
      <c r="J55" t="s">
        <v>21</v>
      </c>
      <c r="K55">
        <v>1.7929999999999999</v>
      </c>
      <c r="L55">
        <v>1</v>
      </c>
      <c r="M55">
        <v>-1</v>
      </c>
      <c r="N55" t="s">
        <v>22</v>
      </c>
      <c r="O55" t="s">
        <v>2148</v>
      </c>
      <c r="P55" s="15">
        <f t="shared" si="0"/>
        <v>-0.33999999999999986</v>
      </c>
      <c r="Q55" s="20">
        <v>43435</v>
      </c>
    </row>
    <row r="56" spans="1:17" x14ac:dyDescent="0.25">
      <c r="A56">
        <v>909</v>
      </c>
      <c r="B56" t="s">
        <v>2137</v>
      </c>
      <c r="C56" t="s">
        <v>16</v>
      </c>
      <c r="D56" t="s">
        <v>59</v>
      </c>
      <c r="E56" t="s">
        <v>2144</v>
      </c>
      <c r="F56">
        <v>0</v>
      </c>
      <c r="G56" t="s">
        <v>27</v>
      </c>
      <c r="H56" t="s">
        <v>20</v>
      </c>
      <c r="I56" t="str">
        <f>"1-0"</f>
        <v>1-0</v>
      </c>
      <c r="J56" t="s">
        <v>21</v>
      </c>
      <c r="K56">
        <v>1.847</v>
      </c>
      <c r="L56">
        <v>1</v>
      </c>
      <c r="M56">
        <v>-1</v>
      </c>
      <c r="N56" t="s">
        <v>22</v>
      </c>
      <c r="O56" t="s">
        <v>2145</v>
      </c>
      <c r="P56" s="15">
        <f t="shared" si="0"/>
        <v>-1.3399999999999999</v>
      </c>
      <c r="Q56" s="20">
        <v>43435</v>
      </c>
    </row>
    <row r="57" spans="1:17" x14ac:dyDescent="0.25">
      <c r="A57">
        <v>908</v>
      </c>
      <c r="B57" t="s">
        <v>2137</v>
      </c>
      <c r="C57" t="s">
        <v>16</v>
      </c>
      <c r="D57" t="s">
        <v>59</v>
      </c>
      <c r="E57" t="s">
        <v>2142</v>
      </c>
      <c r="F57">
        <v>2.0499999999999998</v>
      </c>
      <c r="G57" t="s">
        <v>19</v>
      </c>
      <c r="H57" t="s">
        <v>47</v>
      </c>
      <c r="I57" t="str">
        <f>"1-0"</f>
        <v>1-0</v>
      </c>
      <c r="J57" t="s">
        <v>21</v>
      </c>
      <c r="K57">
        <v>2.0499999999999998</v>
      </c>
      <c r="L57">
        <v>1</v>
      </c>
      <c r="M57">
        <v>1.05</v>
      </c>
      <c r="N57" t="s">
        <v>22</v>
      </c>
      <c r="O57" t="s">
        <v>2143</v>
      </c>
      <c r="P57" s="15">
        <f t="shared" si="0"/>
        <v>-0.28999999999999981</v>
      </c>
      <c r="Q57" s="20">
        <v>43435</v>
      </c>
    </row>
    <row r="58" spans="1:17" x14ac:dyDescent="0.25">
      <c r="A58">
        <v>907</v>
      </c>
      <c r="B58" t="s">
        <v>2137</v>
      </c>
      <c r="C58" t="s">
        <v>16</v>
      </c>
      <c r="D58" t="s">
        <v>59</v>
      </c>
      <c r="E58" t="s">
        <v>2140</v>
      </c>
      <c r="F58">
        <v>2.0699999999999998</v>
      </c>
      <c r="G58" t="s">
        <v>19</v>
      </c>
      <c r="H58" t="s">
        <v>47</v>
      </c>
      <c r="I58" t="str">
        <f>"1-0"</f>
        <v>1-0</v>
      </c>
      <c r="J58" t="s">
        <v>21</v>
      </c>
      <c r="K58">
        <v>2.0699999999999998</v>
      </c>
      <c r="L58">
        <v>1</v>
      </c>
      <c r="M58">
        <v>1.07</v>
      </c>
      <c r="N58" t="s">
        <v>22</v>
      </c>
      <c r="O58" t="s">
        <v>2141</v>
      </c>
      <c r="P58" s="15">
        <f t="shared" si="0"/>
        <v>0.78000000000000025</v>
      </c>
      <c r="Q58" s="20">
        <v>43435</v>
      </c>
    </row>
    <row r="59" spans="1:17" x14ac:dyDescent="0.25">
      <c r="A59">
        <v>906</v>
      </c>
      <c r="B59" t="s">
        <v>2137</v>
      </c>
      <c r="C59" t="s">
        <v>16</v>
      </c>
      <c r="D59" t="s">
        <v>59</v>
      </c>
      <c r="E59" t="s">
        <v>2138</v>
      </c>
      <c r="F59">
        <v>0</v>
      </c>
      <c r="G59" t="s">
        <v>27</v>
      </c>
      <c r="H59" t="s">
        <v>86</v>
      </c>
      <c r="I59" t="str">
        <f>"4-1"</f>
        <v>4-1</v>
      </c>
      <c r="J59" t="s">
        <v>21</v>
      </c>
      <c r="K59">
        <v>1.9</v>
      </c>
      <c r="L59">
        <v>1</v>
      </c>
      <c r="M59">
        <v>-1</v>
      </c>
      <c r="N59" t="s">
        <v>22</v>
      </c>
      <c r="O59" t="s">
        <v>2139</v>
      </c>
      <c r="P59" s="15">
        <f t="shared" si="0"/>
        <v>-0.21999999999999975</v>
      </c>
      <c r="Q59" s="20">
        <v>43435</v>
      </c>
    </row>
    <row r="60" spans="1:17" x14ac:dyDescent="0.25">
      <c r="A60">
        <v>905</v>
      </c>
      <c r="B60" t="s">
        <v>2113</v>
      </c>
      <c r="C60" t="s">
        <v>16</v>
      </c>
      <c r="D60" t="s">
        <v>59</v>
      </c>
      <c r="E60" t="s">
        <v>2135</v>
      </c>
      <c r="F60">
        <v>0</v>
      </c>
      <c r="G60" t="s">
        <v>27</v>
      </c>
      <c r="H60" t="s">
        <v>39</v>
      </c>
      <c r="I60" t="str">
        <f>"2-0"</f>
        <v>2-0</v>
      </c>
      <c r="J60" t="s">
        <v>21</v>
      </c>
      <c r="K60">
        <v>1.9430000000000001</v>
      </c>
      <c r="L60">
        <v>1</v>
      </c>
      <c r="M60">
        <v>-1</v>
      </c>
      <c r="N60" t="s">
        <v>22</v>
      </c>
      <c r="O60" t="s">
        <v>2136</v>
      </c>
      <c r="P60" s="15">
        <f t="shared" si="0"/>
        <v>-1.2199999999999998</v>
      </c>
      <c r="Q60" s="20">
        <v>43435</v>
      </c>
    </row>
    <row r="61" spans="1:17" x14ac:dyDescent="0.25">
      <c r="A61">
        <v>904</v>
      </c>
      <c r="B61" t="s">
        <v>2107</v>
      </c>
      <c r="C61" t="s">
        <v>16</v>
      </c>
      <c r="D61" t="s">
        <v>59</v>
      </c>
      <c r="E61" t="s">
        <v>2133</v>
      </c>
      <c r="F61">
        <v>0</v>
      </c>
      <c r="G61" t="s">
        <v>27</v>
      </c>
      <c r="H61" t="s">
        <v>113</v>
      </c>
      <c r="I61" t="str">
        <f>"0-2"</f>
        <v>0-2</v>
      </c>
      <c r="J61" t="s">
        <v>21</v>
      </c>
      <c r="K61">
        <v>1.9339999999999999</v>
      </c>
      <c r="L61">
        <v>1</v>
      </c>
      <c r="M61">
        <v>-1</v>
      </c>
      <c r="N61" t="s">
        <v>22</v>
      </c>
      <c r="O61" t="s">
        <v>2134</v>
      </c>
      <c r="P61" s="15">
        <f t="shared" si="0"/>
        <v>-2.2199999999999998</v>
      </c>
      <c r="Q61" s="20">
        <v>43435</v>
      </c>
    </row>
    <row r="62" spans="1:17" x14ac:dyDescent="0.25">
      <c r="A62">
        <v>903</v>
      </c>
      <c r="B62" t="s">
        <v>2130</v>
      </c>
      <c r="C62" t="s">
        <v>16</v>
      </c>
      <c r="D62" t="s">
        <v>59</v>
      </c>
      <c r="E62" t="s">
        <v>2131</v>
      </c>
      <c r="F62">
        <v>0</v>
      </c>
      <c r="G62" t="s">
        <v>27</v>
      </c>
      <c r="H62" t="s">
        <v>47</v>
      </c>
      <c r="I62" t="str">
        <f>"1-2"</f>
        <v>1-2</v>
      </c>
      <c r="J62" t="s">
        <v>21</v>
      </c>
      <c r="K62">
        <v>2.0499999999999998</v>
      </c>
      <c r="L62">
        <v>1</v>
      </c>
      <c r="M62">
        <v>-1</v>
      </c>
      <c r="N62" t="s">
        <v>22</v>
      </c>
      <c r="O62" t="s">
        <v>2132</v>
      </c>
      <c r="P62" s="15">
        <f t="shared" si="0"/>
        <v>-3.2199999999999998</v>
      </c>
      <c r="Q62" s="20">
        <v>43435</v>
      </c>
    </row>
    <row r="63" spans="1:17" x14ac:dyDescent="0.25">
      <c r="A63">
        <v>902</v>
      </c>
      <c r="B63" t="s">
        <v>2095</v>
      </c>
      <c r="C63" t="s">
        <v>16</v>
      </c>
      <c r="D63" t="s">
        <v>59</v>
      </c>
      <c r="E63" t="s">
        <v>2128</v>
      </c>
      <c r="F63">
        <v>0</v>
      </c>
      <c r="G63" t="s">
        <v>27</v>
      </c>
      <c r="H63" t="s">
        <v>73</v>
      </c>
      <c r="I63" t="str">
        <f>"2-2"</f>
        <v>2-2</v>
      </c>
      <c r="J63" t="s">
        <v>21</v>
      </c>
      <c r="K63">
        <v>1.8</v>
      </c>
      <c r="L63">
        <v>1</v>
      </c>
      <c r="M63">
        <v>-1</v>
      </c>
      <c r="N63" t="s">
        <v>22</v>
      </c>
      <c r="O63" t="s">
        <v>2129</v>
      </c>
      <c r="P63" s="15">
        <f t="shared" si="0"/>
        <v>-4.22</v>
      </c>
      <c r="Q63" s="20">
        <v>43435</v>
      </c>
    </row>
    <row r="64" spans="1:17" x14ac:dyDescent="0.25">
      <c r="A64">
        <v>901</v>
      </c>
      <c r="B64" t="s">
        <v>2125</v>
      </c>
      <c r="C64" t="s">
        <v>16</v>
      </c>
      <c r="D64" t="s">
        <v>17</v>
      </c>
      <c r="E64" t="s">
        <v>2126</v>
      </c>
      <c r="F64">
        <v>1</v>
      </c>
      <c r="G64" t="s">
        <v>81</v>
      </c>
      <c r="H64" t="s">
        <v>47</v>
      </c>
      <c r="I64" t="str">
        <f>"3-3"</f>
        <v>3-3</v>
      </c>
      <c r="J64" t="s">
        <v>21</v>
      </c>
      <c r="K64">
        <v>2.02</v>
      </c>
      <c r="L64">
        <v>1</v>
      </c>
      <c r="M64">
        <v>0</v>
      </c>
      <c r="N64" t="s">
        <v>22</v>
      </c>
      <c r="O64" t="s">
        <v>2127</v>
      </c>
      <c r="P64" s="15">
        <f t="shared" si="0"/>
        <v>-4.22</v>
      </c>
      <c r="Q64" s="20">
        <v>43435</v>
      </c>
    </row>
    <row r="65" spans="1:17" x14ac:dyDescent="0.25">
      <c r="A65">
        <v>900</v>
      </c>
      <c r="B65" t="s">
        <v>2122</v>
      </c>
      <c r="C65" t="s">
        <v>16</v>
      </c>
      <c r="D65" t="s">
        <v>17</v>
      </c>
      <c r="E65" t="s">
        <v>2123</v>
      </c>
      <c r="F65">
        <v>2.09</v>
      </c>
      <c r="G65" t="s">
        <v>19</v>
      </c>
      <c r="H65" t="s">
        <v>113</v>
      </c>
      <c r="I65" t="str">
        <f>"2-2"</f>
        <v>2-2</v>
      </c>
      <c r="J65" t="s">
        <v>21</v>
      </c>
      <c r="K65">
        <v>2.09</v>
      </c>
      <c r="L65">
        <v>1</v>
      </c>
      <c r="M65">
        <v>1.0900000000000001</v>
      </c>
      <c r="N65" t="s">
        <v>22</v>
      </c>
      <c r="O65" t="s">
        <v>2124</v>
      </c>
      <c r="P65" s="15">
        <f t="shared" si="0"/>
        <v>-3.13</v>
      </c>
      <c r="Q65" s="20">
        <v>43435</v>
      </c>
    </row>
    <row r="66" spans="1:17" x14ac:dyDescent="0.25">
      <c r="A66">
        <v>899</v>
      </c>
      <c r="B66" t="s">
        <v>2119</v>
      </c>
      <c r="C66" t="s">
        <v>16</v>
      </c>
      <c r="D66" t="s">
        <v>25</v>
      </c>
      <c r="E66" t="s">
        <v>2120</v>
      </c>
      <c r="F66">
        <v>2.36</v>
      </c>
      <c r="G66" t="s">
        <v>19</v>
      </c>
      <c r="H66" t="s">
        <v>20</v>
      </c>
      <c r="I66" t="str">
        <f>"3-0"</f>
        <v>3-0</v>
      </c>
      <c r="J66" t="s">
        <v>21</v>
      </c>
      <c r="K66">
        <v>2.36</v>
      </c>
      <c r="L66">
        <v>1</v>
      </c>
      <c r="M66">
        <v>1.36</v>
      </c>
      <c r="N66" t="s">
        <v>22</v>
      </c>
      <c r="O66" t="s">
        <v>2121</v>
      </c>
      <c r="P66" s="15">
        <f t="shared" si="0"/>
        <v>-1.7699999999999998</v>
      </c>
      <c r="Q66" s="20">
        <v>43435</v>
      </c>
    </row>
    <row r="67" spans="1:17" x14ac:dyDescent="0.25">
      <c r="A67">
        <v>898</v>
      </c>
      <c r="B67" t="s">
        <v>2116</v>
      </c>
      <c r="C67" t="s">
        <v>16</v>
      </c>
      <c r="D67" t="s">
        <v>25</v>
      </c>
      <c r="E67" t="s">
        <v>2117</v>
      </c>
      <c r="F67">
        <v>1.71</v>
      </c>
      <c r="G67" t="s">
        <v>19</v>
      </c>
      <c r="H67" t="s">
        <v>93</v>
      </c>
      <c r="I67" t="str">
        <f>"1-1"</f>
        <v>1-1</v>
      </c>
      <c r="J67" t="s">
        <v>21</v>
      </c>
      <c r="K67">
        <v>1.714</v>
      </c>
      <c r="L67">
        <v>1</v>
      </c>
      <c r="M67">
        <v>0.71</v>
      </c>
      <c r="N67" t="s">
        <v>22</v>
      </c>
      <c r="O67" t="s">
        <v>2118</v>
      </c>
      <c r="P67" s="15">
        <f t="shared" si="0"/>
        <v>-1.0599999999999998</v>
      </c>
      <c r="Q67" s="20">
        <v>43435</v>
      </c>
    </row>
    <row r="68" spans="1:17" x14ac:dyDescent="0.25">
      <c r="A68">
        <v>897</v>
      </c>
      <c r="B68" t="s">
        <v>2113</v>
      </c>
      <c r="C68" t="s">
        <v>16</v>
      </c>
      <c r="D68" t="s">
        <v>25</v>
      </c>
      <c r="E68" t="s">
        <v>2114</v>
      </c>
      <c r="F68">
        <v>0</v>
      </c>
      <c r="G68" t="s">
        <v>27</v>
      </c>
      <c r="H68" t="s">
        <v>73</v>
      </c>
      <c r="I68" t="str">
        <f>"2-3"</f>
        <v>2-3</v>
      </c>
      <c r="J68" t="s">
        <v>21</v>
      </c>
      <c r="K68">
        <v>1.7749999999999999</v>
      </c>
      <c r="L68">
        <v>1</v>
      </c>
      <c r="M68">
        <v>-1</v>
      </c>
      <c r="N68" t="s">
        <v>22</v>
      </c>
      <c r="O68" t="s">
        <v>2115</v>
      </c>
      <c r="P68" s="15">
        <f t="shared" si="0"/>
        <v>-2.0599999999999996</v>
      </c>
      <c r="Q68" s="20">
        <v>43435</v>
      </c>
    </row>
    <row r="69" spans="1:17" x14ac:dyDescent="0.25">
      <c r="A69">
        <v>896</v>
      </c>
      <c r="B69" t="s">
        <v>2110</v>
      </c>
      <c r="C69" t="s">
        <v>16</v>
      </c>
      <c r="D69" t="s">
        <v>25</v>
      </c>
      <c r="E69" t="s">
        <v>2111</v>
      </c>
      <c r="F69">
        <v>0</v>
      </c>
      <c r="G69" t="s">
        <v>27</v>
      </c>
      <c r="H69" t="s">
        <v>51</v>
      </c>
      <c r="I69" t="str">
        <f>"1-2"</f>
        <v>1-2</v>
      </c>
      <c r="J69" t="s">
        <v>21</v>
      </c>
      <c r="K69">
        <v>2.17</v>
      </c>
      <c r="L69">
        <v>1</v>
      </c>
      <c r="M69">
        <v>-1</v>
      </c>
      <c r="N69" t="s">
        <v>22</v>
      </c>
      <c r="O69" t="s">
        <v>2112</v>
      </c>
      <c r="P69" s="15">
        <f t="shared" ref="P69:P132" si="1">P68+M69</f>
        <v>-3.0599999999999996</v>
      </c>
      <c r="Q69" s="20">
        <v>43435</v>
      </c>
    </row>
    <row r="70" spans="1:17" x14ac:dyDescent="0.25">
      <c r="A70">
        <v>895</v>
      </c>
      <c r="B70" t="s">
        <v>2107</v>
      </c>
      <c r="C70" t="s">
        <v>16</v>
      </c>
      <c r="D70" t="s">
        <v>25</v>
      </c>
      <c r="E70" t="s">
        <v>2108</v>
      </c>
      <c r="F70">
        <v>0</v>
      </c>
      <c r="G70" t="s">
        <v>27</v>
      </c>
      <c r="H70" t="s">
        <v>110</v>
      </c>
      <c r="I70" t="str">
        <f>"0-4"</f>
        <v>0-4</v>
      </c>
      <c r="J70" t="s">
        <v>21</v>
      </c>
      <c r="K70">
        <v>2.04</v>
      </c>
      <c r="L70">
        <v>1</v>
      </c>
      <c r="M70">
        <v>-1</v>
      </c>
      <c r="N70" t="s">
        <v>22</v>
      </c>
      <c r="O70" t="s">
        <v>2109</v>
      </c>
      <c r="P70" s="15">
        <f t="shared" si="1"/>
        <v>-4.0599999999999996</v>
      </c>
      <c r="Q70" s="20">
        <v>43435</v>
      </c>
    </row>
    <row r="71" spans="1:17" x14ac:dyDescent="0.25">
      <c r="A71">
        <v>894</v>
      </c>
      <c r="B71" t="s">
        <v>2104</v>
      </c>
      <c r="C71" t="s">
        <v>16</v>
      </c>
      <c r="D71" t="s">
        <v>17</v>
      </c>
      <c r="E71" t="s">
        <v>2105</v>
      </c>
      <c r="F71">
        <v>1.75</v>
      </c>
      <c r="G71" t="s">
        <v>19</v>
      </c>
      <c r="H71" t="s">
        <v>86</v>
      </c>
      <c r="I71" t="str">
        <f>"2-2"</f>
        <v>2-2</v>
      </c>
      <c r="J71" t="s">
        <v>21</v>
      </c>
      <c r="K71">
        <v>1.746</v>
      </c>
      <c r="L71">
        <v>1</v>
      </c>
      <c r="M71">
        <v>0.75</v>
      </c>
      <c r="N71" t="s">
        <v>22</v>
      </c>
      <c r="O71" t="s">
        <v>2106</v>
      </c>
      <c r="P71" s="15">
        <f t="shared" si="1"/>
        <v>-3.3099999999999996</v>
      </c>
      <c r="Q71" s="20">
        <v>43435</v>
      </c>
    </row>
    <row r="72" spans="1:17" x14ac:dyDescent="0.25">
      <c r="A72">
        <v>893</v>
      </c>
      <c r="B72" t="s">
        <v>2101</v>
      </c>
      <c r="C72" t="s">
        <v>16</v>
      </c>
      <c r="D72" t="s">
        <v>17</v>
      </c>
      <c r="E72" t="s">
        <v>2102</v>
      </c>
      <c r="F72">
        <v>2.02</v>
      </c>
      <c r="G72" t="s">
        <v>19</v>
      </c>
      <c r="H72" t="s">
        <v>93</v>
      </c>
      <c r="I72" t="str">
        <f>"0-0"</f>
        <v>0-0</v>
      </c>
      <c r="J72" t="s">
        <v>21</v>
      </c>
      <c r="K72">
        <v>2.02</v>
      </c>
      <c r="L72">
        <v>1</v>
      </c>
      <c r="M72">
        <v>1.02</v>
      </c>
      <c r="N72" t="s">
        <v>22</v>
      </c>
      <c r="O72" t="s">
        <v>2103</v>
      </c>
      <c r="P72" s="15">
        <f t="shared" si="1"/>
        <v>-2.2899999999999996</v>
      </c>
      <c r="Q72" s="20">
        <v>43435</v>
      </c>
    </row>
    <row r="73" spans="1:17" x14ac:dyDescent="0.25">
      <c r="A73">
        <v>892</v>
      </c>
      <c r="B73" t="s">
        <v>2098</v>
      </c>
      <c r="C73" t="s">
        <v>16</v>
      </c>
      <c r="D73" t="s">
        <v>25</v>
      </c>
      <c r="E73" t="s">
        <v>2099</v>
      </c>
      <c r="F73">
        <v>0</v>
      </c>
      <c r="G73" t="s">
        <v>27</v>
      </c>
      <c r="H73" t="s">
        <v>290</v>
      </c>
      <c r="I73" t="str">
        <f>"0-1"</f>
        <v>0-1</v>
      </c>
      <c r="J73" t="s">
        <v>21</v>
      </c>
      <c r="K73">
        <v>1.877</v>
      </c>
      <c r="L73">
        <v>1</v>
      </c>
      <c r="M73">
        <v>-1</v>
      </c>
      <c r="N73" t="s">
        <v>22</v>
      </c>
      <c r="O73" t="s">
        <v>2100</v>
      </c>
      <c r="P73" s="15">
        <f t="shared" si="1"/>
        <v>-3.2899999999999996</v>
      </c>
      <c r="Q73" s="20">
        <v>43435</v>
      </c>
    </row>
    <row r="74" spans="1:17" x14ac:dyDescent="0.25">
      <c r="A74">
        <v>891</v>
      </c>
      <c r="B74" t="s">
        <v>2095</v>
      </c>
      <c r="C74" t="s">
        <v>16</v>
      </c>
      <c r="D74" t="s">
        <v>25</v>
      </c>
      <c r="E74" t="s">
        <v>2096</v>
      </c>
      <c r="F74">
        <v>0</v>
      </c>
      <c r="G74" t="s">
        <v>27</v>
      </c>
      <c r="H74" t="s">
        <v>93</v>
      </c>
      <c r="I74" t="str">
        <f>"1-0"</f>
        <v>1-0</v>
      </c>
      <c r="J74" t="s">
        <v>21</v>
      </c>
      <c r="K74">
        <v>1.925</v>
      </c>
      <c r="L74">
        <v>1</v>
      </c>
      <c r="M74">
        <v>-1</v>
      </c>
      <c r="N74" t="s">
        <v>22</v>
      </c>
      <c r="O74" t="s">
        <v>2097</v>
      </c>
      <c r="P74" s="15">
        <f t="shared" si="1"/>
        <v>-4.2899999999999991</v>
      </c>
      <c r="Q74" s="20">
        <v>43435</v>
      </c>
    </row>
    <row r="75" spans="1:17" x14ac:dyDescent="0.25">
      <c r="A75">
        <v>890</v>
      </c>
      <c r="B75" t="s">
        <v>2092</v>
      </c>
      <c r="C75" t="s">
        <v>16</v>
      </c>
      <c r="D75" t="s">
        <v>25</v>
      </c>
      <c r="E75" t="s">
        <v>2093</v>
      </c>
      <c r="F75">
        <v>1.93</v>
      </c>
      <c r="G75" t="s">
        <v>19</v>
      </c>
      <c r="H75" t="s">
        <v>51</v>
      </c>
      <c r="I75" t="str">
        <f>"2-0"</f>
        <v>2-0</v>
      </c>
      <c r="J75" t="s">
        <v>21</v>
      </c>
      <c r="K75">
        <v>1.9339999999999999</v>
      </c>
      <c r="L75">
        <v>1</v>
      </c>
      <c r="M75">
        <v>0.93</v>
      </c>
      <c r="N75" t="s">
        <v>22</v>
      </c>
      <c r="O75" t="s">
        <v>2094</v>
      </c>
      <c r="P75" s="15">
        <f t="shared" si="1"/>
        <v>-3.359999999999999</v>
      </c>
      <c r="Q75" s="20">
        <v>43435</v>
      </c>
    </row>
    <row r="76" spans="1:17" x14ac:dyDescent="0.25">
      <c r="A76">
        <v>889</v>
      </c>
      <c r="B76" t="s">
        <v>2075</v>
      </c>
      <c r="C76" t="s">
        <v>16</v>
      </c>
      <c r="D76" t="s">
        <v>230</v>
      </c>
      <c r="E76" t="s">
        <v>2090</v>
      </c>
      <c r="F76">
        <v>1.85</v>
      </c>
      <c r="G76" t="s">
        <v>19</v>
      </c>
      <c r="H76" t="s">
        <v>93</v>
      </c>
      <c r="I76" t="str">
        <f>"1-1"</f>
        <v>1-1</v>
      </c>
      <c r="J76" t="s">
        <v>21</v>
      </c>
      <c r="K76">
        <v>1.847</v>
      </c>
      <c r="L76">
        <v>1</v>
      </c>
      <c r="M76">
        <v>0.85</v>
      </c>
      <c r="N76" t="s">
        <v>22</v>
      </c>
      <c r="O76" t="s">
        <v>2091</v>
      </c>
      <c r="P76" s="15">
        <f t="shared" si="1"/>
        <v>-2.5099999999999989</v>
      </c>
      <c r="Q76" s="20">
        <v>43435</v>
      </c>
    </row>
    <row r="77" spans="1:17" x14ac:dyDescent="0.25">
      <c r="A77">
        <v>888</v>
      </c>
      <c r="B77" t="s">
        <v>2075</v>
      </c>
      <c r="C77" t="s">
        <v>16</v>
      </c>
      <c r="D77" t="s">
        <v>230</v>
      </c>
      <c r="E77" t="s">
        <v>2088</v>
      </c>
      <c r="F77">
        <v>1</v>
      </c>
      <c r="G77" t="s">
        <v>81</v>
      </c>
      <c r="H77" t="s">
        <v>32</v>
      </c>
      <c r="I77" t="str">
        <f>"1-0"</f>
        <v>1-0</v>
      </c>
      <c r="J77" t="s">
        <v>21</v>
      </c>
      <c r="K77">
        <v>1.8919999999999999</v>
      </c>
      <c r="L77">
        <v>1</v>
      </c>
      <c r="M77">
        <v>0</v>
      </c>
      <c r="N77" t="s">
        <v>22</v>
      </c>
      <c r="O77" t="s">
        <v>2089</v>
      </c>
      <c r="P77" s="15">
        <f t="shared" si="1"/>
        <v>-2.5099999999999989</v>
      </c>
      <c r="Q77" s="20">
        <v>43435</v>
      </c>
    </row>
    <row r="78" spans="1:17" x14ac:dyDescent="0.25">
      <c r="A78">
        <v>887</v>
      </c>
      <c r="B78" t="s">
        <v>2075</v>
      </c>
      <c r="C78" t="s">
        <v>16</v>
      </c>
      <c r="D78" t="s">
        <v>230</v>
      </c>
      <c r="E78" t="s">
        <v>2086</v>
      </c>
      <c r="F78">
        <v>0</v>
      </c>
      <c r="G78" t="s">
        <v>27</v>
      </c>
      <c r="H78" t="s">
        <v>599</v>
      </c>
      <c r="I78" t="str">
        <f>"0-1 (1-1)"</f>
        <v>0-1 (1-1)</v>
      </c>
      <c r="J78" t="s">
        <v>21</v>
      </c>
      <c r="K78">
        <v>1.806</v>
      </c>
      <c r="L78">
        <v>1</v>
      </c>
      <c r="M78">
        <v>-1</v>
      </c>
      <c r="N78" t="s">
        <v>22</v>
      </c>
      <c r="O78" t="s">
        <v>2087</v>
      </c>
      <c r="P78" s="15">
        <f t="shared" si="1"/>
        <v>-3.5099999999999989</v>
      </c>
      <c r="Q78" s="20">
        <v>43435</v>
      </c>
    </row>
    <row r="79" spans="1:17" x14ac:dyDescent="0.25">
      <c r="A79">
        <v>886</v>
      </c>
      <c r="B79" t="s">
        <v>2083</v>
      </c>
      <c r="C79" t="s">
        <v>16</v>
      </c>
      <c r="D79" t="s">
        <v>200</v>
      </c>
      <c r="E79" t="s">
        <v>2084</v>
      </c>
      <c r="F79">
        <v>1.96</v>
      </c>
      <c r="G79" t="s">
        <v>19</v>
      </c>
      <c r="H79" t="s">
        <v>47</v>
      </c>
      <c r="I79" t="str">
        <f>"3-1"</f>
        <v>3-1</v>
      </c>
      <c r="J79" t="s">
        <v>21</v>
      </c>
      <c r="K79">
        <v>1.9610000000000001</v>
      </c>
      <c r="L79">
        <v>1</v>
      </c>
      <c r="M79">
        <v>0.96</v>
      </c>
      <c r="N79" t="s">
        <v>22</v>
      </c>
      <c r="O79" t="s">
        <v>2085</v>
      </c>
      <c r="P79" s="15">
        <f t="shared" si="1"/>
        <v>-2.5499999999999989</v>
      </c>
      <c r="Q79" s="20">
        <v>43435</v>
      </c>
    </row>
    <row r="80" spans="1:17" x14ac:dyDescent="0.25">
      <c r="A80">
        <v>885</v>
      </c>
      <c r="B80" t="s">
        <v>2078</v>
      </c>
      <c r="C80" t="s">
        <v>16</v>
      </c>
      <c r="D80" t="s">
        <v>17</v>
      </c>
      <c r="E80" t="s">
        <v>2081</v>
      </c>
      <c r="F80">
        <v>1.92</v>
      </c>
      <c r="G80" t="s">
        <v>19</v>
      </c>
      <c r="H80" t="s">
        <v>73</v>
      </c>
      <c r="I80" t="str">
        <f>"3-1"</f>
        <v>3-1</v>
      </c>
      <c r="J80" t="s">
        <v>21</v>
      </c>
      <c r="K80">
        <v>1.917</v>
      </c>
      <c r="L80">
        <v>1</v>
      </c>
      <c r="M80">
        <v>0.92</v>
      </c>
      <c r="N80" t="s">
        <v>22</v>
      </c>
      <c r="O80" t="s">
        <v>2082</v>
      </c>
      <c r="P80" s="15">
        <f t="shared" si="1"/>
        <v>-1.629999999999999</v>
      </c>
      <c r="Q80" s="20">
        <v>43435</v>
      </c>
    </row>
    <row r="81" spans="1:17" x14ac:dyDescent="0.25">
      <c r="A81">
        <v>884</v>
      </c>
      <c r="B81" t="s">
        <v>2078</v>
      </c>
      <c r="C81" t="s">
        <v>16</v>
      </c>
      <c r="D81" t="s">
        <v>17</v>
      </c>
      <c r="E81" t="s">
        <v>2079</v>
      </c>
      <c r="F81">
        <v>1.75</v>
      </c>
      <c r="G81" t="s">
        <v>19</v>
      </c>
      <c r="H81" t="s">
        <v>73</v>
      </c>
      <c r="I81" t="str">
        <f>"2-0"</f>
        <v>2-0</v>
      </c>
      <c r="J81" t="s">
        <v>21</v>
      </c>
      <c r="K81">
        <v>1.7509999999999999</v>
      </c>
      <c r="L81">
        <v>1</v>
      </c>
      <c r="M81">
        <v>0.75</v>
      </c>
      <c r="N81" t="s">
        <v>22</v>
      </c>
      <c r="O81" t="s">
        <v>2080</v>
      </c>
      <c r="P81" s="15">
        <f t="shared" si="1"/>
        <v>-0.87999999999999901</v>
      </c>
      <c r="Q81" s="20">
        <v>43435</v>
      </c>
    </row>
    <row r="82" spans="1:17" x14ac:dyDescent="0.25">
      <c r="A82">
        <v>883</v>
      </c>
      <c r="B82" t="s">
        <v>2075</v>
      </c>
      <c r="C82" t="s">
        <v>16</v>
      </c>
      <c r="D82" t="s">
        <v>230</v>
      </c>
      <c r="E82" t="s">
        <v>2076</v>
      </c>
      <c r="F82">
        <v>1.9</v>
      </c>
      <c r="G82" t="s">
        <v>19</v>
      </c>
      <c r="H82" t="s">
        <v>688</v>
      </c>
      <c r="I82" t="str">
        <f>"1-4"</f>
        <v>1-4</v>
      </c>
      <c r="J82" t="s">
        <v>21</v>
      </c>
      <c r="K82">
        <v>1.9</v>
      </c>
      <c r="L82">
        <v>1</v>
      </c>
      <c r="M82">
        <v>0.9</v>
      </c>
      <c r="N82" t="s">
        <v>22</v>
      </c>
      <c r="O82" t="s">
        <v>2077</v>
      </c>
      <c r="P82" s="15">
        <f t="shared" si="1"/>
        <v>2.0000000000001017E-2</v>
      </c>
      <c r="Q82" s="20">
        <v>43435</v>
      </c>
    </row>
    <row r="83" spans="1:17" x14ac:dyDescent="0.25">
      <c r="A83">
        <v>882</v>
      </c>
      <c r="B83" t="s">
        <v>2072</v>
      </c>
      <c r="C83" t="s">
        <v>16</v>
      </c>
      <c r="D83" t="s">
        <v>230</v>
      </c>
      <c r="E83" t="s">
        <v>2073</v>
      </c>
      <c r="F83">
        <v>0</v>
      </c>
      <c r="G83" t="s">
        <v>27</v>
      </c>
      <c r="H83" t="s">
        <v>172</v>
      </c>
      <c r="I83" t="str">
        <f>"1-1"</f>
        <v>1-1</v>
      </c>
      <c r="J83" t="s">
        <v>21</v>
      </c>
      <c r="K83">
        <v>1.833</v>
      </c>
      <c r="L83">
        <v>1</v>
      </c>
      <c r="M83">
        <v>-1</v>
      </c>
      <c r="N83" t="s">
        <v>22</v>
      </c>
      <c r="O83" t="s">
        <v>2074</v>
      </c>
      <c r="P83" s="15">
        <f t="shared" si="1"/>
        <v>-0.97999999999999898</v>
      </c>
      <c r="Q83" s="20">
        <v>43435</v>
      </c>
    </row>
    <row r="84" spans="1:17" x14ac:dyDescent="0.25">
      <c r="A84">
        <v>881</v>
      </c>
      <c r="B84" t="s">
        <v>2065</v>
      </c>
      <c r="C84" t="s">
        <v>16</v>
      </c>
      <c r="D84" t="s">
        <v>200</v>
      </c>
      <c r="E84" t="s">
        <v>2070</v>
      </c>
      <c r="F84">
        <v>0</v>
      </c>
      <c r="G84" t="s">
        <v>27</v>
      </c>
      <c r="H84" t="s">
        <v>167</v>
      </c>
      <c r="I84" t="str">
        <f>"2-0"</f>
        <v>2-0</v>
      </c>
      <c r="J84" t="s">
        <v>21</v>
      </c>
      <c r="K84">
        <v>1.7350000000000001</v>
      </c>
      <c r="L84">
        <v>1</v>
      </c>
      <c r="M84">
        <v>-1</v>
      </c>
      <c r="N84" t="s">
        <v>22</v>
      </c>
      <c r="O84" t="s">
        <v>2071</v>
      </c>
      <c r="P84" s="15">
        <f t="shared" si="1"/>
        <v>-1.9799999999999991</v>
      </c>
      <c r="Q84" s="20">
        <v>43435</v>
      </c>
    </row>
    <row r="85" spans="1:17" x14ac:dyDescent="0.25">
      <c r="A85">
        <v>880</v>
      </c>
      <c r="B85" t="s">
        <v>2065</v>
      </c>
      <c r="C85" t="s">
        <v>16</v>
      </c>
      <c r="D85" t="s">
        <v>200</v>
      </c>
      <c r="E85" t="s">
        <v>2068</v>
      </c>
      <c r="F85">
        <v>1</v>
      </c>
      <c r="G85" t="s">
        <v>81</v>
      </c>
      <c r="H85" t="s">
        <v>332</v>
      </c>
      <c r="I85" t="str">
        <f>"3-0"</f>
        <v>3-0</v>
      </c>
      <c r="J85" t="s">
        <v>21</v>
      </c>
      <c r="K85">
        <v>2.06</v>
      </c>
      <c r="L85">
        <v>1</v>
      </c>
      <c r="M85">
        <v>0</v>
      </c>
      <c r="N85" t="s">
        <v>22</v>
      </c>
      <c r="O85" t="s">
        <v>2069</v>
      </c>
      <c r="P85" s="15">
        <f t="shared" si="1"/>
        <v>-1.9799999999999991</v>
      </c>
      <c r="Q85" s="20">
        <v>43435</v>
      </c>
    </row>
    <row r="86" spans="1:17" x14ac:dyDescent="0.25">
      <c r="A86">
        <v>879</v>
      </c>
      <c r="B86" t="s">
        <v>2065</v>
      </c>
      <c r="C86" t="s">
        <v>16</v>
      </c>
      <c r="D86" t="s">
        <v>200</v>
      </c>
      <c r="E86" t="s">
        <v>2066</v>
      </c>
      <c r="F86">
        <v>2.37</v>
      </c>
      <c r="G86" t="s">
        <v>19</v>
      </c>
      <c r="H86" t="s">
        <v>51</v>
      </c>
      <c r="I86" t="str">
        <f>"2-0"</f>
        <v>2-0</v>
      </c>
      <c r="J86" t="s">
        <v>21</v>
      </c>
      <c r="K86">
        <v>2.37</v>
      </c>
      <c r="L86">
        <v>1</v>
      </c>
      <c r="M86">
        <v>1.37</v>
      </c>
      <c r="N86" t="s">
        <v>22</v>
      </c>
      <c r="O86" t="s">
        <v>2067</v>
      </c>
      <c r="P86" s="15">
        <f t="shared" si="1"/>
        <v>-0.60999999999999899</v>
      </c>
      <c r="Q86" s="20">
        <v>43435</v>
      </c>
    </row>
    <row r="87" spans="1:17" x14ac:dyDescent="0.25">
      <c r="A87">
        <v>878</v>
      </c>
      <c r="B87" t="s">
        <v>2062</v>
      </c>
      <c r="C87" t="s">
        <v>16</v>
      </c>
      <c r="D87" t="s">
        <v>25</v>
      </c>
      <c r="E87" t="s">
        <v>2063</v>
      </c>
      <c r="F87">
        <v>0</v>
      </c>
      <c r="G87" t="s">
        <v>27</v>
      </c>
      <c r="H87" t="s">
        <v>93</v>
      </c>
      <c r="I87" t="str">
        <f>"1-0"</f>
        <v>1-0</v>
      </c>
      <c r="J87" t="s">
        <v>21</v>
      </c>
      <c r="K87">
        <v>1.7350000000000001</v>
      </c>
      <c r="L87">
        <v>1</v>
      </c>
      <c r="M87">
        <v>-1</v>
      </c>
      <c r="N87" t="s">
        <v>22</v>
      </c>
      <c r="O87" t="s">
        <v>2064</v>
      </c>
      <c r="P87" s="15">
        <f t="shared" si="1"/>
        <v>-1.609999999999999</v>
      </c>
      <c r="Q87" s="20">
        <v>43435</v>
      </c>
    </row>
    <row r="88" spans="1:17" x14ac:dyDescent="0.25">
      <c r="A88">
        <v>877</v>
      </c>
      <c r="B88" t="s">
        <v>1993</v>
      </c>
      <c r="C88" t="s">
        <v>16</v>
      </c>
      <c r="D88" t="s">
        <v>55</v>
      </c>
      <c r="E88" t="s">
        <v>2060</v>
      </c>
      <c r="F88">
        <v>0</v>
      </c>
      <c r="G88" t="s">
        <v>27</v>
      </c>
      <c r="H88" t="s">
        <v>35</v>
      </c>
      <c r="I88" t="str">
        <f>"2-1"</f>
        <v>2-1</v>
      </c>
      <c r="J88" t="s">
        <v>21</v>
      </c>
      <c r="K88">
        <v>1.98</v>
      </c>
      <c r="L88">
        <v>1</v>
      </c>
      <c r="M88">
        <v>-1</v>
      </c>
      <c r="N88" t="s">
        <v>22</v>
      </c>
      <c r="O88" t="s">
        <v>2061</v>
      </c>
      <c r="P88" s="15">
        <f t="shared" si="1"/>
        <v>-2.609999999999999</v>
      </c>
      <c r="Q88" s="20">
        <v>43435</v>
      </c>
    </row>
    <row r="89" spans="1:17" x14ac:dyDescent="0.25">
      <c r="A89">
        <v>876</v>
      </c>
      <c r="B89" t="s">
        <v>2057</v>
      </c>
      <c r="C89" t="s">
        <v>16</v>
      </c>
      <c r="D89" t="s">
        <v>101</v>
      </c>
      <c r="E89" t="s">
        <v>2058</v>
      </c>
      <c r="F89">
        <v>1</v>
      </c>
      <c r="G89" t="s">
        <v>81</v>
      </c>
      <c r="H89" t="s">
        <v>73</v>
      </c>
      <c r="I89" t="str">
        <f>"Postponed"</f>
        <v>Postponed</v>
      </c>
      <c r="J89" t="s">
        <v>21</v>
      </c>
      <c r="K89">
        <v>2.34</v>
      </c>
      <c r="L89">
        <v>1</v>
      </c>
      <c r="M89">
        <v>0</v>
      </c>
      <c r="N89" t="s">
        <v>22</v>
      </c>
      <c r="O89" t="s">
        <v>2059</v>
      </c>
      <c r="P89" s="15">
        <f t="shared" si="1"/>
        <v>-2.609999999999999</v>
      </c>
      <c r="Q89" s="20">
        <v>43435</v>
      </c>
    </row>
    <row r="90" spans="1:17" x14ac:dyDescent="0.25">
      <c r="A90">
        <v>875</v>
      </c>
      <c r="B90" t="s">
        <v>2055</v>
      </c>
      <c r="C90" t="s">
        <v>16</v>
      </c>
      <c r="D90" t="s">
        <v>101</v>
      </c>
      <c r="E90" t="s">
        <v>1691</v>
      </c>
      <c r="F90">
        <v>1</v>
      </c>
      <c r="G90" t="s">
        <v>81</v>
      </c>
      <c r="H90" t="s">
        <v>47</v>
      </c>
      <c r="I90" t="str">
        <f>"Postponed"</f>
        <v>Postponed</v>
      </c>
      <c r="J90" t="s">
        <v>21</v>
      </c>
      <c r="K90">
        <v>1.7689999999999999</v>
      </c>
      <c r="L90">
        <v>1</v>
      </c>
      <c r="M90">
        <v>0</v>
      </c>
      <c r="N90" t="s">
        <v>22</v>
      </c>
      <c r="O90" t="s">
        <v>2056</v>
      </c>
      <c r="P90" s="15">
        <f t="shared" si="1"/>
        <v>-2.609999999999999</v>
      </c>
      <c r="Q90" s="20">
        <v>43435</v>
      </c>
    </row>
    <row r="91" spans="1:17" x14ac:dyDescent="0.25">
      <c r="A91">
        <v>874</v>
      </c>
      <c r="B91" t="s">
        <v>2052</v>
      </c>
      <c r="C91" t="s">
        <v>16</v>
      </c>
      <c r="D91" t="s">
        <v>101</v>
      </c>
      <c r="E91" t="s">
        <v>2053</v>
      </c>
      <c r="F91">
        <v>2.12</v>
      </c>
      <c r="G91" t="s">
        <v>19</v>
      </c>
      <c r="H91" t="s">
        <v>35</v>
      </c>
      <c r="I91" t="str">
        <f>"2-3"</f>
        <v>2-3</v>
      </c>
      <c r="J91" t="s">
        <v>21</v>
      </c>
      <c r="K91">
        <v>2.12</v>
      </c>
      <c r="L91">
        <v>1</v>
      </c>
      <c r="M91">
        <v>1.1200000000000001</v>
      </c>
      <c r="N91" t="s">
        <v>22</v>
      </c>
      <c r="O91" t="s">
        <v>2054</v>
      </c>
      <c r="P91" s="15">
        <f t="shared" si="1"/>
        <v>-1.4899999999999989</v>
      </c>
      <c r="Q91" s="20">
        <v>43435</v>
      </c>
    </row>
    <row r="92" spans="1:17" x14ac:dyDescent="0.25">
      <c r="A92">
        <v>873</v>
      </c>
      <c r="B92" t="s">
        <v>2025</v>
      </c>
      <c r="C92" t="s">
        <v>16</v>
      </c>
      <c r="D92" t="s">
        <v>59</v>
      </c>
      <c r="E92" t="s">
        <v>2050</v>
      </c>
      <c r="F92">
        <v>2.3199999999999998</v>
      </c>
      <c r="G92" t="s">
        <v>19</v>
      </c>
      <c r="H92" t="s">
        <v>35</v>
      </c>
      <c r="I92" t="str">
        <f>"0-1"</f>
        <v>0-1</v>
      </c>
      <c r="J92" t="s">
        <v>21</v>
      </c>
      <c r="K92">
        <v>2.3199999999999998</v>
      </c>
      <c r="L92">
        <v>1</v>
      </c>
      <c r="M92">
        <v>1.32</v>
      </c>
      <c r="N92" t="s">
        <v>22</v>
      </c>
      <c r="O92" t="s">
        <v>2051</v>
      </c>
      <c r="P92" s="15">
        <f t="shared" si="1"/>
        <v>-0.16999999999999882</v>
      </c>
      <c r="Q92" s="20">
        <v>43435</v>
      </c>
    </row>
    <row r="93" spans="1:17" x14ac:dyDescent="0.25">
      <c r="A93">
        <v>872</v>
      </c>
      <c r="B93" t="s">
        <v>2025</v>
      </c>
      <c r="C93" t="s">
        <v>16</v>
      </c>
      <c r="D93" t="s">
        <v>59</v>
      </c>
      <c r="E93" t="s">
        <v>2048</v>
      </c>
      <c r="F93">
        <v>0</v>
      </c>
      <c r="G93" t="s">
        <v>27</v>
      </c>
      <c r="H93" t="s">
        <v>35</v>
      </c>
      <c r="I93" t="str">
        <f>"1-0"</f>
        <v>1-0</v>
      </c>
      <c r="J93" t="s">
        <v>21</v>
      </c>
      <c r="K93">
        <v>2.2599999999999998</v>
      </c>
      <c r="L93">
        <v>1</v>
      </c>
      <c r="M93">
        <v>-1</v>
      </c>
      <c r="N93" t="s">
        <v>22</v>
      </c>
      <c r="O93" t="s">
        <v>2049</v>
      </c>
      <c r="P93" s="15">
        <f t="shared" si="1"/>
        <v>-1.1699999999999988</v>
      </c>
      <c r="Q93" s="20">
        <v>43435</v>
      </c>
    </row>
    <row r="94" spans="1:17" x14ac:dyDescent="0.25">
      <c r="A94">
        <v>871</v>
      </c>
      <c r="B94" t="s">
        <v>2025</v>
      </c>
      <c r="C94" t="s">
        <v>16</v>
      </c>
      <c r="D94" t="s">
        <v>59</v>
      </c>
      <c r="E94" t="s">
        <v>2046</v>
      </c>
      <c r="F94">
        <v>2.0099999999999998</v>
      </c>
      <c r="G94" t="s">
        <v>19</v>
      </c>
      <c r="H94" t="s">
        <v>73</v>
      </c>
      <c r="I94" t="str">
        <f>"2-0"</f>
        <v>2-0</v>
      </c>
      <c r="J94" t="s">
        <v>21</v>
      </c>
      <c r="K94">
        <v>2.0099999999999998</v>
      </c>
      <c r="L94">
        <v>1</v>
      </c>
      <c r="M94">
        <v>1.01</v>
      </c>
      <c r="N94" t="s">
        <v>22</v>
      </c>
      <c r="O94" t="s">
        <v>2047</v>
      </c>
      <c r="P94" s="15">
        <f t="shared" si="1"/>
        <v>-0.15999999999999881</v>
      </c>
      <c r="Q94" s="20">
        <v>43435</v>
      </c>
    </row>
    <row r="95" spans="1:17" x14ac:dyDescent="0.25">
      <c r="A95">
        <v>870</v>
      </c>
      <c r="B95" t="s">
        <v>2007</v>
      </c>
      <c r="C95" t="s">
        <v>16</v>
      </c>
      <c r="D95" t="s">
        <v>59</v>
      </c>
      <c r="E95" t="s">
        <v>2044</v>
      </c>
      <c r="F95">
        <v>0</v>
      </c>
      <c r="G95" t="s">
        <v>27</v>
      </c>
      <c r="H95" t="s">
        <v>47</v>
      </c>
      <c r="I95" t="str">
        <f>"0-2"</f>
        <v>0-2</v>
      </c>
      <c r="J95" t="s">
        <v>21</v>
      </c>
      <c r="K95">
        <v>2.06</v>
      </c>
      <c r="L95">
        <v>1</v>
      </c>
      <c r="M95">
        <v>-1</v>
      </c>
      <c r="N95" t="s">
        <v>22</v>
      </c>
      <c r="O95" t="s">
        <v>2045</v>
      </c>
      <c r="P95" s="15">
        <f t="shared" si="1"/>
        <v>-1.1599999999999988</v>
      </c>
      <c r="Q95" s="20">
        <v>43435</v>
      </c>
    </row>
    <row r="96" spans="1:17" x14ac:dyDescent="0.25">
      <c r="A96">
        <v>869</v>
      </c>
      <c r="B96" t="s">
        <v>2025</v>
      </c>
      <c r="C96" t="s">
        <v>16</v>
      </c>
      <c r="D96" t="s">
        <v>59</v>
      </c>
      <c r="E96" t="s">
        <v>2042</v>
      </c>
      <c r="F96">
        <v>1.98</v>
      </c>
      <c r="G96" t="s">
        <v>19</v>
      </c>
      <c r="H96" t="s">
        <v>167</v>
      </c>
      <c r="I96" t="str">
        <f>"3-2"</f>
        <v>3-2</v>
      </c>
      <c r="J96" t="s">
        <v>21</v>
      </c>
      <c r="K96">
        <v>1.98</v>
      </c>
      <c r="L96">
        <v>1</v>
      </c>
      <c r="M96">
        <v>0.98</v>
      </c>
      <c r="N96" t="s">
        <v>22</v>
      </c>
      <c r="O96" t="s">
        <v>2043</v>
      </c>
      <c r="P96" s="15">
        <f t="shared" si="1"/>
        <v>-0.17999999999999883</v>
      </c>
      <c r="Q96" s="20">
        <v>43435</v>
      </c>
    </row>
    <row r="97" spans="1:17" x14ac:dyDescent="0.25">
      <c r="A97">
        <v>868</v>
      </c>
      <c r="B97" t="s">
        <v>2039</v>
      </c>
      <c r="C97" t="s">
        <v>16</v>
      </c>
      <c r="D97" t="s">
        <v>25</v>
      </c>
      <c r="E97" t="s">
        <v>2040</v>
      </c>
      <c r="F97">
        <v>1</v>
      </c>
      <c r="G97" t="s">
        <v>81</v>
      </c>
      <c r="H97" t="s">
        <v>35</v>
      </c>
      <c r="I97" t="str">
        <f>"0-0"</f>
        <v>0-0</v>
      </c>
      <c r="J97" t="s">
        <v>21</v>
      </c>
      <c r="K97">
        <v>1.9610000000000001</v>
      </c>
      <c r="L97">
        <v>1</v>
      </c>
      <c r="M97">
        <v>0</v>
      </c>
      <c r="N97" t="s">
        <v>22</v>
      </c>
      <c r="O97" t="s">
        <v>2041</v>
      </c>
      <c r="P97" s="15">
        <f t="shared" si="1"/>
        <v>-0.17999999999999883</v>
      </c>
      <c r="Q97" s="20">
        <v>43435</v>
      </c>
    </row>
    <row r="98" spans="1:17" x14ac:dyDescent="0.25">
      <c r="A98">
        <v>867</v>
      </c>
      <c r="B98" t="s">
        <v>2037</v>
      </c>
      <c r="C98" t="s">
        <v>16</v>
      </c>
      <c r="D98" t="s">
        <v>101</v>
      </c>
      <c r="E98" t="s">
        <v>687</v>
      </c>
      <c r="F98">
        <v>1</v>
      </c>
      <c r="G98" t="s">
        <v>81</v>
      </c>
      <c r="H98" t="s">
        <v>688</v>
      </c>
      <c r="I98" t="str">
        <f>"Postponed"</f>
        <v>Postponed</v>
      </c>
      <c r="J98" t="s">
        <v>21</v>
      </c>
      <c r="K98">
        <v>1.84</v>
      </c>
      <c r="L98">
        <v>1</v>
      </c>
      <c r="M98">
        <v>0</v>
      </c>
      <c r="N98" t="s">
        <v>22</v>
      </c>
      <c r="O98" t="s">
        <v>2038</v>
      </c>
      <c r="P98" s="15">
        <f t="shared" si="1"/>
        <v>-0.17999999999999883</v>
      </c>
      <c r="Q98" s="20">
        <v>43435</v>
      </c>
    </row>
    <row r="99" spans="1:17" x14ac:dyDescent="0.25">
      <c r="A99">
        <v>866</v>
      </c>
      <c r="B99" t="s">
        <v>1993</v>
      </c>
      <c r="C99" t="s">
        <v>16</v>
      </c>
      <c r="D99" t="s">
        <v>55</v>
      </c>
      <c r="E99" t="s">
        <v>2035</v>
      </c>
      <c r="F99">
        <v>1</v>
      </c>
      <c r="G99" t="s">
        <v>81</v>
      </c>
      <c r="H99" t="s">
        <v>47</v>
      </c>
      <c r="I99" t="str">
        <f>"1-1"</f>
        <v>1-1</v>
      </c>
      <c r="J99" t="s">
        <v>21</v>
      </c>
      <c r="K99">
        <v>1.9610000000000001</v>
      </c>
      <c r="L99">
        <v>1</v>
      </c>
      <c r="M99">
        <v>0</v>
      </c>
      <c r="N99" t="s">
        <v>22</v>
      </c>
      <c r="O99" t="s">
        <v>2036</v>
      </c>
      <c r="P99" s="15">
        <f t="shared" si="1"/>
        <v>-0.17999999999999883</v>
      </c>
      <c r="Q99" s="20">
        <v>43435</v>
      </c>
    </row>
    <row r="100" spans="1:17" x14ac:dyDescent="0.25">
      <c r="A100">
        <v>865</v>
      </c>
      <c r="B100" t="s">
        <v>2007</v>
      </c>
      <c r="C100" t="s">
        <v>16</v>
      </c>
      <c r="D100" t="s">
        <v>55</v>
      </c>
      <c r="E100" t="s">
        <v>1246</v>
      </c>
      <c r="F100">
        <v>1.92</v>
      </c>
      <c r="G100" t="s">
        <v>19</v>
      </c>
      <c r="H100" t="s">
        <v>599</v>
      </c>
      <c r="I100" t="str">
        <f>"2-1 (2-1)"</f>
        <v>2-1 (2-1)</v>
      </c>
      <c r="J100" t="s">
        <v>21</v>
      </c>
      <c r="K100">
        <v>1.917</v>
      </c>
      <c r="L100">
        <v>1</v>
      </c>
      <c r="M100">
        <v>0.92</v>
      </c>
      <c r="N100" t="s">
        <v>22</v>
      </c>
      <c r="O100" t="s">
        <v>2034</v>
      </c>
      <c r="P100" s="15">
        <f t="shared" si="1"/>
        <v>0.74000000000000121</v>
      </c>
      <c r="Q100" s="20">
        <v>43435</v>
      </c>
    </row>
    <row r="101" spans="1:17" x14ac:dyDescent="0.25">
      <c r="A101">
        <v>864</v>
      </c>
      <c r="B101" t="s">
        <v>2031</v>
      </c>
      <c r="C101" t="s">
        <v>16</v>
      </c>
      <c r="D101" t="s">
        <v>25</v>
      </c>
      <c r="E101" t="s">
        <v>2032</v>
      </c>
      <c r="F101">
        <v>1.67</v>
      </c>
      <c r="G101" t="s">
        <v>19</v>
      </c>
      <c r="H101" t="s">
        <v>1136</v>
      </c>
      <c r="I101" t="str">
        <f>"0-2 (0-5)"</f>
        <v>0-2 (0-5)</v>
      </c>
      <c r="J101" t="s">
        <v>21</v>
      </c>
      <c r="K101">
        <v>1.671</v>
      </c>
      <c r="L101">
        <v>1</v>
      </c>
      <c r="M101">
        <v>0.67</v>
      </c>
      <c r="N101" t="s">
        <v>22</v>
      </c>
      <c r="O101" t="s">
        <v>2033</v>
      </c>
      <c r="P101" s="15">
        <f t="shared" si="1"/>
        <v>1.4100000000000013</v>
      </c>
      <c r="Q101" s="20">
        <v>43435</v>
      </c>
    </row>
    <row r="102" spans="1:17" x14ac:dyDescent="0.25">
      <c r="A102">
        <v>863</v>
      </c>
      <c r="B102" t="s">
        <v>2028</v>
      </c>
      <c r="C102" t="s">
        <v>16</v>
      </c>
      <c r="D102" t="s">
        <v>25</v>
      </c>
      <c r="E102" t="s">
        <v>2029</v>
      </c>
      <c r="F102">
        <v>1.76</v>
      </c>
      <c r="G102" t="s">
        <v>19</v>
      </c>
      <c r="H102" t="s">
        <v>39</v>
      </c>
      <c r="I102" t="str">
        <f>"2-3"</f>
        <v>2-3</v>
      </c>
      <c r="J102" t="s">
        <v>21</v>
      </c>
      <c r="K102">
        <v>1.7629999999999999</v>
      </c>
      <c r="L102">
        <v>1</v>
      </c>
      <c r="M102">
        <v>0.76</v>
      </c>
      <c r="N102" t="s">
        <v>22</v>
      </c>
      <c r="O102" t="s">
        <v>2030</v>
      </c>
      <c r="P102" s="15">
        <f t="shared" si="1"/>
        <v>2.1700000000000013</v>
      </c>
      <c r="Q102" s="20">
        <v>43435</v>
      </c>
    </row>
    <row r="103" spans="1:17" x14ac:dyDescent="0.25">
      <c r="A103">
        <v>862</v>
      </c>
      <c r="B103" t="s">
        <v>2025</v>
      </c>
      <c r="C103" t="s">
        <v>16</v>
      </c>
      <c r="D103" t="s">
        <v>59</v>
      </c>
      <c r="E103" t="s">
        <v>2026</v>
      </c>
      <c r="F103">
        <v>2.0099999999999998</v>
      </c>
      <c r="G103" t="s">
        <v>19</v>
      </c>
      <c r="H103" t="s">
        <v>178</v>
      </c>
      <c r="I103" t="str">
        <f>"1-0"</f>
        <v>1-0</v>
      </c>
      <c r="J103" t="s">
        <v>21</v>
      </c>
      <c r="K103">
        <v>2.0099999999999998</v>
      </c>
      <c r="L103">
        <v>1</v>
      </c>
      <c r="M103">
        <v>1.01</v>
      </c>
      <c r="N103" t="s">
        <v>22</v>
      </c>
      <c r="O103" t="s">
        <v>2027</v>
      </c>
      <c r="P103" s="15">
        <f t="shared" si="1"/>
        <v>3.1800000000000015</v>
      </c>
      <c r="Q103" s="20">
        <v>43435</v>
      </c>
    </row>
    <row r="104" spans="1:17" x14ac:dyDescent="0.25">
      <c r="A104">
        <v>861</v>
      </c>
      <c r="B104" t="s">
        <v>2022</v>
      </c>
      <c r="C104" t="s">
        <v>16</v>
      </c>
      <c r="D104" t="s">
        <v>17</v>
      </c>
      <c r="E104" t="s">
        <v>2023</v>
      </c>
      <c r="F104">
        <v>0</v>
      </c>
      <c r="G104" t="s">
        <v>27</v>
      </c>
      <c r="H104" t="s">
        <v>599</v>
      </c>
      <c r="I104" t="str">
        <f>"0-0 (1-0)"</f>
        <v>0-0 (1-0)</v>
      </c>
      <c r="J104" t="s">
        <v>21</v>
      </c>
      <c r="K104">
        <v>1.8919999999999999</v>
      </c>
      <c r="L104">
        <v>1</v>
      </c>
      <c r="M104">
        <v>-1</v>
      </c>
      <c r="N104" t="s">
        <v>22</v>
      </c>
      <c r="O104" t="s">
        <v>2024</v>
      </c>
      <c r="P104" s="15">
        <f t="shared" si="1"/>
        <v>2.1800000000000015</v>
      </c>
      <c r="Q104" s="20">
        <v>43435</v>
      </c>
    </row>
    <row r="105" spans="1:17" x14ac:dyDescent="0.25">
      <c r="A105">
        <v>860</v>
      </c>
      <c r="B105" t="s">
        <v>1977</v>
      </c>
      <c r="C105" t="s">
        <v>16</v>
      </c>
      <c r="D105" t="s">
        <v>17</v>
      </c>
      <c r="E105" t="s">
        <v>2020</v>
      </c>
      <c r="F105">
        <v>1</v>
      </c>
      <c r="G105" t="s">
        <v>81</v>
      </c>
      <c r="H105" t="s">
        <v>28</v>
      </c>
      <c r="I105" t="str">
        <f>"0-1"</f>
        <v>0-1</v>
      </c>
      <c r="J105" t="s">
        <v>21</v>
      </c>
      <c r="K105">
        <v>1.7869999999999999</v>
      </c>
      <c r="L105">
        <v>1</v>
      </c>
      <c r="M105">
        <v>0</v>
      </c>
      <c r="N105" t="s">
        <v>22</v>
      </c>
      <c r="O105" t="s">
        <v>2021</v>
      </c>
      <c r="P105" s="15">
        <f t="shared" si="1"/>
        <v>2.1800000000000015</v>
      </c>
      <c r="Q105" s="20">
        <v>43435</v>
      </c>
    </row>
    <row r="106" spans="1:17" x14ac:dyDescent="0.25">
      <c r="A106">
        <v>859</v>
      </c>
      <c r="B106" t="s">
        <v>2017</v>
      </c>
      <c r="C106" t="s">
        <v>16</v>
      </c>
      <c r="D106" t="s">
        <v>101</v>
      </c>
      <c r="E106" t="s">
        <v>2018</v>
      </c>
      <c r="F106">
        <v>1.68</v>
      </c>
      <c r="G106" t="s">
        <v>19</v>
      </c>
      <c r="H106" t="s">
        <v>51</v>
      </c>
      <c r="I106" t="str">
        <f>"3-0"</f>
        <v>3-0</v>
      </c>
      <c r="J106" t="s">
        <v>21</v>
      </c>
      <c r="K106">
        <v>1.6839999999999999</v>
      </c>
      <c r="L106">
        <v>1</v>
      </c>
      <c r="M106">
        <v>0.68</v>
      </c>
      <c r="N106" t="s">
        <v>22</v>
      </c>
      <c r="O106" t="s">
        <v>2019</v>
      </c>
      <c r="P106" s="15">
        <f t="shared" si="1"/>
        <v>2.8600000000000017</v>
      </c>
      <c r="Q106" s="20">
        <v>43435</v>
      </c>
    </row>
    <row r="107" spans="1:17" x14ac:dyDescent="0.25">
      <c r="A107">
        <v>858</v>
      </c>
      <c r="B107" t="s">
        <v>2014</v>
      </c>
      <c r="C107" t="s">
        <v>16</v>
      </c>
      <c r="D107" t="s">
        <v>59</v>
      </c>
      <c r="E107" t="s">
        <v>2015</v>
      </c>
      <c r="F107">
        <v>2.02</v>
      </c>
      <c r="G107" t="s">
        <v>19</v>
      </c>
      <c r="H107" t="s">
        <v>51</v>
      </c>
      <c r="I107" t="str">
        <f>"3-1"</f>
        <v>3-1</v>
      </c>
      <c r="J107" t="s">
        <v>21</v>
      </c>
      <c r="K107">
        <v>2.02</v>
      </c>
      <c r="L107">
        <v>1</v>
      </c>
      <c r="M107">
        <v>1.02</v>
      </c>
      <c r="N107" t="s">
        <v>22</v>
      </c>
      <c r="O107" t="s">
        <v>2016</v>
      </c>
      <c r="P107" s="15">
        <f t="shared" si="1"/>
        <v>3.8800000000000017</v>
      </c>
      <c r="Q107" s="20">
        <v>43435</v>
      </c>
    </row>
    <row r="108" spans="1:17" x14ac:dyDescent="0.25">
      <c r="A108">
        <v>857</v>
      </c>
      <c r="B108" t="s">
        <v>2011</v>
      </c>
      <c r="C108" t="s">
        <v>16</v>
      </c>
      <c r="D108" t="s">
        <v>59</v>
      </c>
      <c r="E108" t="s">
        <v>2012</v>
      </c>
      <c r="F108">
        <v>1</v>
      </c>
      <c r="G108" t="s">
        <v>81</v>
      </c>
      <c r="H108" t="s">
        <v>191</v>
      </c>
      <c r="I108" t="str">
        <f>"3-1"</f>
        <v>3-1</v>
      </c>
      <c r="J108" t="s">
        <v>21</v>
      </c>
      <c r="K108">
        <v>2.08</v>
      </c>
      <c r="L108">
        <v>1</v>
      </c>
      <c r="M108">
        <v>0</v>
      </c>
      <c r="N108" t="s">
        <v>22</v>
      </c>
      <c r="O108" t="s">
        <v>2013</v>
      </c>
      <c r="P108" s="15">
        <f t="shared" si="1"/>
        <v>3.8800000000000017</v>
      </c>
      <c r="Q108" s="20">
        <v>43435</v>
      </c>
    </row>
    <row r="109" spans="1:17" x14ac:dyDescent="0.25">
      <c r="A109">
        <v>856</v>
      </c>
      <c r="B109" t="s">
        <v>2007</v>
      </c>
      <c r="C109" t="s">
        <v>16</v>
      </c>
      <c r="D109" t="s">
        <v>25</v>
      </c>
      <c r="E109" t="s">
        <v>2008</v>
      </c>
      <c r="F109">
        <v>2.08</v>
      </c>
      <c r="G109" t="s">
        <v>19</v>
      </c>
      <c r="H109" t="s">
        <v>2009</v>
      </c>
      <c r="I109" t="str">
        <f>"1-0"</f>
        <v>1-0</v>
      </c>
      <c r="J109" t="s">
        <v>21</v>
      </c>
      <c r="K109">
        <v>2.08</v>
      </c>
      <c r="L109">
        <v>1</v>
      </c>
      <c r="M109">
        <v>1.08</v>
      </c>
      <c r="N109" t="s">
        <v>22</v>
      </c>
      <c r="O109" t="s">
        <v>2010</v>
      </c>
      <c r="P109" s="15">
        <f t="shared" si="1"/>
        <v>4.9600000000000017</v>
      </c>
      <c r="Q109" s="20">
        <v>43435</v>
      </c>
    </row>
    <row r="110" spans="1:17" x14ac:dyDescent="0.25">
      <c r="A110">
        <v>855</v>
      </c>
      <c r="B110" t="s">
        <v>2004</v>
      </c>
      <c r="C110" t="s">
        <v>16</v>
      </c>
      <c r="D110" t="s">
        <v>25</v>
      </c>
      <c r="E110" t="s">
        <v>2005</v>
      </c>
      <c r="F110">
        <v>0</v>
      </c>
      <c r="G110" t="s">
        <v>27</v>
      </c>
      <c r="H110" t="s">
        <v>167</v>
      </c>
      <c r="I110" t="str">
        <f>"1-1"</f>
        <v>1-1</v>
      </c>
      <c r="J110" t="s">
        <v>21</v>
      </c>
      <c r="K110">
        <v>2.21</v>
      </c>
      <c r="L110">
        <v>1</v>
      </c>
      <c r="M110">
        <v>-1</v>
      </c>
      <c r="N110" t="s">
        <v>22</v>
      </c>
      <c r="O110" t="s">
        <v>2006</v>
      </c>
      <c r="P110" s="15">
        <f t="shared" si="1"/>
        <v>3.9600000000000017</v>
      </c>
      <c r="Q110" s="20">
        <v>43435</v>
      </c>
    </row>
    <row r="111" spans="1:17" x14ac:dyDescent="0.25">
      <c r="A111">
        <v>854</v>
      </c>
      <c r="B111" t="s">
        <v>2001</v>
      </c>
      <c r="C111" t="s">
        <v>16</v>
      </c>
      <c r="D111" t="s">
        <v>17</v>
      </c>
      <c r="E111" t="s">
        <v>2002</v>
      </c>
      <c r="F111">
        <v>1</v>
      </c>
      <c r="G111" t="s">
        <v>81</v>
      </c>
      <c r="H111" t="s">
        <v>51</v>
      </c>
      <c r="I111" t="str">
        <f>"3-2"</f>
        <v>3-2</v>
      </c>
      <c r="J111" t="s">
        <v>21</v>
      </c>
      <c r="K111">
        <v>1.7929999999999999</v>
      </c>
      <c r="L111">
        <v>1</v>
      </c>
      <c r="M111">
        <v>0</v>
      </c>
      <c r="N111" t="s">
        <v>22</v>
      </c>
      <c r="O111" t="s">
        <v>2003</v>
      </c>
      <c r="P111" s="15">
        <f t="shared" si="1"/>
        <v>3.9600000000000017</v>
      </c>
      <c r="Q111" s="20">
        <v>43435</v>
      </c>
    </row>
    <row r="112" spans="1:17" x14ac:dyDescent="0.25">
      <c r="A112">
        <v>853</v>
      </c>
      <c r="B112" t="s">
        <v>1998</v>
      </c>
      <c r="C112" t="s">
        <v>16</v>
      </c>
      <c r="D112" t="s">
        <v>17</v>
      </c>
      <c r="E112" t="s">
        <v>1999</v>
      </c>
      <c r="F112">
        <v>1</v>
      </c>
      <c r="G112" t="s">
        <v>81</v>
      </c>
      <c r="H112" t="s">
        <v>110</v>
      </c>
      <c r="I112" t="str">
        <f>"0-1"</f>
        <v>0-1</v>
      </c>
      <c r="J112" t="s">
        <v>21</v>
      </c>
      <c r="K112">
        <v>1.8919999999999999</v>
      </c>
      <c r="L112">
        <v>1</v>
      </c>
      <c r="M112">
        <v>0</v>
      </c>
      <c r="N112" t="s">
        <v>22</v>
      </c>
      <c r="O112" t="s">
        <v>2000</v>
      </c>
      <c r="P112" s="15">
        <f t="shared" si="1"/>
        <v>3.9600000000000017</v>
      </c>
      <c r="Q112" s="20">
        <v>43435</v>
      </c>
    </row>
    <row r="113" spans="1:17" x14ac:dyDescent="0.25">
      <c r="A113">
        <v>852</v>
      </c>
      <c r="B113" t="s">
        <v>1993</v>
      </c>
      <c r="C113" t="s">
        <v>16</v>
      </c>
      <c r="D113" t="s">
        <v>55</v>
      </c>
      <c r="E113" t="s">
        <v>1996</v>
      </c>
      <c r="F113">
        <v>1.68</v>
      </c>
      <c r="G113" t="s">
        <v>19</v>
      </c>
      <c r="H113" t="s">
        <v>1136</v>
      </c>
      <c r="I113" t="str">
        <f>"0-2 (0-4)"</f>
        <v>0-2 (0-4)</v>
      </c>
      <c r="J113" t="s">
        <v>21</v>
      </c>
      <c r="K113">
        <v>1.68</v>
      </c>
      <c r="L113">
        <v>1</v>
      </c>
      <c r="M113">
        <v>0.68</v>
      </c>
      <c r="N113" t="s">
        <v>22</v>
      </c>
      <c r="O113" t="s">
        <v>1997</v>
      </c>
      <c r="P113" s="15">
        <f t="shared" si="1"/>
        <v>4.6400000000000015</v>
      </c>
      <c r="Q113" s="20">
        <v>43435</v>
      </c>
    </row>
    <row r="114" spans="1:17" x14ac:dyDescent="0.25">
      <c r="A114">
        <v>851</v>
      </c>
      <c r="B114" t="s">
        <v>1993</v>
      </c>
      <c r="C114" t="s">
        <v>16</v>
      </c>
      <c r="D114" t="s">
        <v>55</v>
      </c>
      <c r="E114" t="s">
        <v>1994</v>
      </c>
      <c r="F114">
        <v>1.92</v>
      </c>
      <c r="G114" t="s">
        <v>19</v>
      </c>
      <c r="H114" t="s">
        <v>93</v>
      </c>
      <c r="I114" t="str">
        <f>"0-0"</f>
        <v>0-0</v>
      </c>
      <c r="J114" t="s">
        <v>21</v>
      </c>
      <c r="K114">
        <v>1.917</v>
      </c>
      <c r="L114">
        <v>1</v>
      </c>
      <c r="M114">
        <v>0.92</v>
      </c>
      <c r="N114" t="s">
        <v>22</v>
      </c>
      <c r="O114" t="s">
        <v>1995</v>
      </c>
      <c r="P114" s="15">
        <f t="shared" si="1"/>
        <v>5.5600000000000014</v>
      </c>
      <c r="Q114" s="20">
        <v>43435</v>
      </c>
    </row>
    <row r="115" spans="1:17" x14ac:dyDescent="0.25">
      <c r="A115">
        <v>850</v>
      </c>
      <c r="B115" t="s">
        <v>1990</v>
      </c>
      <c r="C115" t="s">
        <v>16</v>
      </c>
      <c r="D115" t="s">
        <v>25</v>
      </c>
      <c r="E115" t="s">
        <v>1991</v>
      </c>
      <c r="F115">
        <v>0</v>
      </c>
      <c r="G115" t="s">
        <v>27</v>
      </c>
      <c r="H115" t="s">
        <v>39</v>
      </c>
      <c r="I115" t="str">
        <f>"2-2"</f>
        <v>2-2</v>
      </c>
      <c r="J115" t="s">
        <v>21</v>
      </c>
      <c r="K115">
        <v>2.23</v>
      </c>
      <c r="L115">
        <v>1</v>
      </c>
      <c r="M115">
        <v>-1</v>
      </c>
      <c r="N115" t="s">
        <v>22</v>
      </c>
      <c r="O115" t="s">
        <v>1992</v>
      </c>
      <c r="P115" s="15">
        <f t="shared" si="1"/>
        <v>4.5600000000000014</v>
      </c>
      <c r="Q115" s="20">
        <v>43435</v>
      </c>
    </row>
    <row r="116" spans="1:17" x14ac:dyDescent="0.25">
      <c r="A116">
        <v>849</v>
      </c>
      <c r="B116" t="s">
        <v>1987</v>
      </c>
      <c r="C116" t="s">
        <v>16</v>
      </c>
      <c r="D116" t="s">
        <v>25</v>
      </c>
      <c r="E116" t="s">
        <v>1988</v>
      </c>
      <c r="F116">
        <v>0</v>
      </c>
      <c r="G116" t="s">
        <v>27</v>
      </c>
      <c r="H116" t="s">
        <v>32</v>
      </c>
      <c r="I116" t="str">
        <f>"2-0"</f>
        <v>2-0</v>
      </c>
      <c r="J116" t="s">
        <v>21</v>
      </c>
      <c r="K116">
        <v>2.2000000000000002</v>
      </c>
      <c r="L116">
        <v>1</v>
      </c>
      <c r="M116">
        <v>-1</v>
      </c>
      <c r="N116" t="s">
        <v>22</v>
      </c>
      <c r="O116" t="s">
        <v>1989</v>
      </c>
      <c r="P116" s="15">
        <f t="shared" si="1"/>
        <v>3.5600000000000014</v>
      </c>
      <c r="Q116" s="20">
        <v>43435</v>
      </c>
    </row>
    <row r="117" spans="1:17" x14ac:dyDescent="0.25">
      <c r="A117">
        <v>848</v>
      </c>
      <c r="B117" t="s">
        <v>1984</v>
      </c>
      <c r="C117" t="s">
        <v>16</v>
      </c>
      <c r="D117" t="s">
        <v>17</v>
      </c>
      <c r="E117" t="s">
        <v>1985</v>
      </c>
      <c r="F117">
        <v>2.2400000000000002</v>
      </c>
      <c r="G117" t="s">
        <v>19</v>
      </c>
      <c r="H117" t="s">
        <v>73</v>
      </c>
      <c r="I117" t="str">
        <f>"1-0"</f>
        <v>1-0</v>
      </c>
      <c r="J117" t="s">
        <v>21</v>
      </c>
      <c r="K117">
        <v>2.2400000000000002</v>
      </c>
      <c r="L117">
        <v>1</v>
      </c>
      <c r="M117">
        <v>1.24</v>
      </c>
      <c r="N117" t="s">
        <v>22</v>
      </c>
      <c r="O117" t="s">
        <v>1986</v>
      </c>
      <c r="P117" s="15">
        <f t="shared" si="1"/>
        <v>4.8000000000000016</v>
      </c>
      <c r="Q117" s="20">
        <v>43435</v>
      </c>
    </row>
    <row r="118" spans="1:17" x14ac:dyDescent="0.25">
      <c r="A118">
        <v>847</v>
      </c>
      <c r="B118" t="s">
        <v>1971</v>
      </c>
      <c r="C118" t="s">
        <v>16</v>
      </c>
      <c r="D118" t="s">
        <v>59</v>
      </c>
      <c r="E118" t="s">
        <v>1982</v>
      </c>
      <c r="F118">
        <v>1.7</v>
      </c>
      <c r="G118" t="s">
        <v>19</v>
      </c>
      <c r="H118" t="s">
        <v>129</v>
      </c>
      <c r="I118" t="str">
        <f>"1-2"</f>
        <v>1-2</v>
      </c>
      <c r="J118" t="s">
        <v>21</v>
      </c>
      <c r="K118">
        <v>1.6990000000000001</v>
      </c>
      <c r="L118">
        <v>1</v>
      </c>
      <c r="M118">
        <v>0.7</v>
      </c>
      <c r="N118" t="s">
        <v>22</v>
      </c>
      <c r="O118" t="s">
        <v>1983</v>
      </c>
      <c r="P118" s="15">
        <f t="shared" si="1"/>
        <v>5.5000000000000018</v>
      </c>
      <c r="Q118" s="20">
        <v>43435</v>
      </c>
    </row>
    <row r="119" spans="1:17" x14ac:dyDescent="0.25">
      <c r="A119">
        <v>846</v>
      </c>
      <c r="B119" t="s">
        <v>1953</v>
      </c>
      <c r="C119" t="s">
        <v>16</v>
      </c>
      <c r="D119" t="s">
        <v>17</v>
      </c>
      <c r="E119" t="s">
        <v>1980</v>
      </c>
      <c r="F119">
        <v>0</v>
      </c>
      <c r="G119" t="s">
        <v>27</v>
      </c>
      <c r="H119" t="s">
        <v>39</v>
      </c>
      <c r="I119" t="str">
        <f>"0-0"</f>
        <v>0-0</v>
      </c>
      <c r="J119" t="s">
        <v>21</v>
      </c>
      <c r="K119">
        <v>1.9430000000000001</v>
      </c>
      <c r="L119">
        <v>1</v>
      </c>
      <c r="M119">
        <v>-1</v>
      </c>
      <c r="N119" t="s">
        <v>22</v>
      </c>
      <c r="O119" t="s">
        <v>1981</v>
      </c>
      <c r="P119" s="15">
        <f t="shared" si="1"/>
        <v>4.5000000000000018</v>
      </c>
      <c r="Q119" s="20">
        <v>43435</v>
      </c>
    </row>
    <row r="120" spans="1:17" x14ac:dyDescent="0.25">
      <c r="A120">
        <v>845</v>
      </c>
      <c r="B120" t="s">
        <v>1977</v>
      </c>
      <c r="C120" t="s">
        <v>16</v>
      </c>
      <c r="D120" t="s">
        <v>55</v>
      </c>
      <c r="E120" t="s">
        <v>1978</v>
      </c>
      <c r="F120">
        <v>1</v>
      </c>
      <c r="G120" t="s">
        <v>81</v>
      </c>
      <c r="H120" t="s">
        <v>172</v>
      </c>
      <c r="I120" t="str">
        <f>"2-1"</f>
        <v>2-1</v>
      </c>
      <c r="J120" t="s">
        <v>21</v>
      </c>
      <c r="K120">
        <v>2.0499999999999998</v>
      </c>
      <c r="L120">
        <v>1</v>
      </c>
      <c r="M120">
        <v>0</v>
      </c>
      <c r="N120" t="s">
        <v>22</v>
      </c>
      <c r="O120" t="s">
        <v>1979</v>
      </c>
      <c r="P120" s="15">
        <f t="shared" si="1"/>
        <v>4.5000000000000018</v>
      </c>
      <c r="Q120" s="20">
        <v>43435</v>
      </c>
    </row>
    <row r="121" spans="1:17" x14ac:dyDescent="0.25">
      <c r="A121">
        <v>844</v>
      </c>
      <c r="B121" t="s">
        <v>1974</v>
      </c>
      <c r="C121" t="s">
        <v>16</v>
      </c>
      <c r="D121" t="s">
        <v>55</v>
      </c>
      <c r="E121" t="s">
        <v>1975</v>
      </c>
      <c r="F121">
        <v>0</v>
      </c>
      <c r="G121" t="s">
        <v>27</v>
      </c>
      <c r="H121" t="s">
        <v>332</v>
      </c>
      <c r="I121" t="str">
        <f>"4-1"</f>
        <v>4-1</v>
      </c>
      <c r="J121" t="s">
        <v>21</v>
      </c>
      <c r="K121">
        <v>2</v>
      </c>
      <c r="L121">
        <v>1</v>
      </c>
      <c r="M121">
        <v>-1</v>
      </c>
      <c r="N121" t="s">
        <v>22</v>
      </c>
      <c r="O121" t="s">
        <v>1976</v>
      </c>
      <c r="P121" s="15">
        <f t="shared" si="1"/>
        <v>3.5000000000000018</v>
      </c>
      <c r="Q121" s="20">
        <v>43435</v>
      </c>
    </row>
    <row r="122" spans="1:17" x14ac:dyDescent="0.25">
      <c r="A122">
        <v>843</v>
      </c>
      <c r="B122" t="s">
        <v>1971</v>
      </c>
      <c r="C122" t="s">
        <v>16</v>
      </c>
      <c r="D122" t="s">
        <v>59</v>
      </c>
      <c r="E122" t="s">
        <v>1972</v>
      </c>
      <c r="F122">
        <v>1.98</v>
      </c>
      <c r="G122" t="s">
        <v>19</v>
      </c>
      <c r="H122" t="s">
        <v>172</v>
      </c>
      <c r="I122" t="str">
        <f>"3-2"</f>
        <v>3-2</v>
      </c>
      <c r="J122" t="s">
        <v>21</v>
      </c>
      <c r="K122">
        <v>1.98</v>
      </c>
      <c r="L122">
        <v>1</v>
      </c>
      <c r="M122">
        <v>0.98</v>
      </c>
      <c r="N122" t="s">
        <v>22</v>
      </c>
      <c r="O122" t="s">
        <v>1973</v>
      </c>
      <c r="P122" s="15">
        <f t="shared" si="1"/>
        <v>4.4800000000000022</v>
      </c>
      <c r="Q122" s="20">
        <v>43435</v>
      </c>
    </row>
    <row r="123" spans="1:17" x14ac:dyDescent="0.25">
      <c r="A123">
        <v>842</v>
      </c>
      <c r="B123" t="s">
        <v>1969</v>
      </c>
      <c r="C123" t="s">
        <v>16</v>
      </c>
      <c r="D123" t="s">
        <v>25</v>
      </c>
      <c r="E123" t="s">
        <v>1456</v>
      </c>
      <c r="F123">
        <v>2.2599999999999998</v>
      </c>
      <c r="G123" t="s">
        <v>19</v>
      </c>
      <c r="H123" t="s">
        <v>35</v>
      </c>
      <c r="I123" t="str">
        <f>"1-3"</f>
        <v>1-3</v>
      </c>
      <c r="J123" t="s">
        <v>21</v>
      </c>
      <c r="K123">
        <v>2.2599999999999998</v>
      </c>
      <c r="L123">
        <v>1</v>
      </c>
      <c r="M123">
        <v>1.26</v>
      </c>
      <c r="N123" t="s">
        <v>22</v>
      </c>
      <c r="O123" t="s">
        <v>1970</v>
      </c>
      <c r="P123" s="15">
        <f t="shared" si="1"/>
        <v>5.740000000000002</v>
      </c>
      <c r="Q123" s="20">
        <v>43435</v>
      </c>
    </row>
    <row r="124" spans="1:17" x14ac:dyDescent="0.25">
      <c r="A124">
        <v>841</v>
      </c>
      <c r="B124" t="s">
        <v>1967</v>
      </c>
      <c r="C124" t="s">
        <v>16</v>
      </c>
      <c r="D124" t="s">
        <v>974</v>
      </c>
      <c r="E124" t="s">
        <v>1845</v>
      </c>
      <c r="F124">
        <v>1.95</v>
      </c>
      <c r="G124" t="s">
        <v>19</v>
      </c>
      <c r="H124" t="s">
        <v>1136</v>
      </c>
      <c r="I124" t="str">
        <f>"0-1 (1-1)"</f>
        <v>0-1 (1-1)</v>
      </c>
      <c r="J124" t="s">
        <v>21</v>
      </c>
      <c r="K124">
        <v>1.952</v>
      </c>
      <c r="L124">
        <v>1</v>
      </c>
      <c r="M124">
        <v>0.95</v>
      </c>
      <c r="N124" t="s">
        <v>22</v>
      </c>
      <c r="O124" t="s">
        <v>1968</v>
      </c>
      <c r="P124" s="15">
        <f t="shared" si="1"/>
        <v>6.6900000000000022</v>
      </c>
      <c r="Q124" s="20">
        <v>43435</v>
      </c>
    </row>
    <row r="125" spans="1:17" x14ac:dyDescent="0.25">
      <c r="A125">
        <v>840</v>
      </c>
      <c r="B125" t="s">
        <v>1870</v>
      </c>
      <c r="C125" t="s">
        <v>16</v>
      </c>
      <c r="D125" t="s">
        <v>59</v>
      </c>
      <c r="E125" t="s">
        <v>1965</v>
      </c>
      <c r="F125">
        <v>0</v>
      </c>
      <c r="G125" t="s">
        <v>27</v>
      </c>
      <c r="H125" t="s">
        <v>73</v>
      </c>
      <c r="I125" t="str">
        <f>"0-0"</f>
        <v>0-0</v>
      </c>
      <c r="J125" t="s">
        <v>21</v>
      </c>
      <c r="K125">
        <v>2</v>
      </c>
      <c r="L125">
        <v>1</v>
      </c>
      <c r="M125">
        <v>-1</v>
      </c>
      <c r="N125" t="s">
        <v>22</v>
      </c>
      <c r="O125" t="s">
        <v>1966</v>
      </c>
      <c r="P125" s="15">
        <f t="shared" si="1"/>
        <v>5.6900000000000022</v>
      </c>
      <c r="Q125" s="20">
        <v>43435</v>
      </c>
    </row>
    <row r="126" spans="1:17" x14ac:dyDescent="0.25">
      <c r="A126">
        <v>839</v>
      </c>
      <c r="B126" t="s">
        <v>1870</v>
      </c>
      <c r="C126" t="s">
        <v>16</v>
      </c>
      <c r="D126" t="s">
        <v>59</v>
      </c>
      <c r="E126" t="s">
        <v>1963</v>
      </c>
      <c r="F126">
        <v>0</v>
      </c>
      <c r="G126" t="s">
        <v>27</v>
      </c>
      <c r="H126" t="s">
        <v>167</v>
      </c>
      <c r="I126" t="str">
        <f>"0-2"</f>
        <v>0-2</v>
      </c>
      <c r="J126" t="s">
        <v>21</v>
      </c>
      <c r="K126">
        <v>1.8620000000000001</v>
      </c>
      <c r="L126">
        <v>1</v>
      </c>
      <c r="M126">
        <v>-1</v>
      </c>
      <c r="N126" t="s">
        <v>22</v>
      </c>
      <c r="O126" t="s">
        <v>1964</v>
      </c>
      <c r="P126" s="15">
        <f t="shared" si="1"/>
        <v>4.6900000000000022</v>
      </c>
      <c r="Q126" s="20">
        <v>43435</v>
      </c>
    </row>
    <row r="127" spans="1:17" x14ac:dyDescent="0.25">
      <c r="A127">
        <v>838</v>
      </c>
      <c r="B127" t="s">
        <v>1960</v>
      </c>
      <c r="C127" t="s">
        <v>16</v>
      </c>
      <c r="D127" t="s">
        <v>55</v>
      </c>
      <c r="E127" t="s">
        <v>1961</v>
      </c>
      <c r="F127">
        <v>2.11</v>
      </c>
      <c r="G127" t="s">
        <v>19</v>
      </c>
      <c r="H127" t="s">
        <v>20</v>
      </c>
      <c r="I127" t="str">
        <f>"2-0"</f>
        <v>2-0</v>
      </c>
      <c r="J127" t="s">
        <v>21</v>
      </c>
      <c r="K127">
        <v>2.11</v>
      </c>
      <c r="L127">
        <v>1</v>
      </c>
      <c r="M127">
        <v>1.1100000000000001</v>
      </c>
      <c r="N127" t="s">
        <v>22</v>
      </c>
      <c r="O127" t="s">
        <v>1962</v>
      </c>
      <c r="P127" s="15">
        <f t="shared" si="1"/>
        <v>5.8000000000000025</v>
      </c>
      <c r="Q127" s="20">
        <v>43435</v>
      </c>
    </row>
    <row r="128" spans="1:17" x14ac:dyDescent="0.25">
      <c r="A128">
        <v>837</v>
      </c>
      <c r="B128" t="s">
        <v>1938</v>
      </c>
      <c r="C128" t="s">
        <v>16</v>
      </c>
      <c r="D128" t="s">
        <v>55</v>
      </c>
      <c r="E128" t="s">
        <v>1958</v>
      </c>
      <c r="F128">
        <v>0</v>
      </c>
      <c r="G128" t="s">
        <v>27</v>
      </c>
      <c r="H128" t="s">
        <v>39</v>
      </c>
      <c r="I128" t="str">
        <f>"1-1"</f>
        <v>1-1</v>
      </c>
      <c r="J128" t="s">
        <v>21</v>
      </c>
      <c r="K128">
        <v>2.19</v>
      </c>
      <c r="L128">
        <v>1</v>
      </c>
      <c r="M128">
        <v>-1</v>
      </c>
      <c r="N128" t="s">
        <v>22</v>
      </c>
      <c r="O128" t="s">
        <v>1959</v>
      </c>
      <c r="P128" s="15">
        <f t="shared" si="1"/>
        <v>4.8000000000000025</v>
      </c>
      <c r="Q128" s="20">
        <v>43435</v>
      </c>
    </row>
    <row r="129" spans="1:17" x14ac:dyDescent="0.25">
      <c r="A129">
        <v>836</v>
      </c>
      <c r="B129" t="s">
        <v>1953</v>
      </c>
      <c r="C129" t="s">
        <v>16</v>
      </c>
      <c r="D129" t="s">
        <v>55</v>
      </c>
      <c r="E129" t="s">
        <v>1956</v>
      </c>
      <c r="F129">
        <v>1.68</v>
      </c>
      <c r="G129" t="s">
        <v>19</v>
      </c>
      <c r="H129" t="s">
        <v>93</v>
      </c>
      <c r="I129" t="str">
        <f>"2-2"</f>
        <v>2-2</v>
      </c>
      <c r="J129" t="s">
        <v>21</v>
      </c>
      <c r="K129">
        <v>1.6839999999999999</v>
      </c>
      <c r="L129">
        <v>1</v>
      </c>
      <c r="M129">
        <v>0.68</v>
      </c>
      <c r="N129" t="s">
        <v>22</v>
      </c>
      <c r="O129" t="s">
        <v>1957</v>
      </c>
      <c r="P129" s="15">
        <f t="shared" si="1"/>
        <v>5.4800000000000022</v>
      </c>
      <c r="Q129" s="20">
        <v>43435</v>
      </c>
    </row>
    <row r="130" spans="1:17" x14ac:dyDescent="0.25">
      <c r="A130">
        <v>835</v>
      </c>
      <c r="B130" t="s">
        <v>1953</v>
      </c>
      <c r="C130" t="s">
        <v>16</v>
      </c>
      <c r="D130" t="s">
        <v>55</v>
      </c>
      <c r="E130" t="s">
        <v>1954</v>
      </c>
      <c r="F130">
        <v>0</v>
      </c>
      <c r="G130" t="s">
        <v>27</v>
      </c>
      <c r="H130" t="s">
        <v>1136</v>
      </c>
      <c r="I130" t="str">
        <f>"1-0 (2-1)"</f>
        <v>1-0 (2-1)</v>
      </c>
      <c r="J130" t="s">
        <v>21</v>
      </c>
      <c r="K130">
        <v>1.97</v>
      </c>
      <c r="L130">
        <v>1</v>
      </c>
      <c r="M130">
        <v>-1</v>
      </c>
      <c r="N130" t="s">
        <v>22</v>
      </c>
      <c r="O130" t="s">
        <v>1955</v>
      </c>
      <c r="P130" s="15">
        <f t="shared" si="1"/>
        <v>4.4800000000000022</v>
      </c>
      <c r="Q130" s="20">
        <v>43435</v>
      </c>
    </row>
    <row r="131" spans="1:17" x14ac:dyDescent="0.25">
      <c r="A131">
        <v>834</v>
      </c>
      <c r="B131" t="s">
        <v>1948</v>
      </c>
      <c r="C131" t="s">
        <v>16</v>
      </c>
      <c r="D131" t="s">
        <v>974</v>
      </c>
      <c r="E131" t="s">
        <v>1951</v>
      </c>
      <c r="F131">
        <v>0</v>
      </c>
      <c r="G131" t="s">
        <v>27</v>
      </c>
      <c r="H131" t="s">
        <v>20</v>
      </c>
      <c r="I131" t="str">
        <f>"1-0"</f>
        <v>1-0</v>
      </c>
      <c r="J131" t="s">
        <v>21</v>
      </c>
      <c r="K131">
        <v>1.925</v>
      </c>
      <c r="L131">
        <v>1</v>
      </c>
      <c r="M131">
        <v>-1</v>
      </c>
      <c r="N131" t="s">
        <v>22</v>
      </c>
      <c r="O131" t="s">
        <v>1952</v>
      </c>
      <c r="P131" s="15">
        <f t="shared" si="1"/>
        <v>3.4800000000000022</v>
      </c>
      <c r="Q131" s="20">
        <v>43435</v>
      </c>
    </row>
    <row r="132" spans="1:17" x14ac:dyDescent="0.25">
      <c r="A132">
        <v>833</v>
      </c>
      <c r="B132" t="s">
        <v>1948</v>
      </c>
      <c r="C132" t="s">
        <v>16</v>
      </c>
      <c r="D132" t="s">
        <v>974</v>
      </c>
      <c r="E132" t="s">
        <v>1949</v>
      </c>
      <c r="F132">
        <v>2.09</v>
      </c>
      <c r="G132" t="s">
        <v>19</v>
      </c>
      <c r="H132" t="s">
        <v>35</v>
      </c>
      <c r="I132" t="str">
        <f>"0-2"</f>
        <v>0-2</v>
      </c>
      <c r="J132" t="s">
        <v>21</v>
      </c>
      <c r="K132">
        <v>2.09</v>
      </c>
      <c r="L132">
        <v>1</v>
      </c>
      <c r="M132">
        <v>1.0900000000000001</v>
      </c>
      <c r="N132" t="s">
        <v>22</v>
      </c>
      <c r="O132" t="s">
        <v>1950</v>
      </c>
      <c r="P132" s="15">
        <f t="shared" si="1"/>
        <v>4.5700000000000021</v>
      </c>
      <c r="Q132" s="20">
        <v>43435</v>
      </c>
    </row>
    <row r="133" spans="1:17" x14ac:dyDescent="0.25">
      <c r="A133">
        <v>832</v>
      </c>
      <c r="B133" t="s">
        <v>1870</v>
      </c>
      <c r="C133" t="s">
        <v>16</v>
      </c>
      <c r="D133" t="s">
        <v>59</v>
      </c>
      <c r="E133" t="s">
        <v>1946</v>
      </c>
      <c r="F133">
        <v>1.76</v>
      </c>
      <c r="G133" t="s">
        <v>19</v>
      </c>
      <c r="H133" t="s">
        <v>35</v>
      </c>
      <c r="I133" t="str">
        <f>"1-3"</f>
        <v>1-3</v>
      </c>
      <c r="J133" t="s">
        <v>21</v>
      </c>
      <c r="K133">
        <v>1.7629999999999999</v>
      </c>
      <c r="L133">
        <v>1</v>
      </c>
      <c r="M133">
        <v>0.76</v>
      </c>
      <c r="N133" t="s">
        <v>22</v>
      </c>
      <c r="O133" t="s">
        <v>1947</v>
      </c>
      <c r="P133" s="15">
        <f t="shared" ref="P133:P196" si="2">P132+M133</f>
        <v>5.3300000000000018</v>
      </c>
      <c r="Q133" s="20">
        <v>43435</v>
      </c>
    </row>
    <row r="134" spans="1:17" x14ac:dyDescent="0.25">
      <c r="A134">
        <v>831</v>
      </c>
      <c r="B134" t="s">
        <v>1884</v>
      </c>
      <c r="C134" t="s">
        <v>16</v>
      </c>
      <c r="D134" t="s">
        <v>59</v>
      </c>
      <c r="E134" t="s">
        <v>1944</v>
      </c>
      <c r="F134">
        <v>0</v>
      </c>
      <c r="G134" t="s">
        <v>27</v>
      </c>
      <c r="H134" t="s">
        <v>110</v>
      </c>
      <c r="I134" t="str">
        <f>"1-5"</f>
        <v>1-5</v>
      </c>
      <c r="J134" t="s">
        <v>21</v>
      </c>
      <c r="K134">
        <v>1.8129999999999999</v>
      </c>
      <c r="L134">
        <v>1</v>
      </c>
      <c r="M134">
        <v>-1</v>
      </c>
      <c r="N134" t="s">
        <v>22</v>
      </c>
      <c r="O134" t="s">
        <v>1945</v>
      </c>
      <c r="P134" s="15">
        <f t="shared" si="2"/>
        <v>4.3300000000000018</v>
      </c>
      <c r="Q134" s="20">
        <v>43435</v>
      </c>
    </row>
    <row r="135" spans="1:17" x14ac:dyDescent="0.25">
      <c r="A135">
        <v>830</v>
      </c>
      <c r="B135" t="s">
        <v>1902</v>
      </c>
      <c r="C135" t="s">
        <v>16</v>
      </c>
      <c r="D135" t="s">
        <v>59</v>
      </c>
      <c r="E135" t="s">
        <v>1700</v>
      </c>
      <c r="F135">
        <v>2</v>
      </c>
      <c r="G135" t="s">
        <v>19</v>
      </c>
      <c r="H135" t="s">
        <v>28</v>
      </c>
      <c r="I135" t="str">
        <f>"0-2"</f>
        <v>0-2</v>
      </c>
      <c r="J135" t="s">
        <v>21</v>
      </c>
      <c r="K135">
        <v>2</v>
      </c>
      <c r="L135">
        <v>1</v>
      </c>
      <c r="M135">
        <v>1</v>
      </c>
      <c r="N135" t="s">
        <v>22</v>
      </c>
      <c r="O135" t="s">
        <v>1943</v>
      </c>
      <c r="P135" s="15">
        <f t="shared" si="2"/>
        <v>5.3300000000000018</v>
      </c>
      <c r="Q135" s="20">
        <v>43435</v>
      </c>
    </row>
    <row r="136" spans="1:17" x14ac:dyDescent="0.25">
      <c r="A136">
        <v>829</v>
      </c>
      <c r="B136" t="s">
        <v>1938</v>
      </c>
      <c r="C136" t="s">
        <v>16</v>
      </c>
      <c r="D136" t="s">
        <v>55</v>
      </c>
      <c r="E136" t="s">
        <v>1941</v>
      </c>
      <c r="F136">
        <v>1</v>
      </c>
      <c r="G136" t="s">
        <v>81</v>
      </c>
      <c r="H136" t="s">
        <v>35</v>
      </c>
      <c r="I136" t="str">
        <f>"2-2"</f>
        <v>2-2</v>
      </c>
      <c r="J136" t="s">
        <v>21</v>
      </c>
      <c r="K136">
        <v>1.74</v>
      </c>
      <c r="L136">
        <v>1</v>
      </c>
      <c r="M136">
        <v>0</v>
      </c>
      <c r="N136" t="s">
        <v>22</v>
      </c>
      <c r="O136" t="s">
        <v>1942</v>
      </c>
      <c r="P136" s="15">
        <f t="shared" si="2"/>
        <v>5.3300000000000018</v>
      </c>
      <c r="Q136" s="20">
        <v>43435</v>
      </c>
    </row>
    <row r="137" spans="1:17" x14ac:dyDescent="0.25">
      <c r="A137">
        <v>828</v>
      </c>
      <c r="B137" t="s">
        <v>1938</v>
      </c>
      <c r="C137" t="s">
        <v>16</v>
      </c>
      <c r="D137" t="s">
        <v>55</v>
      </c>
      <c r="E137" t="s">
        <v>1939</v>
      </c>
      <c r="F137">
        <v>0</v>
      </c>
      <c r="G137" t="s">
        <v>27</v>
      </c>
      <c r="H137" t="s">
        <v>599</v>
      </c>
      <c r="I137" t="str">
        <f>"0-0 (1-0)"</f>
        <v>0-0 (1-0)</v>
      </c>
      <c r="J137" t="s">
        <v>21</v>
      </c>
      <c r="K137">
        <v>1.84</v>
      </c>
      <c r="L137">
        <v>1</v>
      </c>
      <c r="M137">
        <v>-1</v>
      </c>
      <c r="N137" t="s">
        <v>22</v>
      </c>
      <c r="O137" t="s">
        <v>1940</v>
      </c>
      <c r="P137" s="15">
        <f t="shared" si="2"/>
        <v>4.3300000000000018</v>
      </c>
      <c r="Q137" s="20">
        <v>43435</v>
      </c>
    </row>
    <row r="138" spans="1:17" x14ac:dyDescent="0.25">
      <c r="A138">
        <v>827</v>
      </c>
      <c r="B138" t="s">
        <v>1935</v>
      </c>
      <c r="C138" t="s">
        <v>16</v>
      </c>
      <c r="D138" t="s">
        <v>55</v>
      </c>
      <c r="E138" t="s">
        <v>1936</v>
      </c>
      <c r="F138">
        <v>2.2000000000000002</v>
      </c>
      <c r="G138" t="s">
        <v>19</v>
      </c>
      <c r="H138" t="s">
        <v>35</v>
      </c>
      <c r="I138" t="str">
        <f>"1-2"</f>
        <v>1-2</v>
      </c>
      <c r="J138" t="s">
        <v>21</v>
      </c>
      <c r="K138">
        <v>2.2000000000000002</v>
      </c>
      <c r="L138">
        <v>1</v>
      </c>
      <c r="M138">
        <v>1.2</v>
      </c>
      <c r="N138" t="s">
        <v>22</v>
      </c>
      <c r="O138" t="s">
        <v>1937</v>
      </c>
      <c r="P138" s="15">
        <f t="shared" si="2"/>
        <v>5.530000000000002</v>
      </c>
      <c r="Q138" s="20">
        <v>43435</v>
      </c>
    </row>
    <row r="139" spans="1:17" x14ac:dyDescent="0.25">
      <c r="A139">
        <v>826</v>
      </c>
      <c r="B139" t="s">
        <v>1896</v>
      </c>
      <c r="C139" t="s">
        <v>16</v>
      </c>
      <c r="D139" t="s">
        <v>17</v>
      </c>
      <c r="E139" t="s">
        <v>1933</v>
      </c>
      <c r="F139">
        <v>2.2200000000000002</v>
      </c>
      <c r="G139" t="s">
        <v>19</v>
      </c>
      <c r="H139" t="s">
        <v>35</v>
      </c>
      <c r="I139" t="str">
        <f>"2-4"</f>
        <v>2-4</v>
      </c>
      <c r="J139" t="s">
        <v>21</v>
      </c>
      <c r="K139">
        <v>2.2200000000000002</v>
      </c>
      <c r="L139">
        <v>1</v>
      </c>
      <c r="M139">
        <v>1.22</v>
      </c>
      <c r="N139" t="s">
        <v>22</v>
      </c>
      <c r="O139" t="s">
        <v>1934</v>
      </c>
      <c r="P139" s="15">
        <f t="shared" si="2"/>
        <v>6.7500000000000018</v>
      </c>
      <c r="Q139" s="20">
        <v>43435</v>
      </c>
    </row>
    <row r="140" spans="1:17" x14ac:dyDescent="0.25">
      <c r="A140">
        <v>825</v>
      </c>
      <c r="B140" t="s">
        <v>1896</v>
      </c>
      <c r="C140" t="s">
        <v>16</v>
      </c>
      <c r="D140" t="s">
        <v>17</v>
      </c>
      <c r="E140" t="s">
        <v>1931</v>
      </c>
      <c r="F140">
        <v>0</v>
      </c>
      <c r="G140" t="s">
        <v>27</v>
      </c>
      <c r="H140" t="s">
        <v>191</v>
      </c>
      <c r="I140" t="str">
        <f>"1-0"</f>
        <v>1-0</v>
      </c>
      <c r="J140" t="s">
        <v>21</v>
      </c>
      <c r="K140">
        <v>2.0299999999999998</v>
      </c>
      <c r="L140">
        <v>1</v>
      </c>
      <c r="M140">
        <v>-1</v>
      </c>
      <c r="N140" t="s">
        <v>22</v>
      </c>
      <c r="O140" t="s">
        <v>1932</v>
      </c>
      <c r="P140" s="15">
        <f t="shared" si="2"/>
        <v>5.7500000000000018</v>
      </c>
      <c r="Q140" s="20">
        <v>43435</v>
      </c>
    </row>
    <row r="141" spans="1:17" x14ac:dyDescent="0.25">
      <c r="A141">
        <v>824</v>
      </c>
      <c r="B141" t="s">
        <v>1928</v>
      </c>
      <c r="C141" t="s">
        <v>16</v>
      </c>
      <c r="D141" t="s">
        <v>17</v>
      </c>
      <c r="E141" t="s">
        <v>1929</v>
      </c>
      <c r="F141">
        <v>1</v>
      </c>
      <c r="G141" t="s">
        <v>81</v>
      </c>
      <c r="H141" t="s">
        <v>51</v>
      </c>
      <c r="I141" t="str">
        <f>"1-0"</f>
        <v>1-0</v>
      </c>
      <c r="J141" t="s">
        <v>21</v>
      </c>
      <c r="K141">
        <v>1.7090000000000001</v>
      </c>
      <c r="L141">
        <v>1</v>
      </c>
      <c r="M141">
        <v>0</v>
      </c>
      <c r="N141" t="s">
        <v>22</v>
      </c>
      <c r="O141" t="s">
        <v>1930</v>
      </c>
      <c r="P141" s="15">
        <f t="shared" si="2"/>
        <v>5.7500000000000018</v>
      </c>
      <c r="Q141" s="20">
        <v>43435</v>
      </c>
    </row>
    <row r="142" spans="1:17" x14ac:dyDescent="0.25">
      <c r="A142">
        <v>823</v>
      </c>
      <c r="B142" t="s">
        <v>1925</v>
      </c>
      <c r="C142" t="s">
        <v>16</v>
      </c>
      <c r="D142" t="s">
        <v>25</v>
      </c>
      <c r="E142" t="s">
        <v>1926</v>
      </c>
      <c r="F142">
        <v>1.69</v>
      </c>
      <c r="G142" t="s">
        <v>19</v>
      </c>
      <c r="H142" t="s">
        <v>113</v>
      </c>
      <c r="I142" t="str">
        <f>"1-1"</f>
        <v>1-1</v>
      </c>
      <c r="J142" t="s">
        <v>21</v>
      </c>
      <c r="K142">
        <v>1.6890000000000001</v>
      </c>
      <c r="L142">
        <v>1</v>
      </c>
      <c r="M142">
        <v>0.69</v>
      </c>
      <c r="N142" t="s">
        <v>22</v>
      </c>
      <c r="O142" t="s">
        <v>1927</v>
      </c>
      <c r="P142" s="15">
        <f t="shared" si="2"/>
        <v>6.4400000000000013</v>
      </c>
      <c r="Q142" s="20">
        <v>43435</v>
      </c>
    </row>
    <row r="143" spans="1:17" x14ac:dyDescent="0.25">
      <c r="A143">
        <v>822</v>
      </c>
      <c r="B143" t="s">
        <v>1922</v>
      </c>
      <c r="C143" t="s">
        <v>16</v>
      </c>
      <c r="D143" t="s">
        <v>25</v>
      </c>
      <c r="E143" t="s">
        <v>1923</v>
      </c>
      <c r="F143">
        <v>0</v>
      </c>
      <c r="G143" t="s">
        <v>27</v>
      </c>
      <c r="H143" t="s">
        <v>73</v>
      </c>
      <c r="I143" t="str">
        <f>"1-1"</f>
        <v>1-1</v>
      </c>
      <c r="J143" t="s">
        <v>21</v>
      </c>
      <c r="K143">
        <v>1.7749999999999999</v>
      </c>
      <c r="L143">
        <v>1</v>
      </c>
      <c r="M143">
        <v>-1</v>
      </c>
      <c r="N143" t="s">
        <v>22</v>
      </c>
      <c r="O143" t="s">
        <v>1924</v>
      </c>
      <c r="P143" s="15">
        <f t="shared" si="2"/>
        <v>5.4400000000000013</v>
      </c>
      <c r="Q143" s="20">
        <v>43435</v>
      </c>
    </row>
    <row r="144" spans="1:17" x14ac:dyDescent="0.25">
      <c r="A144">
        <v>821</v>
      </c>
      <c r="B144" t="s">
        <v>1919</v>
      </c>
      <c r="C144" t="s">
        <v>16</v>
      </c>
      <c r="D144" t="s">
        <v>25</v>
      </c>
      <c r="E144" t="s">
        <v>1920</v>
      </c>
      <c r="F144">
        <v>0</v>
      </c>
      <c r="G144" t="s">
        <v>27</v>
      </c>
      <c r="H144" t="s">
        <v>20</v>
      </c>
      <c r="I144" t="str">
        <f>"1-0"</f>
        <v>1-0</v>
      </c>
      <c r="J144" t="s">
        <v>21</v>
      </c>
      <c r="K144">
        <v>2.42</v>
      </c>
      <c r="L144">
        <v>1</v>
      </c>
      <c r="M144">
        <v>-1</v>
      </c>
      <c r="N144" t="s">
        <v>22</v>
      </c>
      <c r="O144" t="s">
        <v>1921</v>
      </c>
      <c r="P144" s="15">
        <f t="shared" si="2"/>
        <v>4.4400000000000013</v>
      </c>
      <c r="Q144" s="20">
        <v>43435</v>
      </c>
    </row>
    <row r="145" spans="1:17" x14ac:dyDescent="0.25">
      <c r="A145">
        <v>820</v>
      </c>
      <c r="B145" t="s">
        <v>1916</v>
      </c>
      <c r="C145" t="s">
        <v>16</v>
      </c>
      <c r="D145" t="s">
        <v>25</v>
      </c>
      <c r="E145" t="s">
        <v>1917</v>
      </c>
      <c r="F145">
        <v>1.81</v>
      </c>
      <c r="G145" t="s">
        <v>19</v>
      </c>
      <c r="H145" t="s">
        <v>86</v>
      </c>
      <c r="I145" t="str">
        <f>"2-1"</f>
        <v>2-1</v>
      </c>
      <c r="J145" t="s">
        <v>21</v>
      </c>
      <c r="K145">
        <v>1.8129999999999999</v>
      </c>
      <c r="L145">
        <v>1</v>
      </c>
      <c r="M145">
        <v>0.81</v>
      </c>
      <c r="N145" t="s">
        <v>22</v>
      </c>
      <c r="O145" t="s">
        <v>1918</v>
      </c>
      <c r="P145" s="15">
        <f t="shared" si="2"/>
        <v>5.2500000000000018</v>
      </c>
      <c r="Q145" s="20">
        <v>43435</v>
      </c>
    </row>
    <row r="146" spans="1:17" x14ac:dyDescent="0.25">
      <c r="A146">
        <v>819</v>
      </c>
      <c r="B146" t="s">
        <v>1884</v>
      </c>
      <c r="C146" t="s">
        <v>16</v>
      </c>
      <c r="D146" t="s">
        <v>25</v>
      </c>
      <c r="E146" t="s">
        <v>1913</v>
      </c>
      <c r="F146">
        <v>0</v>
      </c>
      <c r="G146" t="s">
        <v>27</v>
      </c>
      <c r="H146" t="s">
        <v>1914</v>
      </c>
      <c r="I146" t="str">
        <f>"2-0"</f>
        <v>2-0</v>
      </c>
      <c r="J146" t="s">
        <v>21</v>
      </c>
      <c r="K146">
        <v>1.714</v>
      </c>
      <c r="L146">
        <v>1</v>
      </c>
      <c r="M146">
        <v>-1</v>
      </c>
      <c r="N146" t="s">
        <v>22</v>
      </c>
      <c r="O146" t="s">
        <v>1915</v>
      </c>
      <c r="P146" s="15">
        <f t="shared" si="2"/>
        <v>4.2500000000000018</v>
      </c>
      <c r="Q146" s="20">
        <v>43435</v>
      </c>
    </row>
    <row r="147" spans="1:17" x14ac:dyDescent="0.25">
      <c r="A147">
        <v>818</v>
      </c>
      <c r="B147" t="s">
        <v>1910</v>
      </c>
      <c r="C147" t="s">
        <v>16</v>
      </c>
      <c r="D147" t="s">
        <v>17</v>
      </c>
      <c r="E147" t="s">
        <v>1911</v>
      </c>
      <c r="F147">
        <v>2.2200000000000002</v>
      </c>
      <c r="G147" t="s">
        <v>19</v>
      </c>
      <c r="H147" t="s">
        <v>20</v>
      </c>
      <c r="I147" t="str">
        <f>"3-1"</f>
        <v>3-1</v>
      </c>
      <c r="J147" t="s">
        <v>21</v>
      </c>
      <c r="K147">
        <v>2.2200000000000002</v>
      </c>
      <c r="L147">
        <v>1</v>
      </c>
      <c r="M147">
        <v>1.22</v>
      </c>
      <c r="N147" t="s">
        <v>22</v>
      </c>
      <c r="O147" t="s">
        <v>1912</v>
      </c>
      <c r="P147" s="15">
        <f t="shared" si="2"/>
        <v>5.4700000000000015</v>
      </c>
      <c r="Q147" s="20">
        <v>43435</v>
      </c>
    </row>
    <row r="148" spans="1:17" x14ac:dyDescent="0.25">
      <c r="A148">
        <v>817</v>
      </c>
      <c r="B148" t="s">
        <v>1896</v>
      </c>
      <c r="C148" t="s">
        <v>16</v>
      </c>
      <c r="D148" t="s">
        <v>17</v>
      </c>
      <c r="E148" t="s">
        <v>1908</v>
      </c>
      <c r="F148">
        <v>1.85</v>
      </c>
      <c r="G148" t="s">
        <v>19</v>
      </c>
      <c r="H148" t="s">
        <v>167</v>
      </c>
      <c r="I148" t="str">
        <f>"3-1"</f>
        <v>3-1</v>
      </c>
      <c r="J148" t="s">
        <v>21</v>
      </c>
      <c r="K148">
        <v>1.847</v>
      </c>
      <c r="L148">
        <v>1</v>
      </c>
      <c r="M148">
        <v>0.85</v>
      </c>
      <c r="N148" t="s">
        <v>22</v>
      </c>
      <c r="O148" t="s">
        <v>1909</v>
      </c>
      <c r="P148" s="15">
        <f t="shared" si="2"/>
        <v>6.3200000000000012</v>
      </c>
      <c r="Q148" s="20">
        <v>43435</v>
      </c>
    </row>
    <row r="149" spans="1:17" x14ac:dyDescent="0.25">
      <c r="A149">
        <v>816</v>
      </c>
      <c r="B149" t="s">
        <v>1905</v>
      </c>
      <c r="C149" t="s">
        <v>16</v>
      </c>
      <c r="D149" t="s">
        <v>25</v>
      </c>
      <c r="E149" t="s">
        <v>1906</v>
      </c>
      <c r="F149">
        <v>0</v>
      </c>
      <c r="G149" t="s">
        <v>27</v>
      </c>
      <c r="H149" t="s">
        <v>73</v>
      </c>
      <c r="I149" t="str">
        <f>"1-1"</f>
        <v>1-1</v>
      </c>
      <c r="J149" t="s">
        <v>21</v>
      </c>
      <c r="K149">
        <v>1.7350000000000001</v>
      </c>
      <c r="L149">
        <v>1</v>
      </c>
      <c r="M149">
        <v>-1</v>
      </c>
      <c r="N149" t="s">
        <v>22</v>
      </c>
      <c r="O149" t="s">
        <v>1907</v>
      </c>
      <c r="P149" s="15">
        <f t="shared" si="2"/>
        <v>5.3200000000000012</v>
      </c>
      <c r="Q149" s="20">
        <v>43435</v>
      </c>
    </row>
    <row r="150" spans="1:17" x14ac:dyDescent="0.25">
      <c r="A150">
        <v>815</v>
      </c>
      <c r="B150" t="s">
        <v>1902</v>
      </c>
      <c r="C150" t="s">
        <v>16</v>
      </c>
      <c r="D150" t="s">
        <v>25</v>
      </c>
      <c r="E150" t="s">
        <v>1903</v>
      </c>
      <c r="F150">
        <v>2.11</v>
      </c>
      <c r="G150" t="s">
        <v>19</v>
      </c>
      <c r="H150" t="s">
        <v>93</v>
      </c>
      <c r="I150" t="str">
        <f>"0-1"</f>
        <v>0-1</v>
      </c>
      <c r="J150" t="s">
        <v>21</v>
      </c>
      <c r="K150">
        <v>2.11</v>
      </c>
      <c r="L150">
        <v>1</v>
      </c>
      <c r="M150">
        <v>1.1100000000000001</v>
      </c>
      <c r="N150" t="s">
        <v>22</v>
      </c>
      <c r="O150" t="s">
        <v>1904</v>
      </c>
      <c r="P150" s="15">
        <f t="shared" si="2"/>
        <v>6.4300000000000015</v>
      </c>
      <c r="Q150" s="20">
        <v>43435</v>
      </c>
    </row>
    <row r="151" spans="1:17" x14ac:dyDescent="0.25">
      <c r="A151">
        <v>814</v>
      </c>
      <c r="B151" t="s">
        <v>1899</v>
      </c>
      <c r="C151" t="s">
        <v>16</v>
      </c>
      <c r="D151" t="s">
        <v>55</v>
      </c>
      <c r="E151" t="s">
        <v>1900</v>
      </c>
      <c r="F151">
        <v>1</v>
      </c>
      <c r="G151" t="s">
        <v>81</v>
      </c>
      <c r="H151" t="s">
        <v>51</v>
      </c>
      <c r="I151" t="str">
        <f>"2-1"</f>
        <v>2-1</v>
      </c>
      <c r="J151" t="s">
        <v>21</v>
      </c>
      <c r="K151">
        <v>1.9</v>
      </c>
      <c r="L151">
        <v>1</v>
      </c>
      <c r="M151">
        <v>0</v>
      </c>
      <c r="N151" t="s">
        <v>22</v>
      </c>
      <c r="O151" t="s">
        <v>1901</v>
      </c>
      <c r="P151" s="15">
        <f t="shared" si="2"/>
        <v>6.4300000000000015</v>
      </c>
      <c r="Q151" s="20">
        <v>43435</v>
      </c>
    </row>
    <row r="152" spans="1:17" x14ac:dyDescent="0.25">
      <c r="A152">
        <v>813</v>
      </c>
      <c r="B152" t="s">
        <v>1896</v>
      </c>
      <c r="C152" t="s">
        <v>16</v>
      </c>
      <c r="D152" t="s">
        <v>17</v>
      </c>
      <c r="E152" t="s">
        <v>1897</v>
      </c>
      <c r="F152">
        <v>1.68</v>
      </c>
      <c r="G152" t="s">
        <v>19</v>
      </c>
      <c r="H152" t="s">
        <v>93</v>
      </c>
      <c r="I152" t="str">
        <f>"0-1"</f>
        <v>0-1</v>
      </c>
      <c r="J152" t="s">
        <v>21</v>
      </c>
      <c r="K152">
        <v>1.6839999999999999</v>
      </c>
      <c r="L152">
        <v>1</v>
      </c>
      <c r="M152">
        <v>0.68</v>
      </c>
      <c r="N152" t="s">
        <v>22</v>
      </c>
      <c r="O152" t="s">
        <v>1898</v>
      </c>
      <c r="P152" s="15">
        <f t="shared" si="2"/>
        <v>7.1100000000000012</v>
      </c>
      <c r="Q152" s="20">
        <v>43435</v>
      </c>
    </row>
    <row r="153" spans="1:17" x14ac:dyDescent="0.25">
      <c r="A153">
        <v>812</v>
      </c>
      <c r="B153" t="s">
        <v>1870</v>
      </c>
      <c r="C153" t="s">
        <v>16</v>
      </c>
      <c r="D153" t="s">
        <v>59</v>
      </c>
      <c r="E153" t="s">
        <v>1894</v>
      </c>
      <c r="F153">
        <v>0</v>
      </c>
      <c r="G153" t="s">
        <v>27</v>
      </c>
      <c r="H153" t="s">
        <v>191</v>
      </c>
      <c r="I153" t="str">
        <f>"2-3"</f>
        <v>2-3</v>
      </c>
      <c r="J153" t="s">
        <v>21</v>
      </c>
      <c r="K153">
        <v>1.6839999999999999</v>
      </c>
      <c r="L153">
        <v>1</v>
      </c>
      <c r="M153">
        <v>-1</v>
      </c>
      <c r="N153" t="s">
        <v>22</v>
      </c>
      <c r="O153" t="s">
        <v>1895</v>
      </c>
      <c r="P153" s="15">
        <f t="shared" si="2"/>
        <v>6.1100000000000012</v>
      </c>
      <c r="Q153" s="20">
        <v>43435</v>
      </c>
    </row>
    <row r="154" spans="1:17" x14ac:dyDescent="0.25">
      <c r="A154">
        <v>811</v>
      </c>
      <c r="B154" t="s">
        <v>1887</v>
      </c>
      <c r="C154" t="s">
        <v>16</v>
      </c>
      <c r="D154" t="s">
        <v>55</v>
      </c>
      <c r="E154" t="s">
        <v>1892</v>
      </c>
      <c r="F154">
        <v>1.72</v>
      </c>
      <c r="G154" t="s">
        <v>19</v>
      </c>
      <c r="H154" t="s">
        <v>73</v>
      </c>
      <c r="I154" t="str">
        <f>"3-1"</f>
        <v>3-1</v>
      </c>
      <c r="J154" t="s">
        <v>21</v>
      </c>
      <c r="K154">
        <v>1.7190000000000001</v>
      </c>
      <c r="L154">
        <v>1</v>
      </c>
      <c r="M154">
        <v>0.72</v>
      </c>
      <c r="N154" t="s">
        <v>22</v>
      </c>
      <c r="O154" t="s">
        <v>1893</v>
      </c>
      <c r="P154" s="15">
        <f t="shared" si="2"/>
        <v>6.830000000000001</v>
      </c>
      <c r="Q154" s="20">
        <v>43435</v>
      </c>
    </row>
    <row r="155" spans="1:17" x14ac:dyDescent="0.25">
      <c r="A155">
        <v>810</v>
      </c>
      <c r="B155" t="s">
        <v>1887</v>
      </c>
      <c r="C155" t="s">
        <v>16</v>
      </c>
      <c r="D155" t="s">
        <v>55</v>
      </c>
      <c r="E155" t="s">
        <v>1890</v>
      </c>
      <c r="F155">
        <v>1.68</v>
      </c>
      <c r="G155" t="s">
        <v>19</v>
      </c>
      <c r="H155" t="s">
        <v>35</v>
      </c>
      <c r="I155" t="str">
        <f>"1-3"</f>
        <v>1-3</v>
      </c>
      <c r="J155" t="s">
        <v>21</v>
      </c>
      <c r="K155">
        <v>1.68</v>
      </c>
      <c r="L155">
        <v>1</v>
      </c>
      <c r="M155">
        <v>0.68</v>
      </c>
      <c r="N155" t="s">
        <v>22</v>
      </c>
      <c r="O155" t="s">
        <v>1891</v>
      </c>
      <c r="P155" s="15">
        <f t="shared" si="2"/>
        <v>7.5100000000000007</v>
      </c>
      <c r="Q155" s="20">
        <v>43435</v>
      </c>
    </row>
    <row r="156" spans="1:17" x14ac:dyDescent="0.25">
      <c r="A156">
        <v>809</v>
      </c>
      <c r="B156" t="s">
        <v>1887</v>
      </c>
      <c r="C156" t="s">
        <v>16</v>
      </c>
      <c r="D156" t="s">
        <v>55</v>
      </c>
      <c r="E156" t="s">
        <v>1888</v>
      </c>
      <c r="F156">
        <v>1</v>
      </c>
      <c r="G156" t="s">
        <v>81</v>
      </c>
      <c r="H156" t="s">
        <v>51</v>
      </c>
      <c r="I156" t="str">
        <f>"3-2"</f>
        <v>3-2</v>
      </c>
      <c r="J156" t="s">
        <v>21</v>
      </c>
      <c r="K156">
        <v>1.8129999999999999</v>
      </c>
      <c r="L156">
        <v>1</v>
      </c>
      <c r="M156">
        <v>0</v>
      </c>
      <c r="N156" t="s">
        <v>22</v>
      </c>
      <c r="O156" t="s">
        <v>1889</v>
      </c>
      <c r="P156" s="15">
        <f t="shared" si="2"/>
        <v>7.5100000000000007</v>
      </c>
      <c r="Q156" s="20">
        <v>43435</v>
      </c>
    </row>
    <row r="157" spans="1:17" x14ac:dyDescent="0.25">
      <c r="A157">
        <v>808</v>
      </c>
      <c r="B157" t="s">
        <v>1884</v>
      </c>
      <c r="C157" t="s">
        <v>16</v>
      </c>
      <c r="D157" t="s">
        <v>55</v>
      </c>
      <c r="E157" t="s">
        <v>1885</v>
      </c>
      <c r="F157">
        <v>0</v>
      </c>
      <c r="G157" t="s">
        <v>27</v>
      </c>
      <c r="H157" t="s">
        <v>129</v>
      </c>
      <c r="I157" t="str">
        <f>"0-3"</f>
        <v>0-3</v>
      </c>
      <c r="J157" t="s">
        <v>21</v>
      </c>
      <c r="K157">
        <v>1.746</v>
      </c>
      <c r="L157">
        <v>1</v>
      </c>
      <c r="M157">
        <v>-1</v>
      </c>
      <c r="N157" t="s">
        <v>22</v>
      </c>
      <c r="O157" t="s">
        <v>1886</v>
      </c>
      <c r="P157" s="15">
        <f t="shared" si="2"/>
        <v>6.5100000000000007</v>
      </c>
      <c r="Q157" s="20">
        <v>43435</v>
      </c>
    </row>
    <row r="158" spans="1:17" x14ac:dyDescent="0.25">
      <c r="A158">
        <v>807</v>
      </c>
      <c r="B158" t="s">
        <v>1881</v>
      </c>
      <c r="C158" t="s">
        <v>16</v>
      </c>
      <c r="D158" t="s">
        <v>55</v>
      </c>
      <c r="E158" t="s">
        <v>1882</v>
      </c>
      <c r="F158">
        <v>1.75</v>
      </c>
      <c r="G158" t="s">
        <v>19</v>
      </c>
      <c r="H158" t="s">
        <v>86</v>
      </c>
      <c r="I158" t="str">
        <f>"1-1"</f>
        <v>1-1</v>
      </c>
      <c r="J158" t="s">
        <v>21</v>
      </c>
      <c r="K158">
        <v>1.7509999999999999</v>
      </c>
      <c r="L158">
        <v>1</v>
      </c>
      <c r="M158">
        <v>0.75</v>
      </c>
      <c r="N158" t="s">
        <v>22</v>
      </c>
      <c r="O158" t="s">
        <v>1883</v>
      </c>
      <c r="P158" s="15">
        <f t="shared" si="2"/>
        <v>7.2600000000000007</v>
      </c>
      <c r="Q158" s="20">
        <v>43435</v>
      </c>
    </row>
    <row r="159" spans="1:17" x14ac:dyDescent="0.25">
      <c r="A159">
        <v>806</v>
      </c>
      <c r="B159" t="s">
        <v>1878</v>
      </c>
      <c r="C159" t="s">
        <v>16</v>
      </c>
      <c r="D159" t="s">
        <v>59</v>
      </c>
      <c r="E159" t="s">
        <v>1879</v>
      </c>
      <c r="F159">
        <v>2.3199999999999998</v>
      </c>
      <c r="G159" t="s">
        <v>19</v>
      </c>
      <c r="H159" t="s">
        <v>39</v>
      </c>
      <c r="I159" t="str">
        <f>"2-6"</f>
        <v>2-6</v>
      </c>
      <c r="J159" t="s">
        <v>21</v>
      </c>
      <c r="K159">
        <v>2.3199999999999998</v>
      </c>
      <c r="L159">
        <v>1</v>
      </c>
      <c r="M159">
        <v>1.32</v>
      </c>
      <c r="N159" t="s">
        <v>22</v>
      </c>
      <c r="O159" t="s">
        <v>1880</v>
      </c>
      <c r="P159" s="15">
        <f t="shared" si="2"/>
        <v>8.58</v>
      </c>
      <c r="Q159" s="20">
        <v>43435</v>
      </c>
    </row>
    <row r="160" spans="1:17" x14ac:dyDescent="0.25">
      <c r="A160">
        <v>805</v>
      </c>
      <c r="B160" t="s">
        <v>1875</v>
      </c>
      <c r="C160" t="s">
        <v>16</v>
      </c>
      <c r="D160" t="s">
        <v>59</v>
      </c>
      <c r="E160" t="s">
        <v>1876</v>
      </c>
      <c r="F160">
        <v>1.72</v>
      </c>
      <c r="G160" t="s">
        <v>19</v>
      </c>
      <c r="H160" t="s">
        <v>20</v>
      </c>
      <c r="I160" t="str">
        <f>"3-1"</f>
        <v>3-1</v>
      </c>
      <c r="J160" t="s">
        <v>21</v>
      </c>
      <c r="K160">
        <v>1.724</v>
      </c>
      <c r="L160">
        <v>1</v>
      </c>
      <c r="M160">
        <v>0.72</v>
      </c>
      <c r="N160" t="s">
        <v>22</v>
      </c>
      <c r="O160" t="s">
        <v>1877</v>
      </c>
      <c r="P160" s="15">
        <f t="shared" si="2"/>
        <v>9.3000000000000007</v>
      </c>
      <c r="Q160" s="20">
        <v>43435</v>
      </c>
    </row>
    <row r="161" spans="1:17" x14ac:dyDescent="0.25">
      <c r="A161">
        <v>804</v>
      </c>
      <c r="B161" t="s">
        <v>1870</v>
      </c>
      <c r="C161" t="s">
        <v>16</v>
      </c>
      <c r="D161" t="s">
        <v>59</v>
      </c>
      <c r="E161" t="s">
        <v>1873</v>
      </c>
      <c r="F161">
        <v>1.93</v>
      </c>
      <c r="G161" t="s">
        <v>19</v>
      </c>
      <c r="H161" t="s">
        <v>73</v>
      </c>
      <c r="I161" t="str">
        <f>"2-0"</f>
        <v>2-0</v>
      </c>
      <c r="J161" t="s">
        <v>21</v>
      </c>
      <c r="K161">
        <v>1.9339999999999999</v>
      </c>
      <c r="L161">
        <v>1</v>
      </c>
      <c r="M161">
        <v>0.93</v>
      </c>
      <c r="N161" t="s">
        <v>22</v>
      </c>
      <c r="O161" t="s">
        <v>1874</v>
      </c>
      <c r="P161" s="15">
        <f t="shared" si="2"/>
        <v>10.23</v>
      </c>
      <c r="Q161" s="20">
        <v>43435</v>
      </c>
    </row>
    <row r="162" spans="1:17" x14ac:dyDescent="0.25">
      <c r="A162">
        <v>803</v>
      </c>
      <c r="B162" t="s">
        <v>1870</v>
      </c>
      <c r="C162" t="s">
        <v>16</v>
      </c>
      <c r="D162" t="s">
        <v>59</v>
      </c>
      <c r="E162" t="s">
        <v>1871</v>
      </c>
      <c r="F162">
        <v>0</v>
      </c>
      <c r="G162" t="s">
        <v>27</v>
      </c>
      <c r="H162" t="s">
        <v>20</v>
      </c>
      <c r="I162" t="str">
        <f>"0-1"</f>
        <v>0-1</v>
      </c>
      <c r="J162" t="s">
        <v>21</v>
      </c>
      <c r="K162">
        <v>2.0299999999999998</v>
      </c>
      <c r="L162">
        <v>1</v>
      </c>
      <c r="M162">
        <v>-1</v>
      </c>
      <c r="N162" t="s">
        <v>22</v>
      </c>
      <c r="O162" t="s">
        <v>1872</v>
      </c>
      <c r="P162" s="15">
        <f t="shared" si="2"/>
        <v>9.23</v>
      </c>
      <c r="Q162" s="20">
        <v>43435</v>
      </c>
    </row>
    <row r="163" spans="1:17" x14ac:dyDescent="0.25">
      <c r="A163">
        <v>802</v>
      </c>
      <c r="B163" t="s">
        <v>1854</v>
      </c>
      <c r="C163" t="s">
        <v>16</v>
      </c>
      <c r="D163" t="s">
        <v>101</v>
      </c>
      <c r="E163" t="s">
        <v>1868</v>
      </c>
      <c r="F163">
        <v>1.81</v>
      </c>
      <c r="G163" t="s">
        <v>19</v>
      </c>
      <c r="H163" t="s">
        <v>113</v>
      </c>
      <c r="I163" t="str">
        <f>"1-1"</f>
        <v>1-1</v>
      </c>
      <c r="J163" t="s">
        <v>21</v>
      </c>
      <c r="K163">
        <v>1.8129999999999999</v>
      </c>
      <c r="L163">
        <v>1</v>
      </c>
      <c r="M163">
        <v>0.81</v>
      </c>
      <c r="N163" t="s">
        <v>22</v>
      </c>
      <c r="O163" t="s">
        <v>1869</v>
      </c>
      <c r="P163" s="15">
        <f t="shared" si="2"/>
        <v>10.040000000000001</v>
      </c>
      <c r="Q163" s="20">
        <v>43435</v>
      </c>
    </row>
    <row r="164" spans="1:17" x14ac:dyDescent="0.25">
      <c r="A164">
        <v>801</v>
      </c>
      <c r="B164" t="s">
        <v>1854</v>
      </c>
      <c r="C164" t="s">
        <v>16</v>
      </c>
      <c r="D164" t="s">
        <v>101</v>
      </c>
      <c r="E164" t="s">
        <v>1866</v>
      </c>
      <c r="F164">
        <v>1.68</v>
      </c>
      <c r="G164" t="s">
        <v>19</v>
      </c>
      <c r="H164" t="s">
        <v>32</v>
      </c>
      <c r="I164" t="str">
        <f>"1-2"</f>
        <v>1-2</v>
      </c>
      <c r="J164" t="s">
        <v>21</v>
      </c>
      <c r="K164">
        <v>1.6839999999999999</v>
      </c>
      <c r="L164">
        <v>1</v>
      </c>
      <c r="M164">
        <v>0.68</v>
      </c>
      <c r="N164" t="s">
        <v>22</v>
      </c>
      <c r="O164" t="s">
        <v>1867</v>
      </c>
      <c r="P164" s="15">
        <f t="shared" si="2"/>
        <v>10.72</v>
      </c>
      <c r="Q164" s="20">
        <v>43435</v>
      </c>
    </row>
    <row r="165" spans="1:17" x14ac:dyDescent="0.25">
      <c r="A165">
        <v>800</v>
      </c>
      <c r="B165" t="s">
        <v>1854</v>
      </c>
      <c r="C165" t="s">
        <v>16</v>
      </c>
      <c r="D165" t="s">
        <v>101</v>
      </c>
      <c r="E165" t="s">
        <v>1864</v>
      </c>
      <c r="F165">
        <v>1.96</v>
      </c>
      <c r="G165" t="s">
        <v>19</v>
      </c>
      <c r="H165" t="s">
        <v>93</v>
      </c>
      <c r="I165" t="str">
        <f>"0-2"</f>
        <v>0-2</v>
      </c>
      <c r="J165" t="s">
        <v>21</v>
      </c>
      <c r="K165">
        <v>1.9610000000000001</v>
      </c>
      <c r="L165">
        <v>1</v>
      </c>
      <c r="M165">
        <v>0.96</v>
      </c>
      <c r="N165" t="s">
        <v>22</v>
      </c>
      <c r="O165" t="s">
        <v>1865</v>
      </c>
      <c r="P165" s="15">
        <f t="shared" si="2"/>
        <v>11.68</v>
      </c>
      <c r="Q165" s="20">
        <v>43435</v>
      </c>
    </row>
    <row r="166" spans="1:17" x14ac:dyDescent="0.25">
      <c r="A166">
        <v>799</v>
      </c>
      <c r="B166" t="s">
        <v>1854</v>
      </c>
      <c r="C166" t="s">
        <v>16</v>
      </c>
      <c r="D166" t="s">
        <v>101</v>
      </c>
      <c r="E166" t="s">
        <v>1862</v>
      </c>
      <c r="F166">
        <v>1.74</v>
      </c>
      <c r="G166" t="s">
        <v>19</v>
      </c>
      <c r="H166" t="s">
        <v>113</v>
      </c>
      <c r="I166" t="str">
        <f>"1-1"</f>
        <v>1-1</v>
      </c>
      <c r="J166" t="s">
        <v>21</v>
      </c>
      <c r="K166">
        <v>1.7350000000000001</v>
      </c>
      <c r="L166">
        <v>1</v>
      </c>
      <c r="M166">
        <v>0.74</v>
      </c>
      <c r="N166" t="s">
        <v>22</v>
      </c>
      <c r="O166" t="s">
        <v>1863</v>
      </c>
      <c r="P166" s="15">
        <f t="shared" si="2"/>
        <v>12.42</v>
      </c>
      <c r="Q166" s="20">
        <v>43435</v>
      </c>
    </row>
    <row r="167" spans="1:17" x14ac:dyDescent="0.25">
      <c r="A167">
        <v>798</v>
      </c>
      <c r="B167" t="s">
        <v>1854</v>
      </c>
      <c r="C167" t="s">
        <v>16</v>
      </c>
      <c r="D167" t="s">
        <v>101</v>
      </c>
      <c r="E167" t="s">
        <v>464</v>
      </c>
      <c r="F167">
        <v>1.95</v>
      </c>
      <c r="G167" t="s">
        <v>19</v>
      </c>
      <c r="H167" t="s">
        <v>402</v>
      </c>
      <c r="I167" t="str">
        <f>"1-0"</f>
        <v>1-0</v>
      </c>
      <c r="J167" t="s">
        <v>21</v>
      </c>
      <c r="K167">
        <v>1.952</v>
      </c>
      <c r="L167">
        <v>1</v>
      </c>
      <c r="M167">
        <v>0.95</v>
      </c>
      <c r="N167" t="s">
        <v>22</v>
      </c>
      <c r="O167" t="s">
        <v>1861</v>
      </c>
      <c r="P167" s="15">
        <f t="shared" si="2"/>
        <v>13.37</v>
      </c>
      <c r="Q167" s="20">
        <v>43435</v>
      </c>
    </row>
    <row r="168" spans="1:17" x14ac:dyDescent="0.25">
      <c r="A168">
        <v>797</v>
      </c>
      <c r="B168" t="s">
        <v>1854</v>
      </c>
      <c r="C168" t="s">
        <v>16</v>
      </c>
      <c r="D168" t="s">
        <v>101</v>
      </c>
      <c r="E168" t="s">
        <v>1859</v>
      </c>
      <c r="F168">
        <v>0</v>
      </c>
      <c r="G168" t="s">
        <v>27</v>
      </c>
      <c r="H168" t="s">
        <v>93</v>
      </c>
      <c r="I168" t="str">
        <f>"4-0"</f>
        <v>4-0</v>
      </c>
      <c r="J168" t="s">
        <v>21</v>
      </c>
      <c r="K168">
        <v>2.11</v>
      </c>
      <c r="L168">
        <v>1</v>
      </c>
      <c r="M168">
        <v>-1</v>
      </c>
      <c r="N168" t="s">
        <v>22</v>
      </c>
      <c r="O168" t="s">
        <v>1860</v>
      </c>
      <c r="P168" s="15">
        <f t="shared" si="2"/>
        <v>12.37</v>
      </c>
      <c r="Q168" s="20">
        <v>43435</v>
      </c>
    </row>
    <row r="169" spans="1:17" x14ac:dyDescent="0.25">
      <c r="A169">
        <v>796</v>
      </c>
      <c r="B169" t="s">
        <v>1854</v>
      </c>
      <c r="C169" t="s">
        <v>16</v>
      </c>
      <c r="D169" t="s">
        <v>101</v>
      </c>
      <c r="E169" t="s">
        <v>1857</v>
      </c>
      <c r="F169">
        <v>1.93</v>
      </c>
      <c r="G169" t="s">
        <v>19</v>
      </c>
      <c r="H169" t="s">
        <v>51</v>
      </c>
      <c r="I169" t="str">
        <f>"3-0"</f>
        <v>3-0</v>
      </c>
      <c r="J169" t="s">
        <v>21</v>
      </c>
      <c r="K169">
        <v>1.925</v>
      </c>
      <c r="L169">
        <v>1</v>
      </c>
      <c r="M169">
        <v>0.93</v>
      </c>
      <c r="N169" t="s">
        <v>22</v>
      </c>
      <c r="O169" t="s">
        <v>1858</v>
      </c>
      <c r="P169" s="15">
        <f t="shared" si="2"/>
        <v>13.299999999999999</v>
      </c>
      <c r="Q169" s="20">
        <v>43435</v>
      </c>
    </row>
    <row r="170" spans="1:17" x14ac:dyDescent="0.25">
      <c r="A170">
        <v>795</v>
      </c>
      <c r="B170" t="s">
        <v>1854</v>
      </c>
      <c r="C170" t="s">
        <v>16</v>
      </c>
      <c r="D170" t="s">
        <v>101</v>
      </c>
      <c r="E170" t="s">
        <v>1855</v>
      </c>
      <c r="F170">
        <v>1.73</v>
      </c>
      <c r="G170" t="s">
        <v>19</v>
      </c>
      <c r="H170" t="s">
        <v>47</v>
      </c>
      <c r="I170" t="str">
        <f>"2-0"</f>
        <v>2-0</v>
      </c>
      <c r="J170" t="s">
        <v>21</v>
      </c>
      <c r="K170">
        <v>1.7290000000000001</v>
      </c>
      <c r="L170">
        <v>1</v>
      </c>
      <c r="M170">
        <v>0.73</v>
      </c>
      <c r="N170" t="s">
        <v>22</v>
      </c>
      <c r="O170" t="s">
        <v>1856</v>
      </c>
      <c r="P170" s="15">
        <f t="shared" si="2"/>
        <v>14.03</v>
      </c>
      <c r="Q170" s="20">
        <v>43435</v>
      </c>
    </row>
    <row r="171" spans="1:17" x14ac:dyDescent="0.25">
      <c r="A171">
        <v>794</v>
      </c>
      <c r="B171" t="s">
        <v>1851</v>
      </c>
      <c r="C171" t="s">
        <v>16</v>
      </c>
      <c r="D171" t="s">
        <v>59</v>
      </c>
      <c r="E171" t="s">
        <v>1852</v>
      </c>
      <c r="F171">
        <v>1</v>
      </c>
      <c r="G171" t="s">
        <v>81</v>
      </c>
      <c r="H171" t="s">
        <v>35</v>
      </c>
      <c r="I171" t="str">
        <f>"1-1"</f>
        <v>1-1</v>
      </c>
      <c r="J171" t="s">
        <v>21</v>
      </c>
      <c r="K171">
        <v>1.6890000000000001</v>
      </c>
      <c r="L171">
        <v>1</v>
      </c>
      <c r="M171">
        <v>0</v>
      </c>
      <c r="N171" t="s">
        <v>22</v>
      </c>
      <c r="O171" t="s">
        <v>1853</v>
      </c>
      <c r="P171" s="15">
        <f t="shared" si="2"/>
        <v>14.03</v>
      </c>
      <c r="Q171" s="20">
        <v>43435</v>
      </c>
    </row>
    <row r="172" spans="1:17" x14ac:dyDescent="0.25">
      <c r="A172">
        <v>793</v>
      </c>
      <c r="B172" t="s">
        <v>1838</v>
      </c>
      <c r="C172" t="s">
        <v>16</v>
      </c>
      <c r="D172" t="s">
        <v>59</v>
      </c>
      <c r="E172" t="s">
        <v>1849</v>
      </c>
      <c r="F172">
        <v>0</v>
      </c>
      <c r="G172" t="s">
        <v>27</v>
      </c>
      <c r="H172" t="s">
        <v>113</v>
      </c>
      <c r="I172" t="str">
        <f>"1-5"</f>
        <v>1-5</v>
      </c>
      <c r="J172" t="s">
        <v>21</v>
      </c>
      <c r="K172">
        <v>2</v>
      </c>
      <c r="L172">
        <v>1</v>
      </c>
      <c r="M172">
        <v>-1</v>
      </c>
      <c r="N172" t="s">
        <v>22</v>
      </c>
      <c r="O172" t="s">
        <v>1850</v>
      </c>
      <c r="P172" s="15">
        <f t="shared" si="2"/>
        <v>13.03</v>
      </c>
      <c r="Q172" s="20">
        <v>43435</v>
      </c>
    </row>
    <row r="173" spans="1:17" x14ac:dyDescent="0.25">
      <c r="A173">
        <v>792</v>
      </c>
      <c r="B173" t="s">
        <v>1838</v>
      </c>
      <c r="C173" t="s">
        <v>16</v>
      </c>
      <c r="D173" t="s">
        <v>59</v>
      </c>
      <c r="E173" t="s">
        <v>1847</v>
      </c>
      <c r="F173">
        <v>0</v>
      </c>
      <c r="G173" t="s">
        <v>27</v>
      </c>
      <c r="H173" t="s">
        <v>51</v>
      </c>
      <c r="I173" t="str">
        <f>"0-0"</f>
        <v>0-0</v>
      </c>
      <c r="J173" t="s">
        <v>21</v>
      </c>
      <c r="K173">
        <v>2.2200000000000002</v>
      </c>
      <c r="L173">
        <v>1</v>
      </c>
      <c r="M173">
        <v>-1</v>
      </c>
      <c r="N173" t="s">
        <v>22</v>
      </c>
      <c r="O173" t="s">
        <v>1848</v>
      </c>
      <c r="P173" s="15">
        <f t="shared" si="2"/>
        <v>12.03</v>
      </c>
      <c r="Q173" s="20">
        <v>43435</v>
      </c>
    </row>
    <row r="174" spans="1:17" x14ac:dyDescent="0.25">
      <c r="A174">
        <v>791</v>
      </c>
      <c r="B174" t="s">
        <v>1838</v>
      </c>
      <c r="C174" t="s">
        <v>16</v>
      </c>
      <c r="D174" t="s">
        <v>59</v>
      </c>
      <c r="E174" t="s">
        <v>1845</v>
      </c>
      <c r="F174">
        <v>1.87</v>
      </c>
      <c r="G174" t="s">
        <v>19</v>
      </c>
      <c r="H174" t="s">
        <v>129</v>
      </c>
      <c r="I174" t="str">
        <f>"2-1"</f>
        <v>2-1</v>
      </c>
      <c r="J174" t="s">
        <v>21</v>
      </c>
      <c r="K174">
        <v>1.869</v>
      </c>
      <c r="L174">
        <v>1</v>
      </c>
      <c r="M174">
        <v>0.87</v>
      </c>
      <c r="N174" t="s">
        <v>22</v>
      </c>
      <c r="O174" t="s">
        <v>1846</v>
      </c>
      <c r="P174" s="15">
        <f t="shared" si="2"/>
        <v>12.899999999999999</v>
      </c>
      <c r="Q174" s="20">
        <v>43435</v>
      </c>
    </row>
    <row r="175" spans="1:17" x14ac:dyDescent="0.25">
      <c r="A175">
        <v>790</v>
      </c>
      <c r="B175" t="s">
        <v>1838</v>
      </c>
      <c r="C175" t="s">
        <v>16</v>
      </c>
      <c r="D175" t="s">
        <v>59</v>
      </c>
      <c r="E175" t="s">
        <v>1843</v>
      </c>
      <c r="F175">
        <v>0</v>
      </c>
      <c r="G175" t="s">
        <v>27</v>
      </c>
      <c r="H175" t="s">
        <v>402</v>
      </c>
      <c r="I175" t="str">
        <f>"4-0"</f>
        <v>4-0</v>
      </c>
      <c r="J175" t="s">
        <v>21</v>
      </c>
      <c r="K175">
        <v>1.6990000000000001</v>
      </c>
      <c r="L175">
        <v>1</v>
      </c>
      <c r="M175">
        <v>-1</v>
      </c>
      <c r="N175" t="s">
        <v>22</v>
      </c>
      <c r="O175" t="s">
        <v>1844</v>
      </c>
      <c r="P175" s="15">
        <f t="shared" si="2"/>
        <v>11.899999999999999</v>
      </c>
      <c r="Q175" s="20">
        <v>43435</v>
      </c>
    </row>
    <row r="176" spans="1:17" x14ac:dyDescent="0.25">
      <c r="A176">
        <v>789</v>
      </c>
      <c r="B176" t="s">
        <v>1838</v>
      </c>
      <c r="C176" t="s">
        <v>16</v>
      </c>
      <c r="D176" t="s">
        <v>59</v>
      </c>
      <c r="E176" t="s">
        <v>1841</v>
      </c>
      <c r="F176">
        <v>1.7</v>
      </c>
      <c r="G176" t="s">
        <v>19</v>
      </c>
      <c r="H176" t="s">
        <v>20</v>
      </c>
      <c r="I176" t="str">
        <f>"3-1"</f>
        <v>3-1</v>
      </c>
      <c r="J176" t="s">
        <v>21</v>
      </c>
      <c r="K176">
        <v>1.704</v>
      </c>
      <c r="L176">
        <v>1</v>
      </c>
      <c r="M176">
        <v>0.7</v>
      </c>
      <c r="N176" t="s">
        <v>22</v>
      </c>
      <c r="O176" t="s">
        <v>1842</v>
      </c>
      <c r="P176" s="15">
        <f t="shared" si="2"/>
        <v>12.599999999999998</v>
      </c>
      <c r="Q176" s="20">
        <v>43435</v>
      </c>
    </row>
    <row r="177" spans="1:17" x14ac:dyDescent="0.25">
      <c r="A177">
        <v>788</v>
      </c>
      <c r="B177" t="s">
        <v>1838</v>
      </c>
      <c r="C177" t="s">
        <v>16</v>
      </c>
      <c r="D177" t="s">
        <v>59</v>
      </c>
      <c r="E177" t="s">
        <v>1839</v>
      </c>
      <c r="F177">
        <v>2.0099999999999998</v>
      </c>
      <c r="G177" t="s">
        <v>19</v>
      </c>
      <c r="H177" t="s">
        <v>20</v>
      </c>
      <c r="I177" t="str">
        <f>"5-0"</f>
        <v>5-0</v>
      </c>
      <c r="J177" t="s">
        <v>21</v>
      </c>
      <c r="K177">
        <v>2.0099999999999998</v>
      </c>
      <c r="L177">
        <v>1</v>
      </c>
      <c r="M177">
        <v>1.01</v>
      </c>
      <c r="N177" t="s">
        <v>22</v>
      </c>
      <c r="O177" t="s">
        <v>1840</v>
      </c>
      <c r="P177" s="15">
        <f t="shared" si="2"/>
        <v>13.609999999999998</v>
      </c>
      <c r="Q177" s="20">
        <v>43435</v>
      </c>
    </row>
    <row r="178" spans="1:17" x14ac:dyDescent="0.25">
      <c r="A178">
        <v>787</v>
      </c>
      <c r="B178" t="s">
        <v>1835</v>
      </c>
      <c r="C178" t="s">
        <v>16</v>
      </c>
      <c r="D178" t="s">
        <v>59</v>
      </c>
      <c r="E178" t="s">
        <v>1836</v>
      </c>
      <c r="F178">
        <v>0</v>
      </c>
      <c r="G178" t="s">
        <v>27</v>
      </c>
      <c r="H178" t="s">
        <v>39</v>
      </c>
      <c r="I178" t="str">
        <f>"1-1"</f>
        <v>1-1</v>
      </c>
      <c r="J178" t="s">
        <v>21</v>
      </c>
      <c r="K178">
        <v>1.724</v>
      </c>
      <c r="L178">
        <v>1</v>
      </c>
      <c r="M178">
        <v>-1</v>
      </c>
      <c r="N178" t="s">
        <v>22</v>
      </c>
      <c r="O178" t="s">
        <v>1837</v>
      </c>
      <c r="P178" s="15">
        <f t="shared" si="2"/>
        <v>12.609999999999998</v>
      </c>
      <c r="Q178" s="20">
        <v>43435</v>
      </c>
    </row>
    <row r="179" spans="1:17" x14ac:dyDescent="0.25">
      <c r="A179">
        <v>786</v>
      </c>
      <c r="B179" t="s">
        <v>1811</v>
      </c>
      <c r="C179" t="s">
        <v>16</v>
      </c>
      <c r="D179" t="s">
        <v>59</v>
      </c>
      <c r="E179" t="s">
        <v>1833</v>
      </c>
      <c r="F179">
        <v>1</v>
      </c>
      <c r="G179" t="s">
        <v>81</v>
      </c>
      <c r="H179" t="s">
        <v>110</v>
      </c>
      <c r="I179" t="str">
        <f>"1-2"</f>
        <v>1-2</v>
      </c>
      <c r="J179" t="s">
        <v>21</v>
      </c>
      <c r="K179">
        <v>1.7090000000000001</v>
      </c>
      <c r="L179">
        <v>1</v>
      </c>
      <c r="M179">
        <v>0</v>
      </c>
      <c r="N179" t="s">
        <v>22</v>
      </c>
      <c r="O179" t="s">
        <v>1834</v>
      </c>
      <c r="P179" s="15">
        <f t="shared" si="2"/>
        <v>12.609999999999998</v>
      </c>
      <c r="Q179" s="20">
        <v>43435</v>
      </c>
    </row>
    <row r="180" spans="1:17" x14ac:dyDescent="0.25">
      <c r="A180">
        <v>785</v>
      </c>
      <c r="B180" t="s">
        <v>1830</v>
      </c>
      <c r="C180" t="s">
        <v>16</v>
      </c>
      <c r="D180" t="s">
        <v>59</v>
      </c>
      <c r="E180" t="s">
        <v>1831</v>
      </c>
      <c r="F180">
        <v>1.72</v>
      </c>
      <c r="G180" t="s">
        <v>19</v>
      </c>
      <c r="H180" t="s">
        <v>93</v>
      </c>
      <c r="I180" t="str">
        <f>"1-2"</f>
        <v>1-2</v>
      </c>
      <c r="J180" t="s">
        <v>21</v>
      </c>
      <c r="K180">
        <v>1.7190000000000001</v>
      </c>
      <c r="L180">
        <v>1</v>
      </c>
      <c r="M180">
        <v>0.72</v>
      </c>
      <c r="N180" t="s">
        <v>22</v>
      </c>
      <c r="O180" t="s">
        <v>1832</v>
      </c>
      <c r="P180" s="15">
        <f t="shared" si="2"/>
        <v>13.329999999999998</v>
      </c>
      <c r="Q180" s="20">
        <v>43435</v>
      </c>
    </row>
    <row r="181" spans="1:17" x14ac:dyDescent="0.25">
      <c r="A181">
        <v>784</v>
      </c>
      <c r="B181" t="s">
        <v>1827</v>
      </c>
      <c r="C181" t="s">
        <v>16</v>
      </c>
      <c r="D181" t="s">
        <v>17</v>
      </c>
      <c r="E181" t="s">
        <v>1828</v>
      </c>
      <c r="F181">
        <v>0</v>
      </c>
      <c r="G181" t="s">
        <v>27</v>
      </c>
      <c r="H181" t="s">
        <v>39</v>
      </c>
      <c r="I181" t="str">
        <f>"0-0"</f>
        <v>0-0</v>
      </c>
      <c r="J181" t="s">
        <v>21</v>
      </c>
      <c r="K181">
        <v>1.694</v>
      </c>
      <c r="L181">
        <v>1</v>
      </c>
      <c r="M181">
        <v>-1</v>
      </c>
      <c r="N181" t="s">
        <v>22</v>
      </c>
      <c r="O181" t="s">
        <v>1829</v>
      </c>
      <c r="P181" s="15">
        <f t="shared" si="2"/>
        <v>12.329999999999998</v>
      </c>
      <c r="Q181" s="20">
        <v>43435</v>
      </c>
    </row>
    <row r="182" spans="1:17" x14ac:dyDescent="0.25">
      <c r="A182">
        <v>783</v>
      </c>
      <c r="B182" t="s">
        <v>1819</v>
      </c>
      <c r="C182" t="s">
        <v>16</v>
      </c>
      <c r="D182" t="s">
        <v>17</v>
      </c>
      <c r="E182" t="s">
        <v>1356</v>
      </c>
      <c r="F182">
        <v>0</v>
      </c>
      <c r="G182" t="s">
        <v>27</v>
      </c>
      <c r="H182" t="s">
        <v>39</v>
      </c>
      <c r="I182" t="str">
        <f>"2-2"</f>
        <v>2-2</v>
      </c>
      <c r="J182" t="s">
        <v>21</v>
      </c>
      <c r="K182">
        <v>1.7869999999999999</v>
      </c>
      <c r="L182">
        <v>1</v>
      </c>
      <c r="M182">
        <v>-1</v>
      </c>
      <c r="N182" t="s">
        <v>22</v>
      </c>
      <c r="O182" t="s">
        <v>1826</v>
      </c>
      <c r="P182" s="15">
        <f t="shared" si="2"/>
        <v>11.329999999999998</v>
      </c>
      <c r="Q182" s="20">
        <v>43435</v>
      </c>
    </row>
    <row r="183" spans="1:17" x14ac:dyDescent="0.25">
      <c r="A183">
        <v>782</v>
      </c>
      <c r="B183" t="s">
        <v>1819</v>
      </c>
      <c r="C183" t="s">
        <v>16</v>
      </c>
      <c r="D183" t="s">
        <v>17</v>
      </c>
      <c r="E183" t="s">
        <v>1824</v>
      </c>
      <c r="F183">
        <v>1.79</v>
      </c>
      <c r="G183" t="s">
        <v>19</v>
      </c>
      <c r="H183" t="s">
        <v>39</v>
      </c>
      <c r="I183" t="str">
        <f>"0-2"</f>
        <v>0-2</v>
      </c>
      <c r="J183" t="s">
        <v>21</v>
      </c>
      <c r="K183">
        <v>1.7869999999999999</v>
      </c>
      <c r="L183">
        <v>1</v>
      </c>
      <c r="M183">
        <v>0.79</v>
      </c>
      <c r="N183" t="s">
        <v>22</v>
      </c>
      <c r="O183" t="s">
        <v>1825</v>
      </c>
      <c r="P183" s="15">
        <f t="shared" si="2"/>
        <v>12.119999999999997</v>
      </c>
      <c r="Q183" s="20">
        <v>43435</v>
      </c>
    </row>
    <row r="184" spans="1:17" x14ac:dyDescent="0.25">
      <c r="A184">
        <v>781</v>
      </c>
      <c r="B184" t="s">
        <v>1819</v>
      </c>
      <c r="C184" t="s">
        <v>16</v>
      </c>
      <c r="D184" t="s">
        <v>17</v>
      </c>
      <c r="E184" t="s">
        <v>1822</v>
      </c>
      <c r="F184">
        <v>0</v>
      </c>
      <c r="G184" t="s">
        <v>27</v>
      </c>
      <c r="H184" t="s">
        <v>51</v>
      </c>
      <c r="I184" t="str">
        <f>"0-1"</f>
        <v>0-1</v>
      </c>
      <c r="J184" t="s">
        <v>21</v>
      </c>
      <c r="K184">
        <v>2.08</v>
      </c>
      <c r="L184">
        <v>1</v>
      </c>
      <c r="M184">
        <v>-1</v>
      </c>
      <c r="N184" t="s">
        <v>22</v>
      </c>
      <c r="O184" t="s">
        <v>1823</v>
      </c>
      <c r="P184" s="15">
        <f t="shared" si="2"/>
        <v>11.119999999999997</v>
      </c>
      <c r="Q184" s="20">
        <v>43435</v>
      </c>
    </row>
    <row r="185" spans="1:17" x14ac:dyDescent="0.25">
      <c r="A185">
        <v>780</v>
      </c>
      <c r="B185" t="s">
        <v>1819</v>
      </c>
      <c r="C185" t="s">
        <v>16</v>
      </c>
      <c r="D185" t="s">
        <v>17</v>
      </c>
      <c r="E185" t="s">
        <v>1820</v>
      </c>
      <c r="F185">
        <v>1.78</v>
      </c>
      <c r="G185" t="s">
        <v>19</v>
      </c>
      <c r="H185" t="s">
        <v>73</v>
      </c>
      <c r="I185" t="str">
        <f>"2-0"</f>
        <v>2-0</v>
      </c>
      <c r="J185" t="s">
        <v>21</v>
      </c>
      <c r="K185">
        <v>1.7809999999999999</v>
      </c>
      <c r="L185">
        <v>1</v>
      </c>
      <c r="M185">
        <v>0.78</v>
      </c>
      <c r="N185" t="s">
        <v>22</v>
      </c>
      <c r="O185" t="s">
        <v>1821</v>
      </c>
      <c r="P185" s="15">
        <f t="shared" si="2"/>
        <v>11.899999999999997</v>
      </c>
      <c r="Q185" s="20">
        <v>43435</v>
      </c>
    </row>
    <row r="186" spans="1:17" x14ac:dyDescent="0.25">
      <c r="A186">
        <v>779</v>
      </c>
      <c r="B186" t="s">
        <v>1814</v>
      </c>
      <c r="C186" t="s">
        <v>16</v>
      </c>
      <c r="D186" t="s">
        <v>17</v>
      </c>
      <c r="E186" t="s">
        <v>1817</v>
      </c>
      <c r="F186">
        <v>2.09</v>
      </c>
      <c r="G186" t="s">
        <v>19</v>
      </c>
      <c r="H186" t="s">
        <v>51</v>
      </c>
      <c r="I186" t="str">
        <f>"3-1"</f>
        <v>3-1</v>
      </c>
      <c r="J186" t="s">
        <v>21</v>
      </c>
      <c r="K186">
        <v>2.09</v>
      </c>
      <c r="L186">
        <v>1</v>
      </c>
      <c r="M186">
        <v>1.0900000000000001</v>
      </c>
      <c r="N186" t="s">
        <v>22</v>
      </c>
      <c r="O186" t="s">
        <v>1818</v>
      </c>
      <c r="P186" s="15">
        <f t="shared" si="2"/>
        <v>12.989999999999997</v>
      </c>
      <c r="Q186" s="20">
        <v>43435</v>
      </c>
    </row>
    <row r="187" spans="1:17" x14ac:dyDescent="0.25">
      <c r="A187">
        <v>778</v>
      </c>
      <c r="B187" t="s">
        <v>1814</v>
      </c>
      <c r="C187" t="s">
        <v>16</v>
      </c>
      <c r="D187" t="s">
        <v>17</v>
      </c>
      <c r="E187" t="s">
        <v>1815</v>
      </c>
      <c r="F187">
        <v>1.75</v>
      </c>
      <c r="G187" t="s">
        <v>19</v>
      </c>
      <c r="H187" t="s">
        <v>73</v>
      </c>
      <c r="I187" t="str">
        <f>"3-0"</f>
        <v>3-0</v>
      </c>
      <c r="J187" t="s">
        <v>21</v>
      </c>
      <c r="K187">
        <v>1.7509999999999999</v>
      </c>
      <c r="L187">
        <v>1</v>
      </c>
      <c r="M187">
        <v>0.75</v>
      </c>
      <c r="N187" t="s">
        <v>22</v>
      </c>
      <c r="O187" t="s">
        <v>1816</v>
      </c>
      <c r="P187" s="15">
        <f t="shared" si="2"/>
        <v>13.739999999999997</v>
      </c>
      <c r="Q187" s="20">
        <v>43435</v>
      </c>
    </row>
    <row r="188" spans="1:17" x14ac:dyDescent="0.25">
      <c r="A188">
        <v>777</v>
      </c>
      <c r="B188" t="s">
        <v>1811</v>
      </c>
      <c r="C188" t="s">
        <v>16</v>
      </c>
      <c r="D188" t="s">
        <v>17</v>
      </c>
      <c r="E188" t="s">
        <v>1812</v>
      </c>
      <c r="F188">
        <v>0</v>
      </c>
      <c r="G188" t="s">
        <v>27</v>
      </c>
      <c r="H188" t="s">
        <v>35</v>
      </c>
      <c r="I188" t="str">
        <f>"1-0"</f>
        <v>1-0</v>
      </c>
      <c r="J188" t="s">
        <v>21</v>
      </c>
      <c r="K188">
        <v>1.917</v>
      </c>
      <c r="L188">
        <v>1</v>
      </c>
      <c r="M188">
        <v>-1</v>
      </c>
      <c r="N188" t="s">
        <v>22</v>
      </c>
      <c r="O188" t="s">
        <v>1813</v>
      </c>
      <c r="P188" s="15">
        <f t="shared" si="2"/>
        <v>12.739999999999997</v>
      </c>
      <c r="Q188" s="20">
        <v>43435</v>
      </c>
    </row>
    <row r="189" spans="1:17" x14ac:dyDescent="0.25">
      <c r="A189">
        <v>776</v>
      </c>
      <c r="B189" t="s">
        <v>1808</v>
      </c>
      <c r="C189" t="s">
        <v>16</v>
      </c>
      <c r="D189" t="s">
        <v>17</v>
      </c>
      <c r="E189" t="s">
        <v>1809</v>
      </c>
      <c r="F189">
        <v>1.69</v>
      </c>
      <c r="G189" t="s">
        <v>19</v>
      </c>
      <c r="H189" t="s">
        <v>178</v>
      </c>
      <c r="I189" t="str">
        <f>"2-1"</f>
        <v>2-1</v>
      </c>
      <c r="J189" t="s">
        <v>21</v>
      </c>
      <c r="K189">
        <v>1.694</v>
      </c>
      <c r="L189">
        <v>1</v>
      </c>
      <c r="M189">
        <v>0.69</v>
      </c>
      <c r="N189" t="s">
        <v>22</v>
      </c>
      <c r="O189" t="s">
        <v>1810</v>
      </c>
      <c r="P189" s="15">
        <f t="shared" si="2"/>
        <v>13.429999999999996</v>
      </c>
      <c r="Q189" s="20">
        <v>43435</v>
      </c>
    </row>
    <row r="190" spans="1:17" x14ac:dyDescent="0.25">
      <c r="A190">
        <v>775</v>
      </c>
      <c r="B190" t="s">
        <v>1797</v>
      </c>
      <c r="C190" t="s">
        <v>16</v>
      </c>
      <c r="D190" t="s">
        <v>17</v>
      </c>
      <c r="E190" t="s">
        <v>1806</v>
      </c>
      <c r="F190">
        <v>1</v>
      </c>
      <c r="G190" t="s">
        <v>81</v>
      </c>
      <c r="H190" t="s">
        <v>28</v>
      </c>
      <c r="I190" t="str">
        <f>"0-1"</f>
        <v>0-1</v>
      </c>
      <c r="J190" t="s">
        <v>21</v>
      </c>
      <c r="K190">
        <v>1.9610000000000001</v>
      </c>
      <c r="L190">
        <v>1</v>
      </c>
      <c r="M190">
        <v>0</v>
      </c>
      <c r="N190" t="s">
        <v>22</v>
      </c>
      <c r="O190" t="s">
        <v>1807</v>
      </c>
      <c r="P190" s="15">
        <f t="shared" si="2"/>
        <v>13.429999999999996</v>
      </c>
      <c r="Q190" s="20">
        <v>43435</v>
      </c>
    </row>
    <row r="191" spans="1:17" x14ac:dyDescent="0.25">
      <c r="A191">
        <v>774</v>
      </c>
      <c r="B191" t="s">
        <v>1797</v>
      </c>
      <c r="C191" t="s">
        <v>16</v>
      </c>
      <c r="D191" t="s">
        <v>17</v>
      </c>
      <c r="E191" t="s">
        <v>1804</v>
      </c>
      <c r="F191">
        <v>1</v>
      </c>
      <c r="G191" t="s">
        <v>81</v>
      </c>
      <c r="H191" t="s">
        <v>47</v>
      </c>
      <c r="I191" t="str">
        <f>"0-0"</f>
        <v>0-0</v>
      </c>
      <c r="J191" t="s">
        <v>21</v>
      </c>
      <c r="K191">
        <v>1.98</v>
      </c>
      <c r="L191">
        <v>1</v>
      </c>
      <c r="M191">
        <v>0</v>
      </c>
      <c r="N191" t="s">
        <v>22</v>
      </c>
      <c r="O191" t="s">
        <v>1805</v>
      </c>
      <c r="P191" s="15">
        <f t="shared" si="2"/>
        <v>13.429999999999996</v>
      </c>
      <c r="Q191" s="20">
        <v>43435</v>
      </c>
    </row>
    <row r="192" spans="1:17" x14ac:dyDescent="0.25">
      <c r="A192">
        <v>773</v>
      </c>
      <c r="B192" t="s">
        <v>1797</v>
      </c>
      <c r="C192" t="s">
        <v>16</v>
      </c>
      <c r="D192" t="s">
        <v>17</v>
      </c>
      <c r="E192" t="s">
        <v>1802</v>
      </c>
      <c r="F192">
        <v>2.16</v>
      </c>
      <c r="G192" t="s">
        <v>19</v>
      </c>
      <c r="H192" t="s">
        <v>93</v>
      </c>
      <c r="I192" t="str">
        <f>"1-1"</f>
        <v>1-1</v>
      </c>
      <c r="J192" t="s">
        <v>21</v>
      </c>
      <c r="K192">
        <v>2.16</v>
      </c>
      <c r="L192">
        <v>1</v>
      </c>
      <c r="M192">
        <v>1.1599999999999999</v>
      </c>
      <c r="N192" t="s">
        <v>22</v>
      </c>
      <c r="O192" t="s">
        <v>1803</v>
      </c>
      <c r="P192" s="15">
        <f t="shared" si="2"/>
        <v>14.589999999999996</v>
      </c>
      <c r="Q192" s="20">
        <v>43435</v>
      </c>
    </row>
    <row r="193" spans="1:17" x14ac:dyDescent="0.25">
      <c r="A193">
        <v>772</v>
      </c>
      <c r="B193" t="s">
        <v>1797</v>
      </c>
      <c r="C193" t="s">
        <v>16</v>
      </c>
      <c r="D193" t="s">
        <v>17</v>
      </c>
      <c r="E193" t="s">
        <v>1800</v>
      </c>
      <c r="F193">
        <v>0</v>
      </c>
      <c r="G193" t="s">
        <v>27</v>
      </c>
      <c r="H193" t="s">
        <v>113</v>
      </c>
      <c r="I193" t="str">
        <f>"0-2"</f>
        <v>0-2</v>
      </c>
      <c r="J193" t="s">
        <v>21</v>
      </c>
      <c r="K193">
        <v>2.1800000000000002</v>
      </c>
      <c r="L193">
        <v>1</v>
      </c>
      <c r="M193">
        <v>-1</v>
      </c>
      <c r="N193" t="s">
        <v>22</v>
      </c>
      <c r="O193" t="s">
        <v>1801</v>
      </c>
      <c r="P193" s="15">
        <f t="shared" si="2"/>
        <v>13.589999999999996</v>
      </c>
      <c r="Q193" s="20">
        <v>43435</v>
      </c>
    </row>
    <row r="194" spans="1:17" x14ac:dyDescent="0.25">
      <c r="A194">
        <v>771</v>
      </c>
      <c r="B194" t="s">
        <v>1797</v>
      </c>
      <c r="C194" t="s">
        <v>16</v>
      </c>
      <c r="D194" t="s">
        <v>17</v>
      </c>
      <c r="E194" t="s">
        <v>1798</v>
      </c>
      <c r="F194">
        <v>1.77</v>
      </c>
      <c r="G194" t="s">
        <v>19</v>
      </c>
      <c r="H194" t="s">
        <v>167</v>
      </c>
      <c r="I194" t="str">
        <f>"2-6"</f>
        <v>2-6</v>
      </c>
      <c r="J194" t="s">
        <v>21</v>
      </c>
      <c r="K194">
        <v>1.7689999999999999</v>
      </c>
      <c r="L194">
        <v>1</v>
      </c>
      <c r="M194">
        <v>0.77</v>
      </c>
      <c r="N194" t="s">
        <v>22</v>
      </c>
      <c r="O194" t="s">
        <v>1799</v>
      </c>
      <c r="P194" s="15">
        <f t="shared" si="2"/>
        <v>14.359999999999996</v>
      </c>
      <c r="Q194" s="20">
        <v>43435</v>
      </c>
    </row>
    <row r="195" spans="1:17" x14ac:dyDescent="0.25">
      <c r="A195">
        <v>770</v>
      </c>
      <c r="B195" t="s">
        <v>1794</v>
      </c>
      <c r="C195" t="s">
        <v>16</v>
      </c>
      <c r="D195" t="s">
        <v>17</v>
      </c>
      <c r="E195" t="s">
        <v>1795</v>
      </c>
      <c r="F195">
        <v>2.04</v>
      </c>
      <c r="G195" t="s">
        <v>19</v>
      </c>
      <c r="H195" t="s">
        <v>86</v>
      </c>
      <c r="I195" t="str">
        <f>"3-2"</f>
        <v>3-2</v>
      </c>
      <c r="J195" t="s">
        <v>21</v>
      </c>
      <c r="K195">
        <v>2.04</v>
      </c>
      <c r="L195">
        <v>1</v>
      </c>
      <c r="M195">
        <v>1.04</v>
      </c>
      <c r="N195" t="s">
        <v>22</v>
      </c>
      <c r="O195" t="s">
        <v>1796</v>
      </c>
      <c r="P195" s="15">
        <f t="shared" si="2"/>
        <v>15.399999999999995</v>
      </c>
      <c r="Q195" s="20">
        <v>43435</v>
      </c>
    </row>
    <row r="196" spans="1:17" x14ac:dyDescent="0.25">
      <c r="A196">
        <v>769</v>
      </c>
      <c r="B196" t="s">
        <v>1791</v>
      </c>
      <c r="C196" t="s">
        <v>16</v>
      </c>
      <c r="D196" t="s">
        <v>17</v>
      </c>
      <c r="E196" t="s">
        <v>1792</v>
      </c>
      <c r="F196">
        <v>1</v>
      </c>
      <c r="G196" t="s">
        <v>81</v>
      </c>
      <c r="H196" t="s">
        <v>32</v>
      </c>
      <c r="I196" t="str">
        <f>"2-1"</f>
        <v>2-1</v>
      </c>
      <c r="J196" t="s">
        <v>21</v>
      </c>
      <c r="K196">
        <v>2.04</v>
      </c>
      <c r="L196">
        <v>1</v>
      </c>
      <c r="M196">
        <v>0</v>
      </c>
      <c r="N196" t="s">
        <v>22</v>
      </c>
      <c r="O196" t="s">
        <v>1793</v>
      </c>
      <c r="P196" s="15">
        <f t="shared" si="2"/>
        <v>15.399999999999995</v>
      </c>
      <c r="Q196" s="20">
        <v>43435</v>
      </c>
    </row>
    <row r="197" spans="1:17" x14ac:dyDescent="0.25">
      <c r="A197">
        <v>768</v>
      </c>
      <c r="B197" t="s">
        <v>1780</v>
      </c>
      <c r="C197" t="s">
        <v>16</v>
      </c>
      <c r="D197" t="s">
        <v>59</v>
      </c>
      <c r="E197" t="s">
        <v>1789</v>
      </c>
      <c r="F197">
        <v>1.74</v>
      </c>
      <c r="G197" t="s">
        <v>19</v>
      </c>
      <c r="H197" t="s">
        <v>113</v>
      </c>
      <c r="I197" t="str">
        <f>"1-0"</f>
        <v>1-0</v>
      </c>
      <c r="J197" t="s">
        <v>21</v>
      </c>
      <c r="K197">
        <v>1.7350000000000001</v>
      </c>
      <c r="L197">
        <v>1</v>
      </c>
      <c r="M197">
        <v>0.74</v>
      </c>
      <c r="N197" t="s">
        <v>22</v>
      </c>
      <c r="O197" t="s">
        <v>1790</v>
      </c>
      <c r="P197" s="15">
        <f t="shared" ref="P197:P260" si="3">P196+M197</f>
        <v>16.139999999999993</v>
      </c>
      <c r="Q197" s="20">
        <v>43435</v>
      </c>
    </row>
    <row r="198" spans="1:17" x14ac:dyDescent="0.25">
      <c r="A198">
        <v>767</v>
      </c>
      <c r="B198" t="s">
        <v>1780</v>
      </c>
      <c r="C198" t="s">
        <v>16</v>
      </c>
      <c r="D198" t="s">
        <v>59</v>
      </c>
      <c r="E198" t="s">
        <v>1787</v>
      </c>
      <c r="F198">
        <v>2.09</v>
      </c>
      <c r="G198" t="s">
        <v>19</v>
      </c>
      <c r="H198" t="s">
        <v>73</v>
      </c>
      <c r="I198" t="str">
        <f>"1-0"</f>
        <v>1-0</v>
      </c>
      <c r="J198" t="s">
        <v>21</v>
      </c>
      <c r="K198">
        <v>2.09</v>
      </c>
      <c r="L198">
        <v>1</v>
      </c>
      <c r="M198">
        <v>1.0900000000000001</v>
      </c>
      <c r="N198" t="s">
        <v>22</v>
      </c>
      <c r="O198" t="s">
        <v>1788</v>
      </c>
      <c r="P198" s="15">
        <f t="shared" si="3"/>
        <v>17.229999999999993</v>
      </c>
      <c r="Q198" s="20">
        <v>43435</v>
      </c>
    </row>
    <row r="199" spans="1:17" x14ac:dyDescent="0.25">
      <c r="A199">
        <v>766</v>
      </c>
      <c r="B199" t="s">
        <v>1780</v>
      </c>
      <c r="C199" t="s">
        <v>16</v>
      </c>
      <c r="D199" t="s">
        <v>59</v>
      </c>
      <c r="E199" t="s">
        <v>1785</v>
      </c>
      <c r="F199">
        <v>0</v>
      </c>
      <c r="G199" t="s">
        <v>27</v>
      </c>
      <c r="H199" t="s">
        <v>51</v>
      </c>
      <c r="I199" t="str">
        <f>"0-1"</f>
        <v>0-1</v>
      </c>
      <c r="J199" t="s">
        <v>21</v>
      </c>
      <c r="K199">
        <v>2.04</v>
      </c>
      <c r="L199">
        <v>1</v>
      </c>
      <c r="M199">
        <v>-1</v>
      </c>
      <c r="N199" t="s">
        <v>22</v>
      </c>
      <c r="O199" t="s">
        <v>1786</v>
      </c>
      <c r="P199" s="15">
        <f t="shared" si="3"/>
        <v>16.229999999999993</v>
      </c>
      <c r="Q199" s="20">
        <v>43435</v>
      </c>
    </row>
    <row r="200" spans="1:17" x14ac:dyDescent="0.25">
      <c r="A200">
        <v>765</v>
      </c>
      <c r="B200" t="s">
        <v>1780</v>
      </c>
      <c r="C200" t="s">
        <v>16</v>
      </c>
      <c r="D200" t="s">
        <v>59</v>
      </c>
      <c r="E200" t="s">
        <v>1783</v>
      </c>
      <c r="F200">
        <v>1.88</v>
      </c>
      <c r="G200" t="s">
        <v>19</v>
      </c>
      <c r="H200" t="s">
        <v>599</v>
      </c>
      <c r="I200" t="str">
        <f>"1-0 (1-3)"</f>
        <v>1-0 (1-3)</v>
      </c>
      <c r="J200" t="s">
        <v>21</v>
      </c>
      <c r="K200">
        <v>1.877</v>
      </c>
      <c r="L200">
        <v>1</v>
      </c>
      <c r="M200">
        <v>0.88</v>
      </c>
      <c r="N200" t="s">
        <v>22</v>
      </c>
      <c r="O200" t="s">
        <v>1784</v>
      </c>
      <c r="P200" s="15">
        <f t="shared" si="3"/>
        <v>17.109999999999992</v>
      </c>
      <c r="Q200" s="20">
        <v>43435</v>
      </c>
    </row>
    <row r="201" spans="1:17" x14ac:dyDescent="0.25">
      <c r="A201">
        <v>764</v>
      </c>
      <c r="B201" t="s">
        <v>1780</v>
      </c>
      <c r="C201" t="s">
        <v>16</v>
      </c>
      <c r="D201" t="s">
        <v>59</v>
      </c>
      <c r="E201" t="s">
        <v>1781</v>
      </c>
      <c r="F201">
        <v>0</v>
      </c>
      <c r="G201" t="s">
        <v>27</v>
      </c>
      <c r="H201" t="s">
        <v>73</v>
      </c>
      <c r="I201" t="str">
        <f>"1-1"</f>
        <v>1-1</v>
      </c>
      <c r="J201" t="s">
        <v>21</v>
      </c>
      <c r="K201">
        <v>1.84</v>
      </c>
      <c r="L201">
        <v>1</v>
      </c>
      <c r="M201">
        <v>-1</v>
      </c>
      <c r="N201" t="s">
        <v>22</v>
      </c>
      <c r="O201" t="s">
        <v>1782</v>
      </c>
      <c r="P201" s="15">
        <f t="shared" si="3"/>
        <v>16.109999999999992</v>
      </c>
      <c r="Q201" s="20">
        <v>43435</v>
      </c>
    </row>
    <row r="202" spans="1:17" x14ac:dyDescent="0.25">
      <c r="A202">
        <v>763</v>
      </c>
      <c r="B202" t="s">
        <v>1777</v>
      </c>
      <c r="C202" t="s">
        <v>16</v>
      </c>
      <c r="D202" t="s">
        <v>59</v>
      </c>
      <c r="E202" t="s">
        <v>1778</v>
      </c>
      <c r="F202">
        <v>1</v>
      </c>
      <c r="G202" t="s">
        <v>81</v>
      </c>
      <c r="H202" t="s">
        <v>110</v>
      </c>
      <c r="I202" t="str">
        <f>"0-1"</f>
        <v>0-1</v>
      </c>
      <c r="J202" t="s">
        <v>21</v>
      </c>
      <c r="K202">
        <v>1.7190000000000001</v>
      </c>
      <c r="L202">
        <v>1</v>
      </c>
      <c r="M202">
        <v>0</v>
      </c>
      <c r="N202" t="s">
        <v>22</v>
      </c>
      <c r="O202" t="s">
        <v>1779</v>
      </c>
      <c r="P202" s="15">
        <f t="shared" si="3"/>
        <v>16.109999999999992</v>
      </c>
      <c r="Q202" s="20">
        <v>43435</v>
      </c>
    </row>
    <row r="203" spans="1:17" x14ac:dyDescent="0.25">
      <c r="A203">
        <v>762</v>
      </c>
      <c r="B203" t="s">
        <v>1774</v>
      </c>
      <c r="C203" t="s">
        <v>16</v>
      </c>
      <c r="D203" t="s">
        <v>59</v>
      </c>
      <c r="E203" t="s">
        <v>1775</v>
      </c>
      <c r="F203">
        <v>1.88</v>
      </c>
      <c r="G203" t="s">
        <v>19</v>
      </c>
      <c r="H203" t="s">
        <v>599</v>
      </c>
      <c r="I203" t="str">
        <f>"3-1 (4-1)"</f>
        <v>3-1 (4-1)</v>
      </c>
      <c r="J203" t="s">
        <v>21</v>
      </c>
      <c r="K203">
        <v>1.8839999999999999</v>
      </c>
      <c r="L203">
        <v>1</v>
      </c>
      <c r="M203">
        <v>0.88</v>
      </c>
      <c r="N203" t="s">
        <v>22</v>
      </c>
      <c r="O203" t="s">
        <v>1776</v>
      </c>
      <c r="P203" s="15">
        <f t="shared" si="3"/>
        <v>16.989999999999991</v>
      </c>
      <c r="Q203" s="20">
        <v>43435</v>
      </c>
    </row>
    <row r="204" spans="1:17" x14ac:dyDescent="0.25">
      <c r="A204">
        <v>761</v>
      </c>
      <c r="B204" t="s">
        <v>1771</v>
      </c>
      <c r="C204" t="s">
        <v>16</v>
      </c>
      <c r="D204" t="s">
        <v>59</v>
      </c>
      <c r="E204" t="s">
        <v>1772</v>
      </c>
      <c r="F204">
        <v>2.0499999999999998</v>
      </c>
      <c r="G204" t="s">
        <v>19</v>
      </c>
      <c r="H204" t="s">
        <v>599</v>
      </c>
      <c r="I204" t="str">
        <f>"4-1 (5-1)"</f>
        <v>4-1 (5-1)</v>
      </c>
      <c r="J204" t="s">
        <v>21</v>
      </c>
      <c r="K204">
        <v>2.0499999999999998</v>
      </c>
      <c r="L204">
        <v>1</v>
      </c>
      <c r="M204">
        <v>1.05</v>
      </c>
      <c r="N204" t="s">
        <v>22</v>
      </c>
      <c r="O204" t="s">
        <v>1773</v>
      </c>
      <c r="P204" s="15">
        <f t="shared" si="3"/>
        <v>18.039999999999992</v>
      </c>
      <c r="Q204" s="20">
        <v>43435</v>
      </c>
    </row>
    <row r="205" spans="1:17" x14ac:dyDescent="0.25">
      <c r="A205">
        <v>760</v>
      </c>
      <c r="B205" t="s">
        <v>1766</v>
      </c>
      <c r="C205" t="s">
        <v>16</v>
      </c>
      <c r="D205" t="s">
        <v>59</v>
      </c>
      <c r="E205" t="s">
        <v>1769</v>
      </c>
      <c r="F205">
        <v>1.73</v>
      </c>
      <c r="G205" t="s">
        <v>19</v>
      </c>
      <c r="H205" t="s">
        <v>113</v>
      </c>
      <c r="I205" t="str">
        <f>"2-0"</f>
        <v>2-0</v>
      </c>
      <c r="J205" t="s">
        <v>21</v>
      </c>
      <c r="K205">
        <v>1.7290000000000001</v>
      </c>
      <c r="L205">
        <v>1</v>
      </c>
      <c r="M205">
        <v>0.73</v>
      </c>
      <c r="N205" t="s">
        <v>22</v>
      </c>
      <c r="O205" t="s">
        <v>1770</v>
      </c>
      <c r="P205" s="15">
        <f t="shared" si="3"/>
        <v>18.769999999999992</v>
      </c>
      <c r="Q205" s="20">
        <v>43435</v>
      </c>
    </row>
    <row r="206" spans="1:17" x14ac:dyDescent="0.25">
      <c r="A206">
        <v>759</v>
      </c>
      <c r="B206" t="s">
        <v>1766</v>
      </c>
      <c r="C206" t="s">
        <v>16</v>
      </c>
      <c r="D206" t="s">
        <v>59</v>
      </c>
      <c r="E206" t="s">
        <v>1767</v>
      </c>
      <c r="F206">
        <v>1.89</v>
      </c>
      <c r="G206" t="s">
        <v>19</v>
      </c>
      <c r="H206" t="s">
        <v>172</v>
      </c>
      <c r="I206" t="str">
        <f>"1-3"</f>
        <v>1-3</v>
      </c>
      <c r="J206" t="s">
        <v>21</v>
      </c>
      <c r="K206">
        <v>1.8919999999999999</v>
      </c>
      <c r="L206">
        <v>1</v>
      </c>
      <c r="M206">
        <v>0.89</v>
      </c>
      <c r="N206" t="s">
        <v>22</v>
      </c>
      <c r="O206" t="s">
        <v>1768</v>
      </c>
      <c r="P206" s="15">
        <f t="shared" si="3"/>
        <v>19.659999999999993</v>
      </c>
      <c r="Q206" s="20">
        <v>43435</v>
      </c>
    </row>
    <row r="207" spans="1:17" x14ac:dyDescent="0.25">
      <c r="A207">
        <v>758</v>
      </c>
      <c r="B207" t="s">
        <v>1763</v>
      </c>
      <c r="C207" t="s">
        <v>16</v>
      </c>
      <c r="D207" t="s">
        <v>59</v>
      </c>
      <c r="E207" t="s">
        <v>1764</v>
      </c>
      <c r="F207">
        <v>1.91</v>
      </c>
      <c r="G207" t="s">
        <v>19</v>
      </c>
      <c r="H207" t="s">
        <v>93</v>
      </c>
      <c r="I207" t="str">
        <f>"0-1"</f>
        <v>0-1</v>
      </c>
      <c r="J207" t="s">
        <v>21</v>
      </c>
      <c r="K207">
        <v>1.909</v>
      </c>
      <c r="L207">
        <v>1</v>
      </c>
      <c r="M207">
        <v>0.91</v>
      </c>
      <c r="N207" t="s">
        <v>22</v>
      </c>
      <c r="O207" t="s">
        <v>1765</v>
      </c>
      <c r="P207" s="15">
        <f t="shared" si="3"/>
        <v>20.569999999999993</v>
      </c>
      <c r="Q207" s="20">
        <v>43435</v>
      </c>
    </row>
    <row r="208" spans="1:17" x14ac:dyDescent="0.25">
      <c r="A208">
        <v>757</v>
      </c>
      <c r="B208" t="s">
        <v>1760</v>
      </c>
      <c r="C208" t="s">
        <v>16</v>
      </c>
      <c r="D208" t="s">
        <v>59</v>
      </c>
      <c r="E208" t="s">
        <v>1761</v>
      </c>
      <c r="F208">
        <v>0</v>
      </c>
      <c r="G208" t="s">
        <v>27</v>
      </c>
      <c r="H208" t="s">
        <v>86</v>
      </c>
      <c r="I208" t="str">
        <f>"4-1"</f>
        <v>4-1</v>
      </c>
      <c r="J208" t="s">
        <v>21</v>
      </c>
      <c r="K208">
        <v>1.909</v>
      </c>
      <c r="L208">
        <v>1</v>
      </c>
      <c r="M208">
        <v>-1</v>
      </c>
      <c r="N208" t="s">
        <v>22</v>
      </c>
      <c r="O208" t="s">
        <v>1762</v>
      </c>
      <c r="P208" s="15">
        <f t="shared" si="3"/>
        <v>19.569999999999993</v>
      </c>
      <c r="Q208" s="20">
        <v>43435</v>
      </c>
    </row>
    <row r="209" spans="1:17" x14ac:dyDescent="0.25">
      <c r="A209">
        <v>756</v>
      </c>
      <c r="B209" t="s">
        <v>1757</v>
      </c>
      <c r="C209" t="s">
        <v>16</v>
      </c>
      <c r="D209" t="s">
        <v>59</v>
      </c>
      <c r="E209" t="s">
        <v>1758</v>
      </c>
      <c r="F209">
        <v>1.81</v>
      </c>
      <c r="G209" t="s">
        <v>19</v>
      </c>
      <c r="H209" t="s">
        <v>28</v>
      </c>
      <c r="I209" t="str">
        <f>"0-3"</f>
        <v>0-3</v>
      </c>
      <c r="J209" t="s">
        <v>21</v>
      </c>
      <c r="K209">
        <v>1.8129999999999999</v>
      </c>
      <c r="L209">
        <v>1</v>
      </c>
      <c r="M209">
        <v>0.81</v>
      </c>
      <c r="N209" t="s">
        <v>22</v>
      </c>
      <c r="O209" t="s">
        <v>1759</v>
      </c>
      <c r="P209" s="15">
        <f t="shared" si="3"/>
        <v>20.379999999999992</v>
      </c>
      <c r="Q209" s="20">
        <v>43435</v>
      </c>
    </row>
    <row r="210" spans="1:17" x14ac:dyDescent="0.25">
      <c r="A210">
        <v>755</v>
      </c>
      <c r="B210" t="s">
        <v>1746</v>
      </c>
      <c r="C210" t="s">
        <v>16</v>
      </c>
      <c r="D210" t="s">
        <v>59</v>
      </c>
      <c r="E210" t="s">
        <v>1755</v>
      </c>
      <c r="F210">
        <v>1</v>
      </c>
      <c r="G210" t="s">
        <v>81</v>
      </c>
      <c r="H210" t="s">
        <v>35</v>
      </c>
      <c r="I210" t="str">
        <f>"3-3"</f>
        <v>3-3</v>
      </c>
      <c r="J210" t="s">
        <v>21</v>
      </c>
      <c r="K210">
        <v>2.06</v>
      </c>
      <c r="L210">
        <v>1</v>
      </c>
      <c r="M210">
        <v>0</v>
      </c>
      <c r="N210" t="s">
        <v>22</v>
      </c>
      <c r="O210" t="s">
        <v>1756</v>
      </c>
      <c r="P210" s="15">
        <f t="shared" si="3"/>
        <v>20.379999999999992</v>
      </c>
      <c r="Q210" s="20">
        <v>43435</v>
      </c>
    </row>
    <row r="211" spans="1:17" x14ac:dyDescent="0.25">
      <c r="A211">
        <v>754</v>
      </c>
      <c r="B211" t="s">
        <v>1746</v>
      </c>
      <c r="C211" t="s">
        <v>16</v>
      </c>
      <c r="D211" t="s">
        <v>59</v>
      </c>
      <c r="E211" t="s">
        <v>1753</v>
      </c>
      <c r="F211">
        <v>0</v>
      </c>
      <c r="G211" t="s">
        <v>27</v>
      </c>
      <c r="H211" t="s">
        <v>20</v>
      </c>
      <c r="I211" t="str">
        <f>"0-0"</f>
        <v>0-0</v>
      </c>
      <c r="J211" t="s">
        <v>21</v>
      </c>
      <c r="K211">
        <v>1.7929999999999999</v>
      </c>
      <c r="L211">
        <v>1</v>
      </c>
      <c r="M211">
        <v>-1</v>
      </c>
      <c r="N211" t="s">
        <v>22</v>
      </c>
      <c r="O211" t="s">
        <v>1754</v>
      </c>
      <c r="P211" s="15">
        <f t="shared" si="3"/>
        <v>19.379999999999992</v>
      </c>
      <c r="Q211" s="20">
        <v>43435</v>
      </c>
    </row>
    <row r="212" spans="1:17" x14ac:dyDescent="0.25">
      <c r="A212">
        <v>753</v>
      </c>
      <c r="B212" t="s">
        <v>1746</v>
      </c>
      <c r="C212" t="s">
        <v>16</v>
      </c>
      <c r="D212" t="s">
        <v>59</v>
      </c>
      <c r="E212" t="s">
        <v>1751</v>
      </c>
      <c r="F212">
        <v>1.79</v>
      </c>
      <c r="G212" t="s">
        <v>19</v>
      </c>
      <c r="H212" t="s">
        <v>93</v>
      </c>
      <c r="I212" t="str">
        <f>"1-2"</f>
        <v>1-2</v>
      </c>
      <c r="J212" t="s">
        <v>21</v>
      </c>
      <c r="K212">
        <v>1.7869999999999999</v>
      </c>
      <c r="L212">
        <v>1</v>
      </c>
      <c r="M212">
        <v>0.79</v>
      </c>
      <c r="N212" t="s">
        <v>22</v>
      </c>
      <c r="O212" t="s">
        <v>1752</v>
      </c>
      <c r="P212" s="15">
        <f t="shared" si="3"/>
        <v>20.169999999999991</v>
      </c>
      <c r="Q212" s="20">
        <v>43435</v>
      </c>
    </row>
    <row r="213" spans="1:17" x14ac:dyDescent="0.25">
      <c r="A213">
        <v>752</v>
      </c>
      <c r="B213" t="s">
        <v>1746</v>
      </c>
      <c r="C213" t="s">
        <v>16</v>
      </c>
      <c r="D213" t="s">
        <v>59</v>
      </c>
      <c r="E213" t="s">
        <v>1749</v>
      </c>
      <c r="F213">
        <v>0</v>
      </c>
      <c r="G213" t="s">
        <v>27</v>
      </c>
      <c r="H213" t="s">
        <v>73</v>
      </c>
      <c r="I213" t="str">
        <f>"2-2"</f>
        <v>2-2</v>
      </c>
      <c r="J213" t="s">
        <v>21</v>
      </c>
      <c r="K213">
        <v>1.99</v>
      </c>
      <c r="L213">
        <v>1</v>
      </c>
      <c r="M213">
        <v>-1</v>
      </c>
      <c r="N213" t="s">
        <v>22</v>
      </c>
      <c r="O213" t="s">
        <v>1750</v>
      </c>
      <c r="P213" s="15">
        <f t="shared" si="3"/>
        <v>19.169999999999991</v>
      </c>
      <c r="Q213" s="20">
        <v>43435</v>
      </c>
    </row>
    <row r="214" spans="1:17" x14ac:dyDescent="0.25">
      <c r="A214">
        <v>751</v>
      </c>
      <c r="B214" t="s">
        <v>1746</v>
      </c>
      <c r="C214" t="s">
        <v>16</v>
      </c>
      <c r="D214" t="s">
        <v>59</v>
      </c>
      <c r="E214" t="s">
        <v>1747</v>
      </c>
      <c r="F214">
        <v>0</v>
      </c>
      <c r="G214" t="s">
        <v>27</v>
      </c>
      <c r="H214" t="s">
        <v>73</v>
      </c>
      <c r="I214" t="str">
        <f>"0-2"</f>
        <v>0-2</v>
      </c>
      <c r="J214" t="s">
        <v>21</v>
      </c>
      <c r="K214">
        <v>2.0099999999999998</v>
      </c>
      <c r="L214">
        <v>1</v>
      </c>
      <c r="M214">
        <v>-1</v>
      </c>
      <c r="N214" t="s">
        <v>22</v>
      </c>
      <c r="O214" t="s">
        <v>1748</v>
      </c>
      <c r="P214" s="15">
        <f t="shared" si="3"/>
        <v>18.169999999999991</v>
      </c>
      <c r="Q214" s="20">
        <v>43435</v>
      </c>
    </row>
    <row r="215" spans="1:17" x14ac:dyDescent="0.25">
      <c r="A215">
        <v>750</v>
      </c>
      <c r="B215" t="s">
        <v>1743</v>
      </c>
      <c r="C215" t="s">
        <v>16</v>
      </c>
      <c r="D215" t="s">
        <v>59</v>
      </c>
      <c r="E215" t="s">
        <v>1744</v>
      </c>
      <c r="F215">
        <v>1.98</v>
      </c>
      <c r="G215" t="s">
        <v>19</v>
      </c>
      <c r="H215" t="s">
        <v>28</v>
      </c>
      <c r="I215" t="str">
        <f>"0-2"</f>
        <v>0-2</v>
      </c>
      <c r="J215" t="s">
        <v>21</v>
      </c>
      <c r="K215">
        <v>1.98</v>
      </c>
      <c r="L215">
        <v>1</v>
      </c>
      <c r="M215">
        <v>0.98</v>
      </c>
      <c r="N215" t="s">
        <v>22</v>
      </c>
      <c r="O215" t="s">
        <v>1745</v>
      </c>
      <c r="P215" s="15">
        <f t="shared" si="3"/>
        <v>19.149999999999991</v>
      </c>
      <c r="Q215" s="20">
        <v>43435</v>
      </c>
    </row>
    <row r="216" spans="1:17" x14ac:dyDescent="0.25">
      <c r="A216">
        <v>749</v>
      </c>
      <c r="B216" t="s">
        <v>1740</v>
      </c>
      <c r="C216" t="s">
        <v>16</v>
      </c>
      <c r="D216" t="s">
        <v>59</v>
      </c>
      <c r="E216" t="s">
        <v>1741</v>
      </c>
      <c r="F216">
        <v>0</v>
      </c>
      <c r="G216" t="s">
        <v>27</v>
      </c>
      <c r="H216" t="s">
        <v>93</v>
      </c>
      <c r="I216" t="str">
        <f>"2-1"</f>
        <v>2-1</v>
      </c>
      <c r="J216" t="s">
        <v>21</v>
      </c>
      <c r="K216">
        <v>1.869</v>
      </c>
      <c r="L216">
        <v>1</v>
      </c>
      <c r="M216">
        <v>-1</v>
      </c>
      <c r="N216" t="s">
        <v>22</v>
      </c>
      <c r="O216" t="s">
        <v>1742</v>
      </c>
      <c r="P216" s="15">
        <f t="shared" si="3"/>
        <v>18.149999999999991</v>
      </c>
      <c r="Q216" s="20">
        <v>43435</v>
      </c>
    </row>
    <row r="217" spans="1:17" x14ac:dyDescent="0.25">
      <c r="A217">
        <v>748</v>
      </c>
      <c r="B217" t="s">
        <v>1737</v>
      </c>
      <c r="C217" t="s">
        <v>16</v>
      </c>
      <c r="D217" t="s">
        <v>25</v>
      </c>
      <c r="E217" t="s">
        <v>1738</v>
      </c>
      <c r="F217">
        <v>0</v>
      </c>
      <c r="G217" t="s">
        <v>27</v>
      </c>
      <c r="H217" t="s">
        <v>39</v>
      </c>
      <c r="I217" t="str">
        <f>"2-2"</f>
        <v>2-2</v>
      </c>
      <c r="J217" t="s">
        <v>21</v>
      </c>
      <c r="K217">
        <v>1.8</v>
      </c>
      <c r="L217">
        <v>1</v>
      </c>
      <c r="M217">
        <v>-1</v>
      </c>
      <c r="N217" t="s">
        <v>22</v>
      </c>
      <c r="O217" t="s">
        <v>1739</v>
      </c>
      <c r="P217" s="15">
        <f t="shared" si="3"/>
        <v>17.149999999999991</v>
      </c>
      <c r="Q217" s="20">
        <v>43466</v>
      </c>
    </row>
    <row r="218" spans="1:17" x14ac:dyDescent="0.25">
      <c r="A218">
        <v>747</v>
      </c>
      <c r="B218" t="s">
        <v>1734</v>
      </c>
      <c r="C218" t="s">
        <v>16</v>
      </c>
      <c r="D218" t="s">
        <v>25</v>
      </c>
      <c r="E218" t="s">
        <v>1735</v>
      </c>
      <c r="F218">
        <v>2.2000000000000002</v>
      </c>
      <c r="G218" t="s">
        <v>19</v>
      </c>
      <c r="H218" t="s">
        <v>35</v>
      </c>
      <c r="I218" t="str">
        <f>"1-2"</f>
        <v>1-2</v>
      </c>
      <c r="J218" t="s">
        <v>21</v>
      </c>
      <c r="K218">
        <v>2.2000000000000002</v>
      </c>
      <c r="L218">
        <v>1</v>
      </c>
      <c r="M218">
        <v>1.2</v>
      </c>
      <c r="N218" t="s">
        <v>22</v>
      </c>
      <c r="O218" t="s">
        <v>1736</v>
      </c>
      <c r="P218" s="15">
        <f t="shared" si="3"/>
        <v>18.349999999999991</v>
      </c>
      <c r="Q218" s="20">
        <v>43466</v>
      </c>
    </row>
    <row r="219" spans="1:17" x14ac:dyDescent="0.25">
      <c r="A219">
        <v>746</v>
      </c>
      <c r="B219" t="s">
        <v>1731</v>
      </c>
      <c r="C219" t="s">
        <v>16</v>
      </c>
      <c r="D219" t="s">
        <v>25</v>
      </c>
      <c r="E219" t="s">
        <v>1732</v>
      </c>
      <c r="F219">
        <v>2.2400000000000002</v>
      </c>
      <c r="G219" t="s">
        <v>19</v>
      </c>
      <c r="H219" t="s">
        <v>47</v>
      </c>
      <c r="I219" t="str">
        <f>"2-1"</f>
        <v>2-1</v>
      </c>
      <c r="J219" t="s">
        <v>21</v>
      </c>
      <c r="K219">
        <v>2.2400000000000002</v>
      </c>
      <c r="L219">
        <v>1</v>
      </c>
      <c r="M219">
        <v>1.24</v>
      </c>
      <c r="N219" t="s">
        <v>22</v>
      </c>
      <c r="O219" t="s">
        <v>1733</v>
      </c>
      <c r="P219" s="15">
        <f t="shared" si="3"/>
        <v>19.589999999999989</v>
      </c>
      <c r="Q219" s="20">
        <v>43466</v>
      </c>
    </row>
    <row r="220" spans="1:17" x14ac:dyDescent="0.25">
      <c r="A220">
        <v>745</v>
      </c>
      <c r="B220" t="s">
        <v>1728</v>
      </c>
      <c r="C220" t="s">
        <v>16</v>
      </c>
      <c r="D220" t="s">
        <v>25</v>
      </c>
      <c r="E220" t="s">
        <v>1729</v>
      </c>
      <c r="F220">
        <v>1.72</v>
      </c>
      <c r="G220" t="s">
        <v>19</v>
      </c>
      <c r="H220" t="s">
        <v>113</v>
      </c>
      <c r="I220" t="str">
        <f>"2-1"</f>
        <v>2-1</v>
      </c>
      <c r="J220" t="s">
        <v>21</v>
      </c>
      <c r="K220">
        <v>1.7190000000000001</v>
      </c>
      <c r="L220">
        <v>1</v>
      </c>
      <c r="M220">
        <v>0.72</v>
      </c>
      <c r="N220" t="s">
        <v>22</v>
      </c>
      <c r="O220" t="s">
        <v>1730</v>
      </c>
      <c r="P220" s="15">
        <f t="shared" si="3"/>
        <v>20.309999999999988</v>
      </c>
      <c r="Q220" s="20">
        <v>43466</v>
      </c>
    </row>
    <row r="221" spans="1:17" x14ac:dyDescent="0.25">
      <c r="A221">
        <v>744</v>
      </c>
      <c r="B221" t="s">
        <v>1725</v>
      </c>
      <c r="C221" t="s">
        <v>16</v>
      </c>
      <c r="D221" t="s">
        <v>25</v>
      </c>
      <c r="E221" t="s">
        <v>1726</v>
      </c>
      <c r="F221">
        <v>1.79</v>
      </c>
      <c r="G221" t="s">
        <v>19</v>
      </c>
      <c r="H221" t="s">
        <v>93</v>
      </c>
      <c r="I221" t="str">
        <f>"0-0"</f>
        <v>0-0</v>
      </c>
      <c r="J221" t="s">
        <v>21</v>
      </c>
      <c r="K221">
        <v>1.7929999999999999</v>
      </c>
      <c r="L221">
        <v>1</v>
      </c>
      <c r="M221">
        <v>0.79</v>
      </c>
      <c r="N221" t="s">
        <v>22</v>
      </c>
      <c r="O221" t="s">
        <v>1727</v>
      </c>
      <c r="P221" s="15">
        <f t="shared" si="3"/>
        <v>21.099999999999987</v>
      </c>
      <c r="Q221" s="20">
        <v>43466</v>
      </c>
    </row>
    <row r="222" spans="1:17" x14ac:dyDescent="0.25">
      <c r="A222">
        <v>743</v>
      </c>
      <c r="B222" t="s">
        <v>1722</v>
      </c>
      <c r="C222" t="s">
        <v>16</v>
      </c>
      <c r="D222" t="s">
        <v>25</v>
      </c>
      <c r="E222" t="s">
        <v>1723</v>
      </c>
      <c r="F222">
        <v>1</v>
      </c>
      <c r="G222" t="s">
        <v>81</v>
      </c>
      <c r="H222" t="s">
        <v>47</v>
      </c>
      <c r="I222" t="str">
        <f>"1-1"</f>
        <v>1-1</v>
      </c>
      <c r="J222" t="s">
        <v>21</v>
      </c>
      <c r="K222">
        <v>1.98</v>
      </c>
      <c r="L222">
        <v>1</v>
      </c>
      <c r="M222">
        <v>0</v>
      </c>
      <c r="N222" t="s">
        <v>22</v>
      </c>
      <c r="O222" t="s">
        <v>1724</v>
      </c>
      <c r="P222" s="15">
        <f t="shared" si="3"/>
        <v>21.099999999999987</v>
      </c>
      <c r="Q222" s="20">
        <v>43466</v>
      </c>
    </row>
    <row r="223" spans="1:17" x14ac:dyDescent="0.25">
      <c r="A223">
        <v>742</v>
      </c>
      <c r="B223" t="s">
        <v>1718</v>
      </c>
      <c r="C223" t="s">
        <v>16</v>
      </c>
      <c r="D223" t="s">
        <v>25</v>
      </c>
      <c r="E223" t="s">
        <v>1719</v>
      </c>
      <c r="F223">
        <v>1.77</v>
      </c>
      <c r="G223" t="s">
        <v>19</v>
      </c>
      <c r="H223" t="s">
        <v>1720</v>
      </c>
      <c r="I223" t="str">
        <f>"0-2"</f>
        <v>0-2</v>
      </c>
      <c r="J223" t="s">
        <v>21</v>
      </c>
      <c r="K223">
        <v>1.7689999999999999</v>
      </c>
      <c r="L223">
        <v>1</v>
      </c>
      <c r="M223">
        <v>0.77</v>
      </c>
      <c r="N223" t="s">
        <v>22</v>
      </c>
      <c r="O223" t="s">
        <v>1721</v>
      </c>
      <c r="P223" s="15">
        <f t="shared" si="3"/>
        <v>21.869999999999987</v>
      </c>
      <c r="Q223" s="20">
        <v>43466</v>
      </c>
    </row>
    <row r="224" spans="1:17" x14ac:dyDescent="0.25">
      <c r="A224">
        <v>741</v>
      </c>
      <c r="B224" t="s">
        <v>1715</v>
      </c>
      <c r="C224" t="s">
        <v>16</v>
      </c>
      <c r="D224" t="s">
        <v>25</v>
      </c>
      <c r="E224" t="s">
        <v>1716</v>
      </c>
      <c r="F224">
        <v>1.84</v>
      </c>
      <c r="G224" t="s">
        <v>19</v>
      </c>
      <c r="H224" t="s">
        <v>129</v>
      </c>
      <c r="I224" t="str">
        <f>"1-2"</f>
        <v>1-2</v>
      </c>
      <c r="J224" t="s">
        <v>21</v>
      </c>
      <c r="K224">
        <v>1.84</v>
      </c>
      <c r="L224">
        <v>1</v>
      </c>
      <c r="M224">
        <v>0.84</v>
      </c>
      <c r="N224" t="s">
        <v>22</v>
      </c>
      <c r="O224" t="s">
        <v>1717</v>
      </c>
      <c r="P224" s="15">
        <f t="shared" si="3"/>
        <v>22.709999999999987</v>
      </c>
      <c r="Q224" s="20">
        <v>43466</v>
      </c>
    </row>
    <row r="225" spans="1:17" x14ac:dyDescent="0.25">
      <c r="A225">
        <v>740</v>
      </c>
      <c r="B225" t="s">
        <v>1710</v>
      </c>
      <c r="C225" t="s">
        <v>16</v>
      </c>
      <c r="D225" t="s">
        <v>974</v>
      </c>
      <c r="E225" t="s">
        <v>1713</v>
      </c>
      <c r="F225">
        <v>2.09</v>
      </c>
      <c r="G225" t="s">
        <v>19</v>
      </c>
      <c r="H225" t="s">
        <v>73</v>
      </c>
      <c r="I225" t="str">
        <f>"1-0"</f>
        <v>1-0</v>
      </c>
      <c r="J225" t="s">
        <v>21</v>
      </c>
      <c r="K225">
        <v>2.09</v>
      </c>
      <c r="L225">
        <v>1</v>
      </c>
      <c r="M225">
        <v>1.0900000000000001</v>
      </c>
      <c r="N225" t="s">
        <v>22</v>
      </c>
      <c r="O225" t="s">
        <v>1714</v>
      </c>
      <c r="P225" s="15">
        <f t="shared" si="3"/>
        <v>23.799999999999986</v>
      </c>
      <c r="Q225" s="20">
        <v>43466</v>
      </c>
    </row>
    <row r="226" spans="1:17" x14ac:dyDescent="0.25">
      <c r="A226">
        <v>739</v>
      </c>
      <c r="B226" t="s">
        <v>1710</v>
      </c>
      <c r="C226" t="s">
        <v>16</v>
      </c>
      <c r="D226" t="s">
        <v>1361</v>
      </c>
      <c r="E226" t="s">
        <v>1711</v>
      </c>
      <c r="F226">
        <v>0</v>
      </c>
      <c r="G226" t="s">
        <v>27</v>
      </c>
      <c r="H226" t="s">
        <v>51</v>
      </c>
      <c r="I226" t="str">
        <f>"1-2"</f>
        <v>1-2</v>
      </c>
      <c r="J226" t="s">
        <v>21</v>
      </c>
      <c r="K226">
        <v>1.7509999999999999</v>
      </c>
      <c r="L226">
        <v>1</v>
      </c>
      <c r="M226">
        <v>-1</v>
      </c>
      <c r="N226" t="s">
        <v>22</v>
      </c>
      <c r="O226" t="s">
        <v>1712</v>
      </c>
      <c r="P226" s="15">
        <f t="shared" si="3"/>
        <v>22.799999999999986</v>
      </c>
      <c r="Q226" s="20">
        <v>43466</v>
      </c>
    </row>
    <row r="227" spans="1:17" x14ac:dyDescent="0.25">
      <c r="A227">
        <v>738</v>
      </c>
      <c r="B227" t="s">
        <v>1707</v>
      </c>
      <c r="C227" t="s">
        <v>16</v>
      </c>
      <c r="D227" t="s">
        <v>59</v>
      </c>
      <c r="E227" t="s">
        <v>1708</v>
      </c>
      <c r="F227">
        <v>1.78</v>
      </c>
      <c r="G227" t="s">
        <v>19</v>
      </c>
      <c r="H227" t="s">
        <v>73</v>
      </c>
      <c r="I227" t="str">
        <f>"2-0"</f>
        <v>2-0</v>
      </c>
      <c r="J227" t="s">
        <v>21</v>
      </c>
      <c r="K227">
        <v>1.7749999999999999</v>
      </c>
      <c r="L227">
        <v>1</v>
      </c>
      <c r="M227">
        <v>0.78</v>
      </c>
      <c r="N227" t="s">
        <v>22</v>
      </c>
      <c r="O227" t="s">
        <v>1709</v>
      </c>
      <c r="P227" s="15">
        <f t="shared" si="3"/>
        <v>23.579999999999988</v>
      </c>
      <c r="Q227" s="20">
        <v>43466</v>
      </c>
    </row>
    <row r="228" spans="1:17" x14ac:dyDescent="0.25">
      <c r="A228">
        <v>737</v>
      </c>
      <c r="B228" t="s">
        <v>1704</v>
      </c>
      <c r="C228" t="s">
        <v>16</v>
      </c>
      <c r="D228" t="s">
        <v>59</v>
      </c>
      <c r="E228" t="s">
        <v>1705</v>
      </c>
      <c r="F228">
        <v>0</v>
      </c>
      <c r="G228" t="s">
        <v>27</v>
      </c>
      <c r="H228" t="s">
        <v>172</v>
      </c>
      <c r="I228" t="str">
        <f>"1-0"</f>
        <v>1-0</v>
      </c>
      <c r="J228" t="s">
        <v>21</v>
      </c>
      <c r="K228">
        <v>1.909</v>
      </c>
      <c r="L228">
        <v>1</v>
      </c>
      <c r="M228">
        <v>-1</v>
      </c>
      <c r="N228" t="s">
        <v>22</v>
      </c>
      <c r="O228" t="s">
        <v>1706</v>
      </c>
      <c r="P228" s="15">
        <f t="shared" si="3"/>
        <v>22.579999999999988</v>
      </c>
      <c r="Q228" s="20">
        <v>43466</v>
      </c>
    </row>
    <row r="229" spans="1:17" x14ac:dyDescent="0.25">
      <c r="A229">
        <v>736</v>
      </c>
      <c r="B229" t="s">
        <v>1669</v>
      </c>
      <c r="C229" t="s">
        <v>16</v>
      </c>
      <c r="D229" t="s">
        <v>59</v>
      </c>
      <c r="E229" t="s">
        <v>1702</v>
      </c>
      <c r="F229">
        <v>0</v>
      </c>
      <c r="G229" t="s">
        <v>27</v>
      </c>
      <c r="H229" t="s">
        <v>73</v>
      </c>
      <c r="I229" t="str">
        <f>"0-0"</f>
        <v>0-0</v>
      </c>
      <c r="J229" t="s">
        <v>21</v>
      </c>
      <c r="K229">
        <v>2.25</v>
      </c>
      <c r="L229">
        <v>1</v>
      </c>
      <c r="M229">
        <v>-1</v>
      </c>
      <c r="N229" t="s">
        <v>22</v>
      </c>
      <c r="O229" t="s">
        <v>1703</v>
      </c>
      <c r="P229" s="15">
        <f t="shared" si="3"/>
        <v>21.579999999999988</v>
      </c>
      <c r="Q229" s="20">
        <v>43466</v>
      </c>
    </row>
    <row r="230" spans="1:17" x14ac:dyDescent="0.25">
      <c r="A230">
        <v>735</v>
      </c>
      <c r="B230" t="s">
        <v>1699</v>
      </c>
      <c r="C230" t="s">
        <v>16</v>
      </c>
      <c r="D230" t="s">
        <v>400</v>
      </c>
      <c r="E230" t="s">
        <v>1700</v>
      </c>
      <c r="F230">
        <v>1.91</v>
      </c>
      <c r="G230" t="s">
        <v>19</v>
      </c>
      <c r="H230" t="s">
        <v>113</v>
      </c>
      <c r="I230" t="str">
        <f>"2-1"</f>
        <v>2-1</v>
      </c>
      <c r="J230" t="s">
        <v>21</v>
      </c>
      <c r="K230">
        <v>1.909</v>
      </c>
      <c r="L230">
        <v>1</v>
      </c>
      <c r="M230">
        <v>0.91</v>
      </c>
      <c r="N230" t="s">
        <v>22</v>
      </c>
      <c r="O230" t="s">
        <v>1701</v>
      </c>
      <c r="P230" s="15">
        <f t="shared" si="3"/>
        <v>22.489999999999988</v>
      </c>
      <c r="Q230" s="20">
        <v>43466</v>
      </c>
    </row>
    <row r="231" spans="1:17" x14ac:dyDescent="0.25">
      <c r="A231">
        <v>734</v>
      </c>
      <c r="B231" t="s">
        <v>1669</v>
      </c>
      <c r="C231" t="s">
        <v>16</v>
      </c>
      <c r="D231" t="s">
        <v>59</v>
      </c>
      <c r="E231" t="s">
        <v>1697</v>
      </c>
      <c r="F231">
        <v>1.71</v>
      </c>
      <c r="G231" t="s">
        <v>19</v>
      </c>
      <c r="H231" t="s">
        <v>251</v>
      </c>
      <c r="I231" t="str">
        <f>"2-1"</f>
        <v>2-1</v>
      </c>
      <c r="J231" t="s">
        <v>21</v>
      </c>
      <c r="K231">
        <v>1.714</v>
      </c>
      <c r="L231">
        <v>1</v>
      </c>
      <c r="M231">
        <v>0.71</v>
      </c>
      <c r="N231" t="s">
        <v>22</v>
      </c>
      <c r="O231" t="s">
        <v>1698</v>
      </c>
      <c r="P231" s="15">
        <f t="shared" si="3"/>
        <v>23.199999999999989</v>
      </c>
      <c r="Q231" s="20">
        <v>43466</v>
      </c>
    </row>
    <row r="232" spans="1:17" x14ac:dyDescent="0.25">
      <c r="A232">
        <v>733</v>
      </c>
      <c r="B232" t="s">
        <v>1669</v>
      </c>
      <c r="C232" t="s">
        <v>16</v>
      </c>
      <c r="D232" t="s">
        <v>59</v>
      </c>
      <c r="E232" t="s">
        <v>1695</v>
      </c>
      <c r="F232">
        <v>1.74</v>
      </c>
      <c r="G232" t="s">
        <v>19</v>
      </c>
      <c r="H232" t="s">
        <v>93</v>
      </c>
      <c r="I232" t="str">
        <f>"1-2"</f>
        <v>1-2</v>
      </c>
      <c r="J232" t="s">
        <v>21</v>
      </c>
      <c r="K232">
        <v>1.7350000000000001</v>
      </c>
      <c r="L232">
        <v>1</v>
      </c>
      <c r="M232">
        <v>0.74</v>
      </c>
      <c r="N232" t="s">
        <v>22</v>
      </c>
      <c r="O232" t="s">
        <v>1696</v>
      </c>
      <c r="P232" s="15">
        <f t="shared" si="3"/>
        <v>23.939999999999987</v>
      </c>
      <c r="Q232" s="20">
        <v>43466</v>
      </c>
    </row>
    <row r="233" spans="1:17" x14ac:dyDescent="0.25">
      <c r="A233">
        <v>732</v>
      </c>
      <c r="B233" t="s">
        <v>1669</v>
      </c>
      <c r="C233" t="s">
        <v>16</v>
      </c>
      <c r="D233" t="s">
        <v>59</v>
      </c>
      <c r="E233" t="s">
        <v>1693</v>
      </c>
      <c r="F233">
        <v>0</v>
      </c>
      <c r="G233" t="s">
        <v>27</v>
      </c>
      <c r="H233" t="s">
        <v>73</v>
      </c>
      <c r="I233" t="str">
        <f>"1-2"</f>
        <v>1-2</v>
      </c>
      <c r="J233" t="s">
        <v>21</v>
      </c>
      <c r="K233">
        <v>1.98</v>
      </c>
      <c r="L233">
        <v>1</v>
      </c>
      <c r="M233">
        <v>-1</v>
      </c>
      <c r="N233" t="s">
        <v>22</v>
      </c>
      <c r="O233" t="s">
        <v>1694</v>
      </c>
      <c r="P233" s="15">
        <f t="shared" si="3"/>
        <v>22.939999999999987</v>
      </c>
      <c r="Q233" s="20">
        <v>43466</v>
      </c>
    </row>
    <row r="234" spans="1:17" x14ac:dyDescent="0.25">
      <c r="A234">
        <v>731</v>
      </c>
      <c r="B234" t="s">
        <v>1690</v>
      </c>
      <c r="C234" t="s">
        <v>16</v>
      </c>
      <c r="D234" t="s">
        <v>101</v>
      </c>
      <c r="E234" t="s">
        <v>1691</v>
      </c>
      <c r="F234">
        <v>1</v>
      </c>
      <c r="G234" t="s">
        <v>81</v>
      </c>
      <c r="H234" t="s">
        <v>251</v>
      </c>
      <c r="I234" t="str">
        <f>"2-0"</f>
        <v>2-0</v>
      </c>
      <c r="J234" t="s">
        <v>21</v>
      </c>
      <c r="K234">
        <v>1.869</v>
      </c>
      <c r="L234">
        <v>1</v>
      </c>
      <c r="M234">
        <v>0</v>
      </c>
      <c r="N234" t="s">
        <v>22</v>
      </c>
      <c r="O234" t="s">
        <v>1692</v>
      </c>
      <c r="P234" s="15">
        <f t="shared" si="3"/>
        <v>22.939999999999987</v>
      </c>
      <c r="Q234" s="20">
        <v>43466</v>
      </c>
    </row>
    <row r="235" spans="1:17" x14ac:dyDescent="0.25">
      <c r="A235">
        <v>730</v>
      </c>
      <c r="B235" t="s">
        <v>1688</v>
      </c>
      <c r="C235" t="s">
        <v>16</v>
      </c>
      <c r="D235" t="s">
        <v>1361</v>
      </c>
      <c r="E235" t="s">
        <v>1546</v>
      </c>
      <c r="F235">
        <v>0</v>
      </c>
      <c r="G235" t="s">
        <v>27</v>
      </c>
      <c r="H235" t="s">
        <v>465</v>
      </c>
      <c r="I235" t="str">
        <f>"1-2"</f>
        <v>1-2</v>
      </c>
      <c r="J235" t="s">
        <v>21</v>
      </c>
      <c r="K235">
        <v>2.0099999999999998</v>
      </c>
      <c r="L235">
        <v>1</v>
      </c>
      <c r="M235">
        <v>-1</v>
      </c>
      <c r="N235" t="s">
        <v>22</v>
      </c>
      <c r="O235" t="s">
        <v>1689</v>
      </c>
      <c r="P235" s="15">
        <f t="shared" si="3"/>
        <v>21.939999999999987</v>
      </c>
      <c r="Q235" s="20">
        <v>43466</v>
      </c>
    </row>
    <row r="236" spans="1:17" x14ac:dyDescent="0.25">
      <c r="A236">
        <v>729</v>
      </c>
      <c r="B236" t="s">
        <v>1685</v>
      </c>
      <c r="C236" t="s">
        <v>16</v>
      </c>
      <c r="D236" t="s">
        <v>1361</v>
      </c>
      <c r="E236" t="s">
        <v>1686</v>
      </c>
      <c r="F236">
        <v>1</v>
      </c>
      <c r="G236" t="s">
        <v>81</v>
      </c>
      <c r="H236" t="s">
        <v>35</v>
      </c>
      <c r="I236" t="str">
        <f>"1-1"</f>
        <v>1-1</v>
      </c>
      <c r="J236" t="s">
        <v>21</v>
      </c>
      <c r="K236">
        <v>2.11</v>
      </c>
      <c r="L236">
        <v>1</v>
      </c>
      <c r="M236">
        <v>0</v>
      </c>
      <c r="N236" t="s">
        <v>22</v>
      </c>
      <c r="O236" t="s">
        <v>1687</v>
      </c>
      <c r="P236" s="15">
        <f t="shared" si="3"/>
        <v>21.939999999999987</v>
      </c>
      <c r="Q236" s="20">
        <v>43466</v>
      </c>
    </row>
    <row r="237" spans="1:17" x14ac:dyDescent="0.25">
      <c r="A237">
        <v>728</v>
      </c>
      <c r="B237" t="s">
        <v>1682</v>
      </c>
      <c r="C237" t="s">
        <v>16</v>
      </c>
      <c r="D237" t="s">
        <v>914</v>
      </c>
      <c r="E237" t="s">
        <v>1683</v>
      </c>
      <c r="F237">
        <v>0</v>
      </c>
      <c r="G237" t="s">
        <v>27</v>
      </c>
      <c r="H237" t="s">
        <v>39</v>
      </c>
      <c r="I237" t="str">
        <f>"1-1"</f>
        <v>1-1</v>
      </c>
      <c r="J237" t="s">
        <v>21</v>
      </c>
      <c r="K237">
        <v>1.8839999999999999</v>
      </c>
      <c r="L237">
        <v>1</v>
      </c>
      <c r="M237">
        <v>-1</v>
      </c>
      <c r="N237" t="s">
        <v>22</v>
      </c>
      <c r="O237" t="s">
        <v>1684</v>
      </c>
      <c r="P237" s="15">
        <f t="shared" si="3"/>
        <v>20.939999999999987</v>
      </c>
      <c r="Q237" s="20">
        <v>43466</v>
      </c>
    </row>
    <row r="238" spans="1:17" x14ac:dyDescent="0.25">
      <c r="A238">
        <v>727</v>
      </c>
      <c r="B238" t="s">
        <v>1679</v>
      </c>
      <c r="C238" t="s">
        <v>16</v>
      </c>
      <c r="D238" t="s">
        <v>914</v>
      </c>
      <c r="E238" t="s">
        <v>1680</v>
      </c>
      <c r="F238">
        <v>1.75</v>
      </c>
      <c r="G238" t="s">
        <v>19</v>
      </c>
      <c r="H238" t="s">
        <v>98</v>
      </c>
      <c r="I238" t="str">
        <f>"2-1"</f>
        <v>2-1</v>
      </c>
      <c r="J238" t="s">
        <v>21</v>
      </c>
      <c r="K238">
        <v>1.746</v>
      </c>
      <c r="L238">
        <v>1</v>
      </c>
      <c r="M238">
        <v>0.75</v>
      </c>
      <c r="N238" t="s">
        <v>22</v>
      </c>
      <c r="O238" t="s">
        <v>1681</v>
      </c>
      <c r="P238" s="15">
        <f t="shared" si="3"/>
        <v>21.689999999999987</v>
      </c>
      <c r="Q238" s="20">
        <v>43466</v>
      </c>
    </row>
    <row r="239" spans="1:17" x14ac:dyDescent="0.25">
      <c r="A239">
        <v>726</v>
      </c>
      <c r="B239" t="s">
        <v>1676</v>
      </c>
      <c r="C239" t="s">
        <v>16</v>
      </c>
      <c r="D239" t="s">
        <v>914</v>
      </c>
      <c r="E239" t="s">
        <v>1677</v>
      </c>
      <c r="F239">
        <v>0</v>
      </c>
      <c r="G239" t="s">
        <v>27</v>
      </c>
      <c r="H239" t="s">
        <v>86</v>
      </c>
      <c r="I239" t="str">
        <f>"3-0"</f>
        <v>3-0</v>
      </c>
      <c r="J239" t="s">
        <v>21</v>
      </c>
      <c r="K239">
        <v>2.0099999999999998</v>
      </c>
      <c r="L239">
        <v>1</v>
      </c>
      <c r="M239">
        <v>-1</v>
      </c>
      <c r="N239" t="s">
        <v>22</v>
      </c>
      <c r="O239" t="s">
        <v>1678</v>
      </c>
      <c r="P239" s="15">
        <f t="shared" si="3"/>
        <v>20.689999999999987</v>
      </c>
      <c r="Q239" s="20">
        <v>43466</v>
      </c>
    </row>
    <row r="240" spans="1:17" x14ac:dyDescent="0.25">
      <c r="A240">
        <v>725</v>
      </c>
      <c r="B240" t="s">
        <v>1647</v>
      </c>
      <c r="C240" t="s">
        <v>16</v>
      </c>
      <c r="D240" t="s">
        <v>101</v>
      </c>
      <c r="E240" t="s">
        <v>1674</v>
      </c>
      <c r="F240">
        <v>2.27</v>
      </c>
      <c r="G240" t="s">
        <v>19</v>
      </c>
      <c r="H240" t="s">
        <v>39</v>
      </c>
      <c r="I240" t="str">
        <f>"1-3"</f>
        <v>1-3</v>
      </c>
      <c r="J240" t="s">
        <v>21</v>
      </c>
      <c r="K240">
        <v>2.27</v>
      </c>
      <c r="L240">
        <v>1</v>
      </c>
      <c r="M240">
        <v>1.27</v>
      </c>
      <c r="N240" t="s">
        <v>22</v>
      </c>
      <c r="O240" t="s">
        <v>1675</v>
      </c>
      <c r="P240" s="15">
        <f t="shared" si="3"/>
        <v>21.959999999999987</v>
      </c>
      <c r="Q240" s="20">
        <v>43466</v>
      </c>
    </row>
    <row r="241" spans="1:17" x14ac:dyDescent="0.25">
      <c r="A241">
        <v>724</v>
      </c>
      <c r="B241" t="s">
        <v>1672</v>
      </c>
      <c r="C241" t="s">
        <v>16</v>
      </c>
      <c r="D241" t="s">
        <v>914</v>
      </c>
      <c r="E241" t="s">
        <v>1637</v>
      </c>
      <c r="F241">
        <v>0</v>
      </c>
      <c r="G241" t="s">
        <v>27</v>
      </c>
      <c r="H241" t="s">
        <v>47</v>
      </c>
      <c r="I241" t="str">
        <f>"1-3"</f>
        <v>1-3</v>
      </c>
      <c r="J241" t="s">
        <v>21</v>
      </c>
      <c r="K241">
        <v>1.84</v>
      </c>
      <c r="L241">
        <v>1</v>
      </c>
      <c r="M241">
        <v>-1</v>
      </c>
      <c r="N241" t="s">
        <v>22</v>
      </c>
      <c r="O241" t="s">
        <v>1673</v>
      </c>
      <c r="P241" s="15">
        <f t="shared" si="3"/>
        <v>20.959999999999987</v>
      </c>
      <c r="Q241" s="20">
        <v>43466</v>
      </c>
    </row>
    <row r="242" spans="1:17" x14ac:dyDescent="0.25">
      <c r="A242">
        <v>723</v>
      </c>
      <c r="B242" t="s">
        <v>1669</v>
      </c>
      <c r="C242" t="s">
        <v>16</v>
      </c>
      <c r="D242" t="s">
        <v>59</v>
      </c>
      <c r="E242" t="s">
        <v>1670</v>
      </c>
      <c r="F242">
        <v>2</v>
      </c>
      <c r="G242" t="s">
        <v>19</v>
      </c>
      <c r="H242" t="s">
        <v>129</v>
      </c>
      <c r="I242" t="str">
        <f>"0-1"</f>
        <v>0-1</v>
      </c>
      <c r="J242" t="s">
        <v>21</v>
      </c>
      <c r="K242">
        <v>2</v>
      </c>
      <c r="L242">
        <v>1</v>
      </c>
      <c r="M242">
        <v>1</v>
      </c>
      <c r="N242" t="s">
        <v>22</v>
      </c>
      <c r="O242" t="s">
        <v>1671</v>
      </c>
      <c r="P242" s="15">
        <f t="shared" si="3"/>
        <v>21.959999999999987</v>
      </c>
      <c r="Q242" s="20">
        <v>43466</v>
      </c>
    </row>
    <row r="243" spans="1:17" x14ac:dyDescent="0.25">
      <c r="A243">
        <v>722</v>
      </c>
      <c r="B243" t="s">
        <v>1666</v>
      </c>
      <c r="C243" t="s">
        <v>16</v>
      </c>
      <c r="D243" t="s">
        <v>101</v>
      </c>
      <c r="E243" t="s">
        <v>1667</v>
      </c>
      <c r="F243">
        <v>0</v>
      </c>
      <c r="G243" t="s">
        <v>27</v>
      </c>
      <c r="H243" t="s">
        <v>51</v>
      </c>
      <c r="I243" t="str">
        <f>"1-1"</f>
        <v>1-1</v>
      </c>
      <c r="J243" t="s">
        <v>21</v>
      </c>
      <c r="K243">
        <v>1.7290000000000001</v>
      </c>
      <c r="L243">
        <v>1</v>
      </c>
      <c r="M243">
        <v>-1</v>
      </c>
      <c r="N243" t="s">
        <v>22</v>
      </c>
      <c r="O243" t="s">
        <v>1668</v>
      </c>
      <c r="P243" s="15">
        <f t="shared" si="3"/>
        <v>20.959999999999987</v>
      </c>
      <c r="Q243" s="20">
        <v>43466</v>
      </c>
    </row>
    <row r="244" spans="1:17" x14ac:dyDescent="0.25">
      <c r="A244">
        <v>721</v>
      </c>
      <c r="B244" t="s">
        <v>1647</v>
      </c>
      <c r="C244" t="s">
        <v>16</v>
      </c>
      <c r="D244" t="s">
        <v>101</v>
      </c>
      <c r="E244" t="s">
        <v>1664</v>
      </c>
      <c r="F244">
        <v>1.72</v>
      </c>
      <c r="G244" t="s">
        <v>19</v>
      </c>
      <c r="H244" t="s">
        <v>113</v>
      </c>
      <c r="I244" t="str">
        <f>"1-1"</f>
        <v>1-1</v>
      </c>
      <c r="J244" t="s">
        <v>21</v>
      </c>
      <c r="K244">
        <v>1.724</v>
      </c>
      <c r="L244">
        <v>1</v>
      </c>
      <c r="M244">
        <v>0.72</v>
      </c>
      <c r="N244" t="s">
        <v>22</v>
      </c>
      <c r="O244" t="s">
        <v>1665</v>
      </c>
      <c r="P244" s="15">
        <f t="shared" si="3"/>
        <v>21.679999999999986</v>
      </c>
      <c r="Q244" s="20">
        <v>43466</v>
      </c>
    </row>
    <row r="245" spans="1:17" x14ac:dyDescent="0.25">
      <c r="A245">
        <v>720</v>
      </c>
      <c r="B245" t="s">
        <v>1661</v>
      </c>
      <c r="C245" t="s">
        <v>16</v>
      </c>
      <c r="D245" t="s">
        <v>59</v>
      </c>
      <c r="E245" t="s">
        <v>1662</v>
      </c>
      <c r="F245">
        <v>0</v>
      </c>
      <c r="G245" t="s">
        <v>27</v>
      </c>
      <c r="H245" t="s">
        <v>599</v>
      </c>
      <c r="I245" t="str">
        <f>"1-1 (2-1)"</f>
        <v>1-1 (2-1)</v>
      </c>
      <c r="J245" t="s">
        <v>21</v>
      </c>
      <c r="K245">
        <v>1.7350000000000001</v>
      </c>
      <c r="L245">
        <v>1</v>
      </c>
      <c r="M245">
        <v>-1</v>
      </c>
      <c r="N245" t="s">
        <v>22</v>
      </c>
      <c r="O245" t="s">
        <v>1663</v>
      </c>
      <c r="P245" s="15">
        <f t="shared" si="3"/>
        <v>20.679999999999986</v>
      </c>
      <c r="Q245" s="20">
        <v>43466</v>
      </c>
    </row>
    <row r="246" spans="1:17" x14ac:dyDescent="0.25">
      <c r="A246">
        <v>719</v>
      </c>
      <c r="B246" t="s">
        <v>1658</v>
      </c>
      <c r="C246" t="s">
        <v>16</v>
      </c>
      <c r="D246" t="s">
        <v>59</v>
      </c>
      <c r="E246" t="s">
        <v>1659</v>
      </c>
      <c r="F246">
        <v>0</v>
      </c>
      <c r="G246" t="s">
        <v>27</v>
      </c>
      <c r="H246" t="s">
        <v>167</v>
      </c>
      <c r="I246" t="str">
        <f>"0-1"</f>
        <v>0-1</v>
      </c>
      <c r="J246" t="s">
        <v>21</v>
      </c>
      <c r="K246">
        <v>1.68</v>
      </c>
      <c r="L246">
        <v>1</v>
      </c>
      <c r="M246">
        <v>-1</v>
      </c>
      <c r="N246" t="s">
        <v>22</v>
      </c>
      <c r="O246" t="s">
        <v>1660</v>
      </c>
      <c r="P246" s="15">
        <f t="shared" si="3"/>
        <v>19.679999999999986</v>
      </c>
      <c r="Q246" s="20">
        <v>43466</v>
      </c>
    </row>
    <row r="247" spans="1:17" x14ac:dyDescent="0.25">
      <c r="A247">
        <v>718</v>
      </c>
      <c r="B247" t="s">
        <v>1655</v>
      </c>
      <c r="C247" t="s">
        <v>16</v>
      </c>
      <c r="D247" t="s">
        <v>25</v>
      </c>
      <c r="E247" t="s">
        <v>1656</v>
      </c>
      <c r="F247">
        <v>1.91</v>
      </c>
      <c r="G247" t="s">
        <v>19</v>
      </c>
      <c r="H247" t="s">
        <v>32</v>
      </c>
      <c r="I247" t="str">
        <f>"1-1"</f>
        <v>1-1</v>
      </c>
      <c r="J247" t="s">
        <v>21</v>
      </c>
      <c r="K247">
        <v>1.909</v>
      </c>
      <c r="L247">
        <v>1</v>
      </c>
      <c r="M247">
        <v>0.91</v>
      </c>
      <c r="N247" t="s">
        <v>22</v>
      </c>
      <c r="O247" t="s">
        <v>1657</v>
      </c>
      <c r="P247" s="15">
        <f t="shared" si="3"/>
        <v>20.589999999999986</v>
      </c>
      <c r="Q247" s="20">
        <v>43466</v>
      </c>
    </row>
    <row r="248" spans="1:17" x14ac:dyDescent="0.25">
      <c r="A248">
        <v>717</v>
      </c>
      <c r="B248" t="s">
        <v>1624</v>
      </c>
      <c r="C248" t="s">
        <v>16</v>
      </c>
      <c r="D248" t="s">
        <v>25</v>
      </c>
      <c r="E248" t="s">
        <v>1654</v>
      </c>
      <c r="F248">
        <v>1.81</v>
      </c>
      <c r="G248" t="s">
        <v>19</v>
      </c>
      <c r="H248" t="s">
        <v>93</v>
      </c>
      <c r="I248" t="str">
        <f>"1-2"</f>
        <v>1-2</v>
      </c>
      <c r="J248" t="s">
        <v>21</v>
      </c>
      <c r="K248">
        <v>1.8129999999999999</v>
      </c>
      <c r="L248">
        <v>1</v>
      </c>
      <c r="M248">
        <v>0.81</v>
      </c>
      <c r="N248" t="s">
        <v>22</v>
      </c>
      <c r="O248" t="s">
        <v>1653</v>
      </c>
      <c r="P248" s="15">
        <f t="shared" si="3"/>
        <v>21.399999999999984</v>
      </c>
      <c r="Q248" s="20">
        <v>43466</v>
      </c>
    </row>
    <row r="249" spans="1:17" x14ac:dyDescent="0.25">
      <c r="A249">
        <v>716</v>
      </c>
      <c r="B249" t="s">
        <v>1651</v>
      </c>
      <c r="C249" t="s">
        <v>16</v>
      </c>
      <c r="D249" t="s">
        <v>101</v>
      </c>
      <c r="E249" t="s">
        <v>1652</v>
      </c>
      <c r="F249">
        <v>1.82</v>
      </c>
      <c r="G249" t="s">
        <v>19</v>
      </c>
      <c r="H249" t="s">
        <v>688</v>
      </c>
      <c r="I249" t="str">
        <f>"0-3"</f>
        <v>0-3</v>
      </c>
      <c r="J249" t="s">
        <v>21</v>
      </c>
      <c r="K249">
        <v>1.819</v>
      </c>
      <c r="L249">
        <v>1</v>
      </c>
      <c r="M249">
        <v>0.82</v>
      </c>
      <c r="N249" t="s">
        <v>22</v>
      </c>
      <c r="O249" t="s">
        <v>1653</v>
      </c>
      <c r="P249" s="15">
        <f t="shared" si="3"/>
        <v>22.219999999999985</v>
      </c>
      <c r="Q249" s="20">
        <v>43466</v>
      </c>
    </row>
    <row r="250" spans="1:17" x14ac:dyDescent="0.25">
      <c r="A250">
        <v>715</v>
      </c>
      <c r="B250" t="s">
        <v>1647</v>
      </c>
      <c r="C250" t="s">
        <v>16</v>
      </c>
      <c r="D250" t="s">
        <v>101</v>
      </c>
      <c r="E250" t="s">
        <v>1649</v>
      </c>
      <c r="F250">
        <v>2</v>
      </c>
      <c r="G250" t="s">
        <v>19</v>
      </c>
      <c r="H250" t="s">
        <v>679</v>
      </c>
      <c r="I250" t="str">
        <f>"1-0"</f>
        <v>1-0</v>
      </c>
      <c r="J250" t="s">
        <v>21</v>
      </c>
      <c r="K250">
        <v>2</v>
      </c>
      <c r="L250">
        <v>1</v>
      </c>
      <c r="M250">
        <v>1</v>
      </c>
      <c r="N250" t="s">
        <v>22</v>
      </c>
      <c r="O250" t="s">
        <v>1650</v>
      </c>
      <c r="P250" s="15">
        <f t="shared" si="3"/>
        <v>23.219999999999985</v>
      </c>
      <c r="Q250" s="20">
        <v>43466</v>
      </c>
    </row>
    <row r="251" spans="1:17" x14ac:dyDescent="0.25">
      <c r="A251">
        <v>714</v>
      </c>
      <c r="B251" t="s">
        <v>1647</v>
      </c>
      <c r="C251" t="s">
        <v>16</v>
      </c>
      <c r="D251" t="s">
        <v>101</v>
      </c>
      <c r="E251" t="s">
        <v>1648</v>
      </c>
      <c r="F251">
        <v>0</v>
      </c>
      <c r="G251" t="s">
        <v>27</v>
      </c>
      <c r="H251" t="s">
        <v>251</v>
      </c>
      <c r="I251" t="str">
        <f>"0-1"</f>
        <v>0-1</v>
      </c>
      <c r="J251" t="s">
        <v>21</v>
      </c>
      <c r="K251">
        <v>1.68</v>
      </c>
      <c r="L251">
        <v>1</v>
      </c>
      <c r="M251">
        <v>-1</v>
      </c>
      <c r="N251" t="s">
        <v>22</v>
      </c>
      <c r="O251" t="s">
        <v>1645</v>
      </c>
      <c r="P251" s="15">
        <f t="shared" si="3"/>
        <v>22.219999999999985</v>
      </c>
      <c r="Q251" s="20">
        <v>43466</v>
      </c>
    </row>
    <row r="252" spans="1:17" x14ac:dyDescent="0.25">
      <c r="A252">
        <v>713</v>
      </c>
      <c r="B252" t="s">
        <v>1621</v>
      </c>
      <c r="C252" t="s">
        <v>16</v>
      </c>
      <c r="D252" t="s">
        <v>101</v>
      </c>
      <c r="E252" t="s">
        <v>1646</v>
      </c>
      <c r="F252">
        <v>0</v>
      </c>
      <c r="G252" t="s">
        <v>27</v>
      </c>
      <c r="H252" t="s">
        <v>167</v>
      </c>
      <c r="I252" t="str">
        <f>"0-1"</f>
        <v>0-1</v>
      </c>
      <c r="J252" t="s">
        <v>21</v>
      </c>
      <c r="K252">
        <v>2.14</v>
      </c>
      <c r="L252">
        <v>1</v>
      </c>
      <c r="M252">
        <v>-1</v>
      </c>
      <c r="N252" t="s">
        <v>22</v>
      </c>
      <c r="O252" t="s">
        <v>1645</v>
      </c>
      <c r="P252" s="15">
        <f t="shared" si="3"/>
        <v>21.219999999999985</v>
      </c>
      <c r="Q252" s="20">
        <v>43466</v>
      </c>
    </row>
    <row r="253" spans="1:17" x14ac:dyDescent="0.25">
      <c r="A253">
        <v>712</v>
      </c>
      <c r="B253" t="s">
        <v>1643</v>
      </c>
      <c r="C253" t="s">
        <v>16</v>
      </c>
      <c r="D253" t="s">
        <v>101</v>
      </c>
      <c r="E253" t="s">
        <v>1644</v>
      </c>
      <c r="F253">
        <v>1.92</v>
      </c>
      <c r="G253" t="s">
        <v>19</v>
      </c>
      <c r="H253" t="s">
        <v>32</v>
      </c>
      <c r="I253" t="str">
        <f>"1-1"</f>
        <v>1-1</v>
      </c>
      <c r="J253" t="s">
        <v>21</v>
      </c>
      <c r="K253">
        <v>1.917</v>
      </c>
      <c r="L253">
        <v>1</v>
      </c>
      <c r="M253">
        <v>0.92</v>
      </c>
      <c r="N253" t="s">
        <v>22</v>
      </c>
      <c r="O253" t="s">
        <v>1645</v>
      </c>
      <c r="P253" s="15">
        <f t="shared" si="3"/>
        <v>22.139999999999986</v>
      </c>
      <c r="Q253" s="20">
        <v>43466</v>
      </c>
    </row>
    <row r="254" spans="1:17" x14ac:dyDescent="0.25">
      <c r="A254">
        <v>711</v>
      </c>
      <c r="B254" t="s">
        <v>1628</v>
      </c>
      <c r="C254" t="s">
        <v>16</v>
      </c>
      <c r="D254" t="s">
        <v>59</v>
      </c>
      <c r="E254" t="s">
        <v>1641</v>
      </c>
      <c r="F254">
        <v>1.94</v>
      </c>
      <c r="G254" t="s">
        <v>19</v>
      </c>
      <c r="H254" t="s">
        <v>191</v>
      </c>
      <c r="I254" t="str">
        <f>"3-0"</f>
        <v>3-0</v>
      </c>
      <c r="J254" t="s">
        <v>21</v>
      </c>
      <c r="K254">
        <v>1.9430000000000001</v>
      </c>
      <c r="L254">
        <v>1</v>
      </c>
      <c r="M254">
        <v>0.94</v>
      </c>
      <c r="N254" t="s">
        <v>22</v>
      </c>
      <c r="O254" t="s">
        <v>1642</v>
      </c>
      <c r="P254" s="15">
        <f t="shared" si="3"/>
        <v>23.079999999999988</v>
      </c>
      <c r="Q254" s="20">
        <v>43466</v>
      </c>
    </row>
    <row r="255" spans="1:17" x14ac:dyDescent="0.25">
      <c r="A255">
        <v>710</v>
      </c>
      <c r="B255" t="s">
        <v>1639</v>
      </c>
      <c r="C255" t="s">
        <v>16</v>
      </c>
      <c r="D255" t="s">
        <v>25</v>
      </c>
      <c r="E255" t="s">
        <v>1640</v>
      </c>
      <c r="F255">
        <v>2.0299999999999998</v>
      </c>
      <c r="G255" t="s">
        <v>19</v>
      </c>
      <c r="H255" t="s">
        <v>86</v>
      </c>
      <c r="I255" t="str">
        <f>"1-0"</f>
        <v>1-0</v>
      </c>
      <c r="J255" t="s">
        <v>21</v>
      </c>
      <c r="K255">
        <v>2.0299999999999998</v>
      </c>
      <c r="L255">
        <v>1</v>
      </c>
      <c r="M255">
        <v>1.03</v>
      </c>
      <c r="N255" t="s">
        <v>22</v>
      </c>
      <c r="O255" t="s">
        <v>1638</v>
      </c>
      <c r="P255" s="15">
        <f t="shared" si="3"/>
        <v>24.109999999999989</v>
      </c>
      <c r="Q255" s="20">
        <v>43466</v>
      </c>
    </row>
    <row r="256" spans="1:17" x14ac:dyDescent="0.25">
      <c r="A256">
        <v>709</v>
      </c>
      <c r="B256" t="s">
        <v>1636</v>
      </c>
      <c r="C256" t="s">
        <v>16</v>
      </c>
      <c r="D256" t="s">
        <v>25</v>
      </c>
      <c r="E256" t="s">
        <v>1637</v>
      </c>
      <c r="F256">
        <v>0</v>
      </c>
      <c r="G256" t="s">
        <v>27</v>
      </c>
      <c r="H256" t="s">
        <v>35</v>
      </c>
      <c r="I256" t="str">
        <f>"2-0"</f>
        <v>2-0</v>
      </c>
      <c r="J256" t="s">
        <v>21</v>
      </c>
      <c r="K256">
        <v>1.925</v>
      </c>
      <c r="L256">
        <v>1</v>
      </c>
      <c r="M256">
        <v>-1</v>
      </c>
      <c r="N256" t="s">
        <v>22</v>
      </c>
      <c r="O256" t="s">
        <v>1638</v>
      </c>
      <c r="P256" s="15">
        <f t="shared" si="3"/>
        <v>23.109999999999989</v>
      </c>
      <c r="Q256" s="20">
        <v>43466</v>
      </c>
    </row>
    <row r="257" spans="1:17" x14ac:dyDescent="0.25">
      <c r="A257">
        <v>708</v>
      </c>
      <c r="B257" t="s">
        <v>1633</v>
      </c>
      <c r="C257" t="s">
        <v>16</v>
      </c>
      <c r="D257" t="s">
        <v>25</v>
      </c>
      <c r="E257" t="s">
        <v>1634</v>
      </c>
      <c r="F257">
        <v>2.0299999999999998</v>
      </c>
      <c r="G257" t="s">
        <v>19</v>
      </c>
      <c r="H257" t="s">
        <v>465</v>
      </c>
      <c r="I257" t="str">
        <f>"3-0"</f>
        <v>3-0</v>
      </c>
      <c r="J257" t="s">
        <v>21</v>
      </c>
      <c r="K257">
        <v>2.0299999999999998</v>
      </c>
      <c r="L257">
        <v>1</v>
      </c>
      <c r="M257">
        <v>1.03</v>
      </c>
      <c r="N257" t="s">
        <v>22</v>
      </c>
      <c r="O257" t="s">
        <v>1635</v>
      </c>
      <c r="P257" s="15">
        <f t="shared" si="3"/>
        <v>24.13999999999999</v>
      </c>
      <c r="Q257" s="20">
        <v>43466</v>
      </c>
    </row>
    <row r="258" spans="1:17" x14ac:dyDescent="0.25">
      <c r="A258">
        <v>707</v>
      </c>
      <c r="B258" t="s">
        <v>1618</v>
      </c>
      <c r="C258" t="s">
        <v>16</v>
      </c>
      <c r="D258" t="s">
        <v>25</v>
      </c>
      <c r="E258" t="s">
        <v>1631</v>
      </c>
      <c r="F258">
        <v>0</v>
      </c>
      <c r="G258" t="s">
        <v>27</v>
      </c>
      <c r="H258" t="s">
        <v>113</v>
      </c>
      <c r="I258" t="str">
        <f>"1-2"</f>
        <v>1-2</v>
      </c>
      <c r="J258" t="s">
        <v>21</v>
      </c>
      <c r="K258">
        <v>1.806</v>
      </c>
      <c r="L258">
        <v>1</v>
      </c>
      <c r="M258">
        <v>-1</v>
      </c>
      <c r="N258" t="s">
        <v>22</v>
      </c>
      <c r="O258" t="s">
        <v>1632</v>
      </c>
      <c r="P258" s="15">
        <f t="shared" si="3"/>
        <v>23.13999999999999</v>
      </c>
      <c r="Q258" s="20">
        <v>43466</v>
      </c>
    </row>
    <row r="259" spans="1:17" x14ac:dyDescent="0.25">
      <c r="A259">
        <v>706</v>
      </c>
      <c r="B259" t="s">
        <v>1628</v>
      </c>
      <c r="C259" t="s">
        <v>16</v>
      </c>
      <c r="D259" t="s">
        <v>25</v>
      </c>
      <c r="E259" t="s">
        <v>1629</v>
      </c>
      <c r="F259">
        <v>0</v>
      </c>
      <c r="G259" t="s">
        <v>27</v>
      </c>
      <c r="H259" t="s">
        <v>93</v>
      </c>
      <c r="I259" t="str">
        <f>"3-2"</f>
        <v>3-2</v>
      </c>
      <c r="J259" t="s">
        <v>21</v>
      </c>
      <c r="K259">
        <v>1.925</v>
      </c>
      <c r="L259">
        <v>1</v>
      </c>
      <c r="M259">
        <v>-1</v>
      </c>
      <c r="N259" t="s">
        <v>22</v>
      </c>
      <c r="O259" t="s">
        <v>1630</v>
      </c>
      <c r="P259" s="15">
        <f t="shared" si="3"/>
        <v>22.13999999999999</v>
      </c>
      <c r="Q259" s="20">
        <v>43466</v>
      </c>
    </row>
    <row r="260" spans="1:17" x14ac:dyDescent="0.25">
      <c r="A260">
        <v>705</v>
      </c>
      <c r="B260" t="s">
        <v>1626</v>
      </c>
      <c r="C260" t="s">
        <v>16</v>
      </c>
      <c r="D260" t="s">
        <v>91</v>
      </c>
      <c r="E260" t="s">
        <v>595</v>
      </c>
      <c r="F260">
        <v>1</v>
      </c>
      <c r="G260" t="s">
        <v>81</v>
      </c>
      <c r="H260" t="s">
        <v>47</v>
      </c>
      <c r="I260" t="str">
        <f>"0-0 (0-2)"</f>
        <v>0-0 (0-2)</v>
      </c>
      <c r="J260" t="s">
        <v>21</v>
      </c>
      <c r="K260">
        <v>2.08</v>
      </c>
      <c r="L260">
        <v>1</v>
      </c>
      <c r="M260">
        <v>0</v>
      </c>
      <c r="N260" t="s">
        <v>22</v>
      </c>
      <c r="O260" t="s">
        <v>1627</v>
      </c>
      <c r="P260" s="15">
        <f t="shared" si="3"/>
        <v>22.13999999999999</v>
      </c>
      <c r="Q260" s="20">
        <v>43466</v>
      </c>
    </row>
    <row r="261" spans="1:17" x14ac:dyDescent="0.25">
      <c r="A261">
        <v>704</v>
      </c>
      <c r="B261" t="s">
        <v>1624</v>
      </c>
      <c r="C261" t="s">
        <v>16</v>
      </c>
      <c r="D261" t="s">
        <v>91</v>
      </c>
      <c r="E261" t="s">
        <v>980</v>
      </c>
      <c r="F261">
        <v>1.91</v>
      </c>
      <c r="G261" t="s">
        <v>19</v>
      </c>
      <c r="H261" t="s">
        <v>1136</v>
      </c>
      <c r="I261" t="str">
        <f>"0-1 (0-2)"</f>
        <v>0-1 (0-2)</v>
      </c>
      <c r="J261" t="s">
        <v>21</v>
      </c>
      <c r="K261">
        <v>1.909</v>
      </c>
      <c r="L261">
        <v>1</v>
      </c>
      <c r="M261">
        <v>0.91</v>
      </c>
      <c r="N261" t="s">
        <v>22</v>
      </c>
      <c r="O261" t="s">
        <v>1625</v>
      </c>
      <c r="P261" s="15">
        <f t="shared" ref="P261:P324" si="4">P260+M261</f>
        <v>23.04999999999999</v>
      </c>
      <c r="Q261" s="20">
        <v>43466</v>
      </c>
    </row>
    <row r="262" spans="1:17" x14ac:dyDescent="0.25">
      <c r="A262">
        <v>703</v>
      </c>
      <c r="B262" t="s">
        <v>1621</v>
      </c>
      <c r="C262" t="s">
        <v>16</v>
      </c>
      <c r="D262" t="s">
        <v>91</v>
      </c>
      <c r="E262" t="s">
        <v>1622</v>
      </c>
      <c r="F262">
        <v>0</v>
      </c>
      <c r="G262" t="s">
        <v>27</v>
      </c>
      <c r="H262" t="s">
        <v>47</v>
      </c>
      <c r="I262" t="str">
        <f>"0-2"</f>
        <v>0-2</v>
      </c>
      <c r="J262" t="s">
        <v>21</v>
      </c>
      <c r="K262">
        <v>1.7749999999999999</v>
      </c>
      <c r="L262">
        <v>1</v>
      </c>
      <c r="M262">
        <v>-1</v>
      </c>
      <c r="N262" t="s">
        <v>22</v>
      </c>
      <c r="O262" t="s">
        <v>1623</v>
      </c>
      <c r="P262" s="15">
        <f t="shared" si="4"/>
        <v>22.04999999999999</v>
      </c>
      <c r="Q262" s="20">
        <v>43466</v>
      </c>
    </row>
    <row r="263" spans="1:17" x14ac:dyDescent="0.25">
      <c r="A263">
        <v>702</v>
      </c>
      <c r="B263" t="s">
        <v>1618</v>
      </c>
      <c r="C263" t="s">
        <v>16</v>
      </c>
      <c r="D263" t="s">
        <v>91</v>
      </c>
      <c r="E263" t="s">
        <v>1619</v>
      </c>
      <c r="F263">
        <v>1.94</v>
      </c>
      <c r="G263" t="s">
        <v>19</v>
      </c>
      <c r="H263" t="s">
        <v>599</v>
      </c>
      <c r="I263" t="str">
        <f>"1-0 (2-0)"</f>
        <v>1-0 (2-0)</v>
      </c>
      <c r="J263" t="s">
        <v>21</v>
      </c>
      <c r="K263">
        <v>1.9430000000000001</v>
      </c>
      <c r="L263">
        <v>1</v>
      </c>
      <c r="M263">
        <v>0.94</v>
      </c>
      <c r="N263" t="s">
        <v>22</v>
      </c>
      <c r="O263" t="s">
        <v>1620</v>
      </c>
      <c r="P263" s="15">
        <f t="shared" si="4"/>
        <v>22.989999999999991</v>
      </c>
      <c r="Q263" s="20">
        <v>43466</v>
      </c>
    </row>
    <row r="264" spans="1:17" x14ac:dyDescent="0.25">
      <c r="A264">
        <v>701</v>
      </c>
      <c r="B264" t="s">
        <v>1616</v>
      </c>
      <c r="C264" t="s">
        <v>16</v>
      </c>
      <c r="D264" t="s">
        <v>91</v>
      </c>
      <c r="E264" t="s">
        <v>1295</v>
      </c>
      <c r="F264">
        <v>1.93</v>
      </c>
      <c r="G264" t="s">
        <v>19</v>
      </c>
      <c r="H264" t="s">
        <v>39</v>
      </c>
      <c r="I264" t="str">
        <f>"0-2"</f>
        <v>0-2</v>
      </c>
      <c r="J264" t="s">
        <v>21</v>
      </c>
      <c r="K264">
        <v>1.925</v>
      </c>
      <c r="L264">
        <v>1</v>
      </c>
      <c r="M264">
        <v>0.93</v>
      </c>
      <c r="N264" t="s">
        <v>22</v>
      </c>
      <c r="O264" t="s">
        <v>1617</v>
      </c>
      <c r="P264" s="15">
        <f t="shared" si="4"/>
        <v>23.919999999999991</v>
      </c>
      <c r="Q264" s="20">
        <v>43466</v>
      </c>
    </row>
    <row r="265" spans="1:17" x14ac:dyDescent="0.25">
      <c r="A265">
        <v>700</v>
      </c>
      <c r="B265" t="s">
        <v>1519</v>
      </c>
      <c r="C265" t="s">
        <v>16</v>
      </c>
      <c r="D265" t="s">
        <v>59</v>
      </c>
      <c r="E265" t="s">
        <v>1615</v>
      </c>
      <c r="F265">
        <v>2.16</v>
      </c>
      <c r="G265" t="s">
        <v>19</v>
      </c>
      <c r="H265" t="s">
        <v>47</v>
      </c>
      <c r="I265" t="str">
        <f>"2-0"</f>
        <v>2-0</v>
      </c>
      <c r="J265" t="s">
        <v>21</v>
      </c>
      <c r="K265">
        <v>2.16</v>
      </c>
      <c r="L265">
        <v>1</v>
      </c>
      <c r="M265">
        <v>1.1599999999999999</v>
      </c>
      <c r="N265" t="s">
        <v>22</v>
      </c>
      <c r="O265" t="s">
        <v>1613</v>
      </c>
      <c r="P265" s="15">
        <f t="shared" si="4"/>
        <v>25.079999999999991</v>
      </c>
      <c r="Q265" s="20">
        <v>43466</v>
      </c>
    </row>
    <row r="266" spans="1:17" x14ac:dyDescent="0.25">
      <c r="A266">
        <v>699</v>
      </c>
      <c r="B266" t="s">
        <v>1549</v>
      </c>
      <c r="C266" t="s">
        <v>16</v>
      </c>
      <c r="D266" t="s">
        <v>59</v>
      </c>
      <c r="E266" t="s">
        <v>1614</v>
      </c>
      <c r="F266">
        <v>0</v>
      </c>
      <c r="G266" t="s">
        <v>27</v>
      </c>
      <c r="H266" t="s">
        <v>167</v>
      </c>
      <c r="I266" t="str">
        <f>"0-0"</f>
        <v>0-0</v>
      </c>
      <c r="J266" t="s">
        <v>21</v>
      </c>
      <c r="K266">
        <v>1.8129999999999999</v>
      </c>
      <c r="L266">
        <v>1</v>
      </c>
      <c r="M266">
        <v>-1</v>
      </c>
      <c r="N266" t="s">
        <v>22</v>
      </c>
      <c r="O266" t="s">
        <v>1613</v>
      </c>
      <c r="P266" s="15">
        <f t="shared" si="4"/>
        <v>24.079999999999991</v>
      </c>
      <c r="Q266" s="20">
        <v>43466</v>
      </c>
    </row>
    <row r="267" spans="1:17" x14ac:dyDescent="0.25">
      <c r="A267">
        <v>698</v>
      </c>
      <c r="B267" t="s">
        <v>1549</v>
      </c>
      <c r="C267" t="s">
        <v>16</v>
      </c>
      <c r="D267" t="s">
        <v>59</v>
      </c>
      <c r="E267" t="s">
        <v>1612</v>
      </c>
      <c r="F267">
        <v>0</v>
      </c>
      <c r="G267" t="s">
        <v>27</v>
      </c>
      <c r="H267" t="s">
        <v>191</v>
      </c>
      <c r="I267" t="str">
        <f>"4-3"</f>
        <v>4-3</v>
      </c>
      <c r="J267" t="s">
        <v>21</v>
      </c>
      <c r="K267">
        <v>2.04</v>
      </c>
      <c r="L267">
        <v>1</v>
      </c>
      <c r="M267">
        <v>-1</v>
      </c>
      <c r="N267" t="s">
        <v>22</v>
      </c>
      <c r="O267" t="s">
        <v>1613</v>
      </c>
      <c r="P267" s="15">
        <f t="shared" si="4"/>
        <v>23.079999999999991</v>
      </c>
      <c r="Q267" s="20">
        <v>43466</v>
      </c>
    </row>
    <row r="268" spans="1:17" x14ac:dyDescent="0.25">
      <c r="A268">
        <v>697</v>
      </c>
      <c r="B268" t="s">
        <v>1608</v>
      </c>
      <c r="C268" t="s">
        <v>16</v>
      </c>
      <c r="D268" t="s">
        <v>1609</v>
      </c>
      <c r="E268" t="s">
        <v>1610</v>
      </c>
      <c r="F268">
        <v>1</v>
      </c>
      <c r="G268" t="s">
        <v>81</v>
      </c>
      <c r="H268" t="s">
        <v>51</v>
      </c>
      <c r="I268" t="str">
        <f>"1-0"</f>
        <v>1-0</v>
      </c>
      <c r="J268" t="s">
        <v>21</v>
      </c>
      <c r="K268">
        <v>2.13</v>
      </c>
      <c r="L268">
        <v>1</v>
      </c>
      <c r="M268">
        <v>0</v>
      </c>
      <c r="N268" t="s">
        <v>22</v>
      </c>
      <c r="O268" t="s">
        <v>1611</v>
      </c>
      <c r="P268" s="15">
        <f t="shared" si="4"/>
        <v>23.079999999999991</v>
      </c>
      <c r="Q268" s="20">
        <v>43466</v>
      </c>
    </row>
    <row r="269" spans="1:17" x14ac:dyDescent="0.25">
      <c r="A269">
        <v>696</v>
      </c>
      <c r="B269" t="s">
        <v>1606</v>
      </c>
      <c r="C269" t="s">
        <v>16</v>
      </c>
      <c r="D269" t="s">
        <v>101</v>
      </c>
      <c r="E269" t="s">
        <v>1607</v>
      </c>
      <c r="F269">
        <v>2.3199999999999998</v>
      </c>
      <c r="G269" t="s">
        <v>19</v>
      </c>
      <c r="H269" t="s">
        <v>35</v>
      </c>
      <c r="I269" t="str">
        <f>"1-2"</f>
        <v>1-2</v>
      </c>
      <c r="J269" t="s">
        <v>21</v>
      </c>
      <c r="K269">
        <v>2.3199999999999998</v>
      </c>
      <c r="L269">
        <v>1</v>
      </c>
      <c r="M269">
        <v>1.32</v>
      </c>
      <c r="N269" t="s">
        <v>22</v>
      </c>
      <c r="O269" t="s">
        <v>1604</v>
      </c>
      <c r="P269" s="15">
        <f t="shared" si="4"/>
        <v>24.399999999999991</v>
      </c>
      <c r="Q269" s="20">
        <v>43466</v>
      </c>
    </row>
    <row r="270" spans="1:17" x14ac:dyDescent="0.25">
      <c r="A270">
        <v>695</v>
      </c>
      <c r="B270" t="s">
        <v>1601</v>
      </c>
      <c r="C270" t="s">
        <v>16</v>
      </c>
      <c r="D270" t="s">
        <v>101</v>
      </c>
      <c r="E270" t="s">
        <v>1605</v>
      </c>
      <c r="F270">
        <v>0</v>
      </c>
      <c r="G270" t="s">
        <v>27</v>
      </c>
      <c r="H270" t="s">
        <v>73</v>
      </c>
      <c r="I270" t="str">
        <f>"1-1"</f>
        <v>1-1</v>
      </c>
      <c r="J270" t="s">
        <v>21</v>
      </c>
      <c r="K270">
        <v>2.25</v>
      </c>
      <c r="L270">
        <v>1</v>
      </c>
      <c r="M270">
        <v>-1</v>
      </c>
      <c r="N270" t="s">
        <v>22</v>
      </c>
      <c r="O270" t="s">
        <v>1604</v>
      </c>
      <c r="P270" s="15">
        <f t="shared" si="4"/>
        <v>23.399999999999991</v>
      </c>
      <c r="Q270" s="20">
        <v>43466</v>
      </c>
    </row>
    <row r="271" spans="1:17" x14ac:dyDescent="0.25">
      <c r="A271">
        <v>694</v>
      </c>
      <c r="B271" t="s">
        <v>1601</v>
      </c>
      <c r="C271" t="s">
        <v>16</v>
      </c>
      <c r="D271" t="s">
        <v>101</v>
      </c>
      <c r="E271" t="s">
        <v>1603</v>
      </c>
      <c r="F271">
        <v>0</v>
      </c>
      <c r="G271" t="s">
        <v>27</v>
      </c>
      <c r="H271" t="s">
        <v>39</v>
      </c>
      <c r="I271" t="str">
        <f>"2-2"</f>
        <v>2-2</v>
      </c>
      <c r="J271" t="s">
        <v>21</v>
      </c>
      <c r="K271">
        <v>1.74</v>
      </c>
      <c r="L271">
        <v>1</v>
      </c>
      <c r="M271">
        <v>-1</v>
      </c>
      <c r="N271" t="s">
        <v>22</v>
      </c>
      <c r="O271" t="s">
        <v>1604</v>
      </c>
      <c r="P271" s="15">
        <f t="shared" si="4"/>
        <v>22.399999999999991</v>
      </c>
      <c r="Q271" s="20">
        <v>43466</v>
      </c>
    </row>
    <row r="272" spans="1:17" x14ac:dyDescent="0.25">
      <c r="A272">
        <v>693</v>
      </c>
      <c r="B272" t="s">
        <v>1601</v>
      </c>
      <c r="C272" t="s">
        <v>16</v>
      </c>
      <c r="D272" t="s">
        <v>101</v>
      </c>
      <c r="E272" t="s">
        <v>1602</v>
      </c>
      <c r="F272">
        <v>1.69</v>
      </c>
      <c r="G272" t="s">
        <v>19</v>
      </c>
      <c r="H272" t="s">
        <v>251</v>
      </c>
      <c r="I272" t="str">
        <f>"2-1"</f>
        <v>2-1</v>
      </c>
      <c r="J272" t="s">
        <v>21</v>
      </c>
      <c r="K272">
        <v>1.6890000000000001</v>
      </c>
      <c r="L272">
        <v>1</v>
      </c>
      <c r="M272">
        <v>0.69</v>
      </c>
      <c r="N272" t="s">
        <v>22</v>
      </c>
      <c r="O272" t="s">
        <v>1600</v>
      </c>
      <c r="P272" s="15">
        <f t="shared" si="4"/>
        <v>23.089999999999993</v>
      </c>
      <c r="Q272" s="20">
        <v>43466</v>
      </c>
    </row>
    <row r="273" spans="1:17" x14ac:dyDescent="0.25">
      <c r="A273">
        <v>692</v>
      </c>
      <c r="B273" t="s">
        <v>1598</v>
      </c>
      <c r="C273" t="s">
        <v>16</v>
      </c>
      <c r="D273" t="s">
        <v>101</v>
      </c>
      <c r="E273" t="s">
        <v>1599</v>
      </c>
      <c r="F273">
        <v>2.37</v>
      </c>
      <c r="G273" t="s">
        <v>19</v>
      </c>
      <c r="H273" t="s">
        <v>73</v>
      </c>
      <c r="I273" t="str">
        <f>"2-1"</f>
        <v>2-1</v>
      </c>
      <c r="J273" t="s">
        <v>21</v>
      </c>
      <c r="K273">
        <v>2.37</v>
      </c>
      <c r="L273">
        <v>1</v>
      </c>
      <c r="M273">
        <v>1.37</v>
      </c>
      <c r="N273" t="s">
        <v>22</v>
      </c>
      <c r="O273" t="s">
        <v>1600</v>
      </c>
      <c r="P273" s="15">
        <f t="shared" si="4"/>
        <v>24.459999999999994</v>
      </c>
      <c r="Q273" s="20">
        <v>43466</v>
      </c>
    </row>
    <row r="274" spans="1:17" x14ac:dyDescent="0.25">
      <c r="A274">
        <v>691</v>
      </c>
      <c r="B274" t="s">
        <v>1596</v>
      </c>
      <c r="C274" t="s">
        <v>16</v>
      </c>
      <c r="D274" t="s">
        <v>101</v>
      </c>
      <c r="E274" t="s">
        <v>1597</v>
      </c>
      <c r="F274">
        <v>2.13</v>
      </c>
      <c r="G274" t="s">
        <v>19</v>
      </c>
      <c r="H274" t="s">
        <v>167</v>
      </c>
      <c r="I274" t="str">
        <f>"2-1"</f>
        <v>2-1</v>
      </c>
      <c r="J274" t="s">
        <v>21</v>
      </c>
      <c r="K274">
        <v>2.13</v>
      </c>
      <c r="L274">
        <v>1</v>
      </c>
      <c r="M274">
        <v>1.1299999999999999</v>
      </c>
      <c r="N274" t="s">
        <v>22</v>
      </c>
      <c r="O274" t="s">
        <v>1595</v>
      </c>
      <c r="P274" s="15">
        <f t="shared" si="4"/>
        <v>25.589999999999993</v>
      </c>
      <c r="Q274" s="20">
        <v>43466</v>
      </c>
    </row>
    <row r="275" spans="1:17" x14ac:dyDescent="0.25">
      <c r="A275">
        <v>690</v>
      </c>
      <c r="B275" t="s">
        <v>1549</v>
      </c>
      <c r="C275" t="s">
        <v>16</v>
      </c>
      <c r="D275" t="s">
        <v>59</v>
      </c>
      <c r="E275" t="s">
        <v>1594</v>
      </c>
      <c r="F275">
        <v>0</v>
      </c>
      <c r="G275" t="s">
        <v>27</v>
      </c>
      <c r="H275" t="s">
        <v>35</v>
      </c>
      <c r="I275" t="str">
        <f>"2-0"</f>
        <v>2-0</v>
      </c>
      <c r="J275" t="s">
        <v>21</v>
      </c>
      <c r="K275">
        <v>2.16</v>
      </c>
      <c r="L275">
        <v>1</v>
      </c>
      <c r="M275">
        <v>-1</v>
      </c>
      <c r="N275" t="s">
        <v>22</v>
      </c>
      <c r="O275" t="s">
        <v>1595</v>
      </c>
      <c r="P275" s="15">
        <f t="shared" si="4"/>
        <v>24.589999999999993</v>
      </c>
      <c r="Q275" s="20">
        <v>43466</v>
      </c>
    </row>
    <row r="276" spans="1:17" x14ac:dyDescent="0.25">
      <c r="A276">
        <v>689</v>
      </c>
      <c r="B276" t="s">
        <v>1549</v>
      </c>
      <c r="C276" t="s">
        <v>16</v>
      </c>
      <c r="D276" t="s">
        <v>59</v>
      </c>
      <c r="E276" t="s">
        <v>1593</v>
      </c>
      <c r="F276">
        <v>1.81</v>
      </c>
      <c r="G276" t="s">
        <v>19</v>
      </c>
      <c r="H276" t="s">
        <v>599</v>
      </c>
      <c r="I276" t="str">
        <f>"2-0 (2-1)"</f>
        <v>2-0 (2-1)</v>
      </c>
      <c r="J276" t="s">
        <v>21</v>
      </c>
      <c r="K276">
        <v>1.806</v>
      </c>
      <c r="L276">
        <v>1</v>
      </c>
      <c r="M276">
        <v>0.81</v>
      </c>
      <c r="N276" t="s">
        <v>22</v>
      </c>
      <c r="O276" t="s">
        <v>1592</v>
      </c>
      <c r="P276" s="15">
        <f t="shared" si="4"/>
        <v>25.399999999999991</v>
      </c>
      <c r="Q276" s="20">
        <v>43466</v>
      </c>
    </row>
    <row r="277" spans="1:17" x14ac:dyDescent="0.25">
      <c r="A277">
        <v>688</v>
      </c>
      <c r="B277" t="s">
        <v>1536</v>
      </c>
      <c r="C277" t="s">
        <v>16</v>
      </c>
      <c r="D277" t="s">
        <v>59</v>
      </c>
      <c r="E277" t="s">
        <v>1591</v>
      </c>
      <c r="F277">
        <v>1.82</v>
      </c>
      <c r="G277" t="s">
        <v>19</v>
      </c>
      <c r="H277" t="s">
        <v>167</v>
      </c>
      <c r="I277" t="str">
        <f>"1-2"</f>
        <v>1-2</v>
      </c>
      <c r="J277" t="s">
        <v>21</v>
      </c>
      <c r="K277">
        <v>1.819</v>
      </c>
      <c r="L277">
        <v>1</v>
      </c>
      <c r="M277">
        <v>0.82</v>
      </c>
      <c r="N277" t="s">
        <v>22</v>
      </c>
      <c r="O277" t="s">
        <v>1592</v>
      </c>
      <c r="P277" s="15">
        <f t="shared" si="4"/>
        <v>26.219999999999992</v>
      </c>
      <c r="Q277" s="20">
        <v>43466</v>
      </c>
    </row>
    <row r="278" spans="1:17" x14ac:dyDescent="0.25">
      <c r="A278">
        <v>687</v>
      </c>
      <c r="B278" t="s">
        <v>1589</v>
      </c>
      <c r="C278" t="s">
        <v>16</v>
      </c>
      <c r="D278" t="s">
        <v>17</v>
      </c>
      <c r="E278" t="s">
        <v>1590</v>
      </c>
      <c r="F278">
        <v>0</v>
      </c>
      <c r="G278" t="s">
        <v>27</v>
      </c>
      <c r="H278" t="s">
        <v>51</v>
      </c>
      <c r="I278" t="str">
        <f>"0-0"</f>
        <v>0-0</v>
      </c>
      <c r="J278" t="s">
        <v>21</v>
      </c>
      <c r="K278">
        <v>1.675</v>
      </c>
      <c r="L278">
        <v>1</v>
      </c>
      <c r="M278">
        <v>-1</v>
      </c>
      <c r="N278" t="s">
        <v>22</v>
      </c>
      <c r="O278" t="s">
        <v>1588</v>
      </c>
      <c r="P278" s="15">
        <f t="shared" si="4"/>
        <v>25.219999999999992</v>
      </c>
      <c r="Q278" s="20">
        <v>43466</v>
      </c>
    </row>
    <row r="279" spans="1:17" x14ac:dyDescent="0.25">
      <c r="A279">
        <v>686</v>
      </c>
      <c r="B279" t="s">
        <v>1539</v>
      </c>
      <c r="C279" t="s">
        <v>16</v>
      </c>
      <c r="D279" t="s">
        <v>17</v>
      </c>
      <c r="E279" t="s">
        <v>1587</v>
      </c>
      <c r="F279">
        <v>0</v>
      </c>
      <c r="G279" t="s">
        <v>27</v>
      </c>
      <c r="H279" t="s">
        <v>73</v>
      </c>
      <c r="I279" t="str">
        <f>"3-3"</f>
        <v>3-3</v>
      </c>
      <c r="J279" t="s">
        <v>21</v>
      </c>
      <c r="K279">
        <v>1.847</v>
      </c>
      <c r="L279">
        <v>1</v>
      </c>
      <c r="M279">
        <v>-1</v>
      </c>
      <c r="N279" t="s">
        <v>22</v>
      </c>
      <c r="O279" t="s">
        <v>1588</v>
      </c>
      <c r="P279" s="15">
        <f t="shared" si="4"/>
        <v>24.219999999999992</v>
      </c>
      <c r="Q279" s="20">
        <v>43466</v>
      </c>
    </row>
    <row r="280" spans="1:17" x14ac:dyDescent="0.25">
      <c r="A280">
        <v>685</v>
      </c>
      <c r="B280" t="s">
        <v>1584</v>
      </c>
      <c r="C280" t="s">
        <v>16</v>
      </c>
      <c r="D280" t="s">
        <v>17</v>
      </c>
      <c r="E280" t="s">
        <v>1585</v>
      </c>
      <c r="F280">
        <v>0</v>
      </c>
      <c r="G280" t="s">
        <v>27</v>
      </c>
      <c r="H280" t="s">
        <v>93</v>
      </c>
      <c r="I280" t="str">
        <f>"2-1"</f>
        <v>2-1</v>
      </c>
      <c r="J280" t="s">
        <v>21</v>
      </c>
      <c r="K280">
        <v>2.0699999999999998</v>
      </c>
      <c r="L280">
        <v>1</v>
      </c>
      <c r="M280">
        <v>-1</v>
      </c>
      <c r="N280" t="s">
        <v>22</v>
      </c>
      <c r="O280" t="s">
        <v>1586</v>
      </c>
      <c r="P280" s="15">
        <f t="shared" si="4"/>
        <v>23.219999999999992</v>
      </c>
      <c r="Q280" s="20">
        <v>43466</v>
      </c>
    </row>
    <row r="281" spans="1:17" x14ac:dyDescent="0.25">
      <c r="A281">
        <v>684</v>
      </c>
      <c r="B281" t="s">
        <v>1581</v>
      </c>
      <c r="C281" t="s">
        <v>16</v>
      </c>
      <c r="D281" t="s">
        <v>17</v>
      </c>
      <c r="E281" t="s">
        <v>1582</v>
      </c>
      <c r="F281">
        <v>1.68</v>
      </c>
      <c r="G281" t="s">
        <v>19</v>
      </c>
      <c r="H281" t="s">
        <v>73</v>
      </c>
      <c r="I281" t="str">
        <f>"3-2"</f>
        <v>3-2</v>
      </c>
      <c r="J281" t="s">
        <v>21</v>
      </c>
      <c r="K281">
        <v>1.68</v>
      </c>
      <c r="L281">
        <v>1</v>
      </c>
      <c r="M281">
        <v>0.68</v>
      </c>
      <c r="N281" t="s">
        <v>22</v>
      </c>
      <c r="O281" t="s">
        <v>1583</v>
      </c>
      <c r="P281" s="15">
        <f t="shared" si="4"/>
        <v>23.899999999999991</v>
      </c>
      <c r="Q281" s="20">
        <v>43466</v>
      </c>
    </row>
    <row r="282" spans="1:17" x14ac:dyDescent="0.25">
      <c r="A282">
        <v>683</v>
      </c>
      <c r="B282" t="s">
        <v>1578</v>
      </c>
      <c r="C282" t="s">
        <v>16</v>
      </c>
      <c r="D282" t="s">
        <v>17</v>
      </c>
      <c r="E282" t="s">
        <v>1579</v>
      </c>
      <c r="F282">
        <v>1.75</v>
      </c>
      <c r="G282" t="s">
        <v>19</v>
      </c>
      <c r="H282" t="s">
        <v>28</v>
      </c>
      <c r="I282" t="str">
        <f>"0-5"</f>
        <v>0-5</v>
      </c>
      <c r="J282" t="s">
        <v>21</v>
      </c>
      <c r="K282">
        <v>1.746</v>
      </c>
      <c r="L282">
        <v>1</v>
      </c>
      <c r="M282">
        <v>0.75</v>
      </c>
      <c r="N282" t="s">
        <v>22</v>
      </c>
      <c r="O282" t="s">
        <v>1580</v>
      </c>
      <c r="P282" s="15">
        <f t="shared" si="4"/>
        <v>24.649999999999991</v>
      </c>
      <c r="Q282" s="20">
        <v>43466</v>
      </c>
    </row>
    <row r="283" spans="1:17" x14ac:dyDescent="0.25">
      <c r="A283">
        <v>682</v>
      </c>
      <c r="B283" t="s">
        <v>1576</v>
      </c>
      <c r="C283" t="s">
        <v>16</v>
      </c>
      <c r="D283" t="s">
        <v>59</v>
      </c>
      <c r="E283" t="s">
        <v>1577</v>
      </c>
      <c r="F283">
        <v>0</v>
      </c>
      <c r="G283" t="s">
        <v>27</v>
      </c>
      <c r="H283" t="s">
        <v>93</v>
      </c>
      <c r="I283" t="str">
        <f>"4-3"</f>
        <v>4-3</v>
      </c>
      <c r="J283" t="s">
        <v>21</v>
      </c>
      <c r="K283">
        <v>1.6839999999999999</v>
      </c>
      <c r="L283">
        <v>1</v>
      </c>
      <c r="M283">
        <v>-1</v>
      </c>
      <c r="N283" t="s">
        <v>22</v>
      </c>
      <c r="O283" t="s">
        <v>1575</v>
      </c>
      <c r="P283" s="15">
        <f t="shared" si="4"/>
        <v>23.649999999999991</v>
      </c>
      <c r="Q283" s="20">
        <v>43466</v>
      </c>
    </row>
    <row r="284" spans="1:17" x14ac:dyDescent="0.25">
      <c r="A284">
        <v>681</v>
      </c>
      <c r="B284" t="s">
        <v>1573</v>
      </c>
      <c r="C284" t="s">
        <v>16</v>
      </c>
      <c r="D284" t="s">
        <v>59</v>
      </c>
      <c r="E284" t="s">
        <v>1574</v>
      </c>
      <c r="F284">
        <v>1.75</v>
      </c>
      <c r="G284" t="s">
        <v>19</v>
      </c>
      <c r="H284" t="s">
        <v>688</v>
      </c>
      <c r="I284" t="str">
        <f>"0-3"</f>
        <v>0-3</v>
      </c>
      <c r="J284" t="s">
        <v>21</v>
      </c>
      <c r="K284">
        <v>1.746</v>
      </c>
      <c r="L284">
        <v>1</v>
      </c>
      <c r="M284">
        <v>0.75</v>
      </c>
      <c r="N284" t="s">
        <v>22</v>
      </c>
      <c r="O284" t="s">
        <v>1575</v>
      </c>
      <c r="P284" s="15">
        <f t="shared" si="4"/>
        <v>24.399999999999991</v>
      </c>
      <c r="Q284" s="20">
        <v>43466</v>
      </c>
    </row>
    <row r="285" spans="1:17" x14ac:dyDescent="0.25">
      <c r="A285">
        <v>680</v>
      </c>
      <c r="B285" t="s">
        <v>1572</v>
      </c>
      <c r="C285" t="s">
        <v>16</v>
      </c>
      <c r="D285" t="s">
        <v>914</v>
      </c>
      <c r="E285" t="s">
        <v>523</v>
      </c>
      <c r="F285">
        <v>0</v>
      </c>
      <c r="G285" t="s">
        <v>27</v>
      </c>
      <c r="H285" t="s">
        <v>20</v>
      </c>
      <c r="I285" t="str">
        <f>"3-3"</f>
        <v>3-3</v>
      </c>
      <c r="J285" t="s">
        <v>21</v>
      </c>
      <c r="K285">
        <v>2.25</v>
      </c>
      <c r="L285">
        <v>1</v>
      </c>
      <c r="M285">
        <v>-1</v>
      </c>
      <c r="N285" t="s">
        <v>22</v>
      </c>
      <c r="O285" t="s">
        <v>1571</v>
      </c>
      <c r="P285" s="15">
        <f t="shared" si="4"/>
        <v>23.399999999999991</v>
      </c>
      <c r="Q285" s="20">
        <v>43466</v>
      </c>
    </row>
    <row r="286" spans="1:17" x14ac:dyDescent="0.25">
      <c r="A286">
        <v>679</v>
      </c>
      <c r="B286" t="s">
        <v>1570</v>
      </c>
      <c r="C286" t="s">
        <v>16</v>
      </c>
      <c r="D286" t="s">
        <v>914</v>
      </c>
      <c r="E286" t="s">
        <v>468</v>
      </c>
      <c r="F286">
        <v>1.7</v>
      </c>
      <c r="G286" t="s">
        <v>19</v>
      </c>
      <c r="H286" t="s">
        <v>93</v>
      </c>
      <c r="I286" t="str">
        <f>"2-2"</f>
        <v>2-2</v>
      </c>
      <c r="J286" t="s">
        <v>21</v>
      </c>
      <c r="K286">
        <v>1.6990000000000001</v>
      </c>
      <c r="L286">
        <v>1</v>
      </c>
      <c r="M286">
        <v>0.7</v>
      </c>
      <c r="N286" t="s">
        <v>22</v>
      </c>
      <c r="O286" t="s">
        <v>1571</v>
      </c>
      <c r="P286" s="15">
        <f t="shared" si="4"/>
        <v>24.099999999999991</v>
      </c>
      <c r="Q286" s="20">
        <v>43466</v>
      </c>
    </row>
    <row r="287" spans="1:17" x14ac:dyDescent="0.25">
      <c r="A287">
        <v>678</v>
      </c>
      <c r="B287" t="s">
        <v>1568</v>
      </c>
      <c r="C287" t="s">
        <v>16</v>
      </c>
      <c r="D287" t="s">
        <v>914</v>
      </c>
      <c r="E287" t="s">
        <v>1569</v>
      </c>
      <c r="F287">
        <v>0</v>
      </c>
      <c r="G287" t="s">
        <v>27</v>
      </c>
      <c r="H287" t="s">
        <v>93</v>
      </c>
      <c r="I287" t="str">
        <f>"3-1"</f>
        <v>3-1</v>
      </c>
      <c r="J287" t="s">
        <v>21</v>
      </c>
      <c r="K287">
        <v>1.7290000000000001</v>
      </c>
      <c r="L287">
        <v>1</v>
      </c>
      <c r="M287">
        <v>-1</v>
      </c>
      <c r="N287" t="s">
        <v>22</v>
      </c>
      <c r="O287" t="s">
        <v>1567</v>
      </c>
      <c r="P287" s="15">
        <f t="shared" si="4"/>
        <v>23.099999999999991</v>
      </c>
      <c r="Q287" s="20">
        <v>43466</v>
      </c>
    </row>
    <row r="288" spans="1:17" x14ac:dyDescent="0.25">
      <c r="A288">
        <v>677</v>
      </c>
      <c r="B288" t="s">
        <v>1566</v>
      </c>
      <c r="C288" t="s">
        <v>16</v>
      </c>
      <c r="D288" t="s">
        <v>914</v>
      </c>
      <c r="E288" t="s">
        <v>41</v>
      </c>
      <c r="F288">
        <v>1.74</v>
      </c>
      <c r="G288" t="s">
        <v>19</v>
      </c>
      <c r="H288" t="s">
        <v>465</v>
      </c>
      <c r="I288" t="str">
        <f>"3-0"</f>
        <v>3-0</v>
      </c>
      <c r="J288" t="s">
        <v>21</v>
      </c>
      <c r="K288">
        <v>1.74</v>
      </c>
      <c r="L288">
        <v>1</v>
      </c>
      <c r="M288">
        <v>0.74</v>
      </c>
      <c r="N288" t="s">
        <v>22</v>
      </c>
      <c r="O288" t="s">
        <v>1567</v>
      </c>
      <c r="P288" s="15">
        <f t="shared" si="4"/>
        <v>23.839999999999989</v>
      </c>
      <c r="Q288" s="20">
        <v>43466</v>
      </c>
    </row>
    <row r="289" spans="1:17" x14ac:dyDescent="0.25">
      <c r="A289">
        <v>676</v>
      </c>
      <c r="B289" t="s">
        <v>1563</v>
      </c>
      <c r="C289" t="s">
        <v>16</v>
      </c>
      <c r="D289" t="s">
        <v>25</v>
      </c>
      <c r="E289" t="s">
        <v>1564</v>
      </c>
      <c r="F289">
        <v>1.85</v>
      </c>
      <c r="G289" t="s">
        <v>19</v>
      </c>
      <c r="H289" t="s">
        <v>73</v>
      </c>
      <c r="I289" t="str">
        <f>"4-0"</f>
        <v>4-0</v>
      </c>
      <c r="J289" t="s">
        <v>21</v>
      </c>
      <c r="K289">
        <v>1.8540000000000001</v>
      </c>
      <c r="L289">
        <v>1</v>
      </c>
      <c r="M289">
        <v>0.85</v>
      </c>
      <c r="N289" t="s">
        <v>22</v>
      </c>
      <c r="O289" t="s">
        <v>1565</v>
      </c>
      <c r="P289" s="15">
        <f t="shared" si="4"/>
        <v>24.689999999999991</v>
      </c>
      <c r="Q289" s="20">
        <v>43466</v>
      </c>
    </row>
    <row r="290" spans="1:17" x14ac:dyDescent="0.25">
      <c r="A290">
        <v>675</v>
      </c>
      <c r="B290" t="s">
        <v>1560</v>
      </c>
      <c r="C290" t="s">
        <v>16</v>
      </c>
      <c r="D290" t="s">
        <v>25</v>
      </c>
      <c r="E290" t="s">
        <v>1561</v>
      </c>
      <c r="F290">
        <v>1.78</v>
      </c>
      <c r="G290" t="s">
        <v>19</v>
      </c>
      <c r="H290" t="s">
        <v>35</v>
      </c>
      <c r="I290" t="str">
        <f>"1-2"</f>
        <v>1-2</v>
      </c>
      <c r="J290" t="s">
        <v>21</v>
      </c>
      <c r="K290">
        <v>1.7809999999999999</v>
      </c>
      <c r="L290">
        <v>1</v>
      </c>
      <c r="M290">
        <v>0.78</v>
      </c>
      <c r="N290" t="s">
        <v>22</v>
      </c>
      <c r="O290" t="s">
        <v>1562</v>
      </c>
      <c r="P290" s="15">
        <f t="shared" si="4"/>
        <v>25.469999999999992</v>
      </c>
      <c r="Q290" s="20">
        <v>43466</v>
      </c>
    </row>
    <row r="291" spans="1:17" x14ac:dyDescent="0.25">
      <c r="A291">
        <v>674</v>
      </c>
      <c r="B291" t="s">
        <v>1541</v>
      </c>
      <c r="C291" t="s">
        <v>16</v>
      </c>
      <c r="D291" t="s">
        <v>101</v>
      </c>
      <c r="E291" t="s">
        <v>1558</v>
      </c>
      <c r="F291">
        <v>0</v>
      </c>
      <c r="G291" t="s">
        <v>27</v>
      </c>
      <c r="H291" t="s">
        <v>93</v>
      </c>
      <c r="I291" t="str">
        <f>"1-0"</f>
        <v>1-0</v>
      </c>
      <c r="J291" t="s">
        <v>21</v>
      </c>
      <c r="K291">
        <v>2.2599999999999998</v>
      </c>
      <c r="L291">
        <v>1</v>
      </c>
      <c r="M291">
        <v>-1</v>
      </c>
      <c r="N291" t="s">
        <v>22</v>
      </c>
      <c r="O291" t="s">
        <v>1559</v>
      </c>
      <c r="P291" s="15">
        <f t="shared" si="4"/>
        <v>24.469999999999992</v>
      </c>
      <c r="Q291" s="20">
        <v>43466</v>
      </c>
    </row>
    <row r="292" spans="1:17" x14ac:dyDescent="0.25">
      <c r="A292">
        <v>673</v>
      </c>
      <c r="B292" t="s">
        <v>1549</v>
      </c>
      <c r="C292" t="s">
        <v>16</v>
      </c>
      <c r="D292" t="s">
        <v>59</v>
      </c>
      <c r="E292" t="s">
        <v>1556</v>
      </c>
      <c r="F292">
        <v>0</v>
      </c>
      <c r="G292" t="s">
        <v>27</v>
      </c>
      <c r="H292" t="s">
        <v>93</v>
      </c>
      <c r="I292" t="str">
        <f>"3-0"</f>
        <v>3-0</v>
      </c>
      <c r="J292" t="s">
        <v>21</v>
      </c>
      <c r="K292">
        <v>1.909</v>
      </c>
      <c r="L292">
        <v>1</v>
      </c>
      <c r="M292">
        <v>-1</v>
      </c>
      <c r="N292" t="s">
        <v>22</v>
      </c>
      <c r="O292" t="s">
        <v>1557</v>
      </c>
      <c r="P292" s="15">
        <f t="shared" si="4"/>
        <v>23.469999999999992</v>
      </c>
      <c r="Q292" s="20">
        <v>43466</v>
      </c>
    </row>
    <row r="293" spans="1:17" x14ac:dyDescent="0.25">
      <c r="A293">
        <v>672</v>
      </c>
      <c r="B293" t="s">
        <v>1553</v>
      </c>
      <c r="C293" t="s">
        <v>16</v>
      </c>
      <c r="D293" t="s">
        <v>25</v>
      </c>
      <c r="E293" t="s">
        <v>1554</v>
      </c>
      <c r="F293">
        <v>0</v>
      </c>
      <c r="G293" t="s">
        <v>27</v>
      </c>
      <c r="H293" t="s">
        <v>32</v>
      </c>
      <c r="I293" t="str">
        <f>"2-0"</f>
        <v>2-0</v>
      </c>
      <c r="J293" t="s">
        <v>21</v>
      </c>
      <c r="K293">
        <v>1.6990000000000001</v>
      </c>
      <c r="L293">
        <v>1</v>
      </c>
      <c r="M293">
        <v>-1</v>
      </c>
      <c r="N293" t="s">
        <v>22</v>
      </c>
      <c r="O293" t="s">
        <v>1555</v>
      </c>
      <c r="P293" s="15">
        <f t="shared" si="4"/>
        <v>22.469999999999992</v>
      </c>
      <c r="Q293" s="20">
        <v>43466</v>
      </c>
    </row>
    <row r="294" spans="1:17" x14ac:dyDescent="0.25">
      <c r="A294">
        <v>671</v>
      </c>
      <c r="B294" t="s">
        <v>1519</v>
      </c>
      <c r="C294" t="s">
        <v>16</v>
      </c>
      <c r="D294" t="s">
        <v>25</v>
      </c>
      <c r="E294" t="s">
        <v>1551</v>
      </c>
      <c r="F294">
        <v>1.74</v>
      </c>
      <c r="G294" t="s">
        <v>19</v>
      </c>
      <c r="H294" t="s">
        <v>39</v>
      </c>
      <c r="I294" t="str">
        <f>"0-3"</f>
        <v>0-3</v>
      </c>
      <c r="J294" t="s">
        <v>21</v>
      </c>
      <c r="K294">
        <v>1.74</v>
      </c>
      <c r="L294">
        <v>1</v>
      </c>
      <c r="M294">
        <v>0.74</v>
      </c>
      <c r="N294" t="s">
        <v>22</v>
      </c>
      <c r="O294" t="s">
        <v>1552</v>
      </c>
      <c r="P294" s="15">
        <f t="shared" si="4"/>
        <v>23.20999999999999</v>
      </c>
      <c r="Q294" s="20">
        <v>43466</v>
      </c>
    </row>
    <row r="295" spans="1:17" x14ac:dyDescent="0.25">
      <c r="A295">
        <v>670</v>
      </c>
      <c r="B295" t="s">
        <v>1549</v>
      </c>
      <c r="C295" t="s">
        <v>16</v>
      </c>
      <c r="D295" t="s">
        <v>59</v>
      </c>
      <c r="E295" t="s">
        <v>1550</v>
      </c>
      <c r="F295">
        <v>0</v>
      </c>
      <c r="G295" t="s">
        <v>27</v>
      </c>
      <c r="H295" t="s">
        <v>35</v>
      </c>
      <c r="I295" t="str">
        <f>"2-1"</f>
        <v>2-1</v>
      </c>
      <c r="J295" t="s">
        <v>21</v>
      </c>
      <c r="K295">
        <v>1.9430000000000001</v>
      </c>
      <c r="L295">
        <v>1</v>
      </c>
      <c r="M295">
        <v>-1</v>
      </c>
      <c r="N295" t="s">
        <v>22</v>
      </c>
      <c r="O295" t="s">
        <v>1548</v>
      </c>
      <c r="P295" s="15">
        <f t="shared" si="4"/>
        <v>22.20999999999999</v>
      </c>
      <c r="Q295" s="20">
        <v>43466</v>
      </c>
    </row>
    <row r="296" spans="1:17" x14ac:dyDescent="0.25">
      <c r="A296">
        <v>669</v>
      </c>
      <c r="B296" t="s">
        <v>1545</v>
      </c>
      <c r="C296" t="s">
        <v>16</v>
      </c>
      <c r="D296" t="s">
        <v>101</v>
      </c>
      <c r="E296" t="s">
        <v>1546</v>
      </c>
      <c r="F296">
        <v>1.77</v>
      </c>
      <c r="G296" t="s">
        <v>19</v>
      </c>
      <c r="H296" t="s">
        <v>1547</v>
      </c>
      <c r="I296" t="str">
        <f>"9-0"</f>
        <v>9-0</v>
      </c>
      <c r="J296" t="s">
        <v>21</v>
      </c>
      <c r="K296">
        <v>1.7689999999999999</v>
      </c>
      <c r="L296">
        <v>1</v>
      </c>
      <c r="M296">
        <v>0.77</v>
      </c>
      <c r="N296" t="s">
        <v>22</v>
      </c>
      <c r="O296" t="s">
        <v>1548</v>
      </c>
      <c r="P296" s="15">
        <f t="shared" si="4"/>
        <v>22.97999999999999</v>
      </c>
      <c r="Q296" s="20">
        <v>43466</v>
      </c>
    </row>
    <row r="297" spans="1:17" x14ac:dyDescent="0.25">
      <c r="A297">
        <v>668</v>
      </c>
      <c r="B297" t="s">
        <v>1541</v>
      </c>
      <c r="C297" t="s">
        <v>16</v>
      </c>
      <c r="D297" t="s">
        <v>101</v>
      </c>
      <c r="E297" t="s">
        <v>1544</v>
      </c>
      <c r="F297">
        <v>1.94</v>
      </c>
      <c r="G297" t="s">
        <v>19</v>
      </c>
      <c r="H297" t="s">
        <v>93</v>
      </c>
      <c r="I297" t="str">
        <f>"1-5"</f>
        <v>1-5</v>
      </c>
      <c r="J297" t="s">
        <v>21</v>
      </c>
      <c r="K297">
        <v>1.9430000000000001</v>
      </c>
      <c r="L297">
        <v>1</v>
      </c>
      <c r="M297">
        <v>0.94</v>
      </c>
      <c r="N297" t="s">
        <v>22</v>
      </c>
      <c r="O297" t="s">
        <v>1543</v>
      </c>
      <c r="P297" s="15">
        <f t="shared" si="4"/>
        <v>23.919999999999991</v>
      </c>
      <c r="Q297" s="20">
        <v>43466</v>
      </c>
    </row>
    <row r="298" spans="1:17" x14ac:dyDescent="0.25">
      <c r="A298">
        <v>667</v>
      </c>
      <c r="B298" t="s">
        <v>1541</v>
      </c>
      <c r="C298" t="s">
        <v>16</v>
      </c>
      <c r="D298" t="s">
        <v>101</v>
      </c>
      <c r="E298" t="s">
        <v>1542</v>
      </c>
      <c r="F298">
        <v>1</v>
      </c>
      <c r="G298" t="s">
        <v>81</v>
      </c>
      <c r="H298" t="s">
        <v>679</v>
      </c>
      <c r="I298" t="str">
        <f>"1-1"</f>
        <v>1-1</v>
      </c>
      <c r="J298" t="s">
        <v>21</v>
      </c>
      <c r="K298">
        <v>2</v>
      </c>
      <c r="L298">
        <v>1</v>
      </c>
      <c r="M298">
        <v>0</v>
      </c>
      <c r="N298" t="s">
        <v>22</v>
      </c>
      <c r="O298" t="s">
        <v>1543</v>
      </c>
      <c r="P298" s="15">
        <f t="shared" si="4"/>
        <v>23.919999999999991</v>
      </c>
      <c r="Q298" s="20">
        <v>43466</v>
      </c>
    </row>
    <row r="299" spans="1:17" x14ac:dyDescent="0.25">
      <c r="A299">
        <v>666</v>
      </c>
      <c r="B299" t="s">
        <v>1539</v>
      </c>
      <c r="C299" t="s">
        <v>16</v>
      </c>
      <c r="D299" t="s">
        <v>101</v>
      </c>
      <c r="E299" t="s">
        <v>1540</v>
      </c>
      <c r="F299">
        <v>1.81</v>
      </c>
      <c r="G299" t="s">
        <v>19</v>
      </c>
      <c r="H299" t="s">
        <v>93</v>
      </c>
      <c r="I299" t="str">
        <f>"0-0"</f>
        <v>0-0</v>
      </c>
      <c r="J299" t="s">
        <v>21</v>
      </c>
      <c r="K299">
        <v>1.8129999999999999</v>
      </c>
      <c r="L299">
        <v>1</v>
      </c>
      <c r="M299">
        <v>0.81</v>
      </c>
      <c r="N299" t="s">
        <v>22</v>
      </c>
      <c r="O299" t="s">
        <v>1538</v>
      </c>
      <c r="P299" s="15">
        <f t="shared" si="4"/>
        <v>24.72999999999999</v>
      </c>
      <c r="Q299" s="20">
        <v>43466</v>
      </c>
    </row>
    <row r="300" spans="1:17" x14ac:dyDescent="0.25">
      <c r="A300">
        <v>665</v>
      </c>
      <c r="B300" t="s">
        <v>1536</v>
      </c>
      <c r="C300" t="s">
        <v>16</v>
      </c>
      <c r="D300" t="s">
        <v>101</v>
      </c>
      <c r="E300" t="s">
        <v>1537</v>
      </c>
      <c r="F300">
        <v>1.9</v>
      </c>
      <c r="G300" t="s">
        <v>19</v>
      </c>
      <c r="H300" t="s">
        <v>39</v>
      </c>
      <c r="I300" t="str">
        <f>"0-1"</f>
        <v>0-1</v>
      </c>
      <c r="J300" t="s">
        <v>21</v>
      </c>
      <c r="K300">
        <v>1.9</v>
      </c>
      <c r="L300">
        <v>1</v>
      </c>
      <c r="M300">
        <v>0.9</v>
      </c>
      <c r="N300" t="s">
        <v>22</v>
      </c>
      <c r="O300" t="s">
        <v>1538</v>
      </c>
      <c r="P300" s="15">
        <f t="shared" si="4"/>
        <v>25.629999999999988</v>
      </c>
      <c r="Q300" s="20">
        <v>43466</v>
      </c>
    </row>
    <row r="301" spans="1:17" x14ac:dyDescent="0.25">
      <c r="A301">
        <v>664</v>
      </c>
      <c r="B301" t="s">
        <v>1533</v>
      </c>
      <c r="C301" t="s">
        <v>16</v>
      </c>
      <c r="D301" t="s">
        <v>101</v>
      </c>
      <c r="E301" t="s">
        <v>1534</v>
      </c>
      <c r="F301">
        <v>1.69</v>
      </c>
      <c r="G301" t="s">
        <v>19</v>
      </c>
      <c r="H301" t="s">
        <v>167</v>
      </c>
      <c r="I301" t="str">
        <f>"1-2"</f>
        <v>1-2</v>
      </c>
      <c r="J301" t="s">
        <v>21</v>
      </c>
      <c r="K301">
        <v>1.694</v>
      </c>
      <c r="L301">
        <v>1</v>
      </c>
      <c r="M301">
        <v>0.69</v>
      </c>
      <c r="N301" t="s">
        <v>22</v>
      </c>
      <c r="O301" t="s">
        <v>1535</v>
      </c>
      <c r="P301" s="15">
        <f t="shared" si="4"/>
        <v>26.31999999999999</v>
      </c>
      <c r="Q301" s="20">
        <v>43466</v>
      </c>
    </row>
    <row r="302" spans="1:17" x14ac:dyDescent="0.25">
      <c r="A302">
        <v>663</v>
      </c>
      <c r="B302" t="s">
        <v>1531</v>
      </c>
      <c r="C302" t="s">
        <v>16</v>
      </c>
      <c r="D302" t="s">
        <v>17</v>
      </c>
      <c r="E302" t="s">
        <v>1532</v>
      </c>
      <c r="F302">
        <v>2.34</v>
      </c>
      <c r="G302" t="s">
        <v>19</v>
      </c>
      <c r="H302" t="s">
        <v>39</v>
      </c>
      <c r="I302" t="str">
        <f>"0-2"</f>
        <v>0-2</v>
      </c>
      <c r="J302" t="s">
        <v>21</v>
      </c>
      <c r="K302">
        <v>2.34</v>
      </c>
      <c r="L302">
        <v>1</v>
      </c>
      <c r="M302">
        <v>1.34</v>
      </c>
      <c r="N302" t="s">
        <v>22</v>
      </c>
      <c r="O302" t="s">
        <v>1530</v>
      </c>
      <c r="P302" s="15">
        <f t="shared" si="4"/>
        <v>27.659999999999989</v>
      </c>
      <c r="Q302" s="20">
        <v>43466</v>
      </c>
    </row>
    <row r="303" spans="1:17" x14ac:dyDescent="0.25">
      <c r="A303">
        <v>662</v>
      </c>
      <c r="B303" t="s">
        <v>1528</v>
      </c>
      <c r="C303" t="s">
        <v>16</v>
      </c>
      <c r="D303" t="s">
        <v>17</v>
      </c>
      <c r="E303" t="s">
        <v>1529</v>
      </c>
      <c r="F303">
        <v>0</v>
      </c>
      <c r="G303" t="s">
        <v>27</v>
      </c>
      <c r="H303" t="s">
        <v>402</v>
      </c>
      <c r="I303" t="str">
        <f>"3-0"</f>
        <v>3-0</v>
      </c>
      <c r="J303" t="s">
        <v>21</v>
      </c>
      <c r="K303">
        <v>1.7689999999999999</v>
      </c>
      <c r="L303">
        <v>1</v>
      </c>
      <c r="M303">
        <v>-1</v>
      </c>
      <c r="N303" t="s">
        <v>22</v>
      </c>
      <c r="O303" t="s">
        <v>1530</v>
      </c>
      <c r="P303" s="15">
        <f t="shared" si="4"/>
        <v>26.659999999999989</v>
      </c>
      <c r="Q303" s="20">
        <v>43466</v>
      </c>
    </row>
    <row r="304" spans="1:17" x14ac:dyDescent="0.25">
      <c r="A304">
        <v>661</v>
      </c>
      <c r="B304" t="s">
        <v>1526</v>
      </c>
      <c r="C304" t="s">
        <v>16</v>
      </c>
      <c r="D304" t="s">
        <v>55</v>
      </c>
      <c r="E304" t="s">
        <v>1527</v>
      </c>
      <c r="F304">
        <v>2.0499999999999998</v>
      </c>
      <c r="G304" t="s">
        <v>19</v>
      </c>
      <c r="H304" t="s">
        <v>28</v>
      </c>
      <c r="I304" t="str">
        <f>"1-3"</f>
        <v>1-3</v>
      </c>
      <c r="J304" t="s">
        <v>21</v>
      </c>
      <c r="K304">
        <v>2.0499999999999998</v>
      </c>
      <c r="L304">
        <v>1</v>
      </c>
      <c r="M304">
        <v>1.05</v>
      </c>
      <c r="N304" t="s">
        <v>22</v>
      </c>
      <c r="O304" t="s">
        <v>1525</v>
      </c>
      <c r="P304" s="15">
        <f t="shared" si="4"/>
        <v>27.70999999999999</v>
      </c>
      <c r="Q304" s="20">
        <v>43466</v>
      </c>
    </row>
    <row r="305" spans="1:17" x14ac:dyDescent="0.25">
      <c r="A305">
        <v>660</v>
      </c>
      <c r="B305" t="s">
        <v>1522</v>
      </c>
      <c r="C305" t="s">
        <v>16</v>
      </c>
      <c r="D305" t="s">
        <v>55</v>
      </c>
      <c r="E305" t="s">
        <v>1524</v>
      </c>
      <c r="F305">
        <v>1.88</v>
      </c>
      <c r="G305" t="s">
        <v>19</v>
      </c>
      <c r="H305" t="s">
        <v>93</v>
      </c>
      <c r="I305" t="str">
        <f>"0-1"</f>
        <v>0-1</v>
      </c>
      <c r="J305" t="s">
        <v>21</v>
      </c>
      <c r="K305">
        <v>1.877</v>
      </c>
      <c r="L305">
        <v>1</v>
      </c>
      <c r="M305">
        <v>0.88</v>
      </c>
      <c r="N305" t="s">
        <v>22</v>
      </c>
      <c r="O305" t="s">
        <v>1525</v>
      </c>
      <c r="P305" s="15">
        <f t="shared" si="4"/>
        <v>28.589999999999989</v>
      </c>
      <c r="Q305" s="20">
        <v>43466</v>
      </c>
    </row>
    <row r="306" spans="1:17" x14ac:dyDescent="0.25">
      <c r="A306">
        <v>659</v>
      </c>
      <c r="B306" t="s">
        <v>1522</v>
      </c>
      <c r="C306" t="s">
        <v>16</v>
      </c>
      <c r="D306" t="s">
        <v>55</v>
      </c>
      <c r="E306" t="s">
        <v>1523</v>
      </c>
      <c r="F306">
        <v>1.68</v>
      </c>
      <c r="G306" t="s">
        <v>19</v>
      </c>
      <c r="H306" t="s">
        <v>73</v>
      </c>
      <c r="I306" t="str">
        <f>"3-1"</f>
        <v>3-1</v>
      </c>
      <c r="J306" t="s">
        <v>21</v>
      </c>
      <c r="K306">
        <v>1.675</v>
      </c>
      <c r="L306">
        <v>1</v>
      </c>
      <c r="M306">
        <v>0.68</v>
      </c>
      <c r="N306" t="s">
        <v>22</v>
      </c>
      <c r="O306" t="s">
        <v>1521</v>
      </c>
      <c r="P306" s="15">
        <f t="shared" si="4"/>
        <v>29.269999999999989</v>
      </c>
      <c r="Q306" s="20">
        <v>43466</v>
      </c>
    </row>
    <row r="307" spans="1:17" x14ac:dyDescent="0.25">
      <c r="A307">
        <v>658</v>
      </c>
      <c r="B307" t="s">
        <v>1519</v>
      </c>
      <c r="C307" t="s">
        <v>16</v>
      </c>
      <c r="D307" t="s">
        <v>55</v>
      </c>
      <c r="E307" t="s">
        <v>1520</v>
      </c>
      <c r="F307">
        <v>0</v>
      </c>
      <c r="G307" t="s">
        <v>27</v>
      </c>
      <c r="H307" t="s">
        <v>167</v>
      </c>
      <c r="I307" t="str">
        <f>"0-1"</f>
        <v>0-1</v>
      </c>
      <c r="J307" t="s">
        <v>21</v>
      </c>
      <c r="K307">
        <v>1.714</v>
      </c>
      <c r="L307">
        <v>1</v>
      </c>
      <c r="M307">
        <v>-1</v>
      </c>
      <c r="N307" t="s">
        <v>22</v>
      </c>
      <c r="O307" t="s">
        <v>1521</v>
      </c>
      <c r="P307" s="15">
        <f t="shared" si="4"/>
        <v>28.269999999999989</v>
      </c>
      <c r="Q307" s="20">
        <v>43466</v>
      </c>
    </row>
    <row r="308" spans="1:17" x14ac:dyDescent="0.25">
      <c r="A308">
        <v>657</v>
      </c>
      <c r="B308" t="s">
        <v>1516</v>
      </c>
      <c r="C308" t="s">
        <v>16</v>
      </c>
      <c r="D308" t="s">
        <v>55</v>
      </c>
      <c r="E308" t="s">
        <v>1517</v>
      </c>
      <c r="F308">
        <v>0</v>
      </c>
      <c r="G308" t="s">
        <v>27</v>
      </c>
      <c r="H308" t="s">
        <v>93</v>
      </c>
      <c r="I308" t="str">
        <f>"2-1"</f>
        <v>2-1</v>
      </c>
      <c r="J308" t="s">
        <v>21</v>
      </c>
      <c r="K308">
        <v>1.7569999999999999</v>
      </c>
      <c r="L308">
        <v>1</v>
      </c>
      <c r="M308">
        <v>-1</v>
      </c>
      <c r="N308" t="s">
        <v>22</v>
      </c>
      <c r="O308" t="s">
        <v>1518</v>
      </c>
      <c r="P308" s="15">
        <f t="shared" si="4"/>
        <v>27.269999999999989</v>
      </c>
      <c r="Q308" s="20">
        <v>43466</v>
      </c>
    </row>
    <row r="309" spans="1:17" x14ac:dyDescent="0.25">
      <c r="A309">
        <v>656</v>
      </c>
      <c r="B309" t="s">
        <v>1514</v>
      </c>
      <c r="C309" t="s">
        <v>16</v>
      </c>
      <c r="D309" t="s">
        <v>25</v>
      </c>
      <c r="E309" t="s">
        <v>1515</v>
      </c>
      <c r="F309">
        <v>1</v>
      </c>
      <c r="G309" t="s">
        <v>81</v>
      </c>
      <c r="H309" t="s">
        <v>32</v>
      </c>
      <c r="I309" t="str">
        <f>"3-2"</f>
        <v>3-2</v>
      </c>
      <c r="J309" t="s">
        <v>21</v>
      </c>
      <c r="K309">
        <v>1.7350000000000001</v>
      </c>
      <c r="L309">
        <v>1</v>
      </c>
      <c r="M309">
        <v>0</v>
      </c>
      <c r="N309" t="s">
        <v>22</v>
      </c>
      <c r="O309" t="s">
        <v>1513</v>
      </c>
      <c r="P309" s="15">
        <f t="shared" si="4"/>
        <v>27.269999999999989</v>
      </c>
      <c r="Q309" s="20">
        <v>43466</v>
      </c>
    </row>
    <row r="310" spans="1:17" x14ac:dyDescent="0.25">
      <c r="A310">
        <v>655</v>
      </c>
      <c r="B310" t="s">
        <v>1511</v>
      </c>
      <c r="C310" t="s">
        <v>16</v>
      </c>
      <c r="D310" t="s">
        <v>25</v>
      </c>
      <c r="E310" t="s">
        <v>1512</v>
      </c>
      <c r="F310">
        <v>1.73</v>
      </c>
      <c r="G310" t="s">
        <v>19</v>
      </c>
      <c r="H310" t="s">
        <v>93</v>
      </c>
      <c r="I310" t="str">
        <f>"1-1"</f>
        <v>1-1</v>
      </c>
      <c r="J310" t="s">
        <v>21</v>
      </c>
      <c r="K310">
        <v>1.7290000000000001</v>
      </c>
      <c r="L310">
        <v>1</v>
      </c>
      <c r="M310">
        <v>0.73</v>
      </c>
      <c r="N310" t="s">
        <v>22</v>
      </c>
      <c r="O310" t="s">
        <v>1513</v>
      </c>
      <c r="P310" s="15">
        <f t="shared" si="4"/>
        <v>27.999999999999989</v>
      </c>
      <c r="Q310" s="20">
        <v>43466</v>
      </c>
    </row>
    <row r="311" spans="1:17" x14ac:dyDescent="0.25">
      <c r="A311">
        <v>654</v>
      </c>
      <c r="B311" t="s">
        <v>1509</v>
      </c>
      <c r="C311" t="s">
        <v>16</v>
      </c>
      <c r="D311" t="s">
        <v>25</v>
      </c>
      <c r="E311" t="s">
        <v>1510</v>
      </c>
      <c r="F311">
        <v>1.84</v>
      </c>
      <c r="G311" t="s">
        <v>19</v>
      </c>
      <c r="H311" t="s">
        <v>167</v>
      </c>
      <c r="I311" t="str">
        <f>"2-2"</f>
        <v>2-2</v>
      </c>
      <c r="J311" t="s">
        <v>21</v>
      </c>
      <c r="K311">
        <v>1.84</v>
      </c>
      <c r="L311">
        <v>1</v>
      </c>
      <c r="M311">
        <v>0.84</v>
      </c>
      <c r="N311" t="s">
        <v>22</v>
      </c>
      <c r="O311" t="s">
        <v>1508</v>
      </c>
      <c r="P311" s="15">
        <f t="shared" si="4"/>
        <v>28.839999999999989</v>
      </c>
      <c r="Q311" s="20">
        <v>43466</v>
      </c>
    </row>
    <row r="312" spans="1:17" x14ac:dyDescent="0.25">
      <c r="A312">
        <v>653</v>
      </c>
      <c r="B312" t="s">
        <v>1506</v>
      </c>
      <c r="C312" t="s">
        <v>16</v>
      </c>
      <c r="D312" t="s">
        <v>25</v>
      </c>
      <c r="E312" t="s">
        <v>1507</v>
      </c>
      <c r="F312">
        <v>0</v>
      </c>
      <c r="G312" t="s">
        <v>27</v>
      </c>
      <c r="H312" t="s">
        <v>465</v>
      </c>
      <c r="I312" t="str">
        <f>"3-1"</f>
        <v>3-1</v>
      </c>
      <c r="J312" t="s">
        <v>21</v>
      </c>
      <c r="K312">
        <v>2.08</v>
      </c>
      <c r="L312">
        <v>1</v>
      </c>
      <c r="M312">
        <v>-1</v>
      </c>
      <c r="N312" t="s">
        <v>22</v>
      </c>
      <c r="O312" t="s">
        <v>1508</v>
      </c>
      <c r="P312" s="15">
        <f t="shared" si="4"/>
        <v>27.839999999999989</v>
      </c>
      <c r="Q312" s="20">
        <v>43466</v>
      </c>
    </row>
    <row r="313" spans="1:17" x14ac:dyDescent="0.25">
      <c r="A313">
        <v>652</v>
      </c>
      <c r="B313" t="s">
        <v>1503</v>
      </c>
      <c r="C313" t="s">
        <v>16</v>
      </c>
      <c r="D313" t="s">
        <v>25</v>
      </c>
      <c r="E313" t="s">
        <v>1504</v>
      </c>
      <c r="F313">
        <v>0</v>
      </c>
      <c r="G313" t="s">
        <v>27</v>
      </c>
      <c r="H313" t="s">
        <v>93</v>
      </c>
      <c r="I313" t="str">
        <f>"3-0"</f>
        <v>3-0</v>
      </c>
      <c r="J313" t="s">
        <v>21</v>
      </c>
      <c r="K313">
        <v>1.833</v>
      </c>
      <c r="L313">
        <v>1</v>
      </c>
      <c r="M313">
        <v>-1</v>
      </c>
      <c r="N313" t="s">
        <v>22</v>
      </c>
      <c r="O313" t="s">
        <v>1505</v>
      </c>
      <c r="P313" s="15">
        <f t="shared" si="4"/>
        <v>26.839999999999989</v>
      </c>
      <c r="Q313" s="20">
        <v>43466</v>
      </c>
    </row>
    <row r="314" spans="1:17" x14ac:dyDescent="0.25">
      <c r="A314">
        <v>651</v>
      </c>
      <c r="B314" t="s">
        <v>1501</v>
      </c>
      <c r="C314" t="s">
        <v>16</v>
      </c>
      <c r="D314" t="s">
        <v>400</v>
      </c>
      <c r="E314" t="s">
        <v>736</v>
      </c>
      <c r="F314">
        <v>2.04</v>
      </c>
      <c r="G314" t="s">
        <v>19</v>
      </c>
      <c r="H314" t="s">
        <v>35</v>
      </c>
      <c r="I314" t="str">
        <f>"1-3"</f>
        <v>1-3</v>
      </c>
      <c r="J314" t="s">
        <v>21</v>
      </c>
      <c r="K314">
        <v>2.04</v>
      </c>
      <c r="L314">
        <v>1</v>
      </c>
      <c r="M314">
        <v>1.04</v>
      </c>
      <c r="N314" t="s">
        <v>22</v>
      </c>
      <c r="O314" t="s">
        <v>1502</v>
      </c>
      <c r="P314" s="15">
        <f t="shared" si="4"/>
        <v>27.879999999999988</v>
      </c>
      <c r="Q314" s="20">
        <v>43466</v>
      </c>
    </row>
    <row r="315" spans="1:17" x14ac:dyDescent="0.25">
      <c r="A315">
        <v>650</v>
      </c>
      <c r="B315" t="s">
        <v>1478</v>
      </c>
      <c r="C315" t="s">
        <v>16</v>
      </c>
      <c r="D315" t="s">
        <v>55</v>
      </c>
      <c r="E315" t="s">
        <v>1500</v>
      </c>
      <c r="F315">
        <v>1.89</v>
      </c>
      <c r="G315" t="s">
        <v>19</v>
      </c>
      <c r="H315" t="s">
        <v>191</v>
      </c>
      <c r="I315" t="str">
        <f>"5-1"</f>
        <v>5-1</v>
      </c>
      <c r="J315" t="s">
        <v>21</v>
      </c>
      <c r="K315">
        <v>1.8919999999999999</v>
      </c>
      <c r="L315">
        <v>1</v>
      </c>
      <c r="M315">
        <v>0.89</v>
      </c>
      <c r="N315" t="s">
        <v>22</v>
      </c>
      <c r="O315" t="s">
        <v>1499</v>
      </c>
      <c r="P315" s="15">
        <f t="shared" si="4"/>
        <v>28.769999999999989</v>
      </c>
      <c r="Q315" s="20">
        <v>43466</v>
      </c>
    </row>
    <row r="316" spans="1:17" x14ac:dyDescent="0.25">
      <c r="A316">
        <v>649</v>
      </c>
      <c r="B316" t="s">
        <v>1478</v>
      </c>
      <c r="C316" t="s">
        <v>16</v>
      </c>
      <c r="D316" t="s">
        <v>55</v>
      </c>
      <c r="E316" t="s">
        <v>1498</v>
      </c>
      <c r="F316">
        <v>2.11</v>
      </c>
      <c r="G316" t="s">
        <v>19</v>
      </c>
      <c r="H316" t="s">
        <v>51</v>
      </c>
      <c r="I316" t="str">
        <f>"2-0"</f>
        <v>2-0</v>
      </c>
      <c r="J316" t="s">
        <v>21</v>
      </c>
      <c r="K316">
        <v>2.11</v>
      </c>
      <c r="L316">
        <v>1</v>
      </c>
      <c r="M316">
        <v>1.1100000000000001</v>
      </c>
      <c r="N316" t="s">
        <v>22</v>
      </c>
      <c r="O316" t="s">
        <v>1499</v>
      </c>
      <c r="P316" s="15">
        <f t="shared" si="4"/>
        <v>29.879999999999988</v>
      </c>
      <c r="Q316" s="20">
        <v>43466</v>
      </c>
    </row>
    <row r="317" spans="1:17" x14ac:dyDescent="0.25">
      <c r="A317">
        <v>648</v>
      </c>
      <c r="B317" t="s">
        <v>1478</v>
      </c>
      <c r="C317" t="s">
        <v>16</v>
      </c>
      <c r="D317" t="s">
        <v>55</v>
      </c>
      <c r="E317" t="s">
        <v>1496</v>
      </c>
      <c r="F317">
        <v>0</v>
      </c>
      <c r="G317" t="s">
        <v>27</v>
      </c>
      <c r="H317" t="s">
        <v>113</v>
      </c>
      <c r="I317" t="str">
        <f>"2-4"</f>
        <v>2-4</v>
      </c>
      <c r="J317" t="s">
        <v>21</v>
      </c>
      <c r="K317">
        <v>1.917</v>
      </c>
      <c r="L317">
        <v>1</v>
      </c>
      <c r="M317">
        <v>-1</v>
      </c>
      <c r="N317" t="s">
        <v>22</v>
      </c>
      <c r="O317" t="s">
        <v>1497</v>
      </c>
      <c r="P317" s="15">
        <f t="shared" si="4"/>
        <v>28.879999999999988</v>
      </c>
      <c r="Q317" s="20">
        <v>43466</v>
      </c>
    </row>
    <row r="318" spans="1:17" x14ac:dyDescent="0.25">
      <c r="A318">
        <v>647</v>
      </c>
      <c r="B318" t="s">
        <v>1494</v>
      </c>
      <c r="C318" t="s">
        <v>16</v>
      </c>
      <c r="D318" t="s">
        <v>55</v>
      </c>
      <c r="E318" t="s">
        <v>1495</v>
      </c>
      <c r="F318">
        <v>1</v>
      </c>
      <c r="G318" t="s">
        <v>81</v>
      </c>
      <c r="H318" t="s">
        <v>35</v>
      </c>
      <c r="I318" t="str">
        <f>"2-2"</f>
        <v>2-2</v>
      </c>
      <c r="J318" t="s">
        <v>21</v>
      </c>
      <c r="K318">
        <v>1.9</v>
      </c>
      <c r="L318">
        <v>1</v>
      </c>
      <c r="M318">
        <v>0</v>
      </c>
      <c r="N318" t="s">
        <v>22</v>
      </c>
      <c r="O318" t="s">
        <v>1493</v>
      </c>
      <c r="P318" s="15">
        <f t="shared" si="4"/>
        <v>28.879999999999988</v>
      </c>
      <c r="Q318" s="20">
        <v>43466</v>
      </c>
    </row>
    <row r="319" spans="1:17" x14ac:dyDescent="0.25">
      <c r="A319">
        <v>646</v>
      </c>
      <c r="B319" t="s">
        <v>1491</v>
      </c>
      <c r="C319" t="s">
        <v>16</v>
      </c>
      <c r="D319" t="s">
        <v>55</v>
      </c>
      <c r="E319" t="s">
        <v>1492</v>
      </c>
      <c r="F319">
        <v>1.76</v>
      </c>
      <c r="G319" t="s">
        <v>19</v>
      </c>
      <c r="H319" t="s">
        <v>465</v>
      </c>
      <c r="I319" t="str">
        <f>"4-1"</f>
        <v>4-1</v>
      </c>
      <c r="J319" t="s">
        <v>21</v>
      </c>
      <c r="K319">
        <v>1.7629999999999999</v>
      </c>
      <c r="L319">
        <v>1</v>
      </c>
      <c r="M319">
        <v>0.76</v>
      </c>
      <c r="N319" t="s">
        <v>22</v>
      </c>
      <c r="O319" t="s">
        <v>1493</v>
      </c>
      <c r="P319" s="15">
        <f t="shared" si="4"/>
        <v>29.63999999999999</v>
      </c>
      <c r="Q319" s="20">
        <v>43466</v>
      </c>
    </row>
    <row r="320" spans="1:17" x14ac:dyDescent="0.25">
      <c r="A320">
        <v>645</v>
      </c>
      <c r="B320" t="s">
        <v>1487</v>
      </c>
      <c r="C320" t="s">
        <v>16</v>
      </c>
      <c r="D320" t="s">
        <v>55</v>
      </c>
      <c r="E320" t="s">
        <v>1490</v>
      </c>
      <c r="F320">
        <v>0</v>
      </c>
      <c r="G320" t="s">
        <v>27</v>
      </c>
      <c r="H320" t="s">
        <v>113</v>
      </c>
      <c r="I320" t="str">
        <f>"0-4"</f>
        <v>0-4</v>
      </c>
      <c r="J320" t="s">
        <v>21</v>
      </c>
      <c r="K320">
        <v>2.04</v>
      </c>
      <c r="L320">
        <v>1</v>
      </c>
      <c r="M320">
        <v>-1</v>
      </c>
      <c r="N320" t="s">
        <v>22</v>
      </c>
      <c r="O320" t="s">
        <v>1489</v>
      </c>
      <c r="P320" s="15">
        <f t="shared" si="4"/>
        <v>28.63999999999999</v>
      </c>
      <c r="Q320" s="20">
        <v>43466</v>
      </c>
    </row>
    <row r="321" spans="1:17" x14ac:dyDescent="0.25">
      <c r="A321">
        <v>644</v>
      </c>
      <c r="B321" t="s">
        <v>1487</v>
      </c>
      <c r="C321" t="s">
        <v>16</v>
      </c>
      <c r="D321" t="s">
        <v>17</v>
      </c>
      <c r="E321" t="s">
        <v>1488</v>
      </c>
      <c r="F321">
        <v>1.77</v>
      </c>
      <c r="G321" t="s">
        <v>19</v>
      </c>
      <c r="H321" t="s">
        <v>113</v>
      </c>
      <c r="I321" t="str">
        <f>"1-0"</f>
        <v>1-0</v>
      </c>
      <c r="J321" t="s">
        <v>21</v>
      </c>
      <c r="K321">
        <v>1.7689999999999999</v>
      </c>
      <c r="L321">
        <v>1</v>
      </c>
      <c r="M321">
        <v>0.77</v>
      </c>
      <c r="N321" t="s">
        <v>22</v>
      </c>
      <c r="O321" t="s">
        <v>1489</v>
      </c>
      <c r="P321" s="15">
        <f t="shared" si="4"/>
        <v>29.409999999999989</v>
      </c>
      <c r="Q321" s="20">
        <v>43466</v>
      </c>
    </row>
    <row r="322" spans="1:17" x14ac:dyDescent="0.25">
      <c r="A322">
        <v>643</v>
      </c>
      <c r="B322" t="s">
        <v>1394</v>
      </c>
      <c r="C322" t="s">
        <v>16</v>
      </c>
      <c r="D322" t="s">
        <v>59</v>
      </c>
      <c r="E322" t="s">
        <v>1485</v>
      </c>
      <c r="F322">
        <v>0</v>
      </c>
      <c r="G322" t="s">
        <v>27</v>
      </c>
      <c r="H322" t="s">
        <v>191</v>
      </c>
      <c r="I322" t="str">
        <f>"1-1"</f>
        <v>1-1</v>
      </c>
      <c r="J322" t="s">
        <v>21</v>
      </c>
      <c r="K322">
        <v>2.1</v>
      </c>
      <c r="L322">
        <v>1</v>
      </c>
      <c r="M322">
        <v>-1</v>
      </c>
      <c r="N322" t="s">
        <v>22</v>
      </c>
      <c r="O322" t="s">
        <v>1486</v>
      </c>
      <c r="P322" s="15">
        <f t="shared" si="4"/>
        <v>28.409999999999989</v>
      </c>
      <c r="Q322" s="20">
        <v>43466</v>
      </c>
    </row>
    <row r="323" spans="1:17" x14ac:dyDescent="0.25">
      <c r="A323">
        <v>642</v>
      </c>
      <c r="B323" t="s">
        <v>1484</v>
      </c>
      <c r="C323" t="s">
        <v>16</v>
      </c>
      <c r="D323" t="s">
        <v>974</v>
      </c>
      <c r="E323" t="s">
        <v>924</v>
      </c>
      <c r="F323">
        <v>1</v>
      </c>
      <c r="G323" t="s">
        <v>81</v>
      </c>
      <c r="H323" t="s">
        <v>32</v>
      </c>
      <c r="I323" t="str">
        <f>"2-1"</f>
        <v>2-1</v>
      </c>
      <c r="J323" t="s">
        <v>21</v>
      </c>
      <c r="K323">
        <v>1.7929999999999999</v>
      </c>
      <c r="L323">
        <v>1</v>
      </c>
      <c r="M323">
        <v>0</v>
      </c>
      <c r="N323" t="s">
        <v>22</v>
      </c>
      <c r="O323" t="s">
        <v>1483</v>
      </c>
      <c r="P323" s="15">
        <f t="shared" si="4"/>
        <v>28.409999999999989</v>
      </c>
      <c r="Q323" s="20">
        <v>43466</v>
      </c>
    </row>
    <row r="324" spans="1:17" x14ac:dyDescent="0.25">
      <c r="A324">
        <v>641</v>
      </c>
      <c r="B324" t="s">
        <v>1481</v>
      </c>
      <c r="C324" t="s">
        <v>16</v>
      </c>
      <c r="D324" t="s">
        <v>55</v>
      </c>
      <c r="E324" t="s">
        <v>1482</v>
      </c>
      <c r="F324">
        <v>1</v>
      </c>
      <c r="G324" t="s">
        <v>81</v>
      </c>
      <c r="H324" t="s">
        <v>47</v>
      </c>
      <c r="I324" t="str">
        <f>"2-2"</f>
        <v>2-2</v>
      </c>
      <c r="J324" t="s">
        <v>21</v>
      </c>
      <c r="K324">
        <v>2.0099999999999998</v>
      </c>
      <c r="L324">
        <v>1</v>
      </c>
      <c r="M324">
        <v>0</v>
      </c>
      <c r="N324" t="s">
        <v>22</v>
      </c>
      <c r="O324" t="s">
        <v>1483</v>
      </c>
      <c r="P324" s="15">
        <f t="shared" si="4"/>
        <v>28.409999999999989</v>
      </c>
      <c r="Q324" s="20">
        <v>43466</v>
      </c>
    </row>
    <row r="325" spans="1:17" x14ac:dyDescent="0.25">
      <c r="A325">
        <v>640</v>
      </c>
      <c r="B325" t="s">
        <v>1478</v>
      </c>
      <c r="C325" t="s">
        <v>16</v>
      </c>
      <c r="D325" t="s">
        <v>55</v>
      </c>
      <c r="E325" t="s">
        <v>1479</v>
      </c>
      <c r="F325">
        <v>1.93</v>
      </c>
      <c r="G325" t="s">
        <v>19</v>
      </c>
      <c r="H325" t="s">
        <v>35</v>
      </c>
      <c r="I325" t="str">
        <f>"0-3"</f>
        <v>0-3</v>
      </c>
      <c r="J325" t="s">
        <v>21</v>
      </c>
      <c r="K325">
        <v>1.9339999999999999</v>
      </c>
      <c r="L325">
        <v>1</v>
      </c>
      <c r="M325">
        <v>0.93</v>
      </c>
      <c r="N325" t="s">
        <v>22</v>
      </c>
      <c r="O325" t="s">
        <v>1480</v>
      </c>
      <c r="P325" s="15">
        <f t="shared" ref="P325:P388" si="5">P324+M325</f>
        <v>29.339999999999989</v>
      </c>
      <c r="Q325" s="20">
        <v>43466</v>
      </c>
    </row>
    <row r="326" spans="1:17" x14ac:dyDescent="0.25">
      <c r="A326">
        <v>639</v>
      </c>
      <c r="B326" t="s">
        <v>1476</v>
      </c>
      <c r="C326" t="s">
        <v>16</v>
      </c>
      <c r="D326" t="s">
        <v>17</v>
      </c>
      <c r="E326" t="s">
        <v>1477</v>
      </c>
      <c r="F326">
        <v>1.88</v>
      </c>
      <c r="G326" t="s">
        <v>19</v>
      </c>
      <c r="H326" t="s">
        <v>73</v>
      </c>
      <c r="I326" t="str">
        <f>"4-0"</f>
        <v>4-0</v>
      </c>
      <c r="J326" t="s">
        <v>21</v>
      </c>
      <c r="K326">
        <v>1.877</v>
      </c>
      <c r="L326">
        <v>1</v>
      </c>
      <c r="M326">
        <v>0.88</v>
      </c>
      <c r="N326" t="s">
        <v>22</v>
      </c>
      <c r="O326" t="s">
        <v>1475</v>
      </c>
      <c r="P326" s="15">
        <f t="shared" si="5"/>
        <v>30.219999999999988</v>
      </c>
      <c r="Q326" s="20">
        <v>43466</v>
      </c>
    </row>
    <row r="327" spans="1:17" x14ac:dyDescent="0.25">
      <c r="A327">
        <v>638</v>
      </c>
      <c r="B327" t="s">
        <v>1425</v>
      </c>
      <c r="C327" t="s">
        <v>16</v>
      </c>
      <c r="D327" t="s">
        <v>25</v>
      </c>
      <c r="E327" t="s">
        <v>1474</v>
      </c>
      <c r="F327">
        <v>0</v>
      </c>
      <c r="G327" t="s">
        <v>27</v>
      </c>
      <c r="H327" t="s">
        <v>51</v>
      </c>
      <c r="I327" t="str">
        <f>"0-0"</f>
        <v>0-0</v>
      </c>
      <c r="J327" t="s">
        <v>21</v>
      </c>
      <c r="K327">
        <v>2.16</v>
      </c>
      <c r="L327">
        <v>1</v>
      </c>
      <c r="M327">
        <v>-1</v>
      </c>
      <c r="N327" t="s">
        <v>22</v>
      </c>
      <c r="O327" t="s">
        <v>1475</v>
      </c>
      <c r="P327" s="15">
        <f t="shared" si="5"/>
        <v>29.219999999999988</v>
      </c>
      <c r="Q327" s="20">
        <v>43466</v>
      </c>
    </row>
    <row r="328" spans="1:17" x14ac:dyDescent="0.25">
      <c r="A328">
        <v>637</v>
      </c>
      <c r="B328" t="s">
        <v>1471</v>
      </c>
      <c r="C328" t="s">
        <v>16</v>
      </c>
      <c r="D328" t="s">
        <v>25</v>
      </c>
      <c r="E328" t="s">
        <v>1472</v>
      </c>
      <c r="F328">
        <v>1.75</v>
      </c>
      <c r="G328" t="s">
        <v>19</v>
      </c>
      <c r="H328" t="s">
        <v>93</v>
      </c>
      <c r="I328" t="str">
        <f>"0-1"</f>
        <v>0-1</v>
      </c>
      <c r="J328" t="s">
        <v>21</v>
      </c>
      <c r="K328">
        <v>1.7509999999999999</v>
      </c>
      <c r="L328">
        <v>1</v>
      </c>
      <c r="M328">
        <v>0.75</v>
      </c>
      <c r="N328" t="s">
        <v>22</v>
      </c>
      <c r="O328" t="s">
        <v>1473</v>
      </c>
      <c r="P328" s="15">
        <f t="shared" si="5"/>
        <v>29.969999999999988</v>
      </c>
      <c r="Q328" s="20">
        <v>43466</v>
      </c>
    </row>
    <row r="329" spans="1:17" x14ac:dyDescent="0.25">
      <c r="A329">
        <v>636</v>
      </c>
      <c r="B329" t="s">
        <v>1469</v>
      </c>
      <c r="C329" t="s">
        <v>16</v>
      </c>
      <c r="D329" t="s">
        <v>914</v>
      </c>
      <c r="E329" t="s">
        <v>1470</v>
      </c>
      <c r="F329">
        <v>1.81</v>
      </c>
      <c r="G329" t="s">
        <v>19</v>
      </c>
      <c r="H329" t="s">
        <v>47</v>
      </c>
      <c r="I329" t="str">
        <f>"1-0"</f>
        <v>1-0</v>
      </c>
      <c r="J329" t="s">
        <v>21</v>
      </c>
      <c r="K329">
        <v>1.806</v>
      </c>
      <c r="L329">
        <v>1</v>
      </c>
      <c r="M329">
        <v>0.81</v>
      </c>
      <c r="N329" t="s">
        <v>22</v>
      </c>
      <c r="O329" t="s">
        <v>1468</v>
      </c>
      <c r="P329" s="15">
        <f t="shared" si="5"/>
        <v>30.779999999999987</v>
      </c>
      <c r="Q329" s="20">
        <v>43466</v>
      </c>
    </row>
    <row r="330" spans="1:17" x14ac:dyDescent="0.25">
      <c r="A330">
        <v>635</v>
      </c>
      <c r="B330" t="s">
        <v>1467</v>
      </c>
      <c r="C330" t="s">
        <v>16</v>
      </c>
      <c r="D330" t="s">
        <v>914</v>
      </c>
      <c r="E330" t="s">
        <v>986</v>
      </c>
      <c r="F330">
        <v>0</v>
      </c>
      <c r="G330" t="s">
        <v>27</v>
      </c>
      <c r="H330" t="s">
        <v>39</v>
      </c>
      <c r="I330" t="str">
        <f>"2-0"</f>
        <v>2-0</v>
      </c>
      <c r="J330" t="s">
        <v>21</v>
      </c>
      <c r="K330">
        <v>1.8839999999999999</v>
      </c>
      <c r="L330">
        <v>1</v>
      </c>
      <c r="M330">
        <v>-1</v>
      </c>
      <c r="N330" t="s">
        <v>22</v>
      </c>
      <c r="O330" t="s">
        <v>1468</v>
      </c>
      <c r="P330" s="15">
        <f t="shared" si="5"/>
        <v>29.779999999999987</v>
      </c>
      <c r="Q330" s="20">
        <v>43466</v>
      </c>
    </row>
    <row r="331" spans="1:17" x14ac:dyDescent="0.25">
      <c r="A331">
        <v>634</v>
      </c>
      <c r="B331" t="s">
        <v>1466</v>
      </c>
      <c r="C331" t="s">
        <v>16</v>
      </c>
      <c r="D331" t="s">
        <v>914</v>
      </c>
      <c r="E331" t="s">
        <v>1099</v>
      </c>
      <c r="F331">
        <v>0</v>
      </c>
      <c r="G331" t="s">
        <v>27</v>
      </c>
      <c r="H331" t="s">
        <v>86</v>
      </c>
      <c r="I331" t="str">
        <f>"4-2"</f>
        <v>4-2</v>
      </c>
      <c r="J331" t="s">
        <v>21</v>
      </c>
      <c r="K331">
        <v>1.909</v>
      </c>
      <c r="L331">
        <v>1</v>
      </c>
      <c r="M331">
        <v>-1</v>
      </c>
      <c r="N331" t="s">
        <v>22</v>
      </c>
      <c r="O331" t="s">
        <v>1465</v>
      </c>
      <c r="P331" s="15">
        <f t="shared" si="5"/>
        <v>28.779999999999987</v>
      </c>
      <c r="Q331" s="20">
        <v>43466</v>
      </c>
    </row>
    <row r="332" spans="1:17" x14ac:dyDescent="0.25">
      <c r="A332">
        <v>633</v>
      </c>
      <c r="B332" t="s">
        <v>1436</v>
      </c>
      <c r="C332" t="s">
        <v>16</v>
      </c>
      <c r="D332" t="s">
        <v>17</v>
      </c>
      <c r="E332" t="s">
        <v>1464</v>
      </c>
      <c r="F332">
        <v>0</v>
      </c>
      <c r="G332" t="s">
        <v>27</v>
      </c>
      <c r="H332" t="s">
        <v>73</v>
      </c>
      <c r="I332" t="str">
        <f>"3-3"</f>
        <v>3-3</v>
      </c>
      <c r="J332" t="s">
        <v>21</v>
      </c>
      <c r="K332">
        <v>2.2599999999999998</v>
      </c>
      <c r="L332">
        <v>1</v>
      </c>
      <c r="M332">
        <v>-1</v>
      </c>
      <c r="N332" t="s">
        <v>22</v>
      </c>
      <c r="O332" t="s">
        <v>1465</v>
      </c>
      <c r="P332" s="15">
        <f t="shared" si="5"/>
        <v>27.779999999999987</v>
      </c>
      <c r="Q332" s="20">
        <v>43466</v>
      </c>
    </row>
    <row r="333" spans="1:17" x14ac:dyDescent="0.25">
      <c r="A333">
        <v>632</v>
      </c>
      <c r="B333" t="s">
        <v>1462</v>
      </c>
      <c r="C333" t="s">
        <v>16</v>
      </c>
      <c r="D333" t="s">
        <v>17</v>
      </c>
      <c r="E333" t="s">
        <v>1367</v>
      </c>
      <c r="F333">
        <v>0</v>
      </c>
      <c r="G333" t="s">
        <v>27</v>
      </c>
      <c r="H333" t="s">
        <v>39</v>
      </c>
      <c r="I333" t="str">
        <f>"0-0"</f>
        <v>0-0</v>
      </c>
      <c r="J333" t="s">
        <v>21</v>
      </c>
      <c r="K333">
        <v>2.04</v>
      </c>
      <c r="L333">
        <v>1</v>
      </c>
      <c r="M333">
        <v>-1</v>
      </c>
      <c r="N333" t="s">
        <v>22</v>
      </c>
      <c r="O333" t="s">
        <v>1463</v>
      </c>
      <c r="P333" s="15">
        <f t="shared" si="5"/>
        <v>26.779999999999987</v>
      </c>
      <c r="Q333" s="20">
        <v>43466</v>
      </c>
    </row>
    <row r="334" spans="1:17" x14ac:dyDescent="0.25">
      <c r="A334">
        <v>631</v>
      </c>
      <c r="B334" t="s">
        <v>1460</v>
      </c>
      <c r="C334" t="s">
        <v>16</v>
      </c>
      <c r="D334" t="s">
        <v>17</v>
      </c>
      <c r="E334" t="s">
        <v>1461</v>
      </c>
      <c r="F334">
        <v>1.95</v>
      </c>
      <c r="G334" t="s">
        <v>19</v>
      </c>
      <c r="H334" t="s">
        <v>39</v>
      </c>
      <c r="I334" t="str">
        <f>"3-4"</f>
        <v>3-4</v>
      </c>
      <c r="J334" t="s">
        <v>21</v>
      </c>
      <c r="K334">
        <v>1.952</v>
      </c>
      <c r="L334">
        <v>1</v>
      </c>
      <c r="M334">
        <v>0.95</v>
      </c>
      <c r="N334" t="s">
        <v>22</v>
      </c>
      <c r="O334" t="s">
        <v>1459</v>
      </c>
      <c r="P334" s="15">
        <f t="shared" si="5"/>
        <v>27.729999999999986</v>
      </c>
      <c r="Q334" s="20">
        <v>43466</v>
      </c>
    </row>
    <row r="335" spans="1:17" x14ac:dyDescent="0.25">
      <c r="A335">
        <v>630</v>
      </c>
      <c r="B335" t="s">
        <v>1457</v>
      </c>
      <c r="C335" t="s">
        <v>16</v>
      </c>
      <c r="D335" t="s">
        <v>17</v>
      </c>
      <c r="E335" t="s">
        <v>1458</v>
      </c>
      <c r="F335">
        <v>1.86</v>
      </c>
      <c r="G335" t="s">
        <v>19</v>
      </c>
      <c r="H335" t="s">
        <v>39</v>
      </c>
      <c r="I335" t="str">
        <f>"1-2"</f>
        <v>1-2</v>
      </c>
      <c r="J335" t="s">
        <v>21</v>
      </c>
      <c r="K335">
        <v>1.8620000000000001</v>
      </c>
      <c r="L335">
        <v>1</v>
      </c>
      <c r="M335">
        <v>0.86</v>
      </c>
      <c r="N335" t="s">
        <v>22</v>
      </c>
      <c r="O335" t="s">
        <v>1459</v>
      </c>
      <c r="P335" s="15">
        <f t="shared" si="5"/>
        <v>28.589999999999986</v>
      </c>
      <c r="Q335" s="20">
        <v>43466</v>
      </c>
    </row>
    <row r="336" spans="1:17" x14ac:dyDescent="0.25">
      <c r="A336">
        <v>629</v>
      </c>
      <c r="B336" t="s">
        <v>1455</v>
      </c>
      <c r="C336" t="s">
        <v>16</v>
      </c>
      <c r="D336" t="s">
        <v>914</v>
      </c>
      <c r="E336" t="s">
        <v>1456</v>
      </c>
      <c r="F336">
        <v>1</v>
      </c>
      <c r="G336" t="s">
        <v>81</v>
      </c>
      <c r="H336" t="s">
        <v>35</v>
      </c>
      <c r="I336" t="str">
        <f>"1-1"</f>
        <v>1-1</v>
      </c>
      <c r="J336" t="s">
        <v>21</v>
      </c>
      <c r="K336">
        <v>2.2400000000000002</v>
      </c>
      <c r="L336">
        <v>1</v>
      </c>
      <c r="M336">
        <v>0</v>
      </c>
      <c r="N336" t="s">
        <v>22</v>
      </c>
      <c r="O336" t="s">
        <v>1454</v>
      </c>
      <c r="P336" s="15">
        <f t="shared" si="5"/>
        <v>28.589999999999986</v>
      </c>
      <c r="Q336" s="20">
        <v>43466</v>
      </c>
    </row>
    <row r="337" spans="1:17" x14ac:dyDescent="0.25">
      <c r="A337">
        <v>628</v>
      </c>
      <c r="B337" t="s">
        <v>1452</v>
      </c>
      <c r="C337" t="s">
        <v>16</v>
      </c>
      <c r="D337" t="s">
        <v>101</v>
      </c>
      <c r="E337" t="s">
        <v>1453</v>
      </c>
      <c r="F337">
        <v>1.71</v>
      </c>
      <c r="G337" t="s">
        <v>19</v>
      </c>
      <c r="H337" t="s">
        <v>93</v>
      </c>
      <c r="I337" t="str">
        <f>"1-2"</f>
        <v>1-2</v>
      </c>
      <c r="J337" t="s">
        <v>21</v>
      </c>
      <c r="K337">
        <v>1.714</v>
      </c>
      <c r="L337">
        <v>1</v>
      </c>
      <c r="M337">
        <v>0.71</v>
      </c>
      <c r="N337" t="s">
        <v>22</v>
      </c>
      <c r="O337" t="s">
        <v>1454</v>
      </c>
      <c r="P337" s="15">
        <f t="shared" si="5"/>
        <v>29.299999999999986</v>
      </c>
      <c r="Q337" s="20">
        <v>43466</v>
      </c>
    </row>
    <row r="338" spans="1:17" x14ac:dyDescent="0.25">
      <c r="A338">
        <v>627</v>
      </c>
      <c r="B338" t="s">
        <v>1449</v>
      </c>
      <c r="C338" t="s">
        <v>16</v>
      </c>
      <c r="D338" t="s">
        <v>25</v>
      </c>
      <c r="E338" t="s">
        <v>1450</v>
      </c>
      <c r="F338">
        <v>0</v>
      </c>
      <c r="G338" t="s">
        <v>27</v>
      </c>
      <c r="H338" t="s">
        <v>32</v>
      </c>
      <c r="I338" t="str">
        <f>"2-0"</f>
        <v>2-0</v>
      </c>
      <c r="J338" t="s">
        <v>21</v>
      </c>
      <c r="K338">
        <v>1.806</v>
      </c>
      <c r="L338">
        <v>1</v>
      </c>
      <c r="M338">
        <v>-1</v>
      </c>
      <c r="N338" t="s">
        <v>22</v>
      </c>
      <c r="O338" t="s">
        <v>1451</v>
      </c>
      <c r="P338" s="15">
        <f t="shared" si="5"/>
        <v>28.299999999999986</v>
      </c>
      <c r="Q338" s="20">
        <v>43466</v>
      </c>
    </row>
    <row r="339" spans="1:17" x14ac:dyDescent="0.25">
      <c r="A339">
        <v>626</v>
      </c>
      <c r="B339" t="s">
        <v>1446</v>
      </c>
      <c r="C339" t="s">
        <v>16</v>
      </c>
      <c r="D339" t="s">
        <v>25</v>
      </c>
      <c r="E339" t="s">
        <v>1447</v>
      </c>
      <c r="F339">
        <v>0</v>
      </c>
      <c r="G339" t="s">
        <v>27</v>
      </c>
      <c r="H339" t="s">
        <v>93</v>
      </c>
      <c r="I339" t="str">
        <f>"3-0"</f>
        <v>3-0</v>
      </c>
      <c r="J339" t="s">
        <v>21</v>
      </c>
      <c r="K339">
        <v>1.952</v>
      </c>
      <c r="L339">
        <v>1</v>
      </c>
      <c r="M339">
        <v>-1</v>
      </c>
      <c r="N339" t="s">
        <v>22</v>
      </c>
      <c r="O339" t="s">
        <v>1448</v>
      </c>
      <c r="P339" s="15">
        <f t="shared" si="5"/>
        <v>27.299999999999986</v>
      </c>
      <c r="Q339" s="20">
        <v>43466</v>
      </c>
    </row>
    <row r="340" spans="1:17" x14ac:dyDescent="0.25">
      <c r="A340">
        <v>625</v>
      </c>
      <c r="B340" t="s">
        <v>1443</v>
      </c>
      <c r="C340" t="s">
        <v>16</v>
      </c>
      <c r="D340" t="s">
        <v>25</v>
      </c>
      <c r="E340" t="s">
        <v>1444</v>
      </c>
      <c r="F340">
        <v>1.95</v>
      </c>
      <c r="G340" t="s">
        <v>19</v>
      </c>
      <c r="H340" t="s">
        <v>51</v>
      </c>
      <c r="I340" t="str">
        <f>"5-0"</f>
        <v>5-0</v>
      </c>
      <c r="J340" t="s">
        <v>21</v>
      </c>
      <c r="K340">
        <v>1.952</v>
      </c>
      <c r="L340">
        <v>1</v>
      </c>
      <c r="M340">
        <v>0.95</v>
      </c>
      <c r="N340" t="s">
        <v>22</v>
      </c>
      <c r="O340" t="s">
        <v>1445</v>
      </c>
      <c r="P340" s="15">
        <f t="shared" si="5"/>
        <v>28.249999999999986</v>
      </c>
      <c r="Q340" s="20">
        <v>43466</v>
      </c>
    </row>
    <row r="341" spans="1:17" x14ac:dyDescent="0.25">
      <c r="A341">
        <v>624</v>
      </c>
      <c r="B341" t="s">
        <v>1438</v>
      </c>
      <c r="C341" t="s">
        <v>16</v>
      </c>
      <c r="D341" t="s">
        <v>101</v>
      </c>
      <c r="E341" t="s">
        <v>1442</v>
      </c>
      <c r="F341">
        <v>2.2200000000000002</v>
      </c>
      <c r="G341" t="s">
        <v>19</v>
      </c>
      <c r="H341" t="s">
        <v>47</v>
      </c>
      <c r="I341" t="str">
        <f>"2-0"</f>
        <v>2-0</v>
      </c>
      <c r="J341" t="s">
        <v>21</v>
      </c>
      <c r="K341">
        <v>2.2200000000000002</v>
      </c>
      <c r="L341">
        <v>1</v>
      </c>
      <c r="M341">
        <v>1.22</v>
      </c>
      <c r="N341" t="s">
        <v>22</v>
      </c>
      <c r="O341" t="s">
        <v>1441</v>
      </c>
      <c r="P341" s="15">
        <f t="shared" si="5"/>
        <v>29.469999999999985</v>
      </c>
      <c r="Q341" s="20">
        <v>43466</v>
      </c>
    </row>
    <row r="342" spans="1:17" x14ac:dyDescent="0.25">
      <c r="A342">
        <v>623</v>
      </c>
      <c r="B342" t="s">
        <v>1438</v>
      </c>
      <c r="C342" t="s">
        <v>16</v>
      </c>
      <c r="D342" t="s">
        <v>101</v>
      </c>
      <c r="E342" t="s">
        <v>1440</v>
      </c>
      <c r="F342">
        <v>0</v>
      </c>
      <c r="G342" t="s">
        <v>27</v>
      </c>
      <c r="H342" t="s">
        <v>93</v>
      </c>
      <c r="I342" t="str">
        <f>"2-0"</f>
        <v>2-0</v>
      </c>
      <c r="J342" t="s">
        <v>21</v>
      </c>
      <c r="K342">
        <v>1.8540000000000001</v>
      </c>
      <c r="L342">
        <v>1</v>
      </c>
      <c r="M342">
        <v>-1</v>
      </c>
      <c r="N342" t="s">
        <v>22</v>
      </c>
      <c r="O342" t="s">
        <v>1441</v>
      </c>
      <c r="P342" s="15">
        <f t="shared" si="5"/>
        <v>28.469999999999985</v>
      </c>
      <c r="Q342" s="20">
        <v>43466</v>
      </c>
    </row>
    <row r="343" spans="1:17" x14ac:dyDescent="0.25">
      <c r="A343">
        <v>622</v>
      </c>
      <c r="B343" t="s">
        <v>1438</v>
      </c>
      <c r="C343" t="s">
        <v>16</v>
      </c>
      <c r="D343" t="s">
        <v>101</v>
      </c>
      <c r="E343" t="s">
        <v>1362</v>
      </c>
      <c r="F343">
        <v>0</v>
      </c>
      <c r="G343" t="s">
        <v>27</v>
      </c>
      <c r="H343" t="s">
        <v>35</v>
      </c>
      <c r="I343" t="str">
        <f>"1-0"</f>
        <v>1-0</v>
      </c>
      <c r="J343" t="s">
        <v>21</v>
      </c>
      <c r="K343">
        <v>2.34</v>
      </c>
      <c r="L343">
        <v>1</v>
      </c>
      <c r="M343">
        <v>-1</v>
      </c>
      <c r="N343" t="s">
        <v>22</v>
      </c>
      <c r="O343" t="s">
        <v>1439</v>
      </c>
      <c r="P343" s="15">
        <f t="shared" si="5"/>
        <v>27.469999999999985</v>
      </c>
      <c r="Q343" s="20">
        <v>43466</v>
      </c>
    </row>
    <row r="344" spans="1:17" x14ac:dyDescent="0.25">
      <c r="A344">
        <v>621</v>
      </c>
      <c r="B344" t="s">
        <v>1436</v>
      </c>
      <c r="C344" t="s">
        <v>16</v>
      </c>
      <c r="D344" t="s">
        <v>101</v>
      </c>
      <c r="E344" t="s">
        <v>1437</v>
      </c>
      <c r="F344">
        <v>1.68</v>
      </c>
      <c r="G344" t="s">
        <v>19</v>
      </c>
      <c r="H344" t="s">
        <v>73</v>
      </c>
      <c r="I344" t="str">
        <f>"2-0"</f>
        <v>2-0</v>
      </c>
      <c r="J344" t="s">
        <v>21</v>
      </c>
      <c r="K344">
        <v>1.675</v>
      </c>
      <c r="L344">
        <v>1</v>
      </c>
      <c r="M344">
        <v>0.68</v>
      </c>
      <c r="N344" t="s">
        <v>22</v>
      </c>
      <c r="O344" t="s">
        <v>1435</v>
      </c>
      <c r="P344" s="15">
        <f t="shared" si="5"/>
        <v>28.149999999999984</v>
      </c>
      <c r="Q344" s="20">
        <v>43466</v>
      </c>
    </row>
    <row r="345" spans="1:17" x14ac:dyDescent="0.25">
      <c r="A345">
        <v>620</v>
      </c>
      <c r="B345" t="s">
        <v>1433</v>
      </c>
      <c r="C345" t="s">
        <v>16</v>
      </c>
      <c r="D345" t="s">
        <v>101</v>
      </c>
      <c r="E345" t="s">
        <v>1434</v>
      </c>
      <c r="F345">
        <v>0</v>
      </c>
      <c r="G345" t="s">
        <v>27</v>
      </c>
      <c r="H345" t="s">
        <v>178</v>
      </c>
      <c r="I345" t="str">
        <f>"4-1"</f>
        <v>4-1</v>
      </c>
      <c r="J345" t="s">
        <v>21</v>
      </c>
      <c r="K345">
        <v>1.847</v>
      </c>
      <c r="L345">
        <v>1</v>
      </c>
      <c r="M345">
        <v>-1</v>
      </c>
      <c r="N345" t="s">
        <v>22</v>
      </c>
      <c r="O345" t="s">
        <v>1435</v>
      </c>
      <c r="P345" s="15">
        <f t="shared" si="5"/>
        <v>27.149999999999984</v>
      </c>
      <c r="Q345" s="20">
        <v>43466</v>
      </c>
    </row>
    <row r="346" spans="1:17" x14ac:dyDescent="0.25">
      <c r="A346">
        <v>619</v>
      </c>
      <c r="B346" t="s">
        <v>1430</v>
      </c>
      <c r="C346" t="s">
        <v>16</v>
      </c>
      <c r="D346" t="s">
        <v>101</v>
      </c>
      <c r="E346" t="s">
        <v>1431</v>
      </c>
      <c r="F346">
        <v>1</v>
      </c>
      <c r="G346" t="s">
        <v>81</v>
      </c>
      <c r="H346" t="s">
        <v>28</v>
      </c>
      <c r="I346" t="str">
        <f>"0-1"</f>
        <v>0-1</v>
      </c>
      <c r="J346" t="s">
        <v>21</v>
      </c>
      <c r="K346">
        <v>2.0099999999999998</v>
      </c>
      <c r="L346">
        <v>1</v>
      </c>
      <c r="M346">
        <v>0</v>
      </c>
      <c r="N346" t="s">
        <v>22</v>
      </c>
      <c r="O346" t="s">
        <v>1432</v>
      </c>
      <c r="P346" s="15">
        <f t="shared" si="5"/>
        <v>27.149999999999984</v>
      </c>
      <c r="Q346" s="20">
        <v>43466</v>
      </c>
    </row>
    <row r="347" spans="1:17" x14ac:dyDescent="0.25">
      <c r="A347">
        <v>618</v>
      </c>
      <c r="B347" t="s">
        <v>1428</v>
      </c>
      <c r="C347" t="s">
        <v>16</v>
      </c>
      <c r="D347" t="s">
        <v>25</v>
      </c>
      <c r="E347" t="s">
        <v>1429</v>
      </c>
      <c r="F347">
        <v>0</v>
      </c>
      <c r="G347" t="s">
        <v>27</v>
      </c>
      <c r="H347" t="s">
        <v>129</v>
      </c>
      <c r="I347" t="str">
        <f>"0-2"</f>
        <v>0-2</v>
      </c>
      <c r="J347" t="s">
        <v>21</v>
      </c>
      <c r="K347">
        <v>1.9430000000000001</v>
      </c>
      <c r="L347">
        <v>1</v>
      </c>
      <c r="M347">
        <v>-1</v>
      </c>
      <c r="N347" t="s">
        <v>22</v>
      </c>
      <c r="O347" t="s">
        <v>1427</v>
      </c>
      <c r="P347" s="15">
        <f t="shared" si="5"/>
        <v>26.149999999999984</v>
      </c>
      <c r="Q347" s="20">
        <v>43466</v>
      </c>
    </row>
    <row r="348" spans="1:17" x14ac:dyDescent="0.25">
      <c r="A348">
        <v>617</v>
      </c>
      <c r="B348" t="s">
        <v>1425</v>
      </c>
      <c r="C348" t="s">
        <v>16</v>
      </c>
      <c r="D348" t="s">
        <v>25</v>
      </c>
      <c r="E348" t="s">
        <v>1426</v>
      </c>
      <c r="F348">
        <v>0</v>
      </c>
      <c r="G348" t="s">
        <v>27</v>
      </c>
      <c r="H348" t="s">
        <v>93</v>
      </c>
      <c r="I348" t="str">
        <f>"1-0"</f>
        <v>1-0</v>
      </c>
      <c r="J348" t="s">
        <v>21</v>
      </c>
      <c r="K348">
        <v>1.819</v>
      </c>
      <c r="L348">
        <v>1</v>
      </c>
      <c r="M348">
        <v>-1</v>
      </c>
      <c r="N348" t="s">
        <v>22</v>
      </c>
      <c r="O348" t="s">
        <v>1427</v>
      </c>
      <c r="P348" s="15">
        <f t="shared" si="5"/>
        <v>25.149999999999984</v>
      </c>
      <c r="Q348" s="20">
        <v>43466</v>
      </c>
    </row>
    <row r="349" spans="1:17" x14ac:dyDescent="0.25">
      <c r="A349">
        <v>616</v>
      </c>
      <c r="B349" t="s">
        <v>1422</v>
      </c>
      <c r="C349" t="s">
        <v>16</v>
      </c>
      <c r="D349" t="s">
        <v>25</v>
      </c>
      <c r="E349" t="s">
        <v>1423</v>
      </c>
      <c r="F349">
        <v>1.83</v>
      </c>
      <c r="G349" t="s">
        <v>19</v>
      </c>
      <c r="H349" t="s">
        <v>39</v>
      </c>
      <c r="I349" t="str">
        <f>"2-4"</f>
        <v>2-4</v>
      </c>
      <c r="J349" t="s">
        <v>21</v>
      </c>
      <c r="K349">
        <v>1.8260000000000001</v>
      </c>
      <c r="L349">
        <v>1</v>
      </c>
      <c r="M349">
        <v>0.83</v>
      </c>
      <c r="N349" t="s">
        <v>22</v>
      </c>
      <c r="O349" t="s">
        <v>1424</v>
      </c>
      <c r="P349" s="15">
        <f t="shared" si="5"/>
        <v>25.979999999999983</v>
      </c>
      <c r="Q349" s="20">
        <v>43466</v>
      </c>
    </row>
    <row r="350" spans="1:17" x14ac:dyDescent="0.25">
      <c r="A350">
        <v>615</v>
      </c>
      <c r="B350" t="s">
        <v>1419</v>
      </c>
      <c r="C350" t="s">
        <v>16</v>
      </c>
      <c r="D350" t="s">
        <v>400</v>
      </c>
      <c r="E350" t="s">
        <v>1420</v>
      </c>
      <c r="F350">
        <v>2.0099999999999998</v>
      </c>
      <c r="G350" t="s">
        <v>19</v>
      </c>
      <c r="H350" t="s">
        <v>47</v>
      </c>
      <c r="I350" t="str">
        <f>"2-0"</f>
        <v>2-0</v>
      </c>
      <c r="J350" t="s">
        <v>21</v>
      </c>
      <c r="K350">
        <v>2.0099999999999998</v>
      </c>
      <c r="L350">
        <v>1</v>
      </c>
      <c r="M350">
        <v>1.01</v>
      </c>
      <c r="N350" t="s">
        <v>22</v>
      </c>
      <c r="O350" t="s">
        <v>1421</v>
      </c>
      <c r="P350" s="15">
        <f t="shared" si="5"/>
        <v>26.989999999999984</v>
      </c>
      <c r="Q350" s="20">
        <v>43466</v>
      </c>
    </row>
    <row r="351" spans="1:17" x14ac:dyDescent="0.25">
      <c r="A351">
        <v>614</v>
      </c>
      <c r="B351" t="s">
        <v>1414</v>
      </c>
      <c r="C351" t="s">
        <v>16</v>
      </c>
      <c r="D351" t="s">
        <v>400</v>
      </c>
      <c r="E351" t="s">
        <v>1417</v>
      </c>
      <c r="F351">
        <v>1.72</v>
      </c>
      <c r="G351" t="s">
        <v>19</v>
      </c>
      <c r="H351" t="s">
        <v>465</v>
      </c>
      <c r="I351" t="str">
        <f>"5-0"</f>
        <v>5-0</v>
      </c>
      <c r="J351" t="s">
        <v>21</v>
      </c>
      <c r="K351">
        <v>1.724</v>
      </c>
      <c r="L351">
        <v>1</v>
      </c>
      <c r="M351">
        <v>0.72</v>
      </c>
      <c r="N351" t="s">
        <v>22</v>
      </c>
      <c r="O351" t="s">
        <v>1418</v>
      </c>
      <c r="P351" s="15">
        <f t="shared" si="5"/>
        <v>27.709999999999983</v>
      </c>
      <c r="Q351" s="20">
        <v>43466</v>
      </c>
    </row>
    <row r="352" spans="1:17" x14ac:dyDescent="0.25">
      <c r="A352">
        <v>613</v>
      </c>
      <c r="B352" t="s">
        <v>1414</v>
      </c>
      <c r="C352" t="s">
        <v>16</v>
      </c>
      <c r="D352" t="s">
        <v>400</v>
      </c>
      <c r="E352" t="s">
        <v>1415</v>
      </c>
      <c r="F352">
        <v>1.83</v>
      </c>
      <c r="G352" t="s">
        <v>19</v>
      </c>
      <c r="H352" t="s">
        <v>35</v>
      </c>
      <c r="I352" t="str">
        <f>"0-2"</f>
        <v>0-2</v>
      </c>
      <c r="J352" t="s">
        <v>21</v>
      </c>
      <c r="K352">
        <v>1.8260000000000001</v>
      </c>
      <c r="L352">
        <v>1</v>
      </c>
      <c r="M352">
        <v>0.83</v>
      </c>
      <c r="N352" t="s">
        <v>22</v>
      </c>
      <c r="O352" t="s">
        <v>1416</v>
      </c>
      <c r="P352" s="15">
        <f t="shared" si="5"/>
        <v>28.539999999999981</v>
      </c>
      <c r="Q352" s="20">
        <v>43466</v>
      </c>
    </row>
    <row r="353" spans="1:17" x14ac:dyDescent="0.25">
      <c r="A353">
        <v>612</v>
      </c>
      <c r="B353" t="s">
        <v>1366</v>
      </c>
      <c r="C353" t="s">
        <v>16</v>
      </c>
      <c r="D353" t="s">
        <v>59</v>
      </c>
      <c r="E353" t="s">
        <v>1413</v>
      </c>
      <c r="F353">
        <v>0</v>
      </c>
      <c r="G353" t="s">
        <v>27</v>
      </c>
      <c r="H353" t="s">
        <v>35</v>
      </c>
      <c r="I353" t="str">
        <f>"4-2"</f>
        <v>4-2</v>
      </c>
      <c r="J353" t="s">
        <v>21</v>
      </c>
      <c r="K353">
        <v>2.4300000000000002</v>
      </c>
      <c r="L353">
        <v>1</v>
      </c>
      <c r="M353">
        <v>-1</v>
      </c>
      <c r="N353" t="s">
        <v>22</v>
      </c>
      <c r="O353" t="s">
        <v>1412</v>
      </c>
      <c r="P353" s="15">
        <f t="shared" si="5"/>
        <v>27.539999999999981</v>
      </c>
      <c r="Q353" s="20">
        <v>43466</v>
      </c>
    </row>
    <row r="354" spans="1:17" x14ac:dyDescent="0.25">
      <c r="A354">
        <v>611</v>
      </c>
      <c r="B354" t="s">
        <v>1366</v>
      </c>
      <c r="C354" t="s">
        <v>16</v>
      </c>
      <c r="D354" t="s">
        <v>59</v>
      </c>
      <c r="E354" t="s">
        <v>1411</v>
      </c>
      <c r="F354">
        <v>2.08</v>
      </c>
      <c r="G354" t="s">
        <v>19</v>
      </c>
      <c r="H354" t="s">
        <v>73</v>
      </c>
      <c r="I354" t="str">
        <f>"3-0"</f>
        <v>3-0</v>
      </c>
      <c r="J354" t="s">
        <v>21</v>
      </c>
      <c r="K354">
        <v>2.08</v>
      </c>
      <c r="L354">
        <v>1</v>
      </c>
      <c r="M354">
        <v>1.08</v>
      </c>
      <c r="N354" t="s">
        <v>22</v>
      </c>
      <c r="O354" t="s">
        <v>1412</v>
      </c>
      <c r="P354" s="15">
        <f t="shared" si="5"/>
        <v>28.619999999999983</v>
      </c>
      <c r="Q354" s="20">
        <v>43466</v>
      </c>
    </row>
    <row r="355" spans="1:17" x14ac:dyDescent="0.25">
      <c r="A355">
        <v>610</v>
      </c>
      <c r="B355" t="s">
        <v>1407</v>
      </c>
      <c r="C355" t="s">
        <v>16</v>
      </c>
      <c r="D355" t="s">
        <v>59</v>
      </c>
      <c r="E355" t="s">
        <v>1409</v>
      </c>
      <c r="F355">
        <v>0</v>
      </c>
      <c r="G355" t="s">
        <v>27</v>
      </c>
      <c r="H355" t="s">
        <v>599</v>
      </c>
      <c r="I355" t="str">
        <f>"0-0"</f>
        <v>0-0</v>
      </c>
      <c r="J355" t="s">
        <v>21</v>
      </c>
      <c r="K355">
        <v>1.671</v>
      </c>
      <c r="L355">
        <v>1</v>
      </c>
      <c r="M355">
        <v>-1</v>
      </c>
      <c r="N355" t="s">
        <v>22</v>
      </c>
      <c r="O355" t="s">
        <v>1410</v>
      </c>
      <c r="P355" s="15">
        <f t="shared" si="5"/>
        <v>27.619999999999983</v>
      </c>
      <c r="Q355" s="20">
        <v>43466</v>
      </c>
    </row>
    <row r="356" spans="1:17" x14ac:dyDescent="0.25">
      <c r="A356">
        <v>609</v>
      </c>
      <c r="B356" t="s">
        <v>1407</v>
      </c>
      <c r="C356" t="s">
        <v>16</v>
      </c>
      <c r="D356" t="s">
        <v>59</v>
      </c>
      <c r="E356" t="s">
        <v>1408</v>
      </c>
      <c r="F356">
        <v>0</v>
      </c>
      <c r="G356" t="s">
        <v>27</v>
      </c>
      <c r="H356" t="s">
        <v>688</v>
      </c>
      <c r="I356" t="str">
        <f>"2-1"</f>
        <v>2-1</v>
      </c>
      <c r="J356" t="s">
        <v>21</v>
      </c>
      <c r="K356">
        <v>2.04</v>
      </c>
      <c r="L356">
        <v>1</v>
      </c>
      <c r="M356">
        <v>-1</v>
      </c>
      <c r="N356" t="s">
        <v>22</v>
      </c>
      <c r="O356" t="s">
        <v>1406</v>
      </c>
      <c r="P356" s="15">
        <f t="shared" si="5"/>
        <v>26.619999999999983</v>
      </c>
      <c r="Q356" s="20">
        <v>43466</v>
      </c>
    </row>
    <row r="357" spans="1:17" x14ac:dyDescent="0.25">
      <c r="A357">
        <v>608</v>
      </c>
      <c r="B357" t="s">
        <v>1366</v>
      </c>
      <c r="C357" t="s">
        <v>16</v>
      </c>
      <c r="D357" t="s">
        <v>59</v>
      </c>
      <c r="E357" t="s">
        <v>1405</v>
      </c>
      <c r="F357">
        <v>0</v>
      </c>
      <c r="G357" t="s">
        <v>27</v>
      </c>
      <c r="H357" t="s">
        <v>113</v>
      </c>
      <c r="I357" t="str">
        <f>"0-1"</f>
        <v>0-1</v>
      </c>
      <c r="J357" t="s">
        <v>21</v>
      </c>
      <c r="K357">
        <v>1.9430000000000001</v>
      </c>
      <c r="L357">
        <v>1</v>
      </c>
      <c r="M357">
        <v>-1</v>
      </c>
      <c r="N357" t="s">
        <v>22</v>
      </c>
      <c r="O357" t="s">
        <v>1406</v>
      </c>
      <c r="P357" s="15">
        <f t="shared" si="5"/>
        <v>25.619999999999983</v>
      </c>
      <c r="Q357" s="20">
        <v>43466</v>
      </c>
    </row>
    <row r="358" spans="1:17" x14ac:dyDescent="0.25">
      <c r="A358">
        <v>607</v>
      </c>
      <c r="B358" t="s">
        <v>1380</v>
      </c>
      <c r="C358" t="s">
        <v>16</v>
      </c>
      <c r="D358" t="s">
        <v>55</v>
      </c>
      <c r="E358" t="s">
        <v>1403</v>
      </c>
      <c r="F358">
        <v>0</v>
      </c>
      <c r="G358" t="s">
        <v>27</v>
      </c>
      <c r="H358" t="s">
        <v>39</v>
      </c>
      <c r="I358" t="str">
        <f>"1-1"</f>
        <v>1-1</v>
      </c>
      <c r="J358" t="s">
        <v>21</v>
      </c>
      <c r="K358">
        <v>2.1</v>
      </c>
      <c r="L358">
        <v>1</v>
      </c>
      <c r="M358">
        <v>-1</v>
      </c>
      <c r="N358" t="s">
        <v>22</v>
      </c>
      <c r="O358" t="s">
        <v>1404</v>
      </c>
      <c r="P358" s="15">
        <f t="shared" si="5"/>
        <v>24.619999999999983</v>
      </c>
      <c r="Q358" s="20">
        <v>43466</v>
      </c>
    </row>
    <row r="359" spans="1:17" x14ac:dyDescent="0.25">
      <c r="A359">
        <v>606</v>
      </c>
      <c r="B359" t="s">
        <v>1380</v>
      </c>
      <c r="C359" t="s">
        <v>16</v>
      </c>
      <c r="D359" t="s">
        <v>55</v>
      </c>
      <c r="E359" t="s">
        <v>1402</v>
      </c>
      <c r="F359">
        <v>0</v>
      </c>
      <c r="G359" t="s">
        <v>27</v>
      </c>
      <c r="H359" t="s">
        <v>47</v>
      </c>
      <c r="I359" t="str">
        <f>"0-1"</f>
        <v>0-1</v>
      </c>
      <c r="J359" t="s">
        <v>21</v>
      </c>
      <c r="K359">
        <v>1.806</v>
      </c>
      <c r="L359">
        <v>1</v>
      </c>
      <c r="M359">
        <v>-1</v>
      </c>
      <c r="N359" t="s">
        <v>22</v>
      </c>
      <c r="O359" t="s">
        <v>1401</v>
      </c>
      <c r="P359" s="15">
        <f t="shared" si="5"/>
        <v>23.619999999999983</v>
      </c>
      <c r="Q359" s="20">
        <v>43466</v>
      </c>
    </row>
    <row r="360" spans="1:17" x14ac:dyDescent="0.25">
      <c r="A360">
        <v>605</v>
      </c>
      <c r="B360" t="s">
        <v>1313</v>
      </c>
      <c r="C360" t="s">
        <v>16</v>
      </c>
      <c r="D360" t="s">
        <v>55</v>
      </c>
      <c r="E360" t="s">
        <v>1400</v>
      </c>
      <c r="F360">
        <v>2.2200000000000002</v>
      </c>
      <c r="G360" t="s">
        <v>19</v>
      </c>
      <c r="H360" t="s">
        <v>35</v>
      </c>
      <c r="I360" t="str">
        <f>"0-2"</f>
        <v>0-2</v>
      </c>
      <c r="J360" t="s">
        <v>21</v>
      </c>
      <c r="K360">
        <v>2.2200000000000002</v>
      </c>
      <c r="L360">
        <v>1</v>
      </c>
      <c r="M360">
        <v>1.22</v>
      </c>
      <c r="N360" t="s">
        <v>22</v>
      </c>
      <c r="O360" t="s">
        <v>1401</v>
      </c>
      <c r="P360" s="15">
        <f t="shared" si="5"/>
        <v>24.839999999999982</v>
      </c>
      <c r="Q360" s="20">
        <v>43466</v>
      </c>
    </row>
    <row r="361" spans="1:17" x14ac:dyDescent="0.25">
      <c r="A361">
        <v>604</v>
      </c>
      <c r="B361" t="s">
        <v>1355</v>
      </c>
      <c r="C361" t="s">
        <v>16</v>
      </c>
      <c r="D361" t="s">
        <v>59</v>
      </c>
      <c r="E361" t="s">
        <v>1399</v>
      </c>
      <c r="F361">
        <v>1</v>
      </c>
      <c r="G361" t="s">
        <v>81</v>
      </c>
      <c r="H361" t="s">
        <v>47</v>
      </c>
      <c r="I361" t="str">
        <f>"1-1"</f>
        <v>1-1</v>
      </c>
      <c r="J361" t="s">
        <v>21</v>
      </c>
      <c r="K361">
        <v>1.68</v>
      </c>
      <c r="L361">
        <v>1</v>
      </c>
      <c r="M361">
        <v>0</v>
      </c>
      <c r="N361" t="s">
        <v>22</v>
      </c>
      <c r="O361" t="s">
        <v>1398</v>
      </c>
      <c r="P361" s="15">
        <f t="shared" si="5"/>
        <v>24.839999999999982</v>
      </c>
      <c r="Q361" s="20">
        <v>43466</v>
      </c>
    </row>
    <row r="362" spans="1:17" x14ac:dyDescent="0.25">
      <c r="A362">
        <v>603</v>
      </c>
      <c r="B362" t="s">
        <v>1355</v>
      </c>
      <c r="C362" t="s">
        <v>16</v>
      </c>
      <c r="D362" t="s">
        <v>59</v>
      </c>
      <c r="E362" t="s">
        <v>1397</v>
      </c>
      <c r="F362">
        <v>0</v>
      </c>
      <c r="G362" t="s">
        <v>27</v>
      </c>
      <c r="H362" t="s">
        <v>39</v>
      </c>
      <c r="I362" t="str">
        <f>"4-0"</f>
        <v>4-0</v>
      </c>
      <c r="J362" t="s">
        <v>21</v>
      </c>
      <c r="K362">
        <v>1.671</v>
      </c>
      <c r="L362">
        <v>1</v>
      </c>
      <c r="M362">
        <v>-1</v>
      </c>
      <c r="N362" t="s">
        <v>22</v>
      </c>
      <c r="O362" t="s">
        <v>1398</v>
      </c>
      <c r="P362" s="15">
        <f t="shared" si="5"/>
        <v>23.839999999999982</v>
      </c>
      <c r="Q362" s="20">
        <v>43466</v>
      </c>
    </row>
    <row r="363" spans="1:17" x14ac:dyDescent="0.25">
      <c r="A363">
        <v>602</v>
      </c>
      <c r="B363" t="s">
        <v>1394</v>
      </c>
      <c r="C363" t="s">
        <v>16</v>
      </c>
      <c r="D363" t="s">
        <v>59</v>
      </c>
      <c r="E363" t="s">
        <v>1395</v>
      </c>
      <c r="F363">
        <v>1</v>
      </c>
      <c r="G363" t="s">
        <v>81</v>
      </c>
      <c r="H363" t="s">
        <v>32</v>
      </c>
      <c r="I363" t="str">
        <f>"2-1"</f>
        <v>2-1</v>
      </c>
      <c r="J363" t="s">
        <v>21</v>
      </c>
      <c r="K363">
        <v>1.7569999999999999</v>
      </c>
      <c r="L363">
        <v>1</v>
      </c>
      <c r="M363">
        <v>0</v>
      </c>
      <c r="N363" t="s">
        <v>22</v>
      </c>
      <c r="O363" t="s">
        <v>1396</v>
      </c>
      <c r="P363" s="15">
        <f t="shared" si="5"/>
        <v>23.839999999999982</v>
      </c>
      <c r="Q363" s="20">
        <v>43466</v>
      </c>
    </row>
    <row r="364" spans="1:17" x14ac:dyDescent="0.25">
      <c r="A364">
        <v>601</v>
      </c>
      <c r="B364" t="s">
        <v>1392</v>
      </c>
      <c r="C364" t="s">
        <v>16</v>
      </c>
      <c r="D364" t="s">
        <v>101</v>
      </c>
      <c r="E364" t="s">
        <v>1393</v>
      </c>
      <c r="F364">
        <v>0</v>
      </c>
      <c r="G364" t="s">
        <v>27</v>
      </c>
      <c r="H364" t="s">
        <v>93</v>
      </c>
      <c r="I364" t="str">
        <f>"4-0"</f>
        <v>4-0</v>
      </c>
      <c r="J364" t="s">
        <v>21</v>
      </c>
      <c r="K364">
        <v>2.08</v>
      </c>
      <c r="L364">
        <v>1</v>
      </c>
      <c r="M364">
        <v>-1</v>
      </c>
      <c r="N364" t="s">
        <v>22</v>
      </c>
      <c r="O364" t="s">
        <v>1391</v>
      </c>
      <c r="P364" s="15">
        <f t="shared" si="5"/>
        <v>22.839999999999982</v>
      </c>
      <c r="Q364" s="20">
        <v>43466</v>
      </c>
    </row>
    <row r="365" spans="1:17" x14ac:dyDescent="0.25">
      <c r="A365">
        <v>600</v>
      </c>
      <c r="B365" t="s">
        <v>1389</v>
      </c>
      <c r="C365" t="s">
        <v>16</v>
      </c>
      <c r="D365" t="s">
        <v>55</v>
      </c>
      <c r="E365" t="s">
        <v>1390</v>
      </c>
      <c r="F365">
        <v>1.99</v>
      </c>
      <c r="G365" t="s">
        <v>19</v>
      </c>
      <c r="H365" t="s">
        <v>28</v>
      </c>
      <c r="I365" t="str">
        <f>"0-3"</f>
        <v>0-3</v>
      </c>
      <c r="J365" t="s">
        <v>21</v>
      </c>
      <c r="K365">
        <v>1.99</v>
      </c>
      <c r="L365">
        <v>1</v>
      </c>
      <c r="M365">
        <v>0.99</v>
      </c>
      <c r="N365" t="s">
        <v>22</v>
      </c>
      <c r="O365" t="s">
        <v>1391</v>
      </c>
      <c r="P365" s="15">
        <f t="shared" si="5"/>
        <v>23.829999999999981</v>
      </c>
      <c r="Q365" s="20">
        <v>43466</v>
      </c>
    </row>
    <row r="366" spans="1:17" x14ac:dyDescent="0.25">
      <c r="A366">
        <v>599</v>
      </c>
      <c r="B366" t="s">
        <v>1342</v>
      </c>
      <c r="C366" t="s">
        <v>16</v>
      </c>
      <c r="D366" t="s">
        <v>101</v>
      </c>
      <c r="E366" t="s">
        <v>1388</v>
      </c>
      <c r="F366">
        <v>1</v>
      </c>
      <c r="G366" t="s">
        <v>81</v>
      </c>
      <c r="H366" t="s">
        <v>51</v>
      </c>
      <c r="I366" t="str">
        <f>"1-0"</f>
        <v>1-0</v>
      </c>
      <c r="J366" t="s">
        <v>21</v>
      </c>
      <c r="K366">
        <v>2.2000000000000002</v>
      </c>
      <c r="L366">
        <v>1</v>
      </c>
      <c r="M366">
        <v>0</v>
      </c>
      <c r="N366" t="s">
        <v>22</v>
      </c>
      <c r="O366" t="s">
        <v>1387</v>
      </c>
      <c r="P366" s="15">
        <f t="shared" si="5"/>
        <v>23.829999999999981</v>
      </c>
      <c r="Q366" s="20">
        <v>43466</v>
      </c>
    </row>
    <row r="367" spans="1:17" x14ac:dyDescent="0.25">
      <c r="A367">
        <v>598</v>
      </c>
      <c r="B367" t="s">
        <v>1385</v>
      </c>
      <c r="C367" t="s">
        <v>16</v>
      </c>
      <c r="D367" t="s">
        <v>101</v>
      </c>
      <c r="E367" t="s">
        <v>1386</v>
      </c>
      <c r="F367">
        <v>1.9</v>
      </c>
      <c r="G367" t="s">
        <v>19</v>
      </c>
      <c r="H367" t="s">
        <v>47</v>
      </c>
      <c r="I367" t="str">
        <f>"2-1"</f>
        <v>2-1</v>
      </c>
      <c r="J367" t="s">
        <v>21</v>
      </c>
      <c r="K367">
        <v>1.9</v>
      </c>
      <c r="L367">
        <v>1</v>
      </c>
      <c r="M367">
        <v>0.9</v>
      </c>
      <c r="N367" t="s">
        <v>22</v>
      </c>
      <c r="O367" t="s">
        <v>1387</v>
      </c>
      <c r="P367" s="15">
        <f t="shared" si="5"/>
        <v>24.729999999999979</v>
      </c>
      <c r="Q367" s="20">
        <v>43466</v>
      </c>
    </row>
    <row r="368" spans="1:17" x14ac:dyDescent="0.25">
      <c r="A368">
        <v>597</v>
      </c>
      <c r="B368" t="s">
        <v>1380</v>
      </c>
      <c r="C368" t="s">
        <v>16</v>
      </c>
      <c r="D368" t="s">
        <v>55</v>
      </c>
      <c r="E368" t="s">
        <v>1383</v>
      </c>
      <c r="F368">
        <v>2.09</v>
      </c>
      <c r="G368" t="s">
        <v>19</v>
      </c>
      <c r="H368" t="s">
        <v>110</v>
      </c>
      <c r="I368" t="str">
        <f>"3-1"</f>
        <v>3-1</v>
      </c>
      <c r="J368" t="s">
        <v>21</v>
      </c>
      <c r="K368">
        <v>2.09</v>
      </c>
      <c r="L368">
        <v>1</v>
      </c>
      <c r="M368">
        <v>1.0900000000000001</v>
      </c>
      <c r="N368" t="s">
        <v>22</v>
      </c>
      <c r="O368" t="s">
        <v>1384</v>
      </c>
      <c r="P368" s="15">
        <f t="shared" si="5"/>
        <v>25.819999999999979</v>
      </c>
      <c r="Q368" s="20">
        <v>43466</v>
      </c>
    </row>
    <row r="369" spans="1:17" x14ac:dyDescent="0.25">
      <c r="A369">
        <v>596</v>
      </c>
      <c r="B369" t="s">
        <v>1380</v>
      </c>
      <c r="C369" t="s">
        <v>16</v>
      </c>
      <c r="D369" t="s">
        <v>55</v>
      </c>
      <c r="E369" t="s">
        <v>1381</v>
      </c>
      <c r="F369">
        <v>0</v>
      </c>
      <c r="G369" t="s">
        <v>27</v>
      </c>
      <c r="H369" t="s">
        <v>51</v>
      </c>
      <c r="I369" t="str">
        <f>"1-1"</f>
        <v>1-1</v>
      </c>
      <c r="J369" t="s">
        <v>21</v>
      </c>
      <c r="K369">
        <v>1.746</v>
      </c>
      <c r="L369">
        <v>1</v>
      </c>
      <c r="M369">
        <v>-1</v>
      </c>
      <c r="N369" t="s">
        <v>22</v>
      </c>
      <c r="O369" t="s">
        <v>1382</v>
      </c>
      <c r="P369" s="15">
        <f t="shared" si="5"/>
        <v>24.819999999999979</v>
      </c>
      <c r="Q369" s="20">
        <v>43466</v>
      </c>
    </row>
    <row r="370" spans="1:17" x14ac:dyDescent="0.25">
      <c r="A370">
        <v>595</v>
      </c>
      <c r="B370" t="s">
        <v>1378</v>
      </c>
      <c r="C370" t="s">
        <v>16</v>
      </c>
      <c r="D370" t="s">
        <v>25</v>
      </c>
      <c r="E370" t="s">
        <v>1379</v>
      </c>
      <c r="F370">
        <v>0</v>
      </c>
      <c r="G370" t="s">
        <v>27</v>
      </c>
      <c r="H370" t="s">
        <v>93</v>
      </c>
      <c r="I370" t="str">
        <f>"2-1"</f>
        <v>2-1</v>
      </c>
      <c r="J370" t="s">
        <v>21</v>
      </c>
      <c r="K370">
        <v>1.68</v>
      </c>
      <c r="L370">
        <v>1</v>
      </c>
      <c r="M370">
        <v>-1</v>
      </c>
      <c r="N370" t="s">
        <v>22</v>
      </c>
      <c r="O370" t="s">
        <v>1377</v>
      </c>
      <c r="P370" s="15">
        <f t="shared" si="5"/>
        <v>23.819999999999979</v>
      </c>
      <c r="Q370" s="20">
        <v>43466</v>
      </c>
    </row>
    <row r="371" spans="1:17" x14ac:dyDescent="0.25">
      <c r="A371">
        <v>594</v>
      </c>
      <c r="B371" t="s">
        <v>1300</v>
      </c>
      <c r="C371" t="s">
        <v>16</v>
      </c>
      <c r="D371" t="s">
        <v>101</v>
      </c>
      <c r="E371" t="s">
        <v>1376</v>
      </c>
      <c r="F371">
        <v>1</v>
      </c>
      <c r="G371" t="s">
        <v>81</v>
      </c>
      <c r="H371" t="s">
        <v>35</v>
      </c>
      <c r="I371" t="str">
        <f>"1-1"</f>
        <v>1-1</v>
      </c>
      <c r="J371" t="s">
        <v>21</v>
      </c>
      <c r="K371">
        <v>2.02</v>
      </c>
      <c r="L371">
        <v>1</v>
      </c>
      <c r="M371">
        <v>0</v>
      </c>
      <c r="N371" t="s">
        <v>22</v>
      </c>
      <c r="O371" t="s">
        <v>1377</v>
      </c>
      <c r="P371" s="15">
        <f t="shared" si="5"/>
        <v>23.819999999999979</v>
      </c>
      <c r="Q371" s="20">
        <v>43466</v>
      </c>
    </row>
    <row r="372" spans="1:17" x14ac:dyDescent="0.25">
      <c r="A372">
        <v>593</v>
      </c>
      <c r="B372" t="s">
        <v>1373</v>
      </c>
      <c r="C372" t="s">
        <v>16</v>
      </c>
      <c r="D372" t="s">
        <v>101</v>
      </c>
      <c r="E372" t="s">
        <v>1374</v>
      </c>
      <c r="F372">
        <v>1.7</v>
      </c>
      <c r="G372" t="s">
        <v>19</v>
      </c>
      <c r="H372" t="s">
        <v>110</v>
      </c>
      <c r="I372" t="str">
        <f>"2-1"</f>
        <v>2-1</v>
      </c>
      <c r="J372" t="s">
        <v>21</v>
      </c>
      <c r="K372">
        <v>1.6990000000000001</v>
      </c>
      <c r="L372">
        <v>1</v>
      </c>
      <c r="M372">
        <v>0.7</v>
      </c>
      <c r="N372" t="s">
        <v>22</v>
      </c>
      <c r="O372" t="s">
        <v>1375</v>
      </c>
      <c r="P372" s="15">
        <f t="shared" si="5"/>
        <v>24.519999999999978</v>
      </c>
      <c r="Q372" s="20">
        <v>43466</v>
      </c>
    </row>
    <row r="373" spans="1:17" x14ac:dyDescent="0.25">
      <c r="A373">
        <v>592</v>
      </c>
      <c r="B373" t="s">
        <v>1370</v>
      </c>
      <c r="C373" t="s">
        <v>16</v>
      </c>
      <c r="D373" t="s">
        <v>17</v>
      </c>
      <c r="E373" t="s">
        <v>1371</v>
      </c>
      <c r="F373">
        <v>1.72</v>
      </c>
      <c r="G373" t="s">
        <v>19</v>
      </c>
      <c r="H373" t="s">
        <v>113</v>
      </c>
      <c r="I373" t="str">
        <f>"0-0"</f>
        <v>0-0</v>
      </c>
      <c r="J373" t="s">
        <v>21</v>
      </c>
      <c r="K373">
        <v>1.7190000000000001</v>
      </c>
      <c r="L373">
        <v>1</v>
      </c>
      <c r="M373">
        <v>0.72</v>
      </c>
      <c r="N373" t="s">
        <v>22</v>
      </c>
      <c r="O373" t="s">
        <v>1372</v>
      </c>
      <c r="P373" s="15">
        <f t="shared" si="5"/>
        <v>25.239999999999977</v>
      </c>
      <c r="Q373" s="20">
        <v>43466</v>
      </c>
    </row>
    <row r="374" spans="1:17" x14ac:dyDescent="0.25">
      <c r="A374">
        <v>591</v>
      </c>
      <c r="B374" t="s">
        <v>1369</v>
      </c>
      <c r="C374" t="s">
        <v>16</v>
      </c>
      <c r="D374" t="s">
        <v>914</v>
      </c>
      <c r="E374" t="s">
        <v>615</v>
      </c>
      <c r="F374">
        <v>1.88</v>
      </c>
      <c r="G374" t="s">
        <v>19</v>
      </c>
      <c r="H374" t="s">
        <v>73</v>
      </c>
      <c r="I374" t="str">
        <f>"3-1"</f>
        <v>3-1</v>
      </c>
      <c r="J374" t="s">
        <v>21</v>
      </c>
      <c r="K374">
        <v>1.8839999999999999</v>
      </c>
      <c r="L374">
        <v>1</v>
      </c>
      <c r="M374">
        <v>0.88</v>
      </c>
      <c r="N374" t="s">
        <v>22</v>
      </c>
      <c r="O374" t="s">
        <v>1368</v>
      </c>
      <c r="P374" s="15">
        <f t="shared" si="5"/>
        <v>26.119999999999976</v>
      </c>
      <c r="Q374" s="20">
        <v>43466</v>
      </c>
    </row>
    <row r="375" spans="1:17" x14ac:dyDescent="0.25">
      <c r="A375">
        <v>590</v>
      </c>
      <c r="B375" t="s">
        <v>1366</v>
      </c>
      <c r="C375" t="s">
        <v>16</v>
      </c>
      <c r="D375" t="s">
        <v>91</v>
      </c>
      <c r="E375" t="s">
        <v>1367</v>
      </c>
      <c r="F375">
        <v>2.35</v>
      </c>
      <c r="G375" t="s">
        <v>19</v>
      </c>
      <c r="H375" t="s">
        <v>47</v>
      </c>
      <c r="I375" t="str">
        <f>"2-0"</f>
        <v>2-0</v>
      </c>
      <c r="J375" t="s">
        <v>21</v>
      </c>
      <c r="K375">
        <v>2.35</v>
      </c>
      <c r="L375">
        <v>1</v>
      </c>
      <c r="M375">
        <v>1.35</v>
      </c>
      <c r="N375" t="s">
        <v>22</v>
      </c>
      <c r="O375" t="s">
        <v>1368</v>
      </c>
      <c r="P375" s="15">
        <f t="shared" si="5"/>
        <v>27.469999999999978</v>
      </c>
      <c r="Q375" s="20">
        <v>43466</v>
      </c>
    </row>
    <row r="376" spans="1:17" x14ac:dyDescent="0.25">
      <c r="A376">
        <v>589</v>
      </c>
      <c r="B376" t="s">
        <v>1364</v>
      </c>
      <c r="C376" t="s">
        <v>16</v>
      </c>
      <c r="D376" t="s">
        <v>1361</v>
      </c>
      <c r="E376" t="s">
        <v>417</v>
      </c>
      <c r="F376">
        <v>1</v>
      </c>
      <c r="G376" t="s">
        <v>81</v>
      </c>
      <c r="H376" t="s">
        <v>35</v>
      </c>
      <c r="I376" t="str">
        <f>"2-2"</f>
        <v>2-2</v>
      </c>
      <c r="J376" t="s">
        <v>21</v>
      </c>
      <c r="K376">
        <v>1.8620000000000001</v>
      </c>
      <c r="L376">
        <v>1</v>
      </c>
      <c r="M376">
        <v>0</v>
      </c>
      <c r="N376" t="s">
        <v>22</v>
      </c>
      <c r="O376" t="s">
        <v>1365</v>
      </c>
      <c r="P376" s="15">
        <f t="shared" si="5"/>
        <v>27.469999999999978</v>
      </c>
      <c r="Q376" s="20">
        <v>43466</v>
      </c>
    </row>
    <row r="377" spans="1:17" x14ac:dyDescent="0.25">
      <c r="A377">
        <v>588</v>
      </c>
      <c r="B377" t="s">
        <v>1360</v>
      </c>
      <c r="C377" t="s">
        <v>16</v>
      </c>
      <c r="D377" t="s">
        <v>1361</v>
      </c>
      <c r="E377" t="s">
        <v>1362</v>
      </c>
      <c r="F377">
        <v>1.75</v>
      </c>
      <c r="G377" t="s">
        <v>19</v>
      </c>
      <c r="H377" t="s">
        <v>47</v>
      </c>
      <c r="I377" t="str">
        <f>"3-2"</f>
        <v>3-2</v>
      </c>
      <c r="J377" t="s">
        <v>21</v>
      </c>
      <c r="K377">
        <v>1.746</v>
      </c>
      <c r="L377">
        <v>1</v>
      </c>
      <c r="M377">
        <v>0.75</v>
      </c>
      <c r="N377" t="s">
        <v>22</v>
      </c>
      <c r="O377" t="s">
        <v>1363</v>
      </c>
      <c r="P377" s="15">
        <f t="shared" si="5"/>
        <v>28.219999999999978</v>
      </c>
      <c r="Q377" s="20">
        <v>43466</v>
      </c>
    </row>
    <row r="378" spans="1:17" x14ac:dyDescent="0.25">
      <c r="A378">
        <v>587</v>
      </c>
      <c r="B378" t="s">
        <v>1358</v>
      </c>
      <c r="C378" t="s">
        <v>16</v>
      </c>
      <c r="D378" t="s">
        <v>91</v>
      </c>
      <c r="E378" t="s">
        <v>1359</v>
      </c>
      <c r="F378">
        <v>1.78</v>
      </c>
      <c r="G378" t="s">
        <v>19</v>
      </c>
      <c r="H378" t="s">
        <v>167</v>
      </c>
      <c r="I378" t="str">
        <f>"7-1"</f>
        <v>7-1</v>
      </c>
      <c r="J378" t="s">
        <v>21</v>
      </c>
      <c r="K378">
        <v>1.7809999999999999</v>
      </c>
      <c r="L378">
        <v>1</v>
      </c>
      <c r="M378">
        <v>0.78</v>
      </c>
      <c r="N378" t="s">
        <v>22</v>
      </c>
      <c r="O378" t="s">
        <v>1357</v>
      </c>
      <c r="P378" s="15">
        <f t="shared" si="5"/>
        <v>28.999999999999979</v>
      </c>
      <c r="Q378" s="20">
        <v>43466</v>
      </c>
    </row>
    <row r="379" spans="1:17" x14ac:dyDescent="0.25">
      <c r="A379">
        <v>586</v>
      </c>
      <c r="B379" t="s">
        <v>1355</v>
      </c>
      <c r="C379" t="s">
        <v>16</v>
      </c>
      <c r="D379" t="s">
        <v>91</v>
      </c>
      <c r="E379" t="s">
        <v>1356</v>
      </c>
      <c r="F379">
        <v>1.81</v>
      </c>
      <c r="G379" t="s">
        <v>19</v>
      </c>
      <c r="H379" t="s">
        <v>113</v>
      </c>
      <c r="I379" t="str">
        <f>"3-0"</f>
        <v>3-0</v>
      </c>
      <c r="J379" t="s">
        <v>21</v>
      </c>
      <c r="K379">
        <v>1.8129999999999999</v>
      </c>
      <c r="L379">
        <v>1</v>
      </c>
      <c r="M379">
        <v>0.81</v>
      </c>
      <c r="N379" t="s">
        <v>22</v>
      </c>
      <c r="O379" t="s">
        <v>1357</v>
      </c>
      <c r="P379" s="15">
        <f t="shared" si="5"/>
        <v>29.809999999999977</v>
      </c>
      <c r="Q379" s="20">
        <v>43466</v>
      </c>
    </row>
    <row r="380" spans="1:17" x14ac:dyDescent="0.25">
      <c r="A380">
        <v>585</v>
      </c>
      <c r="B380" t="s">
        <v>1353</v>
      </c>
      <c r="C380" t="s">
        <v>16</v>
      </c>
      <c r="D380" t="s">
        <v>914</v>
      </c>
      <c r="E380" t="s">
        <v>1354</v>
      </c>
      <c r="F380">
        <v>0</v>
      </c>
      <c r="G380" t="s">
        <v>27</v>
      </c>
      <c r="H380" t="s">
        <v>73</v>
      </c>
      <c r="I380" t="str">
        <f>"1-1"</f>
        <v>1-1</v>
      </c>
      <c r="J380" t="s">
        <v>21</v>
      </c>
      <c r="K380">
        <v>1.9430000000000001</v>
      </c>
      <c r="L380">
        <v>1</v>
      </c>
      <c r="M380">
        <v>-1</v>
      </c>
      <c r="N380" t="s">
        <v>22</v>
      </c>
      <c r="O380" t="s">
        <v>1352</v>
      </c>
      <c r="P380" s="15">
        <f t="shared" si="5"/>
        <v>28.809999999999977</v>
      </c>
      <c r="Q380" s="20">
        <v>43466</v>
      </c>
    </row>
    <row r="381" spans="1:17" x14ac:dyDescent="0.25">
      <c r="A381">
        <v>584</v>
      </c>
      <c r="B381" t="s">
        <v>1350</v>
      </c>
      <c r="C381" t="s">
        <v>16</v>
      </c>
      <c r="D381" t="s">
        <v>914</v>
      </c>
      <c r="E381" t="s">
        <v>1351</v>
      </c>
      <c r="F381">
        <v>0</v>
      </c>
      <c r="G381" t="s">
        <v>27</v>
      </c>
      <c r="H381" t="s">
        <v>178</v>
      </c>
      <c r="I381" t="str">
        <f>"6-1"</f>
        <v>6-1</v>
      </c>
      <c r="J381" t="s">
        <v>21</v>
      </c>
      <c r="K381">
        <v>1.724</v>
      </c>
      <c r="L381">
        <v>1</v>
      </c>
      <c r="M381">
        <v>-1</v>
      </c>
      <c r="N381" t="s">
        <v>22</v>
      </c>
      <c r="O381" t="s">
        <v>1352</v>
      </c>
      <c r="P381" s="15">
        <f t="shared" si="5"/>
        <v>27.809999999999977</v>
      </c>
      <c r="Q381" s="20">
        <v>43466</v>
      </c>
    </row>
    <row r="382" spans="1:17" x14ac:dyDescent="0.25">
      <c r="A382">
        <v>583</v>
      </c>
      <c r="B382" t="s">
        <v>1348</v>
      </c>
      <c r="C382" t="s">
        <v>16</v>
      </c>
      <c r="D382" t="s">
        <v>91</v>
      </c>
      <c r="E382" t="s">
        <v>558</v>
      </c>
      <c r="F382">
        <v>1.77</v>
      </c>
      <c r="G382" t="s">
        <v>19</v>
      </c>
      <c r="H382" t="s">
        <v>93</v>
      </c>
      <c r="I382" t="str">
        <f>"0-0"</f>
        <v>0-0</v>
      </c>
      <c r="J382" t="s">
        <v>21</v>
      </c>
      <c r="K382">
        <v>1.7689999999999999</v>
      </c>
      <c r="L382">
        <v>1</v>
      </c>
      <c r="M382">
        <v>0.77</v>
      </c>
      <c r="N382" t="s">
        <v>22</v>
      </c>
      <c r="O382" t="s">
        <v>1349</v>
      </c>
      <c r="P382" s="15">
        <f t="shared" si="5"/>
        <v>28.579999999999977</v>
      </c>
      <c r="Q382" s="20">
        <v>43466</v>
      </c>
    </row>
    <row r="383" spans="1:17" x14ac:dyDescent="0.25">
      <c r="A383">
        <v>582</v>
      </c>
      <c r="B383" t="s">
        <v>1345</v>
      </c>
      <c r="C383" t="s">
        <v>16</v>
      </c>
      <c r="D383" t="s">
        <v>914</v>
      </c>
      <c r="E383" t="s">
        <v>1346</v>
      </c>
      <c r="F383">
        <v>1.89</v>
      </c>
      <c r="G383" t="s">
        <v>19</v>
      </c>
      <c r="H383" t="s">
        <v>172</v>
      </c>
      <c r="I383" t="str">
        <f>"1-3"</f>
        <v>1-3</v>
      </c>
      <c r="J383" t="s">
        <v>21</v>
      </c>
      <c r="K383">
        <v>1.8919999999999999</v>
      </c>
      <c r="L383">
        <v>1</v>
      </c>
      <c r="M383">
        <v>0.89</v>
      </c>
      <c r="N383" t="s">
        <v>22</v>
      </c>
      <c r="O383" t="s">
        <v>1347</v>
      </c>
      <c r="P383" s="15">
        <f t="shared" si="5"/>
        <v>29.469999999999978</v>
      </c>
      <c r="Q383" s="20">
        <v>43466</v>
      </c>
    </row>
    <row r="384" spans="1:17" x14ac:dyDescent="0.25">
      <c r="A384">
        <v>581</v>
      </c>
      <c r="B384" t="s">
        <v>1342</v>
      </c>
      <c r="C384" t="s">
        <v>16</v>
      </c>
      <c r="D384" t="s">
        <v>101</v>
      </c>
      <c r="E384" t="s">
        <v>1343</v>
      </c>
      <c r="F384">
        <v>0</v>
      </c>
      <c r="G384" t="s">
        <v>27</v>
      </c>
      <c r="H384" t="s">
        <v>93</v>
      </c>
      <c r="I384" t="str">
        <f>"2-1"</f>
        <v>2-1</v>
      </c>
      <c r="J384" t="s">
        <v>21</v>
      </c>
      <c r="K384">
        <v>2.1</v>
      </c>
      <c r="L384">
        <v>1</v>
      </c>
      <c r="M384">
        <v>-1</v>
      </c>
      <c r="N384" t="s">
        <v>22</v>
      </c>
      <c r="O384" t="s">
        <v>1344</v>
      </c>
      <c r="P384" s="15">
        <f t="shared" si="5"/>
        <v>28.469999999999978</v>
      </c>
      <c r="Q384" s="20">
        <v>43466</v>
      </c>
    </row>
    <row r="385" spans="1:17" x14ac:dyDescent="0.25">
      <c r="A385">
        <v>580</v>
      </c>
      <c r="B385" t="s">
        <v>1340</v>
      </c>
      <c r="C385" t="s">
        <v>16</v>
      </c>
      <c r="D385" t="s">
        <v>25</v>
      </c>
      <c r="E385" t="s">
        <v>1341</v>
      </c>
      <c r="F385">
        <v>0</v>
      </c>
      <c r="G385" t="s">
        <v>27</v>
      </c>
      <c r="H385" t="s">
        <v>167</v>
      </c>
      <c r="I385" t="str">
        <f>"0-0"</f>
        <v>0-0</v>
      </c>
      <c r="J385" t="s">
        <v>21</v>
      </c>
      <c r="K385">
        <v>2.0699999999999998</v>
      </c>
      <c r="L385">
        <v>1</v>
      </c>
      <c r="M385">
        <v>-1</v>
      </c>
      <c r="N385" t="s">
        <v>22</v>
      </c>
      <c r="O385" t="s">
        <v>1339</v>
      </c>
      <c r="P385" s="15">
        <f t="shared" si="5"/>
        <v>27.469999999999978</v>
      </c>
      <c r="Q385" s="20">
        <v>43466</v>
      </c>
    </row>
    <row r="386" spans="1:17" x14ac:dyDescent="0.25">
      <c r="A386">
        <v>579</v>
      </c>
      <c r="B386" t="s">
        <v>1322</v>
      </c>
      <c r="C386" t="s">
        <v>16</v>
      </c>
      <c r="D386" t="s">
        <v>59</v>
      </c>
      <c r="E386" t="s">
        <v>1338</v>
      </c>
      <c r="F386">
        <v>2.31</v>
      </c>
      <c r="G386" t="s">
        <v>19</v>
      </c>
      <c r="H386" t="s">
        <v>35</v>
      </c>
      <c r="I386" t="str">
        <f>"1-3"</f>
        <v>1-3</v>
      </c>
      <c r="J386" t="s">
        <v>21</v>
      </c>
      <c r="K386">
        <v>2.31</v>
      </c>
      <c r="L386">
        <v>1</v>
      </c>
      <c r="M386">
        <v>1.31</v>
      </c>
      <c r="N386" t="s">
        <v>22</v>
      </c>
      <c r="O386" t="s">
        <v>1339</v>
      </c>
      <c r="P386" s="15">
        <f t="shared" si="5"/>
        <v>28.779999999999976</v>
      </c>
      <c r="Q386" s="20">
        <v>43466</v>
      </c>
    </row>
    <row r="387" spans="1:17" x14ac:dyDescent="0.25">
      <c r="A387">
        <v>578</v>
      </c>
      <c r="B387" t="s">
        <v>1335</v>
      </c>
      <c r="C387" t="s">
        <v>16</v>
      </c>
      <c r="D387" t="s">
        <v>17</v>
      </c>
      <c r="E387" t="s">
        <v>1336</v>
      </c>
      <c r="F387">
        <v>0</v>
      </c>
      <c r="G387" t="s">
        <v>27</v>
      </c>
      <c r="H387" t="s">
        <v>86</v>
      </c>
      <c r="I387" t="str">
        <f>"3-0"</f>
        <v>3-0</v>
      </c>
      <c r="J387" t="s">
        <v>21</v>
      </c>
      <c r="K387">
        <v>1.8129999999999999</v>
      </c>
      <c r="L387">
        <v>1</v>
      </c>
      <c r="M387">
        <v>-1</v>
      </c>
      <c r="N387" t="s">
        <v>22</v>
      </c>
      <c r="O387" t="s">
        <v>1337</v>
      </c>
      <c r="P387" s="15">
        <f t="shared" si="5"/>
        <v>27.779999999999976</v>
      </c>
      <c r="Q387" s="20">
        <v>43466</v>
      </c>
    </row>
    <row r="388" spans="1:17" x14ac:dyDescent="0.25">
      <c r="A388">
        <v>577</v>
      </c>
      <c r="B388" t="s">
        <v>1332</v>
      </c>
      <c r="C388" t="s">
        <v>16</v>
      </c>
      <c r="D388" t="s">
        <v>59</v>
      </c>
      <c r="E388" t="s">
        <v>1333</v>
      </c>
      <c r="F388">
        <v>1.76</v>
      </c>
      <c r="G388" t="s">
        <v>19</v>
      </c>
      <c r="H388" t="s">
        <v>599</v>
      </c>
      <c r="I388" t="str">
        <f>"2-1"</f>
        <v>2-1</v>
      </c>
      <c r="J388" t="s">
        <v>21</v>
      </c>
      <c r="K388">
        <v>1.7569999999999999</v>
      </c>
      <c r="L388">
        <v>1</v>
      </c>
      <c r="M388">
        <v>0.76</v>
      </c>
      <c r="N388" t="s">
        <v>22</v>
      </c>
      <c r="O388" t="s">
        <v>1334</v>
      </c>
      <c r="P388" s="15">
        <f t="shared" si="5"/>
        <v>28.539999999999978</v>
      </c>
      <c r="Q388" s="20">
        <v>43466</v>
      </c>
    </row>
    <row r="389" spans="1:17" x14ac:dyDescent="0.25">
      <c r="A389">
        <v>576</v>
      </c>
      <c r="B389" t="s">
        <v>1329</v>
      </c>
      <c r="C389" t="s">
        <v>16</v>
      </c>
      <c r="D389" t="s">
        <v>59</v>
      </c>
      <c r="E389" t="s">
        <v>1330</v>
      </c>
      <c r="F389">
        <v>1.7</v>
      </c>
      <c r="G389" t="s">
        <v>19</v>
      </c>
      <c r="H389" t="s">
        <v>86</v>
      </c>
      <c r="I389" t="str">
        <f>"1-0"</f>
        <v>1-0</v>
      </c>
      <c r="J389" t="s">
        <v>21</v>
      </c>
      <c r="K389">
        <v>1.6990000000000001</v>
      </c>
      <c r="L389">
        <v>1</v>
      </c>
      <c r="M389">
        <v>0.7</v>
      </c>
      <c r="N389" t="s">
        <v>22</v>
      </c>
      <c r="O389" t="s">
        <v>1331</v>
      </c>
      <c r="P389" s="15">
        <f t="shared" ref="P389:P452" si="6">P388+M389</f>
        <v>29.239999999999977</v>
      </c>
      <c r="Q389" s="20">
        <v>43466</v>
      </c>
    </row>
    <row r="390" spans="1:17" x14ac:dyDescent="0.25">
      <c r="A390">
        <v>575</v>
      </c>
      <c r="B390" t="s">
        <v>1322</v>
      </c>
      <c r="C390" t="s">
        <v>16</v>
      </c>
      <c r="D390" t="s">
        <v>59</v>
      </c>
      <c r="E390" t="s">
        <v>1328</v>
      </c>
      <c r="F390">
        <v>1</v>
      </c>
      <c r="G390" t="s">
        <v>81</v>
      </c>
      <c r="H390" t="s">
        <v>47</v>
      </c>
      <c r="I390" t="str">
        <f>"0-0"</f>
        <v>0-0</v>
      </c>
      <c r="J390" t="s">
        <v>21</v>
      </c>
      <c r="K390">
        <v>1.8620000000000001</v>
      </c>
      <c r="L390">
        <v>1</v>
      </c>
      <c r="M390">
        <v>0</v>
      </c>
      <c r="N390" t="s">
        <v>22</v>
      </c>
      <c r="O390" t="s">
        <v>1326</v>
      </c>
      <c r="P390" s="15">
        <f t="shared" si="6"/>
        <v>29.239999999999977</v>
      </c>
      <c r="Q390" s="20">
        <v>43466</v>
      </c>
    </row>
    <row r="391" spans="1:17" x14ac:dyDescent="0.25">
      <c r="A391">
        <v>574</v>
      </c>
      <c r="B391" t="s">
        <v>1322</v>
      </c>
      <c r="C391" t="s">
        <v>16</v>
      </c>
      <c r="D391" t="s">
        <v>59</v>
      </c>
      <c r="E391" t="s">
        <v>1327</v>
      </c>
      <c r="F391">
        <v>1</v>
      </c>
      <c r="G391" t="s">
        <v>81</v>
      </c>
      <c r="H391" t="s">
        <v>47</v>
      </c>
      <c r="I391" t="str">
        <f>"1-1"</f>
        <v>1-1</v>
      </c>
      <c r="J391" t="s">
        <v>21</v>
      </c>
      <c r="K391">
        <v>1.8540000000000001</v>
      </c>
      <c r="L391">
        <v>1</v>
      </c>
      <c r="M391">
        <v>0</v>
      </c>
      <c r="N391" t="s">
        <v>22</v>
      </c>
      <c r="O391" t="s">
        <v>1326</v>
      </c>
      <c r="P391" s="15">
        <f t="shared" si="6"/>
        <v>29.239999999999977</v>
      </c>
      <c r="Q391" s="20">
        <v>43466</v>
      </c>
    </row>
    <row r="392" spans="1:17" x14ac:dyDescent="0.25">
      <c r="A392">
        <v>573</v>
      </c>
      <c r="B392" t="s">
        <v>1322</v>
      </c>
      <c r="C392" t="s">
        <v>16</v>
      </c>
      <c r="D392" t="s">
        <v>59</v>
      </c>
      <c r="E392" t="s">
        <v>1325</v>
      </c>
      <c r="F392">
        <v>0</v>
      </c>
      <c r="G392" t="s">
        <v>27</v>
      </c>
      <c r="H392" t="s">
        <v>178</v>
      </c>
      <c r="I392" t="str">
        <f>"5-0"</f>
        <v>5-0</v>
      </c>
      <c r="J392" t="s">
        <v>21</v>
      </c>
      <c r="K392">
        <v>1.9430000000000001</v>
      </c>
      <c r="L392">
        <v>1</v>
      </c>
      <c r="M392">
        <v>-1</v>
      </c>
      <c r="N392" t="s">
        <v>22</v>
      </c>
      <c r="O392" t="s">
        <v>1326</v>
      </c>
      <c r="P392" s="15">
        <f t="shared" si="6"/>
        <v>28.239999999999977</v>
      </c>
      <c r="Q392" s="20">
        <v>43466</v>
      </c>
    </row>
    <row r="393" spans="1:17" x14ac:dyDescent="0.25">
      <c r="A393">
        <v>572</v>
      </c>
      <c r="B393" t="s">
        <v>1322</v>
      </c>
      <c r="C393" t="s">
        <v>16</v>
      </c>
      <c r="D393" t="s">
        <v>59</v>
      </c>
      <c r="E393" t="s">
        <v>1323</v>
      </c>
      <c r="F393">
        <v>0</v>
      </c>
      <c r="G393" t="s">
        <v>27</v>
      </c>
      <c r="H393" t="s">
        <v>93</v>
      </c>
      <c r="I393" t="str">
        <f>"2-0"</f>
        <v>2-0</v>
      </c>
      <c r="J393" t="s">
        <v>21</v>
      </c>
      <c r="K393">
        <v>1.847</v>
      </c>
      <c r="L393">
        <v>1</v>
      </c>
      <c r="M393">
        <v>-1</v>
      </c>
      <c r="N393" t="s">
        <v>22</v>
      </c>
      <c r="O393" t="s">
        <v>1324</v>
      </c>
      <c r="P393" s="15">
        <f t="shared" si="6"/>
        <v>27.239999999999977</v>
      </c>
      <c r="Q393" s="20">
        <v>43466</v>
      </c>
    </row>
    <row r="394" spans="1:17" x14ac:dyDescent="0.25">
      <c r="A394">
        <v>571</v>
      </c>
      <c r="B394" t="s">
        <v>1313</v>
      </c>
      <c r="C394" t="s">
        <v>16</v>
      </c>
      <c r="D394" t="s">
        <v>59</v>
      </c>
      <c r="E394" t="s">
        <v>1321</v>
      </c>
      <c r="F394">
        <v>2.2000000000000002</v>
      </c>
      <c r="G394" t="s">
        <v>19</v>
      </c>
      <c r="H394" t="s">
        <v>47</v>
      </c>
      <c r="I394" t="str">
        <f>"2-0"</f>
        <v>2-0</v>
      </c>
      <c r="J394" t="s">
        <v>21</v>
      </c>
      <c r="K394">
        <v>2.2000000000000002</v>
      </c>
      <c r="L394">
        <v>1</v>
      </c>
      <c r="M394">
        <v>1.2</v>
      </c>
      <c r="N394" t="s">
        <v>22</v>
      </c>
      <c r="O394" t="s">
        <v>1320</v>
      </c>
      <c r="P394" s="15">
        <f t="shared" si="6"/>
        <v>28.439999999999976</v>
      </c>
      <c r="Q394" s="20">
        <v>43466</v>
      </c>
    </row>
    <row r="395" spans="1:17" x14ac:dyDescent="0.25">
      <c r="A395">
        <v>570</v>
      </c>
      <c r="B395" t="s">
        <v>1318</v>
      </c>
      <c r="C395" t="s">
        <v>16</v>
      </c>
      <c r="D395" t="s">
        <v>59</v>
      </c>
      <c r="E395" t="s">
        <v>1319</v>
      </c>
      <c r="F395">
        <v>2.06</v>
      </c>
      <c r="G395" t="s">
        <v>19</v>
      </c>
      <c r="H395" t="s">
        <v>39</v>
      </c>
      <c r="I395" t="str">
        <f>"0-1"</f>
        <v>0-1</v>
      </c>
      <c r="J395" t="s">
        <v>21</v>
      </c>
      <c r="K395">
        <v>2.06</v>
      </c>
      <c r="L395">
        <v>1</v>
      </c>
      <c r="M395">
        <v>1.06</v>
      </c>
      <c r="N395" t="s">
        <v>22</v>
      </c>
      <c r="O395" t="s">
        <v>1320</v>
      </c>
      <c r="P395" s="15">
        <f t="shared" si="6"/>
        <v>29.499999999999975</v>
      </c>
      <c r="Q395" s="20">
        <v>43466</v>
      </c>
    </row>
    <row r="396" spans="1:17" x14ac:dyDescent="0.25">
      <c r="A396">
        <v>569</v>
      </c>
      <c r="B396" t="s">
        <v>1294</v>
      </c>
      <c r="C396" t="s">
        <v>16</v>
      </c>
      <c r="D396" t="s">
        <v>59</v>
      </c>
      <c r="E396" t="s">
        <v>1316</v>
      </c>
      <c r="F396">
        <v>0</v>
      </c>
      <c r="G396" t="s">
        <v>27</v>
      </c>
      <c r="H396" t="s">
        <v>290</v>
      </c>
      <c r="I396" t="str">
        <f>"1-1"</f>
        <v>1-1</v>
      </c>
      <c r="J396" t="s">
        <v>21</v>
      </c>
      <c r="K396">
        <v>2.04</v>
      </c>
      <c r="L396">
        <v>1</v>
      </c>
      <c r="M396">
        <v>-1</v>
      </c>
      <c r="N396" t="s">
        <v>22</v>
      </c>
      <c r="O396" t="s">
        <v>1317</v>
      </c>
      <c r="P396" s="15">
        <f t="shared" si="6"/>
        <v>28.499999999999975</v>
      </c>
      <c r="Q396" s="20">
        <v>43466</v>
      </c>
    </row>
    <row r="397" spans="1:17" x14ac:dyDescent="0.25">
      <c r="A397">
        <v>568</v>
      </c>
      <c r="B397" t="s">
        <v>1313</v>
      </c>
      <c r="C397" t="s">
        <v>16</v>
      </c>
      <c r="D397" t="s">
        <v>25</v>
      </c>
      <c r="E397" t="s">
        <v>1314</v>
      </c>
      <c r="F397">
        <v>0</v>
      </c>
      <c r="G397" t="s">
        <v>27</v>
      </c>
      <c r="H397" t="s">
        <v>20</v>
      </c>
      <c r="I397" t="str">
        <f>"2-2"</f>
        <v>2-2</v>
      </c>
      <c r="J397" t="s">
        <v>21</v>
      </c>
      <c r="K397">
        <v>1.8</v>
      </c>
      <c r="L397">
        <v>1</v>
      </c>
      <c r="M397">
        <v>-1</v>
      </c>
      <c r="N397" t="s">
        <v>22</v>
      </c>
      <c r="O397" t="s">
        <v>1315</v>
      </c>
      <c r="P397" s="15">
        <f t="shared" si="6"/>
        <v>27.499999999999975</v>
      </c>
      <c r="Q397" s="20">
        <v>43466</v>
      </c>
    </row>
    <row r="398" spans="1:17" x14ac:dyDescent="0.25">
      <c r="A398">
        <v>567</v>
      </c>
      <c r="B398" t="s">
        <v>1311</v>
      </c>
      <c r="C398" t="s">
        <v>16</v>
      </c>
      <c r="D398" t="s">
        <v>25</v>
      </c>
      <c r="E398" t="s">
        <v>1312</v>
      </c>
      <c r="F398">
        <v>0</v>
      </c>
      <c r="G398" t="s">
        <v>27</v>
      </c>
      <c r="H398" t="s">
        <v>167</v>
      </c>
      <c r="I398" t="str">
        <f>"1-0"</f>
        <v>1-0</v>
      </c>
      <c r="J398" t="s">
        <v>21</v>
      </c>
      <c r="K398">
        <v>1.8620000000000001</v>
      </c>
      <c r="L398">
        <v>1</v>
      </c>
      <c r="M398">
        <v>-1</v>
      </c>
      <c r="N398" t="s">
        <v>22</v>
      </c>
      <c r="O398" t="s">
        <v>1310</v>
      </c>
      <c r="P398" s="15">
        <f t="shared" si="6"/>
        <v>26.499999999999975</v>
      </c>
      <c r="Q398" s="20">
        <v>43466</v>
      </c>
    </row>
    <row r="399" spans="1:17" x14ac:dyDescent="0.25">
      <c r="A399">
        <v>566</v>
      </c>
      <c r="B399" t="s">
        <v>1308</v>
      </c>
      <c r="C399" t="s">
        <v>16</v>
      </c>
      <c r="D399" t="s">
        <v>25</v>
      </c>
      <c r="E399" t="s">
        <v>1309</v>
      </c>
      <c r="F399">
        <v>2.14</v>
      </c>
      <c r="G399" t="s">
        <v>19</v>
      </c>
      <c r="H399" t="s">
        <v>93</v>
      </c>
      <c r="I399" t="str">
        <f>"2-2"</f>
        <v>2-2</v>
      </c>
      <c r="J399" t="s">
        <v>21</v>
      </c>
      <c r="K399">
        <v>2.14</v>
      </c>
      <c r="L399">
        <v>1</v>
      </c>
      <c r="M399">
        <v>1.1399999999999999</v>
      </c>
      <c r="N399" t="s">
        <v>22</v>
      </c>
      <c r="O399" t="s">
        <v>1310</v>
      </c>
      <c r="P399" s="15">
        <f t="shared" si="6"/>
        <v>27.639999999999976</v>
      </c>
      <c r="Q399" s="20">
        <v>43466</v>
      </c>
    </row>
    <row r="400" spans="1:17" x14ac:dyDescent="0.25">
      <c r="A400">
        <v>565</v>
      </c>
      <c r="B400" t="s">
        <v>1305</v>
      </c>
      <c r="C400" t="s">
        <v>16</v>
      </c>
      <c r="D400" t="s">
        <v>25</v>
      </c>
      <c r="E400" t="s">
        <v>1306</v>
      </c>
      <c r="F400">
        <v>0</v>
      </c>
      <c r="G400" t="s">
        <v>27</v>
      </c>
      <c r="H400" t="s">
        <v>39</v>
      </c>
      <c r="I400" t="str">
        <f>"1-0"</f>
        <v>1-0</v>
      </c>
      <c r="J400" t="s">
        <v>21</v>
      </c>
      <c r="K400">
        <v>2.11</v>
      </c>
      <c r="L400">
        <v>1</v>
      </c>
      <c r="M400">
        <v>-1</v>
      </c>
      <c r="N400" t="s">
        <v>22</v>
      </c>
      <c r="O400" t="s">
        <v>1307</v>
      </c>
      <c r="P400" s="15">
        <f t="shared" si="6"/>
        <v>26.639999999999976</v>
      </c>
      <c r="Q400" s="20">
        <v>43466</v>
      </c>
    </row>
    <row r="401" spans="1:17" x14ac:dyDescent="0.25">
      <c r="A401">
        <v>564</v>
      </c>
      <c r="B401" t="s">
        <v>1302</v>
      </c>
      <c r="C401" t="s">
        <v>16</v>
      </c>
      <c r="D401" t="s">
        <v>17</v>
      </c>
      <c r="E401" t="s">
        <v>1303</v>
      </c>
      <c r="F401">
        <v>1.91</v>
      </c>
      <c r="G401" t="s">
        <v>19</v>
      </c>
      <c r="H401" t="s">
        <v>178</v>
      </c>
      <c r="I401" t="str">
        <f>"3-3"</f>
        <v>3-3</v>
      </c>
      <c r="J401" t="s">
        <v>21</v>
      </c>
      <c r="K401">
        <v>1.909</v>
      </c>
      <c r="L401">
        <v>1</v>
      </c>
      <c r="M401">
        <v>0.91</v>
      </c>
      <c r="N401" t="s">
        <v>22</v>
      </c>
      <c r="O401" t="s">
        <v>1304</v>
      </c>
      <c r="P401" s="15">
        <f t="shared" si="6"/>
        <v>27.549999999999976</v>
      </c>
      <c r="Q401" s="20">
        <v>43466</v>
      </c>
    </row>
    <row r="402" spans="1:17" x14ac:dyDescent="0.25">
      <c r="A402">
        <v>563</v>
      </c>
      <c r="B402" t="s">
        <v>1300</v>
      </c>
      <c r="C402" t="s">
        <v>16</v>
      </c>
      <c r="D402" t="s">
        <v>17</v>
      </c>
      <c r="E402" t="s">
        <v>1301</v>
      </c>
      <c r="F402">
        <v>0</v>
      </c>
      <c r="G402" t="s">
        <v>27</v>
      </c>
      <c r="H402" t="s">
        <v>39</v>
      </c>
      <c r="I402" t="str">
        <f>"1-1"</f>
        <v>1-1</v>
      </c>
      <c r="J402" t="s">
        <v>21</v>
      </c>
      <c r="K402">
        <v>2.27</v>
      </c>
      <c r="L402">
        <v>1</v>
      </c>
      <c r="M402">
        <v>-1</v>
      </c>
      <c r="N402" t="s">
        <v>22</v>
      </c>
      <c r="O402" t="s">
        <v>1299</v>
      </c>
      <c r="P402" s="15">
        <f t="shared" si="6"/>
        <v>26.549999999999976</v>
      </c>
      <c r="Q402" s="20">
        <v>43466</v>
      </c>
    </row>
    <row r="403" spans="1:17" x14ac:dyDescent="0.25">
      <c r="A403">
        <v>562</v>
      </c>
      <c r="B403" t="s">
        <v>1297</v>
      </c>
      <c r="C403" t="s">
        <v>16</v>
      </c>
      <c r="D403" t="s">
        <v>17</v>
      </c>
      <c r="E403" t="s">
        <v>1298</v>
      </c>
      <c r="F403">
        <v>1.7</v>
      </c>
      <c r="G403" t="s">
        <v>19</v>
      </c>
      <c r="H403" t="s">
        <v>93</v>
      </c>
      <c r="I403" t="str">
        <f>"1-1"</f>
        <v>1-1</v>
      </c>
      <c r="J403" t="s">
        <v>21</v>
      </c>
      <c r="K403">
        <v>1.6990000000000001</v>
      </c>
      <c r="L403">
        <v>1</v>
      </c>
      <c r="M403">
        <v>0.7</v>
      </c>
      <c r="N403" t="s">
        <v>22</v>
      </c>
      <c r="O403" t="s">
        <v>1299</v>
      </c>
      <c r="P403" s="15">
        <f t="shared" si="6"/>
        <v>27.249999999999975</v>
      </c>
      <c r="Q403" s="20">
        <v>43466</v>
      </c>
    </row>
    <row r="404" spans="1:17" x14ac:dyDescent="0.25">
      <c r="A404">
        <v>561</v>
      </c>
      <c r="B404" t="s">
        <v>1294</v>
      </c>
      <c r="C404" t="s">
        <v>16</v>
      </c>
      <c r="D404" t="s">
        <v>17</v>
      </c>
      <c r="E404" t="s">
        <v>1295</v>
      </c>
      <c r="F404">
        <v>1.69</v>
      </c>
      <c r="G404" t="s">
        <v>19</v>
      </c>
      <c r="H404" t="s">
        <v>39</v>
      </c>
      <c r="I404" t="str">
        <f>"0-1"</f>
        <v>0-1</v>
      </c>
      <c r="J404" t="s">
        <v>21</v>
      </c>
      <c r="K404">
        <v>1.6890000000000001</v>
      </c>
      <c r="L404">
        <v>1</v>
      </c>
      <c r="M404">
        <v>0.69</v>
      </c>
      <c r="N404" t="s">
        <v>22</v>
      </c>
      <c r="O404" t="s">
        <v>1296</v>
      </c>
      <c r="P404" s="15">
        <f t="shared" si="6"/>
        <v>27.939999999999976</v>
      </c>
      <c r="Q404" s="20">
        <v>43466</v>
      </c>
    </row>
    <row r="405" spans="1:17" x14ac:dyDescent="0.25">
      <c r="A405">
        <v>560</v>
      </c>
      <c r="B405" t="s">
        <v>1292</v>
      </c>
      <c r="C405" t="s">
        <v>16</v>
      </c>
      <c r="D405" t="s">
        <v>101</v>
      </c>
      <c r="E405" t="s">
        <v>1111</v>
      </c>
      <c r="F405">
        <v>1</v>
      </c>
      <c r="G405" t="s">
        <v>81</v>
      </c>
      <c r="H405" t="s">
        <v>93</v>
      </c>
      <c r="I405" t="str">
        <f>"Postponed"</f>
        <v>Postponed</v>
      </c>
      <c r="J405" t="s">
        <v>21</v>
      </c>
      <c r="K405">
        <v>1.98</v>
      </c>
      <c r="L405">
        <v>1</v>
      </c>
      <c r="M405">
        <v>0</v>
      </c>
      <c r="N405" t="s">
        <v>22</v>
      </c>
      <c r="O405" t="s">
        <v>1293</v>
      </c>
      <c r="P405" s="15">
        <f t="shared" si="6"/>
        <v>27.939999999999976</v>
      </c>
      <c r="Q405" s="20">
        <v>43466</v>
      </c>
    </row>
    <row r="406" spans="1:17" x14ac:dyDescent="0.25">
      <c r="A406">
        <v>559</v>
      </c>
      <c r="B406" t="s">
        <v>1289</v>
      </c>
      <c r="C406" t="s">
        <v>16</v>
      </c>
      <c r="D406" t="s">
        <v>25</v>
      </c>
      <c r="E406" t="s">
        <v>1290</v>
      </c>
      <c r="F406">
        <v>0</v>
      </c>
      <c r="G406" t="s">
        <v>27</v>
      </c>
      <c r="H406" t="s">
        <v>178</v>
      </c>
      <c r="I406" t="str">
        <f>"3-0"</f>
        <v>3-0</v>
      </c>
      <c r="J406" t="s">
        <v>21</v>
      </c>
      <c r="K406">
        <v>1.8260000000000001</v>
      </c>
      <c r="L406">
        <v>1</v>
      </c>
      <c r="M406">
        <v>-1</v>
      </c>
      <c r="N406" t="s">
        <v>22</v>
      </c>
      <c r="O406" t="s">
        <v>1291</v>
      </c>
      <c r="P406" s="15">
        <f t="shared" si="6"/>
        <v>26.939999999999976</v>
      </c>
      <c r="Q406" s="20">
        <v>43497</v>
      </c>
    </row>
    <row r="407" spans="1:17" x14ac:dyDescent="0.25">
      <c r="A407">
        <v>558</v>
      </c>
      <c r="B407" t="s">
        <v>1287</v>
      </c>
      <c r="C407" t="s">
        <v>16</v>
      </c>
      <c r="D407" t="s">
        <v>17</v>
      </c>
      <c r="E407" t="s">
        <v>1288</v>
      </c>
      <c r="F407">
        <v>1.93</v>
      </c>
      <c r="G407" t="s">
        <v>19</v>
      </c>
      <c r="H407" t="s">
        <v>86</v>
      </c>
      <c r="I407" t="str">
        <f>"0-1"</f>
        <v>0-1</v>
      </c>
      <c r="J407" t="s">
        <v>21</v>
      </c>
      <c r="K407">
        <v>1.925</v>
      </c>
      <c r="L407">
        <v>1</v>
      </c>
      <c r="M407">
        <v>0.93</v>
      </c>
      <c r="N407" t="s">
        <v>22</v>
      </c>
      <c r="O407" t="s">
        <v>1286</v>
      </c>
      <c r="P407" s="15">
        <f t="shared" si="6"/>
        <v>27.869999999999976</v>
      </c>
      <c r="Q407" s="20">
        <v>43497</v>
      </c>
    </row>
    <row r="408" spans="1:17" x14ac:dyDescent="0.25">
      <c r="A408">
        <v>557</v>
      </c>
      <c r="B408" t="s">
        <v>1284</v>
      </c>
      <c r="C408" t="s">
        <v>16</v>
      </c>
      <c r="D408" t="s">
        <v>17</v>
      </c>
      <c r="E408" t="s">
        <v>1285</v>
      </c>
      <c r="F408">
        <v>1</v>
      </c>
      <c r="G408" t="s">
        <v>81</v>
      </c>
      <c r="H408" t="s">
        <v>28</v>
      </c>
      <c r="I408" t="str">
        <f>"0-1"</f>
        <v>0-1</v>
      </c>
      <c r="J408" t="s">
        <v>21</v>
      </c>
      <c r="K408">
        <v>1.671</v>
      </c>
      <c r="L408">
        <v>1</v>
      </c>
      <c r="M408">
        <v>0</v>
      </c>
      <c r="N408" t="s">
        <v>22</v>
      </c>
      <c r="O408" t="s">
        <v>1286</v>
      </c>
      <c r="P408" s="15">
        <f t="shared" si="6"/>
        <v>27.869999999999976</v>
      </c>
      <c r="Q408" s="20">
        <v>43497</v>
      </c>
    </row>
    <row r="409" spans="1:17" x14ac:dyDescent="0.25">
      <c r="A409">
        <v>556</v>
      </c>
      <c r="B409" t="s">
        <v>1281</v>
      </c>
      <c r="C409" t="s">
        <v>16</v>
      </c>
      <c r="D409" t="s">
        <v>101</v>
      </c>
      <c r="E409" t="s">
        <v>1282</v>
      </c>
      <c r="F409">
        <v>0</v>
      </c>
      <c r="G409" t="s">
        <v>27</v>
      </c>
      <c r="H409" t="s">
        <v>93</v>
      </c>
      <c r="I409" t="str">
        <f>"1-0"</f>
        <v>1-0</v>
      </c>
      <c r="J409" t="s">
        <v>21</v>
      </c>
      <c r="K409">
        <v>1.7809999999999999</v>
      </c>
      <c r="L409">
        <v>1</v>
      </c>
      <c r="M409">
        <v>-1</v>
      </c>
      <c r="N409" t="s">
        <v>22</v>
      </c>
      <c r="O409" t="s">
        <v>1283</v>
      </c>
      <c r="P409" s="15">
        <f t="shared" si="6"/>
        <v>26.869999999999976</v>
      </c>
      <c r="Q409" s="20">
        <v>43497</v>
      </c>
    </row>
    <row r="410" spans="1:17" x14ac:dyDescent="0.25">
      <c r="A410">
        <v>555</v>
      </c>
      <c r="B410" t="s">
        <v>1211</v>
      </c>
      <c r="C410" t="s">
        <v>16</v>
      </c>
      <c r="D410" t="s">
        <v>59</v>
      </c>
      <c r="E410" t="s">
        <v>1279</v>
      </c>
      <c r="F410">
        <v>2.16</v>
      </c>
      <c r="G410" t="s">
        <v>19</v>
      </c>
      <c r="H410" t="s">
        <v>93</v>
      </c>
      <c r="I410" t="str">
        <f>"1-2"</f>
        <v>1-2</v>
      </c>
      <c r="J410" t="s">
        <v>21</v>
      </c>
      <c r="K410">
        <v>2.16</v>
      </c>
      <c r="L410">
        <v>1</v>
      </c>
      <c r="M410">
        <v>1.1599999999999999</v>
      </c>
      <c r="N410" t="s">
        <v>22</v>
      </c>
      <c r="O410" t="s">
        <v>1280</v>
      </c>
      <c r="P410" s="15">
        <f t="shared" si="6"/>
        <v>28.029999999999976</v>
      </c>
      <c r="Q410" s="20">
        <v>43497</v>
      </c>
    </row>
    <row r="411" spans="1:17" x14ac:dyDescent="0.25">
      <c r="A411">
        <v>554</v>
      </c>
      <c r="B411" t="s">
        <v>1228</v>
      </c>
      <c r="C411" t="s">
        <v>16</v>
      </c>
      <c r="D411" t="s">
        <v>59</v>
      </c>
      <c r="E411" t="s">
        <v>1277</v>
      </c>
      <c r="F411">
        <v>1.84</v>
      </c>
      <c r="G411" t="s">
        <v>19</v>
      </c>
      <c r="H411" t="s">
        <v>1136</v>
      </c>
      <c r="I411" t="str">
        <f>"0-1"</f>
        <v>0-1</v>
      </c>
      <c r="J411" t="s">
        <v>21</v>
      </c>
      <c r="K411">
        <v>1.84</v>
      </c>
      <c r="L411">
        <v>1</v>
      </c>
      <c r="M411">
        <v>0.84</v>
      </c>
      <c r="N411" t="s">
        <v>22</v>
      </c>
      <c r="O411" t="s">
        <v>1278</v>
      </c>
      <c r="P411" s="15">
        <f t="shared" si="6"/>
        <v>28.869999999999976</v>
      </c>
      <c r="Q411" s="20">
        <v>43497</v>
      </c>
    </row>
    <row r="412" spans="1:17" x14ac:dyDescent="0.25">
      <c r="A412">
        <v>553</v>
      </c>
      <c r="B412" t="s">
        <v>1275</v>
      </c>
      <c r="C412" t="s">
        <v>16</v>
      </c>
      <c r="D412" t="s">
        <v>59</v>
      </c>
      <c r="E412" t="s">
        <v>1276</v>
      </c>
      <c r="F412">
        <v>1.68</v>
      </c>
      <c r="G412" t="s">
        <v>19</v>
      </c>
      <c r="H412" t="s">
        <v>39</v>
      </c>
      <c r="I412" t="str">
        <f>"0-3"</f>
        <v>0-3</v>
      </c>
      <c r="J412" t="s">
        <v>21</v>
      </c>
      <c r="K412">
        <v>1.68</v>
      </c>
      <c r="L412">
        <v>1</v>
      </c>
      <c r="M412">
        <v>0.68</v>
      </c>
      <c r="N412" t="s">
        <v>22</v>
      </c>
      <c r="O412" t="s">
        <v>1274</v>
      </c>
      <c r="P412" s="15">
        <f t="shared" si="6"/>
        <v>29.549999999999976</v>
      </c>
      <c r="Q412" s="20">
        <v>43497</v>
      </c>
    </row>
    <row r="413" spans="1:17" x14ac:dyDescent="0.25">
      <c r="A413">
        <v>552</v>
      </c>
      <c r="B413" t="s">
        <v>1211</v>
      </c>
      <c r="C413" t="s">
        <v>16</v>
      </c>
      <c r="D413" t="s">
        <v>59</v>
      </c>
      <c r="E413" t="s">
        <v>1273</v>
      </c>
      <c r="F413">
        <v>1</v>
      </c>
      <c r="G413" t="s">
        <v>81</v>
      </c>
      <c r="H413" t="s">
        <v>28</v>
      </c>
      <c r="I413" t="str">
        <f>"1-2"</f>
        <v>1-2</v>
      </c>
      <c r="J413" t="s">
        <v>21</v>
      </c>
      <c r="K413">
        <v>1.9610000000000001</v>
      </c>
      <c r="L413">
        <v>1</v>
      </c>
      <c r="M413">
        <v>0</v>
      </c>
      <c r="N413" t="s">
        <v>22</v>
      </c>
      <c r="O413" t="s">
        <v>1274</v>
      </c>
      <c r="P413" s="15">
        <f t="shared" si="6"/>
        <v>29.549999999999976</v>
      </c>
      <c r="Q413" s="20">
        <v>43497</v>
      </c>
    </row>
    <row r="414" spans="1:17" x14ac:dyDescent="0.25">
      <c r="A414">
        <v>551</v>
      </c>
      <c r="B414" t="s">
        <v>1270</v>
      </c>
      <c r="C414" t="s">
        <v>16</v>
      </c>
      <c r="D414" t="s">
        <v>59</v>
      </c>
      <c r="E414" t="s">
        <v>1271</v>
      </c>
      <c r="F414">
        <v>0</v>
      </c>
      <c r="G414" t="s">
        <v>27</v>
      </c>
      <c r="H414" t="s">
        <v>32</v>
      </c>
      <c r="I414" t="str">
        <f>"3-1"</f>
        <v>3-1</v>
      </c>
      <c r="J414" t="s">
        <v>21</v>
      </c>
      <c r="K414">
        <v>1.806</v>
      </c>
      <c r="L414">
        <v>1</v>
      </c>
      <c r="M414">
        <v>-1</v>
      </c>
      <c r="N414" t="s">
        <v>22</v>
      </c>
      <c r="O414" t="s">
        <v>1272</v>
      </c>
      <c r="P414" s="15">
        <f t="shared" si="6"/>
        <v>28.549999999999976</v>
      </c>
      <c r="Q414" s="20">
        <v>43497</v>
      </c>
    </row>
    <row r="415" spans="1:17" x14ac:dyDescent="0.25">
      <c r="A415">
        <v>550</v>
      </c>
      <c r="B415" t="s">
        <v>1268</v>
      </c>
      <c r="C415" t="s">
        <v>16</v>
      </c>
      <c r="D415" t="s">
        <v>914</v>
      </c>
      <c r="E415" t="s">
        <v>1269</v>
      </c>
      <c r="F415">
        <v>2.06</v>
      </c>
      <c r="G415" t="s">
        <v>19</v>
      </c>
      <c r="H415" t="s">
        <v>93</v>
      </c>
      <c r="I415" t="str">
        <f>"1-1"</f>
        <v>1-1</v>
      </c>
      <c r="J415" t="s">
        <v>21</v>
      </c>
      <c r="K415">
        <v>2.06</v>
      </c>
      <c r="L415">
        <v>1</v>
      </c>
      <c r="M415">
        <v>1.06</v>
      </c>
      <c r="N415" t="s">
        <v>22</v>
      </c>
      <c r="O415" t="s">
        <v>1267</v>
      </c>
      <c r="P415" s="15">
        <f t="shared" si="6"/>
        <v>29.609999999999975</v>
      </c>
      <c r="Q415" s="20">
        <v>43497</v>
      </c>
    </row>
    <row r="416" spans="1:17" x14ac:dyDescent="0.25">
      <c r="A416">
        <v>549</v>
      </c>
      <c r="B416" t="s">
        <v>1266</v>
      </c>
      <c r="C416" t="s">
        <v>16</v>
      </c>
      <c r="D416" t="s">
        <v>914</v>
      </c>
      <c r="E416" t="s">
        <v>166</v>
      </c>
      <c r="F416">
        <v>1</v>
      </c>
      <c r="G416" t="s">
        <v>81</v>
      </c>
      <c r="H416" t="s">
        <v>35</v>
      </c>
      <c r="I416" t="str">
        <f>"2-2"</f>
        <v>2-2</v>
      </c>
      <c r="J416" t="s">
        <v>21</v>
      </c>
      <c r="K416">
        <v>2.19</v>
      </c>
      <c r="L416">
        <v>1</v>
      </c>
      <c r="M416">
        <v>0</v>
      </c>
      <c r="N416" t="s">
        <v>22</v>
      </c>
      <c r="O416" t="s">
        <v>1267</v>
      </c>
      <c r="P416" s="15">
        <f t="shared" si="6"/>
        <v>29.609999999999975</v>
      </c>
      <c r="Q416" s="20">
        <v>43497</v>
      </c>
    </row>
    <row r="417" spans="1:17" x14ac:dyDescent="0.25">
      <c r="A417">
        <v>548</v>
      </c>
      <c r="B417" t="s">
        <v>1263</v>
      </c>
      <c r="C417" t="s">
        <v>16</v>
      </c>
      <c r="D417" t="s">
        <v>25</v>
      </c>
      <c r="E417" t="s">
        <v>1264</v>
      </c>
      <c r="F417">
        <v>1</v>
      </c>
      <c r="G417" t="s">
        <v>81</v>
      </c>
      <c r="H417" t="s">
        <v>35</v>
      </c>
      <c r="I417" t="str">
        <f>"0-0"</f>
        <v>0-0</v>
      </c>
      <c r="J417" t="s">
        <v>21</v>
      </c>
      <c r="K417">
        <v>1.74</v>
      </c>
      <c r="L417">
        <v>1</v>
      </c>
      <c r="M417">
        <v>0</v>
      </c>
      <c r="N417" t="s">
        <v>22</v>
      </c>
      <c r="O417" t="s">
        <v>1265</v>
      </c>
      <c r="P417" s="15">
        <f t="shared" si="6"/>
        <v>29.609999999999975</v>
      </c>
      <c r="Q417" s="20">
        <v>43497</v>
      </c>
    </row>
    <row r="418" spans="1:17" x14ac:dyDescent="0.25">
      <c r="A418">
        <v>547</v>
      </c>
      <c r="B418" t="s">
        <v>1261</v>
      </c>
      <c r="C418" t="s">
        <v>16</v>
      </c>
      <c r="D418" t="s">
        <v>25</v>
      </c>
      <c r="E418" t="s">
        <v>1262</v>
      </c>
      <c r="F418">
        <v>0</v>
      </c>
      <c r="G418" t="s">
        <v>27</v>
      </c>
      <c r="H418" t="s">
        <v>93</v>
      </c>
      <c r="I418" t="str">
        <f>"3-1"</f>
        <v>3-1</v>
      </c>
      <c r="J418" t="s">
        <v>21</v>
      </c>
      <c r="K418">
        <v>1.952</v>
      </c>
      <c r="L418">
        <v>1</v>
      </c>
      <c r="M418">
        <v>-1</v>
      </c>
      <c r="N418" t="s">
        <v>22</v>
      </c>
      <c r="O418" t="s">
        <v>1260</v>
      </c>
      <c r="P418" s="15">
        <f t="shared" si="6"/>
        <v>28.609999999999975</v>
      </c>
      <c r="Q418" s="20">
        <v>43497</v>
      </c>
    </row>
    <row r="419" spans="1:17" x14ac:dyDescent="0.25">
      <c r="A419">
        <v>546</v>
      </c>
      <c r="B419" t="s">
        <v>1258</v>
      </c>
      <c r="C419" t="s">
        <v>16</v>
      </c>
      <c r="D419" t="s">
        <v>25</v>
      </c>
      <c r="E419" t="s">
        <v>1259</v>
      </c>
      <c r="F419">
        <v>1.68</v>
      </c>
      <c r="G419" t="s">
        <v>19</v>
      </c>
      <c r="H419" t="s">
        <v>32</v>
      </c>
      <c r="I419" t="str">
        <f>"2-2"</f>
        <v>2-2</v>
      </c>
      <c r="J419" t="s">
        <v>21</v>
      </c>
      <c r="K419">
        <v>1.68</v>
      </c>
      <c r="L419">
        <v>1</v>
      </c>
      <c r="M419">
        <v>0.68</v>
      </c>
      <c r="N419" t="s">
        <v>22</v>
      </c>
      <c r="O419" t="s">
        <v>1260</v>
      </c>
      <c r="P419" s="15">
        <f t="shared" si="6"/>
        <v>29.289999999999974</v>
      </c>
      <c r="Q419" s="20">
        <v>43497</v>
      </c>
    </row>
    <row r="420" spans="1:17" x14ac:dyDescent="0.25">
      <c r="A420">
        <v>545</v>
      </c>
      <c r="B420" t="s">
        <v>1218</v>
      </c>
      <c r="C420" t="s">
        <v>16</v>
      </c>
      <c r="D420" t="s">
        <v>17</v>
      </c>
      <c r="E420" t="s">
        <v>1257</v>
      </c>
      <c r="F420">
        <v>0</v>
      </c>
      <c r="G420" t="s">
        <v>27</v>
      </c>
      <c r="H420" t="s">
        <v>110</v>
      </c>
      <c r="I420" t="str">
        <f>"0-3"</f>
        <v>0-3</v>
      </c>
      <c r="J420" t="s">
        <v>21</v>
      </c>
      <c r="K420">
        <v>1.746</v>
      </c>
      <c r="L420">
        <v>1</v>
      </c>
      <c r="M420">
        <v>-1</v>
      </c>
      <c r="N420" t="s">
        <v>22</v>
      </c>
      <c r="O420" t="s">
        <v>1256</v>
      </c>
      <c r="P420" s="15">
        <f t="shared" si="6"/>
        <v>28.289999999999974</v>
      </c>
      <c r="Q420" s="20">
        <v>43497</v>
      </c>
    </row>
    <row r="421" spans="1:17" x14ac:dyDescent="0.25">
      <c r="A421">
        <v>544</v>
      </c>
      <c r="B421" t="s">
        <v>1254</v>
      </c>
      <c r="C421" t="s">
        <v>16</v>
      </c>
      <c r="D421" t="s">
        <v>17</v>
      </c>
      <c r="E421" t="s">
        <v>1255</v>
      </c>
      <c r="F421">
        <v>0</v>
      </c>
      <c r="G421" t="s">
        <v>27</v>
      </c>
      <c r="H421" t="s">
        <v>39</v>
      </c>
      <c r="I421" t="str">
        <f>"0-0"</f>
        <v>0-0</v>
      </c>
      <c r="J421" t="s">
        <v>21</v>
      </c>
      <c r="K421">
        <v>1.909</v>
      </c>
      <c r="L421">
        <v>1</v>
      </c>
      <c r="M421">
        <v>-1</v>
      </c>
      <c r="N421" t="s">
        <v>22</v>
      </c>
      <c r="O421" t="s">
        <v>1256</v>
      </c>
      <c r="P421" s="15">
        <f t="shared" si="6"/>
        <v>27.289999999999974</v>
      </c>
      <c r="Q421" s="20">
        <v>43497</v>
      </c>
    </row>
    <row r="422" spans="1:17" x14ac:dyDescent="0.25">
      <c r="A422">
        <v>543</v>
      </c>
      <c r="B422" t="s">
        <v>1251</v>
      </c>
      <c r="C422" t="s">
        <v>16</v>
      </c>
      <c r="D422" t="s">
        <v>17</v>
      </c>
      <c r="E422" t="s">
        <v>1252</v>
      </c>
      <c r="F422">
        <v>0</v>
      </c>
      <c r="G422" t="s">
        <v>27</v>
      </c>
      <c r="H422" t="s">
        <v>113</v>
      </c>
      <c r="I422" t="str">
        <f>"0-1"</f>
        <v>0-1</v>
      </c>
      <c r="J422" t="s">
        <v>21</v>
      </c>
      <c r="K422">
        <v>2.2000000000000002</v>
      </c>
      <c r="L422">
        <v>1</v>
      </c>
      <c r="M422">
        <v>-1</v>
      </c>
      <c r="N422" t="s">
        <v>22</v>
      </c>
      <c r="O422" t="s">
        <v>1253</v>
      </c>
      <c r="P422" s="15">
        <f t="shared" si="6"/>
        <v>26.289999999999974</v>
      </c>
      <c r="Q422" s="20">
        <v>43497</v>
      </c>
    </row>
    <row r="423" spans="1:17" x14ac:dyDescent="0.25">
      <c r="A423">
        <v>542</v>
      </c>
      <c r="B423" t="s">
        <v>1220</v>
      </c>
      <c r="C423" t="s">
        <v>16</v>
      </c>
      <c r="D423" t="s">
        <v>17</v>
      </c>
      <c r="E423" t="s">
        <v>1250</v>
      </c>
      <c r="F423">
        <v>0</v>
      </c>
      <c r="G423" t="s">
        <v>27</v>
      </c>
      <c r="H423" t="s">
        <v>93</v>
      </c>
      <c r="I423" t="str">
        <f>"1-0"</f>
        <v>1-0</v>
      </c>
      <c r="J423" t="s">
        <v>21</v>
      </c>
      <c r="K423">
        <v>2.1800000000000002</v>
      </c>
      <c r="L423">
        <v>1</v>
      </c>
      <c r="M423">
        <v>-1</v>
      </c>
      <c r="N423" t="s">
        <v>22</v>
      </c>
      <c r="O423" t="s">
        <v>1249</v>
      </c>
      <c r="P423" s="15">
        <f t="shared" si="6"/>
        <v>25.289999999999974</v>
      </c>
      <c r="Q423" s="20">
        <v>43497</v>
      </c>
    </row>
    <row r="424" spans="1:17" x14ac:dyDescent="0.25">
      <c r="A424">
        <v>541</v>
      </c>
      <c r="B424" t="s">
        <v>1247</v>
      </c>
      <c r="C424" t="s">
        <v>16</v>
      </c>
      <c r="D424" t="s">
        <v>17</v>
      </c>
      <c r="E424" t="s">
        <v>1248</v>
      </c>
      <c r="F424">
        <v>2.0499999999999998</v>
      </c>
      <c r="G424" t="s">
        <v>19</v>
      </c>
      <c r="H424" t="s">
        <v>28</v>
      </c>
      <c r="I424" t="str">
        <f>"0-3"</f>
        <v>0-3</v>
      </c>
      <c r="J424" t="s">
        <v>21</v>
      </c>
      <c r="K424">
        <v>2.0499999999999998</v>
      </c>
      <c r="L424">
        <v>1</v>
      </c>
      <c r="M424">
        <v>1.05</v>
      </c>
      <c r="N424" t="s">
        <v>22</v>
      </c>
      <c r="O424" t="s">
        <v>1249</v>
      </c>
      <c r="P424" s="15">
        <f t="shared" si="6"/>
        <v>26.339999999999975</v>
      </c>
      <c r="Q424" s="20">
        <v>43497</v>
      </c>
    </row>
    <row r="425" spans="1:17" x14ac:dyDescent="0.25">
      <c r="A425">
        <v>540</v>
      </c>
      <c r="B425" t="s">
        <v>1245</v>
      </c>
      <c r="C425" t="s">
        <v>16</v>
      </c>
      <c r="D425" t="s">
        <v>137</v>
      </c>
      <c r="E425" t="s">
        <v>1246</v>
      </c>
      <c r="F425">
        <v>0</v>
      </c>
      <c r="G425" t="s">
        <v>27</v>
      </c>
      <c r="H425" t="s">
        <v>51</v>
      </c>
      <c r="I425" t="str">
        <f>"1-1"</f>
        <v>1-1</v>
      </c>
      <c r="J425" t="s">
        <v>21</v>
      </c>
      <c r="K425">
        <v>1.819</v>
      </c>
      <c r="L425">
        <v>1</v>
      </c>
      <c r="M425">
        <v>-1</v>
      </c>
      <c r="N425" t="s">
        <v>22</v>
      </c>
      <c r="O425" t="s">
        <v>1244</v>
      </c>
      <c r="P425" s="15">
        <f t="shared" si="6"/>
        <v>25.339999999999975</v>
      </c>
      <c r="Q425" s="20">
        <v>43497</v>
      </c>
    </row>
    <row r="426" spans="1:17" x14ac:dyDescent="0.25">
      <c r="A426">
        <v>539</v>
      </c>
      <c r="B426" t="s">
        <v>1228</v>
      </c>
      <c r="C426" t="s">
        <v>16</v>
      </c>
      <c r="D426" t="s">
        <v>137</v>
      </c>
      <c r="E426" t="s">
        <v>1243</v>
      </c>
      <c r="F426">
        <v>1.95</v>
      </c>
      <c r="G426" t="s">
        <v>19</v>
      </c>
      <c r="H426" t="s">
        <v>129</v>
      </c>
      <c r="I426" t="str">
        <f>"2-2"</f>
        <v>2-2</v>
      </c>
      <c r="J426" t="s">
        <v>21</v>
      </c>
      <c r="K426">
        <v>1.952</v>
      </c>
      <c r="L426">
        <v>1</v>
      </c>
      <c r="M426">
        <v>0.95</v>
      </c>
      <c r="N426" t="s">
        <v>22</v>
      </c>
      <c r="O426" t="s">
        <v>1244</v>
      </c>
      <c r="P426" s="15">
        <f t="shared" si="6"/>
        <v>26.289999999999974</v>
      </c>
      <c r="Q426" s="20">
        <v>43497</v>
      </c>
    </row>
    <row r="427" spans="1:17" x14ac:dyDescent="0.25">
      <c r="A427">
        <v>538</v>
      </c>
      <c r="B427" t="s">
        <v>1240</v>
      </c>
      <c r="C427" t="s">
        <v>16</v>
      </c>
      <c r="D427" t="s">
        <v>17</v>
      </c>
      <c r="E427" t="s">
        <v>1241</v>
      </c>
      <c r="F427">
        <v>1.94</v>
      </c>
      <c r="G427" t="s">
        <v>19</v>
      </c>
      <c r="H427" t="s">
        <v>86</v>
      </c>
      <c r="I427" t="str">
        <f>"1-0"</f>
        <v>1-0</v>
      </c>
      <c r="J427" t="s">
        <v>21</v>
      </c>
      <c r="K427">
        <v>1.9430000000000001</v>
      </c>
      <c r="L427">
        <v>1</v>
      </c>
      <c r="M427">
        <v>0.94</v>
      </c>
      <c r="N427" t="s">
        <v>22</v>
      </c>
      <c r="O427" t="s">
        <v>1242</v>
      </c>
      <c r="P427" s="15">
        <f t="shared" si="6"/>
        <v>27.229999999999976</v>
      </c>
      <c r="Q427" s="20">
        <v>43497</v>
      </c>
    </row>
    <row r="428" spans="1:17" x14ac:dyDescent="0.25">
      <c r="A428">
        <v>537</v>
      </c>
      <c r="B428" t="s">
        <v>1220</v>
      </c>
      <c r="C428" t="s">
        <v>16</v>
      </c>
      <c r="D428" t="s">
        <v>17</v>
      </c>
      <c r="E428" t="s">
        <v>1239</v>
      </c>
      <c r="F428">
        <v>0</v>
      </c>
      <c r="G428" t="s">
        <v>27</v>
      </c>
      <c r="H428" t="s">
        <v>599</v>
      </c>
      <c r="I428" t="str">
        <f>"0-1"</f>
        <v>0-1</v>
      </c>
      <c r="J428" t="s">
        <v>21</v>
      </c>
      <c r="K428">
        <v>1.8620000000000001</v>
      </c>
      <c r="L428">
        <v>1</v>
      </c>
      <c r="M428">
        <v>-1</v>
      </c>
      <c r="N428" t="s">
        <v>22</v>
      </c>
      <c r="O428" t="s">
        <v>1238</v>
      </c>
      <c r="P428" s="15">
        <f t="shared" si="6"/>
        <v>26.229999999999976</v>
      </c>
      <c r="Q428" s="20">
        <v>43497</v>
      </c>
    </row>
    <row r="429" spans="1:17" x14ac:dyDescent="0.25">
      <c r="A429">
        <v>536</v>
      </c>
      <c r="B429" t="s">
        <v>1220</v>
      </c>
      <c r="C429" t="s">
        <v>16</v>
      </c>
      <c r="D429" t="s">
        <v>17</v>
      </c>
      <c r="E429" t="s">
        <v>1237</v>
      </c>
      <c r="F429">
        <v>0</v>
      </c>
      <c r="G429" t="s">
        <v>27</v>
      </c>
      <c r="H429" t="s">
        <v>51</v>
      </c>
      <c r="I429" t="str">
        <f>"0-1"</f>
        <v>0-1</v>
      </c>
      <c r="J429" t="s">
        <v>21</v>
      </c>
      <c r="K429">
        <v>1.9610000000000001</v>
      </c>
      <c r="L429">
        <v>1</v>
      </c>
      <c r="M429">
        <v>-1</v>
      </c>
      <c r="N429" t="s">
        <v>22</v>
      </c>
      <c r="O429" t="s">
        <v>1238</v>
      </c>
      <c r="P429" s="15">
        <f t="shared" si="6"/>
        <v>25.229999999999976</v>
      </c>
      <c r="Q429" s="20">
        <v>43497</v>
      </c>
    </row>
    <row r="430" spans="1:17" x14ac:dyDescent="0.25">
      <c r="A430">
        <v>535</v>
      </c>
      <c r="B430" t="s">
        <v>1235</v>
      </c>
      <c r="C430" t="s">
        <v>16</v>
      </c>
      <c r="D430" t="s">
        <v>17</v>
      </c>
      <c r="E430" t="s">
        <v>1236</v>
      </c>
      <c r="F430">
        <v>1.74</v>
      </c>
      <c r="G430" t="s">
        <v>19</v>
      </c>
      <c r="H430" t="s">
        <v>51</v>
      </c>
      <c r="I430" t="str">
        <f>"3-0"</f>
        <v>3-0</v>
      </c>
      <c r="J430" t="s">
        <v>21</v>
      </c>
      <c r="K430">
        <v>1.7350000000000001</v>
      </c>
      <c r="L430">
        <v>1</v>
      </c>
      <c r="M430">
        <v>0.74</v>
      </c>
      <c r="N430" t="s">
        <v>22</v>
      </c>
      <c r="O430" t="s">
        <v>1234</v>
      </c>
      <c r="P430" s="15">
        <f t="shared" si="6"/>
        <v>25.969999999999974</v>
      </c>
      <c r="Q430" s="20">
        <v>43497</v>
      </c>
    </row>
    <row r="431" spans="1:17" x14ac:dyDescent="0.25">
      <c r="A431">
        <v>534</v>
      </c>
      <c r="B431" t="s">
        <v>1211</v>
      </c>
      <c r="C431" t="s">
        <v>16</v>
      </c>
      <c r="D431" t="s">
        <v>59</v>
      </c>
      <c r="E431" t="s">
        <v>1233</v>
      </c>
      <c r="F431">
        <v>1.88</v>
      </c>
      <c r="G431" t="s">
        <v>19</v>
      </c>
      <c r="H431" t="s">
        <v>93</v>
      </c>
      <c r="I431" t="str">
        <f>"1-1"</f>
        <v>1-1</v>
      </c>
      <c r="J431" t="s">
        <v>21</v>
      </c>
      <c r="K431">
        <v>1.877</v>
      </c>
      <c r="L431">
        <v>1</v>
      </c>
      <c r="M431">
        <v>0.88</v>
      </c>
      <c r="N431" t="s">
        <v>22</v>
      </c>
      <c r="O431" t="s">
        <v>1234</v>
      </c>
      <c r="P431" s="15">
        <f t="shared" si="6"/>
        <v>26.849999999999973</v>
      </c>
      <c r="Q431" s="20">
        <v>43497</v>
      </c>
    </row>
    <row r="432" spans="1:17" x14ac:dyDescent="0.25">
      <c r="A432">
        <v>533</v>
      </c>
      <c r="B432" t="s">
        <v>1211</v>
      </c>
      <c r="C432" t="s">
        <v>16</v>
      </c>
      <c r="D432" t="s">
        <v>59</v>
      </c>
      <c r="E432" t="s">
        <v>1231</v>
      </c>
      <c r="F432">
        <v>0</v>
      </c>
      <c r="G432" t="s">
        <v>27</v>
      </c>
      <c r="H432" t="s">
        <v>178</v>
      </c>
      <c r="I432" t="str">
        <f>"3-0"</f>
        <v>3-0</v>
      </c>
      <c r="J432" t="s">
        <v>21</v>
      </c>
      <c r="K432">
        <v>1.909</v>
      </c>
      <c r="L432">
        <v>1</v>
      </c>
      <c r="M432">
        <v>-1</v>
      </c>
      <c r="N432" t="s">
        <v>22</v>
      </c>
      <c r="O432" t="s">
        <v>1232</v>
      </c>
      <c r="P432" s="15">
        <f t="shared" si="6"/>
        <v>25.849999999999973</v>
      </c>
      <c r="Q432" s="20">
        <v>43497</v>
      </c>
    </row>
    <row r="433" spans="1:17" x14ac:dyDescent="0.25">
      <c r="A433">
        <v>532</v>
      </c>
      <c r="B433" t="s">
        <v>1230</v>
      </c>
      <c r="C433" t="s">
        <v>16</v>
      </c>
      <c r="D433" t="s">
        <v>137</v>
      </c>
      <c r="E433" t="s">
        <v>374</v>
      </c>
      <c r="F433">
        <v>0</v>
      </c>
      <c r="G433" t="s">
        <v>27</v>
      </c>
      <c r="H433" t="s">
        <v>93</v>
      </c>
      <c r="I433" t="str">
        <f>"1-0"</f>
        <v>1-0</v>
      </c>
      <c r="J433" t="s">
        <v>21</v>
      </c>
      <c r="K433">
        <v>2.11</v>
      </c>
      <c r="L433">
        <v>1</v>
      </c>
      <c r="M433">
        <v>-1</v>
      </c>
      <c r="N433" t="s">
        <v>22</v>
      </c>
      <c r="O433" t="s">
        <v>1229</v>
      </c>
      <c r="P433" s="15">
        <f t="shared" si="6"/>
        <v>24.849999999999973</v>
      </c>
      <c r="Q433" s="20">
        <v>43497</v>
      </c>
    </row>
    <row r="434" spans="1:17" x14ac:dyDescent="0.25">
      <c r="A434">
        <v>531</v>
      </c>
      <c r="B434" t="s">
        <v>1228</v>
      </c>
      <c r="C434" t="s">
        <v>16</v>
      </c>
      <c r="D434" t="s">
        <v>137</v>
      </c>
      <c r="E434" t="s">
        <v>936</v>
      </c>
      <c r="F434">
        <v>0</v>
      </c>
      <c r="G434" t="s">
        <v>27</v>
      </c>
      <c r="H434" t="s">
        <v>93</v>
      </c>
      <c r="I434" t="str">
        <f>"4-1"</f>
        <v>4-1</v>
      </c>
      <c r="J434" t="s">
        <v>21</v>
      </c>
      <c r="K434">
        <v>2.09</v>
      </c>
      <c r="L434">
        <v>1</v>
      </c>
      <c r="M434">
        <v>-1</v>
      </c>
      <c r="N434" t="s">
        <v>22</v>
      </c>
      <c r="O434" t="s">
        <v>1229</v>
      </c>
      <c r="P434" s="15">
        <f t="shared" si="6"/>
        <v>23.849999999999973</v>
      </c>
      <c r="Q434" s="20">
        <v>43497</v>
      </c>
    </row>
    <row r="435" spans="1:17" x14ac:dyDescent="0.25">
      <c r="A435">
        <v>530</v>
      </c>
      <c r="B435" t="s">
        <v>1226</v>
      </c>
      <c r="C435" t="s">
        <v>16</v>
      </c>
      <c r="D435" t="s">
        <v>101</v>
      </c>
      <c r="E435" t="s">
        <v>1227</v>
      </c>
      <c r="F435">
        <v>2.2200000000000002</v>
      </c>
      <c r="G435" t="s">
        <v>19</v>
      </c>
      <c r="H435" t="s">
        <v>39</v>
      </c>
      <c r="I435" t="str">
        <f>"1-2"</f>
        <v>1-2</v>
      </c>
      <c r="J435" t="s">
        <v>21</v>
      </c>
      <c r="K435">
        <v>2.2200000000000002</v>
      </c>
      <c r="L435">
        <v>1</v>
      </c>
      <c r="M435">
        <v>1.22</v>
      </c>
      <c r="N435" t="s">
        <v>22</v>
      </c>
      <c r="O435" t="s">
        <v>1225</v>
      </c>
      <c r="P435" s="15">
        <f t="shared" si="6"/>
        <v>25.069999999999972</v>
      </c>
      <c r="Q435" s="20">
        <v>43497</v>
      </c>
    </row>
    <row r="436" spans="1:17" x14ac:dyDescent="0.25">
      <c r="A436">
        <v>529</v>
      </c>
      <c r="B436" t="s">
        <v>1223</v>
      </c>
      <c r="C436" t="s">
        <v>16</v>
      </c>
      <c r="D436" t="s">
        <v>101</v>
      </c>
      <c r="E436" t="s">
        <v>1224</v>
      </c>
      <c r="F436">
        <v>1.88</v>
      </c>
      <c r="G436" t="s">
        <v>19</v>
      </c>
      <c r="H436" t="s">
        <v>93</v>
      </c>
      <c r="I436" t="str">
        <f>"1-2"</f>
        <v>1-2</v>
      </c>
      <c r="J436" t="s">
        <v>21</v>
      </c>
      <c r="K436">
        <v>1.8839999999999999</v>
      </c>
      <c r="L436">
        <v>1</v>
      </c>
      <c r="M436">
        <v>0.88</v>
      </c>
      <c r="N436" t="s">
        <v>22</v>
      </c>
      <c r="O436" t="s">
        <v>1225</v>
      </c>
      <c r="P436" s="15">
        <f t="shared" si="6"/>
        <v>25.949999999999971</v>
      </c>
      <c r="Q436" s="20">
        <v>43497</v>
      </c>
    </row>
    <row r="437" spans="1:17" x14ac:dyDescent="0.25">
      <c r="A437">
        <v>528</v>
      </c>
      <c r="B437" t="s">
        <v>1220</v>
      </c>
      <c r="C437" t="s">
        <v>16</v>
      </c>
      <c r="D437" t="s">
        <v>101</v>
      </c>
      <c r="E437" t="s">
        <v>1221</v>
      </c>
      <c r="F437">
        <v>1</v>
      </c>
      <c r="G437" t="s">
        <v>81</v>
      </c>
      <c r="H437" t="s">
        <v>47</v>
      </c>
      <c r="I437" t="str">
        <f>"2-2"</f>
        <v>2-2</v>
      </c>
      <c r="J437" t="s">
        <v>21</v>
      </c>
      <c r="K437">
        <v>1.746</v>
      </c>
      <c r="L437">
        <v>1</v>
      </c>
      <c r="M437">
        <v>0</v>
      </c>
      <c r="N437" t="s">
        <v>22</v>
      </c>
      <c r="O437" t="s">
        <v>1222</v>
      </c>
      <c r="P437" s="15">
        <f t="shared" si="6"/>
        <v>25.949999999999971</v>
      </c>
      <c r="Q437" s="20">
        <v>43497</v>
      </c>
    </row>
    <row r="438" spans="1:17" x14ac:dyDescent="0.25">
      <c r="A438">
        <v>527</v>
      </c>
      <c r="B438" t="s">
        <v>1218</v>
      </c>
      <c r="C438" t="s">
        <v>16</v>
      </c>
      <c r="D438" t="s">
        <v>55</v>
      </c>
      <c r="E438" t="s">
        <v>1219</v>
      </c>
      <c r="F438">
        <v>0</v>
      </c>
      <c r="G438" t="s">
        <v>27</v>
      </c>
      <c r="H438" t="s">
        <v>113</v>
      </c>
      <c r="I438" t="str">
        <f>"1-5"</f>
        <v>1-5</v>
      </c>
      <c r="J438" t="s">
        <v>21</v>
      </c>
      <c r="K438">
        <v>2.06</v>
      </c>
      <c r="L438">
        <v>1</v>
      </c>
      <c r="M438">
        <v>-1</v>
      </c>
      <c r="N438" t="s">
        <v>22</v>
      </c>
      <c r="O438" t="s">
        <v>1217</v>
      </c>
      <c r="P438" s="15">
        <f t="shared" si="6"/>
        <v>24.949999999999971</v>
      </c>
      <c r="Q438" s="20">
        <v>43497</v>
      </c>
    </row>
    <row r="439" spans="1:17" x14ac:dyDescent="0.25">
      <c r="A439">
        <v>526</v>
      </c>
      <c r="B439" t="s">
        <v>1194</v>
      </c>
      <c r="C439" t="s">
        <v>16</v>
      </c>
      <c r="D439" t="s">
        <v>55</v>
      </c>
      <c r="E439" t="s">
        <v>1216</v>
      </c>
      <c r="F439">
        <v>1.81</v>
      </c>
      <c r="G439" t="s">
        <v>19</v>
      </c>
      <c r="H439" t="s">
        <v>32</v>
      </c>
      <c r="I439" t="str">
        <f>"3-3"</f>
        <v>3-3</v>
      </c>
      <c r="J439" t="s">
        <v>21</v>
      </c>
      <c r="K439">
        <v>1.806</v>
      </c>
      <c r="L439">
        <v>1</v>
      </c>
      <c r="M439">
        <v>0.81</v>
      </c>
      <c r="N439" t="s">
        <v>22</v>
      </c>
      <c r="O439" t="s">
        <v>1217</v>
      </c>
      <c r="P439" s="15">
        <f t="shared" si="6"/>
        <v>25.75999999999997</v>
      </c>
      <c r="Q439" s="20">
        <v>43497</v>
      </c>
    </row>
    <row r="440" spans="1:17" x14ac:dyDescent="0.25">
      <c r="A440">
        <v>525</v>
      </c>
      <c r="B440" t="s">
        <v>1213</v>
      </c>
      <c r="C440" t="s">
        <v>16</v>
      </c>
      <c r="D440" t="s">
        <v>59</v>
      </c>
      <c r="E440" t="s">
        <v>1214</v>
      </c>
      <c r="F440">
        <v>2.2200000000000002</v>
      </c>
      <c r="G440" t="s">
        <v>19</v>
      </c>
      <c r="H440" t="s">
        <v>93</v>
      </c>
      <c r="I440" t="str">
        <f>"1-1"</f>
        <v>1-1</v>
      </c>
      <c r="J440" t="s">
        <v>21</v>
      </c>
      <c r="K440">
        <v>2.2200000000000002</v>
      </c>
      <c r="L440">
        <v>1</v>
      </c>
      <c r="M440">
        <v>1.22</v>
      </c>
      <c r="N440" t="s">
        <v>22</v>
      </c>
      <c r="O440" t="s">
        <v>1215</v>
      </c>
      <c r="P440" s="15">
        <f t="shared" si="6"/>
        <v>26.979999999999968</v>
      </c>
      <c r="Q440" s="20">
        <v>43497</v>
      </c>
    </row>
    <row r="441" spans="1:17" x14ac:dyDescent="0.25">
      <c r="A441">
        <v>524</v>
      </c>
      <c r="B441" t="s">
        <v>1211</v>
      </c>
      <c r="C441" t="s">
        <v>16</v>
      </c>
      <c r="D441" t="s">
        <v>59</v>
      </c>
      <c r="E441" t="s">
        <v>1212</v>
      </c>
      <c r="F441">
        <v>2.29</v>
      </c>
      <c r="G441" t="s">
        <v>19</v>
      </c>
      <c r="H441" t="s">
        <v>73</v>
      </c>
      <c r="I441" t="str">
        <f>"1-0"</f>
        <v>1-0</v>
      </c>
      <c r="J441" t="s">
        <v>21</v>
      </c>
      <c r="K441">
        <v>2.29</v>
      </c>
      <c r="L441">
        <v>1</v>
      </c>
      <c r="M441">
        <v>1.29</v>
      </c>
      <c r="N441" t="s">
        <v>22</v>
      </c>
      <c r="O441" t="s">
        <v>1210</v>
      </c>
      <c r="P441" s="15">
        <f t="shared" si="6"/>
        <v>28.269999999999968</v>
      </c>
      <c r="Q441" s="20">
        <v>43497</v>
      </c>
    </row>
    <row r="442" spans="1:17" x14ac:dyDescent="0.25">
      <c r="A442">
        <v>523</v>
      </c>
      <c r="B442" t="s">
        <v>1191</v>
      </c>
      <c r="C442" t="s">
        <v>16</v>
      </c>
      <c r="D442" t="s">
        <v>59</v>
      </c>
      <c r="E442" t="s">
        <v>1209</v>
      </c>
      <c r="F442">
        <v>0</v>
      </c>
      <c r="G442" t="s">
        <v>27</v>
      </c>
      <c r="H442" t="s">
        <v>73</v>
      </c>
      <c r="I442" t="str">
        <f>"1-3"</f>
        <v>1-3</v>
      </c>
      <c r="J442" t="s">
        <v>21</v>
      </c>
      <c r="K442">
        <v>2.15</v>
      </c>
      <c r="L442">
        <v>1</v>
      </c>
      <c r="M442">
        <v>-1</v>
      </c>
      <c r="N442" t="s">
        <v>22</v>
      </c>
      <c r="O442" t="s">
        <v>1210</v>
      </c>
      <c r="P442" s="15">
        <f t="shared" si="6"/>
        <v>27.269999999999968</v>
      </c>
      <c r="Q442" s="20">
        <v>43497</v>
      </c>
    </row>
    <row r="443" spans="1:17" x14ac:dyDescent="0.25">
      <c r="A443">
        <v>522</v>
      </c>
      <c r="B443" t="s">
        <v>1188</v>
      </c>
      <c r="C443" t="s">
        <v>16</v>
      </c>
      <c r="D443" t="s">
        <v>59</v>
      </c>
      <c r="E443" t="s">
        <v>1207</v>
      </c>
      <c r="F443">
        <v>1.85</v>
      </c>
      <c r="G443" t="s">
        <v>19</v>
      </c>
      <c r="H443" t="s">
        <v>51</v>
      </c>
      <c r="I443" t="str">
        <f>"6-0"</f>
        <v>6-0</v>
      </c>
      <c r="J443" t="s">
        <v>21</v>
      </c>
      <c r="K443">
        <v>1.847</v>
      </c>
      <c r="L443">
        <v>1</v>
      </c>
      <c r="M443">
        <v>0.85</v>
      </c>
      <c r="N443" t="s">
        <v>22</v>
      </c>
      <c r="O443" t="s">
        <v>1208</v>
      </c>
      <c r="P443" s="15">
        <f t="shared" si="6"/>
        <v>28.119999999999969</v>
      </c>
      <c r="Q443" s="20">
        <v>43497</v>
      </c>
    </row>
    <row r="444" spans="1:17" x14ac:dyDescent="0.25">
      <c r="A444">
        <v>521</v>
      </c>
      <c r="B444" t="s">
        <v>1205</v>
      </c>
      <c r="C444" t="s">
        <v>16</v>
      </c>
      <c r="D444" t="s">
        <v>101</v>
      </c>
      <c r="E444" t="s">
        <v>1206</v>
      </c>
      <c r="F444">
        <v>0</v>
      </c>
      <c r="G444" t="s">
        <v>27</v>
      </c>
      <c r="H444" t="s">
        <v>20</v>
      </c>
      <c r="I444" t="str">
        <f>"1-0"</f>
        <v>1-0</v>
      </c>
      <c r="J444" t="s">
        <v>21</v>
      </c>
      <c r="K444">
        <v>1.7869999999999999</v>
      </c>
      <c r="L444">
        <v>1</v>
      </c>
      <c r="M444">
        <v>-1</v>
      </c>
      <c r="N444" t="s">
        <v>22</v>
      </c>
      <c r="O444" t="s">
        <v>1204</v>
      </c>
      <c r="P444" s="15">
        <f t="shared" si="6"/>
        <v>27.119999999999969</v>
      </c>
      <c r="Q444" s="20">
        <v>43497</v>
      </c>
    </row>
    <row r="445" spans="1:17" x14ac:dyDescent="0.25">
      <c r="A445">
        <v>520</v>
      </c>
      <c r="B445" t="s">
        <v>1188</v>
      </c>
      <c r="C445" t="s">
        <v>16</v>
      </c>
      <c r="D445" t="s">
        <v>101</v>
      </c>
      <c r="E445" t="s">
        <v>1203</v>
      </c>
      <c r="F445">
        <v>0</v>
      </c>
      <c r="G445" t="s">
        <v>27</v>
      </c>
      <c r="H445" t="s">
        <v>93</v>
      </c>
      <c r="I445" t="str">
        <f>"3-0"</f>
        <v>3-0</v>
      </c>
      <c r="J445" t="s">
        <v>21</v>
      </c>
      <c r="K445">
        <v>1.7809999999999999</v>
      </c>
      <c r="L445">
        <v>1</v>
      </c>
      <c r="M445">
        <v>-1</v>
      </c>
      <c r="N445" t="s">
        <v>22</v>
      </c>
      <c r="O445" t="s">
        <v>1204</v>
      </c>
      <c r="P445" s="15">
        <f t="shared" si="6"/>
        <v>26.119999999999969</v>
      </c>
      <c r="Q445" s="20">
        <v>43497</v>
      </c>
    </row>
    <row r="446" spans="1:17" x14ac:dyDescent="0.25">
      <c r="A446">
        <v>519</v>
      </c>
      <c r="B446" t="s">
        <v>1201</v>
      </c>
      <c r="C446" t="s">
        <v>16</v>
      </c>
      <c r="D446" t="s">
        <v>25</v>
      </c>
      <c r="E446" t="s">
        <v>1202</v>
      </c>
      <c r="F446">
        <v>2.2999999999999998</v>
      </c>
      <c r="G446" t="s">
        <v>19</v>
      </c>
      <c r="H446" t="s">
        <v>35</v>
      </c>
      <c r="I446" t="str">
        <f>"1-3"</f>
        <v>1-3</v>
      </c>
      <c r="J446" t="s">
        <v>21</v>
      </c>
      <c r="K446">
        <v>2.2999999999999998</v>
      </c>
      <c r="L446">
        <v>1</v>
      </c>
      <c r="M446">
        <v>1.3</v>
      </c>
      <c r="N446" t="s">
        <v>22</v>
      </c>
      <c r="O446" t="s">
        <v>1200</v>
      </c>
      <c r="P446" s="15">
        <f t="shared" si="6"/>
        <v>27.41999999999997</v>
      </c>
      <c r="Q446" s="20">
        <v>43497</v>
      </c>
    </row>
    <row r="447" spans="1:17" x14ac:dyDescent="0.25">
      <c r="A447">
        <v>518</v>
      </c>
      <c r="B447" t="s">
        <v>1198</v>
      </c>
      <c r="C447" t="s">
        <v>16</v>
      </c>
      <c r="D447" t="s">
        <v>25</v>
      </c>
      <c r="E447" t="s">
        <v>1199</v>
      </c>
      <c r="F447">
        <v>1.72</v>
      </c>
      <c r="G447" t="s">
        <v>19</v>
      </c>
      <c r="H447" t="s">
        <v>110</v>
      </c>
      <c r="I447" t="str">
        <f>"0-0"</f>
        <v>0-0</v>
      </c>
      <c r="J447" t="s">
        <v>21</v>
      </c>
      <c r="K447">
        <v>1.724</v>
      </c>
      <c r="L447">
        <v>1</v>
      </c>
      <c r="M447">
        <v>0.72</v>
      </c>
      <c r="N447" t="s">
        <v>22</v>
      </c>
      <c r="O447" t="s">
        <v>1200</v>
      </c>
      <c r="P447" s="15">
        <f t="shared" si="6"/>
        <v>28.139999999999969</v>
      </c>
      <c r="Q447" s="20">
        <v>43497</v>
      </c>
    </row>
    <row r="448" spans="1:17" x14ac:dyDescent="0.25">
      <c r="A448">
        <v>517</v>
      </c>
      <c r="B448" t="s">
        <v>1194</v>
      </c>
      <c r="C448" t="s">
        <v>16</v>
      </c>
      <c r="D448" t="s">
        <v>55</v>
      </c>
      <c r="E448" t="s">
        <v>1197</v>
      </c>
      <c r="F448">
        <v>0</v>
      </c>
      <c r="G448" t="s">
        <v>27</v>
      </c>
      <c r="H448" t="s">
        <v>51</v>
      </c>
      <c r="I448" t="str">
        <f>"0-3"</f>
        <v>0-3</v>
      </c>
      <c r="J448" t="s">
        <v>21</v>
      </c>
      <c r="K448">
        <v>2.12</v>
      </c>
      <c r="L448">
        <v>1</v>
      </c>
      <c r="M448">
        <v>-1</v>
      </c>
      <c r="N448" t="s">
        <v>22</v>
      </c>
      <c r="O448" t="s">
        <v>1196</v>
      </c>
      <c r="P448" s="15">
        <f t="shared" si="6"/>
        <v>27.139999999999969</v>
      </c>
      <c r="Q448" s="20">
        <v>43497</v>
      </c>
    </row>
    <row r="449" spans="1:17" x14ac:dyDescent="0.25">
      <c r="A449">
        <v>516</v>
      </c>
      <c r="B449" t="s">
        <v>1194</v>
      </c>
      <c r="C449" t="s">
        <v>16</v>
      </c>
      <c r="D449" t="s">
        <v>55</v>
      </c>
      <c r="E449" t="s">
        <v>1195</v>
      </c>
      <c r="F449">
        <v>2.11</v>
      </c>
      <c r="G449" t="s">
        <v>19</v>
      </c>
      <c r="H449" t="s">
        <v>93</v>
      </c>
      <c r="I449" t="str">
        <f>"0-0"</f>
        <v>0-0</v>
      </c>
      <c r="J449" t="s">
        <v>21</v>
      </c>
      <c r="K449">
        <v>2.11</v>
      </c>
      <c r="L449">
        <v>1</v>
      </c>
      <c r="M449">
        <v>1.1100000000000001</v>
      </c>
      <c r="N449" t="s">
        <v>22</v>
      </c>
      <c r="O449" t="s">
        <v>1196</v>
      </c>
      <c r="P449" s="15">
        <f t="shared" si="6"/>
        <v>28.249999999999968</v>
      </c>
      <c r="Q449" s="20">
        <v>43497</v>
      </c>
    </row>
    <row r="450" spans="1:17" x14ac:dyDescent="0.25">
      <c r="A450">
        <v>515</v>
      </c>
      <c r="B450" t="s">
        <v>1191</v>
      </c>
      <c r="C450" t="s">
        <v>16</v>
      </c>
      <c r="D450" t="s">
        <v>55</v>
      </c>
      <c r="E450" t="s">
        <v>1192</v>
      </c>
      <c r="F450">
        <v>1</v>
      </c>
      <c r="G450" t="s">
        <v>81</v>
      </c>
      <c r="H450" t="s">
        <v>178</v>
      </c>
      <c r="I450" t="str">
        <f>"3-1"</f>
        <v>3-1</v>
      </c>
      <c r="J450" t="s">
        <v>21</v>
      </c>
      <c r="K450">
        <v>1.847</v>
      </c>
      <c r="L450">
        <v>1</v>
      </c>
      <c r="M450">
        <v>0</v>
      </c>
      <c r="N450" t="s">
        <v>22</v>
      </c>
      <c r="O450" t="s">
        <v>1193</v>
      </c>
      <c r="P450" s="15">
        <f t="shared" si="6"/>
        <v>28.249999999999968</v>
      </c>
      <c r="Q450" s="20">
        <v>43497</v>
      </c>
    </row>
    <row r="451" spans="1:17" x14ac:dyDescent="0.25">
      <c r="A451">
        <v>514</v>
      </c>
      <c r="B451" t="s">
        <v>1188</v>
      </c>
      <c r="C451" t="s">
        <v>16</v>
      </c>
      <c r="D451" t="s">
        <v>101</v>
      </c>
      <c r="E451" t="s">
        <v>1189</v>
      </c>
      <c r="F451">
        <v>2.2400000000000002</v>
      </c>
      <c r="G451" t="s">
        <v>19</v>
      </c>
      <c r="H451" t="s">
        <v>39</v>
      </c>
      <c r="I451" t="str">
        <f>"0-2"</f>
        <v>0-2</v>
      </c>
      <c r="J451" t="s">
        <v>21</v>
      </c>
      <c r="K451">
        <v>2.2400000000000002</v>
      </c>
      <c r="L451">
        <v>1</v>
      </c>
      <c r="M451">
        <v>1.24</v>
      </c>
      <c r="N451" t="s">
        <v>22</v>
      </c>
      <c r="O451" t="s">
        <v>1190</v>
      </c>
      <c r="P451" s="15">
        <f t="shared" si="6"/>
        <v>29.489999999999966</v>
      </c>
      <c r="Q451" s="20">
        <v>43497</v>
      </c>
    </row>
    <row r="452" spans="1:17" x14ac:dyDescent="0.25">
      <c r="A452">
        <v>513</v>
      </c>
      <c r="B452" t="s">
        <v>1186</v>
      </c>
      <c r="C452" t="s">
        <v>16</v>
      </c>
      <c r="D452" t="s">
        <v>101</v>
      </c>
      <c r="E452" t="s">
        <v>1187</v>
      </c>
      <c r="F452">
        <v>0</v>
      </c>
      <c r="G452" t="s">
        <v>27</v>
      </c>
      <c r="H452" t="s">
        <v>39</v>
      </c>
      <c r="I452" t="str">
        <f>"1-0"</f>
        <v>1-0</v>
      </c>
      <c r="J452" t="s">
        <v>21</v>
      </c>
      <c r="K452">
        <v>1.7190000000000001</v>
      </c>
      <c r="L452">
        <v>1</v>
      </c>
      <c r="M452">
        <v>-1</v>
      </c>
      <c r="N452" t="s">
        <v>22</v>
      </c>
      <c r="O452" t="s">
        <v>1185</v>
      </c>
      <c r="P452" s="15">
        <f t="shared" si="6"/>
        <v>28.489999999999966</v>
      </c>
      <c r="Q452" s="20">
        <v>43497</v>
      </c>
    </row>
    <row r="453" spans="1:17" x14ac:dyDescent="0.25">
      <c r="A453">
        <v>512</v>
      </c>
      <c r="B453" t="s">
        <v>1183</v>
      </c>
      <c r="C453" t="s">
        <v>16</v>
      </c>
      <c r="D453" t="s">
        <v>25</v>
      </c>
      <c r="E453" t="s">
        <v>1184</v>
      </c>
      <c r="F453">
        <v>2.39</v>
      </c>
      <c r="G453" t="s">
        <v>19</v>
      </c>
      <c r="H453" t="s">
        <v>73</v>
      </c>
      <c r="I453" t="str">
        <f>"3-0"</f>
        <v>3-0</v>
      </c>
      <c r="J453" t="s">
        <v>21</v>
      </c>
      <c r="K453">
        <v>2.39</v>
      </c>
      <c r="L453">
        <v>1</v>
      </c>
      <c r="M453">
        <v>1.39</v>
      </c>
      <c r="N453" t="s">
        <v>22</v>
      </c>
      <c r="O453" t="s">
        <v>1185</v>
      </c>
      <c r="P453" s="15">
        <f t="shared" ref="P453:P516" si="7">P452+M453</f>
        <v>29.879999999999967</v>
      </c>
      <c r="Q453" s="20">
        <v>43497</v>
      </c>
    </row>
    <row r="454" spans="1:17" x14ac:dyDescent="0.25">
      <c r="A454">
        <v>511</v>
      </c>
      <c r="B454" t="s">
        <v>1180</v>
      </c>
      <c r="C454" t="s">
        <v>16</v>
      </c>
      <c r="D454" t="s">
        <v>25</v>
      </c>
      <c r="E454" t="s">
        <v>1181</v>
      </c>
      <c r="F454">
        <v>2.09</v>
      </c>
      <c r="G454" t="s">
        <v>19</v>
      </c>
      <c r="H454" t="s">
        <v>93</v>
      </c>
      <c r="I454" t="str">
        <f>"0-0"</f>
        <v>0-0</v>
      </c>
      <c r="J454" t="s">
        <v>21</v>
      </c>
      <c r="K454">
        <v>2.09</v>
      </c>
      <c r="L454">
        <v>1</v>
      </c>
      <c r="M454">
        <v>1.0900000000000001</v>
      </c>
      <c r="N454" t="s">
        <v>22</v>
      </c>
      <c r="O454" t="s">
        <v>1182</v>
      </c>
      <c r="P454" s="15">
        <f t="shared" si="7"/>
        <v>30.969999999999967</v>
      </c>
      <c r="Q454" s="20">
        <v>43497</v>
      </c>
    </row>
    <row r="455" spans="1:17" x14ac:dyDescent="0.25">
      <c r="A455">
        <v>510</v>
      </c>
      <c r="B455" t="s">
        <v>1174</v>
      </c>
      <c r="C455" t="s">
        <v>16</v>
      </c>
      <c r="D455" t="s">
        <v>230</v>
      </c>
      <c r="E455" t="s">
        <v>1178</v>
      </c>
      <c r="F455">
        <v>2.11</v>
      </c>
      <c r="G455" t="s">
        <v>19</v>
      </c>
      <c r="H455" t="s">
        <v>73</v>
      </c>
      <c r="I455" t="str">
        <f>"2-1"</f>
        <v>2-1</v>
      </c>
      <c r="J455" t="s">
        <v>21</v>
      </c>
      <c r="K455">
        <v>2.11</v>
      </c>
      <c r="L455">
        <v>1</v>
      </c>
      <c r="M455">
        <v>1.1100000000000001</v>
      </c>
      <c r="N455" t="s">
        <v>22</v>
      </c>
      <c r="O455" t="s">
        <v>1179</v>
      </c>
      <c r="P455" s="15">
        <f t="shared" si="7"/>
        <v>32.07999999999997</v>
      </c>
      <c r="Q455" s="20">
        <v>43497</v>
      </c>
    </row>
    <row r="456" spans="1:17" x14ac:dyDescent="0.25">
      <c r="A456">
        <v>509</v>
      </c>
      <c r="B456" t="s">
        <v>1149</v>
      </c>
      <c r="C456" t="s">
        <v>16</v>
      </c>
      <c r="D456" t="s">
        <v>200</v>
      </c>
      <c r="E456" t="s">
        <v>1176</v>
      </c>
      <c r="F456">
        <v>0</v>
      </c>
      <c r="G456" t="s">
        <v>27</v>
      </c>
      <c r="H456" t="s">
        <v>39</v>
      </c>
      <c r="I456" t="str">
        <f>"0-0"</f>
        <v>0-0</v>
      </c>
      <c r="J456" t="s">
        <v>21</v>
      </c>
      <c r="K456">
        <v>2.12</v>
      </c>
      <c r="L456">
        <v>1</v>
      </c>
      <c r="M456">
        <v>-1</v>
      </c>
      <c r="N456" t="s">
        <v>22</v>
      </c>
      <c r="O456" t="s">
        <v>1177</v>
      </c>
      <c r="P456" s="15">
        <f t="shared" si="7"/>
        <v>31.07999999999997</v>
      </c>
      <c r="Q456" s="20">
        <v>43497</v>
      </c>
    </row>
    <row r="457" spans="1:17" x14ac:dyDescent="0.25">
      <c r="A457">
        <v>508</v>
      </c>
      <c r="B457" t="s">
        <v>1174</v>
      </c>
      <c r="C457" t="s">
        <v>16</v>
      </c>
      <c r="D457" t="s">
        <v>230</v>
      </c>
      <c r="E457" t="s">
        <v>1175</v>
      </c>
      <c r="F457">
        <v>0</v>
      </c>
      <c r="G457" t="s">
        <v>27</v>
      </c>
      <c r="H457" t="s">
        <v>47</v>
      </c>
      <c r="I457" t="str">
        <f>"0-2"</f>
        <v>0-2</v>
      </c>
      <c r="J457" t="s">
        <v>21</v>
      </c>
      <c r="K457">
        <v>1.714</v>
      </c>
      <c r="L457">
        <v>1</v>
      </c>
      <c r="M457">
        <v>-1</v>
      </c>
      <c r="N457" t="s">
        <v>22</v>
      </c>
      <c r="O457" t="s">
        <v>1173</v>
      </c>
      <c r="P457" s="15">
        <f t="shared" si="7"/>
        <v>30.07999999999997</v>
      </c>
      <c r="Q457" s="20">
        <v>43497</v>
      </c>
    </row>
    <row r="458" spans="1:17" x14ac:dyDescent="0.25">
      <c r="A458">
        <v>507</v>
      </c>
      <c r="B458" t="s">
        <v>1153</v>
      </c>
      <c r="C458" t="s">
        <v>16</v>
      </c>
      <c r="D458" t="s">
        <v>230</v>
      </c>
      <c r="E458" t="s">
        <v>1172</v>
      </c>
      <c r="F458">
        <v>1.92</v>
      </c>
      <c r="G458" t="s">
        <v>19</v>
      </c>
      <c r="H458" t="s">
        <v>39</v>
      </c>
      <c r="I458" t="str">
        <f>"1-2"</f>
        <v>1-2</v>
      </c>
      <c r="J458" t="s">
        <v>21</v>
      </c>
      <c r="K458">
        <v>1.917</v>
      </c>
      <c r="L458">
        <v>1</v>
      </c>
      <c r="M458">
        <v>0.92</v>
      </c>
      <c r="N458" t="s">
        <v>22</v>
      </c>
      <c r="O458" t="s">
        <v>1173</v>
      </c>
      <c r="P458" s="15">
        <f t="shared" si="7"/>
        <v>30.999999999999972</v>
      </c>
      <c r="Q458" s="20">
        <v>43497</v>
      </c>
    </row>
    <row r="459" spans="1:17" x14ac:dyDescent="0.25">
      <c r="A459">
        <v>506</v>
      </c>
      <c r="B459" t="s">
        <v>1149</v>
      </c>
      <c r="C459" t="s">
        <v>16</v>
      </c>
      <c r="D459" t="s">
        <v>200</v>
      </c>
      <c r="E459" t="s">
        <v>1170</v>
      </c>
      <c r="F459">
        <v>0</v>
      </c>
      <c r="G459" t="s">
        <v>27</v>
      </c>
      <c r="H459" t="s">
        <v>28</v>
      </c>
      <c r="I459" t="str">
        <f>"1-0"</f>
        <v>1-0</v>
      </c>
      <c r="J459" t="s">
        <v>21</v>
      </c>
      <c r="K459">
        <v>1.7350000000000001</v>
      </c>
      <c r="L459">
        <v>1</v>
      </c>
      <c r="M459">
        <v>-1</v>
      </c>
      <c r="N459" t="s">
        <v>22</v>
      </c>
      <c r="O459" t="s">
        <v>1171</v>
      </c>
      <c r="P459" s="15">
        <f t="shared" si="7"/>
        <v>29.999999999999972</v>
      </c>
      <c r="Q459" s="20">
        <v>43497</v>
      </c>
    </row>
    <row r="460" spans="1:17" x14ac:dyDescent="0.25">
      <c r="A460">
        <v>505</v>
      </c>
      <c r="B460" t="s">
        <v>1149</v>
      </c>
      <c r="C460" t="s">
        <v>16</v>
      </c>
      <c r="D460" t="s">
        <v>200</v>
      </c>
      <c r="E460" t="s">
        <v>1169</v>
      </c>
      <c r="F460">
        <v>1</v>
      </c>
      <c r="G460" t="s">
        <v>81</v>
      </c>
      <c r="H460" t="s">
        <v>28</v>
      </c>
      <c r="I460" t="str">
        <f>"0-1"</f>
        <v>0-1</v>
      </c>
      <c r="J460" t="s">
        <v>21</v>
      </c>
      <c r="K460">
        <v>2.15</v>
      </c>
      <c r="L460">
        <v>1</v>
      </c>
      <c r="M460">
        <v>0</v>
      </c>
      <c r="N460" t="s">
        <v>22</v>
      </c>
      <c r="O460" t="s">
        <v>1168</v>
      </c>
      <c r="P460" s="15">
        <f t="shared" si="7"/>
        <v>29.999999999999972</v>
      </c>
      <c r="Q460" s="20">
        <v>43497</v>
      </c>
    </row>
    <row r="461" spans="1:17" x14ac:dyDescent="0.25">
      <c r="A461">
        <v>504</v>
      </c>
      <c r="B461" t="s">
        <v>1143</v>
      </c>
      <c r="C461" t="s">
        <v>16</v>
      </c>
      <c r="D461" t="s">
        <v>200</v>
      </c>
      <c r="E461" t="s">
        <v>1167</v>
      </c>
      <c r="F461">
        <v>1.68</v>
      </c>
      <c r="G461" t="s">
        <v>19</v>
      </c>
      <c r="H461" t="s">
        <v>93</v>
      </c>
      <c r="I461" t="str">
        <f>"2-2"</f>
        <v>2-2</v>
      </c>
      <c r="J461" t="s">
        <v>21</v>
      </c>
      <c r="K461">
        <v>1.675</v>
      </c>
      <c r="L461">
        <v>1</v>
      </c>
      <c r="M461">
        <v>0.68</v>
      </c>
      <c r="N461" t="s">
        <v>22</v>
      </c>
      <c r="O461" t="s">
        <v>1168</v>
      </c>
      <c r="P461" s="15">
        <f t="shared" si="7"/>
        <v>30.679999999999971</v>
      </c>
      <c r="Q461" s="20">
        <v>43497</v>
      </c>
    </row>
    <row r="462" spans="1:17" x14ac:dyDescent="0.25">
      <c r="A462">
        <v>503</v>
      </c>
      <c r="B462" t="s">
        <v>1143</v>
      </c>
      <c r="C462" t="s">
        <v>16</v>
      </c>
      <c r="D462" t="s">
        <v>200</v>
      </c>
      <c r="E462" t="s">
        <v>1166</v>
      </c>
      <c r="F462">
        <v>2.2000000000000002</v>
      </c>
      <c r="G462" t="s">
        <v>19</v>
      </c>
      <c r="H462" t="s">
        <v>290</v>
      </c>
      <c r="I462" t="str">
        <f>"1-3"</f>
        <v>1-3</v>
      </c>
      <c r="J462" t="s">
        <v>21</v>
      </c>
      <c r="K462">
        <v>2.2000000000000002</v>
      </c>
      <c r="L462">
        <v>1</v>
      </c>
      <c r="M462">
        <v>1.2</v>
      </c>
      <c r="N462" t="s">
        <v>22</v>
      </c>
      <c r="O462" t="s">
        <v>1165</v>
      </c>
      <c r="P462" s="15">
        <f t="shared" si="7"/>
        <v>31.879999999999971</v>
      </c>
      <c r="Q462" s="20">
        <v>43497</v>
      </c>
    </row>
    <row r="463" spans="1:17" x14ac:dyDescent="0.25">
      <c r="A463">
        <v>502</v>
      </c>
      <c r="B463" t="s">
        <v>1133</v>
      </c>
      <c r="C463" t="s">
        <v>16</v>
      </c>
      <c r="D463" t="s">
        <v>55</v>
      </c>
      <c r="E463" t="s">
        <v>1164</v>
      </c>
      <c r="F463">
        <v>0</v>
      </c>
      <c r="G463" t="s">
        <v>27</v>
      </c>
      <c r="H463" t="s">
        <v>86</v>
      </c>
      <c r="I463" t="str">
        <f>"3-0"</f>
        <v>3-0</v>
      </c>
      <c r="J463" t="s">
        <v>21</v>
      </c>
      <c r="K463">
        <v>2.09</v>
      </c>
      <c r="L463">
        <v>1</v>
      </c>
      <c r="M463">
        <v>-1</v>
      </c>
      <c r="N463" t="s">
        <v>22</v>
      </c>
      <c r="O463" t="s">
        <v>1165</v>
      </c>
      <c r="P463" s="15">
        <f t="shared" si="7"/>
        <v>30.879999999999971</v>
      </c>
      <c r="Q463" s="20">
        <v>43497</v>
      </c>
    </row>
    <row r="464" spans="1:17" x14ac:dyDescent="0.25">
      <c r="A464">
        <v>501</v>
      </c>
      <c r="B464" t="s">
        <v>1133</v>
      </c>
      <c r="C464" t="s">
        <v>16</v>
      </c>
      <c r="D464" t="s">
        <v>55</v>
      </c>
      <c r="E464" t="s">
        <v>1163</v>
      </c>
      <c r="F464">
        <v>1.73</v>
      </c>
      <c r="G464" t="s">
        <v>19</v>
      </c>
      <c r="H464" t="s">
        <v>32</v>
      </c>
      <c r="I464" t="str">
        <f>"0-0"</f>
        <v>0-0</v>
      </c>
      <c r="J464" t="s">
        <v>21</v>
      </c>
      <c r="K464">
        <v>1.7290000000000001</v>
      </c>
      <c r="L464">
        <v>1</v>
      </c>
      <c r="M464">
        <v>0.73</v>
      </c>
      <c r="N464" t="s">
        <v>22</v>
      </c>
      <c r="O464" t="s">
        <v>1162</v>
      </c>
      <c r="P464" s="15">
        <f t="shared" si="7"/>
        <v>31.609999999999971</v>
      </c>
      <c r="Q464" s="20">
        <v>43497</v>
      </c>
    </row>
    <row r="465" spans="1:17" x14ac:dyDescent="0.25">
      <c r="A465">
        <v>500</v>
      </c>
      <c r="B465" t="s">
        <v>1160</v>
      </c>
      <c r="C465" t="s">
        <v>16</v>
      </c>
      <c r="D465" t="s">
        <v>101</v>
      </c>
      <c r="E465" t="s">
        <v>1161</v>
      </c>
      <c r="F465">
        <v>1.9</v>
      </c>
      <c r="G465" t="s">
        <v>19</v>
      </c>
      <c r="H465" t="s">
        <v>51</v>
      </c>
      <c r="I465" t="str">
        <f>"2-0"</f>
        <v>2-0</v>
      </c>
      <c r="J465" t="s">
        <v>21</v>
      </c>
      <c r="K465">
        <v>1.9</v>
      </c>
      <c r="L465">
        <v>1</v>
      </c>
      <c r="M465">
        <v>0.9</v>
      </c>
      <c r="N465" t="s">
        <v>22</v>
      </c>
      <c r="O465" t="s">
        <v>1162</v>
      </c>
      <c r="P465" s="15">
        <f t="shared" si="7"/>
        <v>32.50999999999997</v>
      </c>
      <c r="Q465" s="20">
        <v>43497</v>
      </c>
    </row>
    <row r="466" spans="1:17" x14ac:dyDescent="0.25">
      <c r="A466">
        <v>499</v>
      </c>
      <c r="B466" t="s">
        <v>1157</v>
      </c>
      <c r="C466" t="s">
        <v>16</v>
      </c>
      <c r="D466" t="s">
        <v>25</v>
      </c>
      <c r="E466" t="s">
        <v>1158</v>
      </c>
      <c r="F466">
        <v>1.81</v>
      </c>
      <c r="G466" t="s">
        <v>19</v>
      </c>
      <c r="H466" t="s">
        <v>39</v>
      </c>
      <c r="I466" t="str">
        <f>"0-1"</f>
        <v>0-1</v>
      </c>
      <c r="J466" t="s">
        <v>21</v>
      </c>
      <c r="K466">
        <v>1.8129999999999999</v>
      </c>
      <c r="L466">
        <v>1</v>
      </c>
      <c r="M466">
        <v>0.81</v>
      </c>
      <c r="N466" t="s">
        <v>22</v>
      </c>
      <c r="O466" t="s">
        <v>1159</v>
      </c>
      <c r="P466" s="15">
        <f t="shared" si="7"/>
        <v>33.319999999999972</v>
      </c>
      <c r="Q466" s="20">
        <v>43497</v>
      </c>
    </row>
    <row r="467" spans="1:17" x14ac:dyDescent="0.25">
      <c r="A467">
        <v>498</v>
      </c>
      <c r="B467" t="s">
        <v>1028</v>
      </c>
      <c r="C467" t="s">
        <v>16</v>
      </c>
      <c r="D467" t="s">
        <v>59</v>
      </c>
      <c r="E467" t="s">
        <v>1155</v>
      </c>
      <c r="F467">
        <v>1.86</v>
      </c>
      <c r="G467" t="s">
        <v>19</v>
      </c>
      <c r="H467" t="s">
        <v>73</v>
      </c>
      <c r="I467" t="str">
        <f>"3-1"</f>
        <v>3-1</v>
      </c>
      <c r="J467" t="s">
        <v>21</v>
      </c>
      <c r="K467">
        <v>1.8620000000000001</v>
      </c>
      <c r="L467">
        <v>1</v>
      </c>
      <c r="M467">
        <v>0.86</v>
      </c>
      <c r="N467" t="s">
        <v>22</v>
      </c>
      <c r="O467" t="s">
        <v>1156</v>
      </c>
      <c r="P467" s="15">
        <f t="shared" si="7"/>
        <v>34.179999999999971</v>
      </c>
      <c r="Q467" s="20">
        <v>43497</v>
      </c>
    </row>
    <row r="468" spans="1:17" x14ac:dyDescent="0.25">
      <c r="A468">
        <v>497</v>
      </c>
      <c r="B468" t="s">
        <v>1153</v>
      </c>
      <c r="C468" t="s">
        <v>16</v>
      </c>
      <c r="D468" t="s">
        <v>230</v>
      </c>
      <c r="E468" t="s">
        <v>1154</v>
      </c>
      <c r="F468">
        <v>1.68</v>
      </c>
      <c r="G468" t="s">
        <v>19</v>
      </c>
      <c r="H468" t="s">
        <v>47</v>
      </c>
      <c r="I468" t="str">
        <f>"3-0"</f>
        <v>3-0</v>
      </c>
      <c r="J468" t="s">
        <v>21</v>
      </c>
      <c r="K468">
        <v>1.6839999999999999</v>
      </c>
      <c r="L468">
        <v>1</v>
      </c>
      <c r="M468">
        <v>0.68</v>
      </c>
      <c r="N468" t="s">
        <v>22</v>
      </c>
      <c r="O468" t="s">
        <v>1152</v>
      </c>
      <c r="P468" s="15">
        <f t="shared" si="7"/>
        <v>34.859999999999971</v>
      </c>
      <c r="Q468" s="20">
        <v>43497</v>
      </c>
    </row>
    <row r="469" spans="1:17" x14ac:dyDescent="0.25">
      <c r="A469">
        <v>496</v>
      </c>
      <c r="B469" t="s">
        <v>1149</v>
      </c>
      <c r="C469" t="s">
        <v>16</v>
      </c>
      <c r="D469" t="s">
        <v>200</v>
      </c>
      <c r="E469" t="s">
        <v>1151</v>
      </c>
      <c r="F469">
        <v>2.21</v>
      </c>
      <c r="G469" t="s">
        <v>19</v>
      </c>
      <c r="H469" t="s">
        <v>35</v>
      </c>
      <c r="I469" t="str">
        <f>"0-1"</f>
        <v>0-1</v>
      </c>
      <c r="J469" t="s">
        <v>21</v>
      </c>
      <c r="K469">
        <v>2.21</v>
      </c>
      <c r="L469">
        <v>1</v>
      </c>
      <c r="M469">
        <v>1.21</v>
      </c>
      <c r="N469" t="s">
        <v>22</v>
      </c>
      <c r="O469" t="s">
        <v>1152</v>
      </c>
      <c r="P469" s="15">
        <f t="shared" si="7"/>
        <v>36.069999999999972</v>
      </c>
      <c r="Q469" s="20">
        <v>43497</v>
      </c>
    </row>
    <row r="470" spans="1:17" x14ac:dyDescent="0.25">
      <c r="A470">
        <v>495</v>
      </c>
      <c r="B470" t="s">
        <v>1149</v>
      </c>
      <c r="C470" t="s">
        <v>16</v>
      </c>
      <c r="D470" t="s">
        <v>200</v>
      </c>
      <c r="E470" t="s">
        <v>1150</v>
      </c>
      <c r="F470">
        <v>1</v>
      </c>
      <c r="G470" t="s">
        <v>81</v>
      </c>
      <c r="H470" t="s">
        <v>47</v>
      </c>
      <c r="I470" t="str">
        <f>"3-3"</f>
        <v>3-3</v>
      </c>
      <c r="J470" t="s">
        <v>21</v>
      </c>
      <c r="K470">
        <v>1.98</v>
      </c>
      <c r="L470">
        <v>1</v>
      </c>
      <c r="M470">
        <v>0</v>
      </c>
      <c r="N470" t="s">
        <v>22</v>
      </c>
      <c r="O470" t="s">
        <v>1148</v>
      </c>
      <c r="P470" s="15">
        <f t="shared" si="7"/>
        <v>36.069999999999972</v>
      </c>
      <c r="Q470" s="20">
        <v>43497</v>
      </c>
    </row>
    <row r="471" spans="1:17" x14ac:dyDescent="0.25">
      <c r="A471">
        <v>494</v>
      </c>
      <c r="B471" t="s">
        <v>1143</v>
      </c>
      <c r="C471" t="s">
        <v>16</v>
      </c>
      <c r="D471" t="s">
        <v>200</v>
      </c>
      <c r="E471" t="s">
        <v>1147</v>
      </c>
      <c r="F471">
        <v>2.19</v>
      </c>
      <c r="G471" t="s">
        <v>19</v>
      </c>
      <c r="H471" t="s">
        <v>39</v>
      </c>
      <c r="I471" t="str">
        <f>"0-2"</f>
        <v>0-2</v>
      </c>
      <c r="J471" t="s">
        <v>21</v>
      </c>
      <c r="K471">
        <v>2.19</v>
      </c>
      <c r="L471">
        <v>1</v>
      </c>
      <c r="M471">
        <v>1.19</v>
      </c>
      <c r="N471" t="s">
        <v>22</v>
      </c>
      <c r="O471" t="s">
        <v>1148</v>
      </c>
      <c r="P471" s="15">
        <f t="shared" si="7"/>
        <v>37.25999999999997</v>
      </c>
      <c r="Q471" s="20">
        <v>43497</v>
      </c>
    </row>
    <row r="472" spans="1:17" x14ac:dyDescent="0.25">
      <c r="A472">
        <v>493</v>
      </c>
      <c r="B472" t="s">
        <v>1143</v>
      </c>
      <c r="C472" t="s">
        <v>16</v>
      </c>
      <c r="D472" t="s">
        <v>200</v>
      </c>
      <c r="E472" t="s">
        <v>1146</v>
      </c>
      <c r="F472">
        <v>1.89</v>
      </c>
      <c r="G472" t="s">
        <v>19</v>
      </c>
      <c r="H472" t="s">
        <v>129</v>
      </c>
      <c r="I472" t="str">
        <f>"1-2"</f>
        <v>1-2</v>
      </c>
      <c r="J472" t="s">
        <v>21</v>
      </c>
      <c r="K472">
        <v>1.8919999999999999</v>
      </c>
      <c r="L472">
        <v>1</v>
      </c>
      <c r="M472">
        <v>0.89</v>
      </c>
      <c r="N472" t="s">
        <v>22</v>
      </c>
      <c r="O472" t="s">
        <v>1145</v>
      </c>
      <c r="P472" s="15">
        <f t="shared" si="7"/>
        <v>38.14999999999997</v>
      </c>
      <c r="Q472" s="20">
        <v>43497</v>
      </c>
    </row>
    <row r="473" spans="1:17" x14ac:dyDescent="0.25">
      <c r="A473">
        <v>492</v>
      </c>
      <c r="B473" t="s">
        <v>1143</v>
      </c>
      <c r="C473" t="s">
        <v>16</v>
      </c>
      <c r="D473" t="s">
        <v>200</v>
      </c>
      <c r="E473" t="s">
        <v>1144</v>
      </c>
      <c r="F473">
        <v>0</v>
      </c>
      <c r="G473" t="s">
        <v>27</v>
      </c>
      <c r="H473" t="s">
        <v>73</v>
      </c>
      <c r="I473" t="str">
        <f>"0-1"</f>
        <v>0-1</v>
      </c>
      <c r="J473" t="s">
        <v>21</v>
      </c>
      <c r="K473">
        <v>2.19</v>
      </c>
      <c r="L473">
        <v>1</v>
      </c>
      <c r="M473">
        <v>-1</v>
      </c>
      <c r="N473" t="s">
        <v>22</v>
      </c>
      <c r="O473" t="s">
        <v>1145</v>
      </c>
      <c r="P473" s="15">
        <f t="shared" si="7"/>
        <v>37.14999999999997</v>
      </c>
      <c r="Q473" s="20">
        <v>43497</v>
      </c>
    </row>
    <row r="474" spans="1:17" x14ac:dyDescent="0.25">
      <c r="A474">
        <v>491</v>
      </c>
      <c r="B474" t="s">
        <v>1141</v>
      </c>
      <c r="C474" t="s">
        <v>16</v>
      </c>
      <c r="D474" t="s">
        <v>101</v>
      </c>
      <c r="E474" t="s">
        <v>1142</v>
      </c>
      <c r="F474">
        <v>2</v>
      </c>
      <c r="G474" t="s">
        <v>19</v>
      </c>
      <c r="H474" t="s">
        <v>86</v>
      </c>
      <c r="I474" t="str">
        <f>"2-1"</f>
        <v>2-1</v>
      </c>
      <c r="J474" t="s">
        <v>21</v>
      </c>
      <c r="K474">
        <v>2</v>
      </c>
      <c r="L474">
        <v>1</v>
      </c>
      <c r="M474">
        <v>1</v>
      </c>
      <c r="N474" t="s">
        <v>22</v>
      </c>
      <c r="O474" t="s">
        <v>1140</v>
      </c>
      <c r="P474" s="15">
        <f t="shared" si="7"/>
        <v>38.14999999999997</v>
      </c>
      <c r="Q474" s="20">
        <v>43497</v>
      </c>
    </row>
    <row r="475" spans="1:17" x14ac:dyDescent="0.25">
      <c r="A475">
        <v>490</v>
      </c>
      <c r="B475" t="s">
        <v>1103</v>
      </c>
      <c r="C475" t="s">
        <v>16</v>
      </c>
      <c r="D475" t="s">
        <v>101</v>
      </c>
      <c r="E475" t="s">
        <v>1139</v>
      </c>
      <c r="F475">
        <v>1.74</v>
      </c>
      <c r="G475" t="s">
        <v>19</v>
      </c>
      <c r="H475" t="s">
        <v>47</v>
      </c>
      <c r="I475" t="str">
        <f>"3-0"</f>
        <v>3-0</v>
      </c>
      <c r="J475" t="s">
        <v>21</v>
      </c>
      <c r="K475">
        <v>1.7350000000000001</v>
      </c>
      <c r="L475">
        <v>1</v>
      </c>
      <c r="M475">
        <v>0.74</v>
      </c>
      <c r="N475" t="s">
        <v>22</v>
      </c>
      <c r="O475" t="s">
        <v>1140</v>
      </c>
      <c r="P475" s="15">
        <f t="shared" si="7"/>
        <v>38.889999999999972</v>
      </c>
      <c r="Q475" s="20">
        <v>43497</v>
      </c>
    </row>
    <row r="476" spans="1:17" x14ac:dyDescent="0.25">
      <c r="A476">
        <v>489</v>
      </c>
      <c r="B476" t="s">
        <v>1083</v>
      </c>
      <c r="C476" t="s">
        <v>16</v>
      </c>
      <c r="D476" t="s">
        <v>101</v>
      </c>
      <c r="E476" t="s">
        <v>1138</v>
      </c>
      <c r="F476">
        <v>0</v>
      </c>
      <c r="G476" t="s">
        <v>27</v>
      </c>
      <c r="H476" t="s">
        <v>73</v>
      </c>
      <c r="I476" t="str">
        <f>"0-0"</f>
        <v>0-0</v>
      </c>
      <c r="J476" t="s">
        <v>21</v>
      </c>
      <c r="K476">
        <v>2.0499999999999998</v>
      </c>
      <c r="L476">
        <v>1</v>
      </c>
      <c r="M476">
        <v>-1</v>
      </c>
      <c r="N476" t="s">
        <v>22</v>
      </c>
      <c r="O476" t="s">
        <v>1137</v>
      </c>
      <c r="P476" s="15">
        <f t="shared" si="7"/>
        <v>37.889999999999972</v>
      </c>
      <c r="Q476" s="20">
        <v>43497</v>
      </c>
    </row>
    <row r="477" spans="1:17" x14ac:dyDescent="0.25">
      <c r="A477">
        <v>488</v>
      </c>
      <c r="B477" t="s">
        <v>1129</v>
      </c>
      <c r="C477" t="s">
        <v>16</v>
      </c>
      <c r="D477" t="s">
        <v>55</v>
      </c>
      <c r="E477" t="s">
        <v>1135</v>
      </c>
      <c r="F477">
        <v>0</v>
      </c>
      <c r="G477" t="s">
        <v>27</v>
      </c>
      <c r="H477" t="s">
        <v>1136</v>
      </c>
      <c r="I477" t="str">
        <f>"2-2"</f>
        <v>2-2</v>
      </c>
      <c r="J477" t="s">
        <v>21</v>
      </c>
      <c r="K477">
        <v>1.746</v>
      </c>
      <c r="L477">
        <v>1</v>
      </c>
      <c r="M477">
        <v>-1</v>
      </c>
      <c r="N477" t="s">
        <v>22</v>
      </c>
      <c r="O477" t="s">
        <v>1137</v>
      </c>
      <c r="P477" s="15">
        <f t="shared" si="7"/>
        <v>36.889999999999972</v>
      </c>
      <c r="Q477" s="20">
        <v>43497</v>
      </c>
    </row>
    <row r="478" spans="1:17" x14ac:dyDescent="0.25">
      <c r="A478">
        <v>487</v>
      </c>
      <c r="B478" t="s">
        <v>1133</v>
      </c>
      <c r="C478" t="s">
        <v>16</v>
      </c>
      <c r="D478" t="s">
        <v>55</v>
      </c>
      <c r="E478" t="s">
        <v>1134</v>
      </c>
      <c r="F478">
        <v>1.71</v>
      </c>
      <c r="G478" t="s">
        <v>19</v>
      </c>
      <c r="H478" t="s">
        <v>39</v>
      </c>
      <c r="I478" t="str">
        <f>"1-3"</f>
        <v>1-3</v>
      </c>
      <c r="J478" t="s">
        <v>21</v>
      </c>
      <c r="K478">
        <v>1.714</v>
      </c>
      <c r="L478">
        <v>1</v>
      </c>
      <c r="M478">
        <v>0.71</v>
      </c>
      <c r="N478" t="s">
        <v>22</v>
      </c>
      <c r="O478" t="s">
        <v>1131</v>
      </c>
      <c r="P478" s="15">
        <f t="shared" si="7"/>
        <v>37.599999999999973</v>
      </c>
      <c r="Q478" s="20">
        <v>43497</v>
      </c>
    </row>
    <row r="479" spans="1:17" x14ac:dyDescent="0.25">
      <c r="A479">
        <v>486</v>
      </c>
      <c r="B479" t="s">
        <v>1119</v>
      </c>
      <c r="C479" t="s">
        <v>16</v>
      </c>
      <c r="D479" t="s">
        <v>55</v>
      </c>
      <c r="E479" t="s">
        <v>1132</v>
      </c>
      <c r="F479">
        <v>1</v>
      </c>
      <c r="G479" t="s">
        <v>81</v>
      </c>
      <c r="H479" t="s">
        <v>47</v>
      </c>
      <c r="I479" t="str">
        <f>"1-1"</f>
        <v>1-1</v>
      </c>
      <c r="J479" t="s">
        <v>21</v>
      </c>
      <c r="K479">
        <v>1.7749999999999999</v>
      </c>
      <c r="L479">
        <v>1</v>
      </c>
      <c r="M479">
        <v>0</v>
      </c>
      <c r="N479" t="s">
        <v>22</v>
      </c>
      <c r="O479" t="s">
        <v>1131</v>
      </c>
      <c r="P479" s="15">
        <f t="shared" si="7"/>
        <v>37.599999999999973</v>
      </c>
      <c r="Q479" s="20">
        <v>43497</v>
      </c>
    </row>
    <row r="480" spans="1:17" x14ac:dyDescent="0.25">
      <c r="A480">
        <v>485</v>
      </c>
      <c r="B480" t="s">
        <v>1129</v>
      </c>
      <c r="C480" t="s">
        <v>16</v>
      </c>
      <c r="D480" t="s">
        <v>17</v>
      </c>
      <c r="E480" t="s">
        <v>1130</v>
      </c>
      <c r="F480">
        <v>0</v>
      </c>
      <c r="G480" t="s">
        <v>27</v>
      </c>
      <c r="H480" t="s">
        <v>402</v>
      </c>
      <c r="I480" t="str">
        <f>"3-0"</f>
        <v>3-0</v>
      </c>
      <c r="J480" t="s">
        <v>21</v>
      </c>
      <c r="K480">
        <v>1.84</v>
      </c>
      <c r="L480">
        <v>1</v>
      </c>
      <c r="M480">
        <v>-1</v>
      </c>
      <c r="N480" t="s">
        <v>22</v>
      </c>
      <c r="O480" t="s">
        <v>1131</v>
      </c>
      <c r="P480" s="15">
        <f t="shared" si="7"/>
        <v>36.599999999999973</v>
      </c>
      <c r="Q480" s="20">
        <v>43497</v>
      </c>
    </row>
    <row r="481" spans="1:17" x14ac:dyDescent="0.25">
      <c r="A481">
        <v>484</v>
      </c>
      <c r="B481" t="s">
        <v>1127</v>
      </c>
      <c r="C481" t="s">
        <v>16</v>
      </c>
      <c r="D481" t="s">
        <v>17</v>
      </c>
      <c r="E481" t="s">
        <v>1128</v>
      </c>
      <c r="F481">
        <v>1.93</v>
      </c>
      <c r="G481" t="s">
        <v>19</v>
      </c>
      <c r="H481" t="s">
        <v>93</v>
      </c>
      <c r="I481" t="str">
        <f>"1-3"</f>
        <v>1-3</v>
      </c>
      <c r="J481" t="s">
        <v>21</v>
      </c>
      <c r="K481">
        <v>1.9339999999999999</v>
      </c>
      <c r="L481">
        <v>1</v>
      </c>
      <c r="M481">
        <v>0.93</v>
      </c>
      <c r="N481" t="s">
        <v>22</v>
      </c>
      <c r="O481" t="s">
        <v>1126</v>
      </c>
      <c r="P481" s="15">
        <f t="shared" si="7"/>
        <v>37.529999999999973</v>
      </c>
      <c r="Q481" s="20">
        <v>43497</v>
      </c>
    </row>
    <row r="482" spans="1:17" x14ac:dyDescent="0.25">
      <c r="A482">
        <v>483</v>
      </c>
      <c r="B482" t="s">
        <v>1124</v>
      </c>
      <c r="C482" t="s">
        <v>16</v>
      </c>
      <c r="D482" t="s">
        <v>17</v>
      </c>
      <c r="E482" t="s">
        <v>1125</v>
      </c>
      <c r="F482">
        <v>2.27</v>
      </c>
      <c r="G482" t="s">
        <v>19</v>
      </c>
      <c r="H482" t="s">
        <v>39</v>
      </c>
      <c r="I482" t="str">
        <f>"1-4"</f>
        <v>1-4</v>
      </c>
      <c r="J482" t="s">
        <v>21</v>
      </c>
      <c r="K482">
        <v>2.27</v>
      </c>
      <c r="L482">
        <v>1</v>
      </c>
      <c r="M482">
        <v>1.27</v>
      </c>
      <c r="N482" t="s">
        <v>22</v>
      </c>
      <c r="O482" t="s">
        <v>1126</v>
      </c>
      <c r="P482" s="15">
        <f t="shared" si="7"/>
        <v>38.799999999999976</v>
      </c>
      <c r="Q482" s="20">
        <v>43497</v>
      </c>
    </row>
    <row r="483" spans="1:17" x14ac:dyDescent="0.25">
      <c r="A483">
        <v>482</v>
      </c>
      <c r="B483" t="s">
        <v>1122</v>
      </c>
      <c r="C483" t="s">
        <v>16</v>
      </c>
      <c r="D483" t="s">
        <v>25</v>
      </c>
      <c r="E483" t="s">
        <v>1123</v>
      </c>
      <c r="F483">
        <v>1.9</v>
      </c>
      <c r="G483" t="s">
        <v>19</v>
      </c>
      <c r="H483" t="s">
        <v>93</v>
      </c>
      <c r="I483" t="str">
        <f>"2-2"</f>
        <v>2-2</v>
      </c>
      <c r="J483" t="s">
        <v>21</v>
      </c>
      <c r="K483">
        <v>1.9</v>
      </c>
      <c r="L483">
        <v>1</v>
      </c>
      <c r="M483">
        <v>0.9</v>
      </c>
      <c r="N483" t="s">
        <v>22</v>
      </c>
      <c r="O483" t="s">
        <v>1121</v>
      </c>
      <c r="P483" s="15">
        <f t="shared" si="7"/>
        <v>39.699999999999974</v>
      </c>
      <c r="Q483" s="20">
        <v>43497</v>
      </c>
    </row>
    <row r="484" spans="1:17" x14ac:dyDescent="0.25">
      <c r="A484">
        <v>481</v>
      </c>
      <c r="B484" t="s">
        <v>1119</v>
      </c>
      <c r="C484" t="s">
        <v>16</v>
      </c>
      <c r="D484" t="s">
        <v>25</v>
      </c>
      <c r="E484" t="s">
        <v>1120</v>
      </c>
      <c r="F484">
        <v>0</v>
      </c>
      <c r="G484" t="s">
        <v>27</v>
      </c>
      <c r="H484" t="s">
        <v>93</v>
      </c>
      <c r="I484" t="str">
        <f>"3-0"</f>
        <v>3-0</v>
      </c>
      <c r="J484" t="s">
        <v>21</v>
      </c>
      <c r="K484">
        <v>1.917</v>
      </c>
      <c r="L484">
        <v>1</v>
      </c>
      <c r="M484">
        <v>-1</v>
      </c>
      <c r="N484" t="s">
        <v>22</v>
      </c>
      <c r="O484" t="s">
        <v>1121</v>
      </c>
      <c r="P484" s="15">
        <f t="shared" si="7"/>
        <v>38.699999999999974</v>
      </c>
      <c r="Q484" s="20">
        <v>43497</v>
      </c>
    </row>
    <row r="485" spans="1:17" x14ac:dyDescent="0.25">
      <c r="A485">
        <v>480</v>
      </c>
      <c r="B485" t="s">
        <v>1116</v>
      </c>
      <c r="C485" t="s">
        <v>16</v>
      </c>
      <c r="D485" t="s">
        <v>25</v>
      </c>
      <c r="E485" t="s">
        <v>1117</v>
      </c>
      <c r="F485">
        <v>1</v>
      </c>
      <c r="G485" t="s">
        <v>81</v>
      </c>
      <c r="H485" t="s">
        <v>569</v>
      </c>
      <c r="I485" t="str">
        <f>"1-0"</f>
        <v>1-0</v>
      </c>
      <c r="J485" t="s">
        <v>21</v>
      </c>
      <c r="K485">
        <v>1.925</v>
      </c>
      <c r="L485">
        <v>1</v>
      </c>
      <c r="M485">
        <v>0</v>
      </c>
      <c r="N485" t="s">
        <v>22</v>
      </c>
      <c r="O485" t="s">
        <v>1118</v>
      </c>
      <c r="P485" s="15">
        <f t="shared" si="7"/>
        <v>38.699999999999974</v>
      </c>
      <c r="Q485" s="20">
        <v>43497</v>
      </c>
    </row>
    <row r="486" spans="1:17" x14ac:dyDescent="0.25">
      <c r="A486">
        <v>479</v>
      </c>
      <c r="B486" t="s">
        <v>1113</v>
      </c>
      <c r="C486" t="s">
        <v>16</v>
      </c>
      <c r="D486" t="s">
        <v>25</v>
      </c>
      <c r="E486" t="s">
        <v>1114</v>
      </c>
      <c r="F486">
        <v>1.72</v>
      </c>
      <c r="G486" t="s">
        <v>19</v>
      </c>
      <c r="H486" t="s">
        <v>35</v>
      </c>
      <c r="I486" t="str">
        <f>"0-1"</f>
        <v>0-1</v>
      </c>
      <c r="J486" t="s">
        <v>21</v>
      </c>
      <c r="K486">
        <v>1.724</v>
      </c>
      <c r="L486">
        <v>1</v>
      </c>
      <c r="M486">
        <v>0.72</v>
      </c>
      <c r="N486" t="s">
        <v>22</v>
      </c>
      <c r="O486" t="s">
        <v>1115</v>
      </c>
      <c r="P486" s="15">
        <f t="shared" si="7"/>
        <v>39.419999999999973</v>
      </c>
      <c r="Q486" s="20">
        <v>43497</v>
      </c>
    </row>
    <row r="487" spans="1:17" x14ac:dyDescent="0.25">
      <c r="A487">
        <v>478</v>
      </c>
      <c r="B487" t="s">
        <v>1110</v>
      </c>
      <c r="C487" t="s">
        <v>16</v>
      </c>
      <c r="D487" t="s">
        <v>101</v>
      </c>
      <c r="E487" t="s">
        <v>1111</v>
      </c>
      <c r="F487">
        <v>0</v>
      </c>
      <c r="G487" t="s">
        <v>27</v>
      </c>
      <c r="H487" t="s">
        <v>93</v>
      </c>
      <c r="I487" t="str">
        <f>"2-1"</f>
        <v>2-1</v>
      </c>
      <c r="J487" t="s">
        <v>21</v>
      </c>
      <c r="K487">
        <v>1.9339999999999999</v>
      </c>
      <c r="L487">
        <v>1</v>
      </c>
      <c r="M487">
        <v>-1</v>
      </c>
      <c r="N487" t="s">
        <v>22</v>
      </c>
      <c r="O487" t="s">
        <v>1112</v>
      </c>
      <c r="P487" s="15">
        <f t="shared" si="7"/>
        <v>38.419999999999973</v>
      </c>
      <c r="Q487" s="20">
        <v>43497</v>
      </c>
    </row>
    <row r="488" spans="1:17" x14ac:dyDescent="0.25">
      <c r="A488">
        <v>477</v>
      </c>
      <c r="B488" t="s">
        <v>1012</v>
      </c>
      <c r="C488" t="s">
        <v>16</v>
      </c>
      <c r="D488" t="s">
        <v>59</v>
      </c>
      <c r="E488" t="s">
        <v>1108</v>
      </c>
      <c r="F488">
        <v>1.81</v>
      </c>
      <c r="G488" t="s">
        <v>19</v>
      </c>
      <c r="H488" t="s">
        <v>73</v>
      </c>
      <c r="I488" t="str">
        <f>"2-0"</f>
        <v>2-0</v>
      </c>
      <c r="J488" t="s">
        <v>21</v>
      </c>
      <c r="K488">
        <v>1.8129999999999999</v>
      </c>
      <c r="L488">
        <v>1</v>
      </c>
      <c r="M488">
        <v>0.81</v>
      </c>
      <c r="N488" t="s">
        <v>22</v>
      </c>
      <c r="O488" t="s">
        <v>1109</v>
      </c>
      <c r="P488" s="15">
        <f t="shared" si="7"/>
        <v>39.229999999999976</v>
      </c>
      <c r="Q488" s="20">
        <v>43497</v>
      </c>
    </row>
    <row r="489" spans="1:17" x14ac:dyDescent="0.25">
      <c r="A489">
        <v>476</v>
      </c>
      <c r="B489" t="s">
        <v>1069</v>
      </c>
      <c r="C489" t="s">
        <v>16</v>
      </c>
      <c r="D489" t="s">
        <v>17</v>
      </c>
      <c r="E489" t="s">
        <v>1106</v>
      </c>
      <c r="F489">
        <v>1</v>
      </c>
      <c r="G489" t="s">
        <v>81</v>
      </c>
      <c r="H489" t="s">
        <v>51</v>
      </c>
      <c r="I489" t="str">
        <f>"2-1"</f>
        <v>2-1</v>
      </c>
      <c r="J489" t="s">
        <v>21</v>
      </c>
      <c r="K489">
        <v>1.7629999999999999</v>
      </c>
      <c r="L489">
        <v>1</v>
      </c>
      <c r="M489">
        <v>0</v>
      </c>
      <c r="N489" t="s">
        <v>22</v>
      </c>
      <c r="O489" t="s">
        <v>1107</v>
      </c>
      <c r="P489" s="15">
        <f t="shared" si="7"/>
        <v>39.229999999999976</v>
      </c>
      <c r="Q489" s="20">
        <v>43497</v>
      </c>
    </row>
    <row r="490" spans="1:17" x14ac:dyDescent="0.25">
      <c r="A490">
        <v>475</v>
      </c>
      <c r="B490" t="s">
        <v>1103</v>
      </c>
      <c r="C490" t="s">
        <v>16</v>
      </c>
      <c r="D490" t="s">
        <v>101</v>
      </c>
      <c r="E490" t="s">
        <v>1104</v>
      </c>
      <c r="F490">
        <v>0</v>
      </c>
      <c r="G490" t="s">
        <v>27</v>
      </c>
      <c r="H490" t="s">
        <v>93</v>
      </c>
      <c r="I490" t="str">
        <f>"1-0"</f>
        <v>1-0</v>
      </c>
      <c r="J490" t="s">
        <v>21</v>
      </c>
      <c r="K490">
        <v>2.17</v>
      </c>
      <c r="L490">
        <v>1</v>
      </c>
      <c r="M490">
        <v>-1</v>
      </c>
      <c r="N490" t="s">
        <v>22</v>
      </c>
      <c r="O490" t="s">
        <v>1105</v>
      </c>
      <c r="P490" s="15">
        <f t="shared" si="7"/>
        <v>38.229999999999976</v>
      </c>
      <c r="Q490" s="20">
        <v>43497</v>
      </c>
    </row>
    <row r="491" spans="1:17" x14ac:dyDescent="0.25">
      <c r="A491">
        <v>474</v>
      </c>
      <c r="B491" t="s">
        <v>1101</v>
      </c>
      <c r="C491" t="s">
        <v>16</v>
      </c>
      <c r="D491" t="s">
        <v>101</v>
      </c>
      <c r="E491" t="s">
        <v>1102</v>
      </c>
      <c r="F491">
        <v>1</v>
      </c>
      <c r="G491" t="s">
        <v>81</v>
      </c>
      <c r="H491" t="s">
        <v>110</v>
      </c>
      <c r="I491" t="str">
        <f>"0-1"</f>
        <v>0-1</v>
      </c>
      <c r="J491" t="s">
        <v>21</v>
      </c>
      <c r="K491">
        <v>1.8540000000000001</v>
      </c>
      <c r="L491">
        <v>1</v>
      </c>
      <c r="M491">
        <v>0</v>
      </c>
      <c r="N491" t="s">
        <v>22</v>
      </c>
      <c r="O491" t="s">
        <v>1100</v>
      </c>
      <c r="P491" s="15">
        <f t="shared" si="7"/>
        <v>38.229999999999976</v>
      </c>
      <c r="Q491" s="20">
        <v>43497</v>
      </c>
    </row>
    <row r="492" spans="1:17" x14ac:dyDescent="0.25">
      <c r="A492">
        <v>473</v>
      </c>
      <c r="B492" t="s">
        <v>1098</v>
      </c>
      <c r="C492" t="s">
        <v>16</v>
      </c>
      <c r="D492" t="s">
        <v>25</v>
      </c>
      <c r="E492" t="s">
        <v>1099</v>
      </c>
      <c r="F492">
        <v>0</v>
      </c>
      <c r="G492" t="s">
        <v>27</v>
      </c>
      <c r="H492" t="s">
        <v>191</v>
      </c>
      <c r="I492" t="str">
        <f>"1-2"</f>
        <v>1-2</v>
      </c>
      <c r="J492" t="s">
        <v>21</v>
      </c>
      <c r="K492">
        <v>1.97</v>
      </c>
      <c r="L492">
        <v>1</v>
      </c>
      <c r="M492">
        <v>-1</v>
      </c>
      <c r="N492" t="s">
        <v>22</v>
      </c>
      <c r="O492" t="s">
        <v>1100</v>
      </c>
      <c r="P492" s="15">
        <f t="shared" si="7"/>
        <v>37.229999999999976</v>
      </c>
      <c r="Q492" s="20">
        <v>43497</v>
      </c>
    </row>
    <row r="493" spans="1:17" x14ac:dyDescent="0.25">
      <c r="A493">
        <v>472</v>
      </c>
      <c r="B493" t="s">
        <v>1069</v>
      </c>
      <c r="C493" t="s">
        <v>16</v>
      </c>
      <c r="D493" t="s">
        <v>55</v>
      </c>
      <c r="E493" t="s">
        <v>1096</v>
      </c>
      <c r="F493">
        <v>0</v>
      </c>
      <c r="G493" t="s">
        <v>27</v>
      </c>
      <c r="H493" t="s">
        <v>290</v>
      </c>
      <c r="I493" t="str">
        <f>"0-0"</f>
        <v>0-0</v>
      </c>
      <c r="J493" t="s">
        <v>21</v>
      </c>
      <c r="K493">
        <v>2.1800000000000002</v>
      </c>
      <c r="L493">
        <v>1</v>
      </c>
      <c r="M493">
        <v>-1</v>
      </c>
      <c r="N493" t="s">
        <v>22</v>
      </c>
      <c r="O493" t="s">
        <v>1097</v>
      </c>
      <c r="P493" s="15">
        <f t="shared" si="7"/>
        <v>36.229999999999976</v>
      </c>
      <c r="Q493" s="20">
        <v>43497</v>
      </c>
    </row>
    <row r="494" spans="1:17" x14ac:dyDescent="0.25">
      <c r="A494">
        <v>471</v>
      </c>
      <c r="B494" t="s">
        <v>1093</v>
      </c>
      <c r="C494" t="s">
        <v>16</v>
      </c>
      <c r="D494" t="s">
        <v>59</v>
      </c>
      <c r="E494" t="s">
        <v>1094</v>
      </c>
      <c r="F494">
        <v>0</v>
      </c>
      <c r="G494" t="s">
        <v>27</v>
      </c>
      <c r="H494" t="s">
        <v>39</v>
      </c>
      <c r="I494" t="str">
        <f>"2-1"</f>
        <v>2-1</v>
      </c>
      <c r="J494" t="s">
        <v>21</v>
      </c>
      <c r="K494">
        <v>1.68</v>
      </c>
      <c r="L494">
        <v>1</v>
      </c>
      <c r="M494">
        <v>-1</v>
      </c>
      <c r="N494" t="s">
        <v>22</v>
      </c>
      <c r="O494" t="s">
        <v>1095</v>
      </c>
      <c r="P494" s="15">
        <f t="shared" si="7"/>
        <v>35.229999999999976</v>
      </c>
      <c r="Q494" s="20">
        <v>43497</v>
      </c>
    </row>
    <row r="495" spans="1:17" x14ac:dyDescent="0.25">
      <c r="A495">
        <v>470</v>
      </c>
      <c r="B495" t="s">
        <v>1090</v>
      </c>
      <c r="C495" t="s">
        <v>16</v>
      </c>
      <c r="D495" t="s">
        <v>25</v>
      </c>
      <c r="E495" t="s">
        <v>1091</v>
      </c>
      <c r="F495">
        <v>2.12</v>
      </c>
      <c r="G495" t="s">
        <v>19</v>
      </c>
      <c r="H495" t="s">
        <v>93</v>
      </c>
      <c r="I495" t="str">
        <f>"0-0"</f>
        <v>0-0</v>
      </c>
      <c r="J495" t="s">
        <v>21</v>
      </c>
      <c r="K495">
        <v>2.12</v>
      </c>
      <c r="L495">
        <v>1</v>
      </c>
      <c r="M495">
        <v>1.1200000000000001</v>
      </c>
      <c r="N495" t="s">
        <v>22</v>
      </c>
      <c r="O495" t="s">
        <v>1092</v>
      </c>
      <c r="P495" s="15">
        <f t="shared" si="7"/>
        <v>36.349999999999973</v>
      </c>
      <c r="Q495" s="20">
        <v>43497</v>
      </c>
    </row>
    <row r="496" spans="1:17" x14ac:dyDescent="0.25">
      <c r="A496">
        <v>469</v>
      </c>
      <c r="B496" t="s">
        <v>1088</v>
      </c>
      <c r="C496" t="s">
        <v>16</v>
      </c>
      <c r="D496" t="s">
        <v>25</v>
      </c>
      <c r="E496" t="s">
        <v>1089</v>
      </c>
      <c r="F496">
        <v>0</v>
      </c>
      <c r="G496" t="s">
        <v>27</v>
      </c>
      <c r="H496" t="s">
        <v>35</v>
      </c>
      <c r="I496" t="str">
        <f>"3-0"</f>
        <v>3-0</v>
      </c>
      <c r="J496" t="s">
        <v>21</v>
      </c>
      <c r="K496">
        <v>2.08</v>
      </c>
      <c r="L496">
        <v>1</v>
      </c>
      <c r="M496">
        <v>-1</v>
      </c>
      <c r="N496" t="s">
        <v>22</v>
      </c>
      <c r="O496" t="s">
        <v>1087</v>
      </c>
      <c r="P496" s="15">
        <f t="shared" si="7"/>
        <v>35.349999999999973</v>
      </c>
      <c r="Q496" s="20">
        <v>43497</v>
      </c>
    </row>
    <row r="497" spans="1:17" x14ac:dyDescent="0.25">
      <c r="A497">
        <v>468</v>
      </c>
      <c r="B497" t="s">
        <v>1085</v>
      </c>
      <c r="C497" t="s">
        <v>16</v>
      </c>
      <c r="D497" t="s">
        <v>25</v>
      </c>
      <c r="E497" t="s">
        <v>1086</v>
      </c>
      <c r="F497">
        <v>2.15</v>
      </c>
      <c r="G497" t="s">
        <v>19</v>
      </c>
      <c r="H497" t="s">
        <v>93</v>
      </c>
      <c r="I497" t="str">
        <f>"1-1"</f>
        <v>1-1</v>
      </c>
      <c r="J497" t="s">
        <v>21</v>
      </c>
      <c r="K497">
        <v>2.15</v>
      </c>
      <c r="L497">
        <v>1</v>
      </c>
      <c r="M497">
        <v>1.1499999999999999</v>
      </c>
      <c r="N497" t="s">
        <v>22</v>
      </c>
      <c r="O497" t="s">
        <v>1087</v>
      </c>
      <c r="P497" s="15">
        <f t="shared" si="7"/>
        <v>36.499999999999972</v>
      </c>
      <c r="Q497" s="20">
        <v>43497</v>
      </c>
    </row>
    <row r="498" spans="1:17" x14ac:dyDescent="0.25">
      <c r="A498">
        <v>467</v>
      </c>
      <c r="B498" t="s">
        <v>1083</v>
      </c>
      <c r="C498" t="s">
        <v>16</v>
      </c>
      <c r="D498" t="s">
        <v>17</v>
      </c>
      <c r="E498" t="s">
        <v>1084</v>
      </c>
      <c r="F498">
        <v>1.68</v>
      </c>
      <c r="G498" t="s">
        <v>19</v>
      </c>
      <c r="H498" t="s">
        <v>113</v>
      </c>
      <c r="I498" t="str">
        <f>"2-1"</f>
        <v>2-1</v>
      </c>
      <c r="J498" t="s">
        <v>21</v>
      </c>
      <c r="K498">
        <v>1.6839999999999999</v>
      </c>
      <c r="L498">
        <v>1</v>
      </c>
      <c r="M498">
        <v>0.68</v>
      </c>
      <c r="N498" t="s">
        <v>22</v>
      </c>
      <c r="O498" t="s">
        <v>1081</v>
      </c>
      <c r="P498" s="15">
        <f t="shared" si="7"/>
        <v>37.179999999999971</v>
      </c>
      <c r="Q498" s="20">
        <v>43497</v>
      </c>
    </row>
    <row r="499" spans="1:17" x14ac:dyDescent="0.25">
      <c r="A499">
        <v>466</v>
      </c>
      <c r="B499" t="s">
        <v>1074</v>
      </c>
      <c r="C499" t="s">
        <v>16</v>
      </c>
      <c r="D499" t="s">
        <v>17</v>
      </c>
      <c r="E499" t="s">
        <v>1082</v>
      </c>
      <c r="F499">
        <v>1</v>
      </c>
      <c r="G499" t="s">
        <v>81</v>
      </c>
      <c r="H499" t="s">
        <v>32</v>
      </c>
      <c r="I499" t="str">
        <f>"2-1"</f>
        <v>2-1</v>
      </c>
      <c r="J499" t="s">
        <v>21</v>
      </c>
      <c r="K499">
        <v>1.9</v>
      </c>
      <c r="L499">
        <v>1</v>
      </c>
      <c r="M499">
        <v>0</v>
      </c>
      <c r="N499" t="s">
        <v>22</v>
      </c>
      <c r="O499" t="s">
        <v>1081</v>
      </c>
      <c r="P499" s="15">
        <f t="shared" si="7"/>
        <v>37.179999999999971</v>
      </c>
      <c r="Q499" s="20">
        <v>43497</v>
      </c>
    </row>
    <row r="500" spans="1:17" x14ac:dyDescent="0.25">
      <c r="A500">
        <v>465</v>
      </c>
      <c r="B500" t="s">
        <v>1079</v>
      </c>
      <c r="C500" t="s">
        <v>16</v>
      </c>
      <c r="D500" t="s">
        <v>17</v>
      </c>
      <c r="E500" t="s">
        <v>1080</v>
      </c>
      <c r="F500">
        <v>0</v>
      </c>
      <c r="G500" t="s">
        <v>27</v>
      </c>
      <c r="H500" t="s">
        <v>51</v>
      </c>
      <c r="I500" t="str">
        <f>"0-0"</f>
        <v>0-0</v>
      </c>
      <c r="J500" t="s">
        <v>21</v>
      </c>
      <c r="K500">
        <v>1.714</v>
      </c>
      <c r="L500">
        <v>1</v>
      </c>
      <c r="M500">
        <v>-1</v>
      </c>
      <c r="N500" t="s">
        <v>22</v>
      </c>
      <c r="O500" t="s">
        <v>1081</v>
      </c>
      <c r="P500" s="15">
        <f t="shared" si="7"/>
        <v>36.179999999999971</v>
      </c>
      <c r="Q500" s="20">
        <v>43497</v>
      </c>
    </row>
    <row r="501" spans="1:17" x14ac:dyDescent="0.25">
      <c r="A501">
        <v>464</v>
      </c>
      <c r="B501" t="s">
        <v>1077</v>
      </c>
      <c r="C501" t="s">
        <v>16</v>
      </c>
      <c r="D501" t="s">
        <v>55</v>
      </c>
      <c r="E501" t="s">
        <v>1078</v>
      </c>
      <c r="F501">
        <v>1</v>
      </c>
      <c r="G501" t="s">
        <v>81</v>
      </c>
      <c r="H501" t="s">
        <v>35</v>
      </c>
      <c r="I501" t="str">
        <f>"1-1"</f>
        <v>1-1</v>
      </c>
      <c r="J501" t="s">
        <v>21</v>
      </c>
      <c r="K501">
        <v>2.25</v>
      </c>
      <c r="L501">
        <v>1</v>
      </c>
      <c r="M501">
        <v>0</v>
      </c>
      <c r="N501" t="s">
        <v>22</v>
      </c>
      <c r="O501" t="s">
        <v>1076</v>
      </c>
      <c r="P501" s="15">
        <f t="shared" si="7"/>
        <v>36.179999999999971</v>
      </c>
      <c r="Q501" s="20">
        <v>43497</v>
      </c>
    </row>
    <row r="502" spans="1:17" x14ac:dyDescent="0.25">
      <c r="A502">
        <v>463</v>
      </c>
      <c r="B502" t="s">
        <v>1074</v>
      </c>
      <c r="C502" t="s">
        <v>16</v>
      </c>
      <c r="D502" t="s">
        <v>55</v>
      </c>
      <c r="E502" t="s">
        <v>1075</v>
      </c>
      <c r="F502">
        <v>1.71</v>
      </c>
      <c r="G502" t="s">
        <v>19</v>
      </c>
      <c r="H502" t="s">
        <v>51</v>
      </c>
      <c r="I502" t="str">
        <f>"2-0"</f>
        <v>2-0</v>
      </c>
      <c r="J502" t="s">
        <v>21</v>
      </c>
      <c r="K502">
        <v>1.7090000000000001</v>
      </c>
      <c r="L502">
        <v>1</v>
      </c>
      <c r="M502">
        <v>0.71</v>
      </c>
      <c r="N502" t="s">
        <v>22</v>
      </c>
      <c r="O502" t="s">
        <v>1076</v>
      </c>
      <c r="P502" s="15">
        <f t="shared" si="7"/>
        <v>36.889999999999972</v>
      </c>
      <c r="Q502" s="20">
        <v>43497</v>
      </c>
    </row>
    <row r="503" spans="1:17" x14ac:dyDescent="0.25">
      <c r="A503">
        <v>462</v>
      </c>
      <c r="B503" t="s">
        <v>1072</v>
      </c>
      <c r="C503" t="s">
        <v>16</v>
      </c>
      <c r="D503" t="s">
        <v>101</v>
      </c>
      <c r="E503" t="s">
        <v>1073</v>
      </c>
      <c r="F503">
        <v>1.72</v>
      </c>
      <c r="G503" t="s">
        <v>19</v>
      </c>
      <c r="H503" t="s">
        <v>47</v>
      </c>
      <c r="I503" t="str">
        <f>"2-0"</f>
        <v>2-0</v>
      </c>
      <c r="J503" t="s">
        <v>21</v>
      </c>
      <c r="K503">
        <v>1.7190000000000001</v>
      </c>
      <c r="L503">
        <v>1</v>
      </c>
      <c r="M503">
        <v>0.72</v>
      </c>
      <c r="N503" t="s">
        <v>22</v>
      </c>
      <c r="O503" t="s">
        <v>1071</v>
      </c>
      <c r="P503" s="15">
        <f t="shared" si="7"/>
        <v>37.609999999999971</v>
      </c>
      <c r="Q503" s="20">
        <v>43497</v>
      </c>
    </row>
    <row r="504" spans="1:17" x14ac:dyDescent="0.25">
      <c r="A504">
        <v>461</v>
      </c>
      <c r="B504" t="s">
        <v>1069</v>
      </c>
      <c r="C504" t="s">
        <v>16</v>
      </c>
      <c r="D504" t="s">
        <v>400</v>
      </c>
      <c r="E504" t="s">
        <v>1070</v>
      </c>
      <c r="F504">
        <v>0</v>
      </c>
      <c r="G504" t="s">
        <v>27</v>
      </c>
      <c r="H504" t="s">
        <v>73</v>
      </c>
      <c r="I504" t="str">
        <f>"0-2"</f>
        <v>0-2</v>
      </c>
      <c r="J504" t="s">
        <v>21</v>
      </c>
      <c r="K504">
        <v>2.1</v>
      </c>
      <c r="L504">
        <v>1</v>
      </c>
      <c r="M504">
        <v>-1</v>
      </c>
      <c r="N504" t="s">
        <v>22</v>
      </c>
      <c r="O504" t="s">
        <v>1071</v>
      </c>
      <c r="P504" s="15">
        <f t="shared" si="7"/>
        <v>36.609999999999971</v>
      </c>
      <c r="Q504" s="20">
        <v>43497</v>
      </c>
    </row>
    <row r="505" spans="1:17" x14ac:dyDescent="0.25">
      <c r="A505">
        <v>460</v>
      </c>
      <c r="B505" t="s">
        <v>1061</v>
      </c>
      <c r="C505" t="s">
        <v>16</v>
      </c>
      <c r="D505" t="s">
        <v>230</v>
      </c>
      <c r="E505" t="s">
        <v>1067</v>
      </c>
      <c r="F505">
        <v>0</v>
      </c>
      <c r="G505" t="s">
        <v>27</v>
      </c>
      <c r="H505" t="s">
        <v>73</v>
      </c>
      <c r="I505" t="str">
        <f>"0-0"</f>
        <v>0-0</v>
      </c>
      <c r="J505" t="s">
        <v>21</v>
      </c>
      <c r="K505">
        <v>1.97</v>
      </c>
      <c r="L505">
        <v>1</v>
      </c>
      <c r="M505">
        <v>-1</v>
      </c>
      <c r="N505" t="s">
        <v>22</v>
      </c>
      <c r="O505" t="s">
        <v>1068</v>
      </c>
      <c r="P505" s="15">
        <f t="shared" si="7"/>
        <v>35.609999999999971</v>
      </c>
      <c r="Q505" s="20">
        <v>43497</v>
      </c>
    </row>
    <row r="506" spans="1:17" x14ac:dyDescent="0.25">
      <c r="A506">
        <v>459</v>
      </c>
      <c r="B506" t="s">
        <v>1040</v>
      </c>
      <c r="C506" t="s">
        <v>16</v>
      </c>
      <c r="D506" t="s">
        <v>200</v>
      </c>
      <c r="E506" t="s">
        <v>1066</v>
      </c>
      <c r="F506">
        <v>1.76</v>
      </c>
      <c r="G506" t="s">
        <v>19</v>
      </c>
      <c r="H506" t="s">
        <v>191</v>
      </c>
      <c r="I506" t="str">
        <f>"3-0"</f>
        <v>3-0</v>
      </c>
      <c r="J506" t="s">
        <v>21</v>
      </c>
      <c r="K506">
        <v>1.7629999999999999</v>
      </c>
      <c r="L506">
        <v>1</v>
      </c>
      <c r="M506">
        <v>0.76</v>
      </c>
      <c r="N506" t="s">
        <v>22</v>
      </c>
      <c r="O506" t="s">
        <v>1065</v>
      </c>
      <c r="P506" s="15">
        <f t="shared" si="7"/>
        <v>36.369999999999969</v>
      </c>
      <c r="Q506" s="20">
        <v>43497</v>
      </c>
    </row>
    <row r="507" spans="1:17" x14ac:dyDescent="0.25">
      <c r="A507">
        <v>458</v>
      </c>
      <c r="B507" t="s">
        <v>1028</v>
      </c>
      <c r="C507" t="s">
        <v>16</v>
      </c>
      <c r="D507" t="s">
        <v>59</v>
      </c>
      <c r="E507" t="s">
        <v>1064</v>
      </c>
      <c r="F507">
        <v>0</v>
      </c>
      <c r="G507" t="s">
        <v>27</v>
      </c>
      <c r="H507" t="s">
        <v>47</v>
      </c>
      <c r="I507" t="str">
        <f>"1-5"</f>
        <v>1-5</v>
      </c>
      <c r="J507" t="s">
        <v>21</v>
      </c>
      <c r="K507">
        <v>2.2599999999999998</v>
      </c>
      <c r="L507">
        <v>1</v>
      </c>
      <c r="M507">
        <v>-1</v>
      </c>
      <c r="N507" t="s">
        <v>22</v>
      </c>
      <c r="O507" t="s">
        <v>1065</v>
      </c>
      <c r="P507" s="15">
        <f t="shared" si="7"/>
        <v>35.369999999999969</v>
      </c>
      <c r="Q507" s="20">
        <v>43497</v>
      </c>
    </row>
    <row r="508" spans="1:17" x14ac:dyDescent="0.25">
      <c r="A508">
        <v>457</v>
      </c>
      <c r="B508" t="s">
        <v>1061</v>
      </c>
      <c r="C508" t="s">
        <v>16</v>
      </c>
      <c r="D508" t="s">
        <v>230</v>
      </c>
      <c r="E508" t="s">
        <v>1062</v>
      </c>
      <c r="F508">
        <v>0</v>
      </c>
      <c r="G508" t="s">
        <v>27</v>
      </c>
      <c r="H508" t="s">
        <v>39</v>
      </c>
      <c r="I508" t="str">
        <f>"0-0"</f>
        <v>0-0</v>
      </c>
      <c r="J508" t="s">
        <v>21</v>
      </c>
      <c r="K508">
        <v>1.806</v>
      </c>
      <c r="L508">
        <v>1</v>
      </c>
      <c r="M508">
        <v>-1</v>
      </c>
      <c r="N508" t="s">
        <v>22</v>
      </c>
      <c r="O508" t="s">
        <v>1063</v>
      </c>
      <c r="P508" s="15">
        <f t="shared" si="7"/>
        <v>34.369999999999969</v>
      </c>
      <c r="Q508" s="20">
        <v>43497</v>
      </c>
    </row>
    <row r="509" spans="1:17" x14ac:dyDescent="0.25">
      <c r="A509">
        <v>456</v>
      </c>
      <c r="B509" t="s">
        <v>1033</v>
      </c>
      <c r="C509" t="s">
        <v>16</v>
      </c>
      <c r="D509" t="s">
        <v>230</v>
      </c>
      <c r="E509" t="s">
        <v>1060</v>
      </c>
      <c r="F509">
        <v>0</v>
      </c>
      <c r="G509" t="s">
        <v>27</v>
      </c>
      <c r="H509" t="s">
        <v>35</v>
      </c>
      <c r="I509" t="str">
        <f>"2-0"</f>
        <v>2-0</v>
      </c>
      <c r="J509" t="s">
        <v>21</v>
      </c>
      <c r="K509">
        <v>1.97</v>
      </c>
      <c r="L509">
        <v>1</v>
      </c>
      <c r="M509">
        <v>-1</v>
      </c>
      <c r="N509" t="s">
        <v>22</v>
      </c>
      <c r="O509" t="s">
        <v>1059</v>
      </c>
      <c r="P509" s="15">
        <f t="shared" si="7"/>
        <v>33.369999999999969</v>
      </c>
      <c r="Q509" s="20">
        <v>43497</v>
      </c>
    </row>
    <row r="510" spans="1:17" x14ac:dyDescent="0.25">
      <c r="A510">
        <v>455</v>
      </c>
      <c r="B510" t="s">
        <v>1033</v>
      </c>
      <c r="C510" t="s">
        <v>16</v>
      </c>
      <c r="D510" t="s">
        <v>230</v>
      </c>
      <c r="E510" t="s">
        <v>1058</v>
      </c>
      <c r="F510">
        <v>0</v>
      </c>
      <c r="G510" t="s">
        <v>27</v>
      </c>
      <c r="H510" t="s">
        <v>290</v>
      </c>
      <c r="I510" t="str">
        <f>"2-3"</f>
        <v>2-3</v>
      </c>
      <c r="J510" t="s">
        <v>21</v>
      </c>
      <c r="K510">
        <v>1.806</v>
      </c>
      <c r="L510">
        <v>1</v>
      </c>
      <c r="M510">
        <v>-1</v>
      </c>
      <c r="N510" t="s">
        <v>22</v>
      </c>
      <c r="O510" t="s">
        <v>1059</v>
      </c>
      <c r="P510" s="15">
        <f t="shared" si="7"/>
        <v>32.369999999999969</v>
      </c>
      <c r="Q510" s="20">
        <v>43497</v>
      </c>
    </row>
    <row r="511" spans="1:17" x14ac:dyDescent="0.25">
      <c r="A511">
        <v>454</v>
      </c>
      <c r="B511" t="s">
        <v>1056</v>
      </c>
      <c r="C511" t="s">
        <v>16</v>
      </c>
      <c r="D511" t="s">
        <v>55</v>
      </c>
      <c r="E511" t="s">
        <v>1057</v>
      </c>
      <c r="F511">
        <v>0</v>
      </c>
      <c r="G511" t="s">
        <v>27</v>
      </c>
      <c r="H511" t="s">
        <v>73</v>
      </c>
      <c r="I511" t="str">
        <f>"1-1"</f>
        <v>1-1</v>
      </c>
      <c r="J511" t="s">
        <v>21</v>
      </c>
      <c r="K511">
        <v>1.8839999999999999</v>
      </c>
      <c r="L511">
        <v>1</v>
      </c>
      <c r="M511">
        <v>-1</v>
      </c>
      <c r="N511" t="s">
        <v>22</v>
      </c>
      <c r="O511" t="s">
        <v>1055</v>
      </c>
      <c r="P511" s="15">
        <f t="shared" si="7"/>
        <v>31.369999999999969</v>
      </c>
      <c r="Q511" s="20">
        <v>43497</v>
      </c>
    </row>
    <row r="512" spans="1:17" x14ac:dyDescent="0.25">
      <c r="A512">
        <v>453</v>
      </c>
      <c r="B512" t="s">
        <v>1053</v>
      </c>
      <c r="C512" t="s">
        <v>16</v>
      </c>
      <c r="D512" t="s">
        <v>101</v>
      </c>
      <c r="E512" t="s">
        <v>1054</v>
      </c>
      <c r="F512">
        <v>1.85</v>
      </c>
      <c r="G512" t="s">
        <v>19</v>
      </c>
      <c r="H512" t="s">
        <v>47</v>
      </c>
      <c r="I512" t="str">
        <f>"1-0"</f>
        <v>1-0</v>
      </c>
      <c r="J512" t="s">
        <v>21</v>
      </c>
      <c r="K512">
        <v>1.8540000000000001</v>
      </c>
      <c r="L512">
        <v>1</v>
      </c>
      <c r="M512">
        <v>0.85</v>
      </c>
      <c r="N512" t="s">
        <v>22</v>
      </c>
      <c r="O512" t="s">
        <v>1055</v>
      </c>
      <c r="P512" s="15">
        <f t="shared" si="7"/>
        <v>32.21999999999997</v>
      </c>
      <c r="Q512" s="20">
        <v>43497</v>
      </c>
    </row>
    <row r="513" spans="1:17" x14ac:dyDescent="0.25">
      <c r="A513">
        <v>452</v>
      </c>
      <c r="B513" t="s">
        <v>1050</v>
      </c>
      <c r="C513" t="s">
        <v>16</v>
      </c>
      <c r="D513" t="s">
        <v>25</v>
      </c>
      <c r="E513" t="s">
        <v>1051</v>
      </c>
      <c r="F513">
        <v>1.77</v>
      </c>
      <c r="G513" t="s">
        <v>19</v>
      </c>
      <c r="H513" t="s">
        <v>73</v>
      </c>
      <c r="I513" t="str">
        <f>"2-1"</f>
        <v>2-1</v>
      </c>
      <c r="J513" t="s">
        <v>21</v>
      </c>
      <c r="K513">
        <v>1.7689999999999999</v>
      </c>
      <c r="L513">
        <v>1</v>
      </c>
      <c r="M513">
        <v>0.77</v>
      </c>
      <c r="N513" t="s">
        <v>22</v>
      </c>
      <c r="O513" t="s">
        <v>1052</v>
      </c>
      <c r="P513" s="15">
        <f t="shared" si="7"/>
        <v>32.989999999999974</v>
      </c>
      <c r="Q513" s="20">
        <v>43497</v>
      </c>
    </row>
    <row r="514" spans="1:17" x14ac:dyDescent="0.25">
      <c r="A514">
        <v>451</v>
      </c>
      <c r="B514" t="s">
        <v>1047</v>
      </c>
      <c r="C514" t="s">
        <v>16</v>
      </c>
      <c r="D514" t="s">
        <v>200</v>
      </c>
      <c r="E514" t="s">
        <v>1048</v>
      </c>
      <c r="F514">
        <v>1.77</v>
      </c>
      <c r="G514" t="s">
        <v>19</v>
      </c>
      <c r="H514" t="s">
        <v>73</v>
      </c>
      <c r="I514" t="str">
        <f>"2-0"</f>
        <v>2-0</v>
      </c>
      <c r="J514" t="s">
        <v>21</v>
      </c>
      <c r="K514">
        <v>1.7689999999999999</v>
      </c>
      <c r="L514">
        <v>1</v>
      </c>
      <c r="M514">
        <v>0.77</v>
      </c>
      <c r="N514" t="s">
        <v>22</v>
      </c>
      <c r="O514" t="s">
        <v>1049</v>
      </c>
      <c r="P514" s="15">
        <f t="shared" si="7"/>
        <v>33.759999999999977</v>
      </c>
      <c r="Q514" s="20">
        <v>43497</v>
      </c>
    </row>
    <row r="515" spans="1:17" x14ac:dyDescent="0.25">
      <c r="A515">
        <v>450</v>
      </c>
      <c r="B515" t="s">
        <v>1040</v>
      </c>
      <c r="C515" t="s">
        <v>16</v>
      </c>
      <c r="D515" t="s">
        <v>200</v>
      </c>
      <c r="E515" t="s">
        <v>1045</v>
      </c>
      <c r="F515">
        <v>2.04</v>
      </c>
      <c r="G515" t="s">
        <v>19</v>
      </c>
      <c r="H515" t="s">
        <v>93</v>
      </c>
      <c r="I515" t="str">
        <f>"1-1"</f>
        <v>1-1</v>
      </c>
      <c r="J515" t="s">
        <v>21</v>
      </c>
      <c r="K515">
        <v>2.04</v>
      </c>
      <c r="L515">
        <v>1</v>
      </c>
      <c r="M515">
        <v>1.04</v>
      </c>
      <c r="N515" t="s">
        <v>22</v>
      </c>
      <c r="O515" t="s">
        <v>1046</v>
      </c>
      <c r="P515" s="15">
        <f t="shared" si="7"/>
        <v>34.799999999999976</v>
      </c>
      <c r="Q515" s="20">
        <v>43497</v>
      </c>
    </row>
    <row r="516" spans="1:17" x14ac:dyDescent="0.25">
      <c r="A516">
        <v>449</v>
      </c>
      <c r="B516" t="s">
        <v>1040</v>
      </c>
      <c r="C516" t="s">
        <v>16</v>
      </c>
      <c r="D516" t="s">
        <v>200</v>
      </c>
      <c r="E516" t="s">
        <v>1044</v>
      </c>
      <c r="F516">
        <v>1</v>
      </c>
      <c r="G516" t="s">
        <v>81</v>
      </c>
      <c r="H516" t="s">
        <v>178</v>
      </c>
      <c r="I516" t="str">
        <f>"2-0"</f>
        <v>2-0</v>
      </c>
      <c r="J516" t="s">
        <v>21</v>
      </c>
      <c r="K516">
        <v>1.8540000000000001</v>
      </c>
      <c r="L516">
        <v>1</v>
      </c>
      <c r="M516">
        <v>0</v>
      </c>
      <c r="N516" t="s">
        <v>22</v>
      </c>
      <c r="O516" t="s">
        <v>1042</v>
      </c>
      <c r="P516" s="15">
        <f t="shared" si="7"/>
        <v>34.799999999999976</v>
      </c>
      <c r="Q516" s="20">
        <v>43497</v>
      </c>
    </row>
    <row r="517" spans="1:17" x14ac:dyDescent="0.25">
      <c r="A517">
        <v>448</v>
      </c>
      <c r="B517" t="s">
        <v>1040</v>
      </c>
      <c r="C517" t="s">
        <v>16</v>
      </c>
      <c r="D517" t="s">
        <v>200</v>
      </c>
      <c r="E517" t="s">
        <v>1043</v>
      </c>
      <c r="F517">
        <v>1</v>
      </c>
      <c r="G517" t="s">
        <v>81</v>
      </c>
      <c r="H517" t="s">
        <v>32</v>
      </c>
      <c r="I517" t="str">
        <f>"1-0"</f>
        <v>1-0</v>
      </c>
      <c r="J517" t="s">
        <v>21</v>
      </c>
      <c r="K517">
        <v>1.869</v>
      </c>
      <c r="L517">
        <v>1</v>
      </c>
      <c r="M517">
        <v>0</v>
      </c>
      <c r="N517" t="s">
        <v>22</v>
      </c>
      <c r="O517" t="s">
        <v>1042</v>
      </c>
      <c r="P517" s="15">
        <f t="shared" ref="P517:P580" si="8">P516+M517</f>
        <v>34.799999999999976</v>
      </c>
      <c r="Q517" s="20">
        <v>43497</v>
      </c>
    </row>
    <row r="518" spans="1:17" x14ac:dyDescent="0.25">
      <c r="A518">
        <v>447</v>
      </c>
      <c r="B518" t="s">
        <v>1040</v>
      </c>
      <c r="C518" t="s">
        <v>16</v>
      </c>
      <c r="D518" t="s">
        <v>200</v>
      </c>
      <c r="E518" t="s">
        <v>1041</v>
      </c>
      <c r="F518">
        <v>1.98</v>
      </c>
      <c r="G518" t="s">
        <v>19</v>
      </c>
      <c r="H518" t="s">
        <v>73</v>
      </c>
      <c r="I518" t="str">
        <f>"4-1"</f>
        <v>4-1</v>
      </c>
      <c r="J518" t="s">
        <v>21</v>
      </c>
      <c r="K518">
        <v>1.98</v>
      </c>
      <c r="L518">
        <v>1</v>
      </c>
      <c r="M518">
        <v>0.98</v>
      </c>
      <c r="N518" t="s">
        <v>22</v>
      </c>
      <c r="O518" t="s">
        <v>1042</v>
      </c>
      <c r="P518" s="15">
        <f t="shared" si="8"/>
        <v>35.779999999999973</v>
      </c>
      <c r="Q518" s="20">
        <v>43497</v>
      </c>
    </row>
    <row r="519" spans="1:17" x14ac:dyDescent="0.25">
      <c r="A519">
        <v>446</v>
      </c>
      <c r="B519" t="s">
        <v>1004</v>
      </c>
      <c r="C519" t="s">
        <v>16</v>
      </c>
      <c r="D519" t="s">
        <v>200</v>
      </c>
      <c r="E519" t="s">
        <v>1038</v>
      </c>
      <c r="F519">
        <v>0</v>
      </c>
      <c r="G519" t="s">
        <v>27</v>
      </c>
      <c r="H519" t="s">
        <v>86</v>
      </c>
      <c r="I519" t="str">
        <f>"4-0"</f>
        <v>4-0</v>
      </c>
      <c r="J519" t="s">
        <v>21</v>
      </c>
      <c r="K519">
        <v>1.869</v>
      </c>
      <c r="L519">
        <v>1</v>
      </c>
      <c r="M519">
        <v>-1</v>
      </c>
      <c r="N519" t="s">
        <v>22</v>
      </c>
      <c r="O519" t="s">
        <v>1039</v>
      </c>
      <c r="P519" s="15">
        <f t="shared" si="8"/>
        <v>34.779999999999973</v>
      </c>
      <c r="Q519" s="20">
        <v>43497</v>
      </c>
    </row>
    <row r="520" spans="1:17" x14ac:dyDescent="0.25">
      <c r="A520">
        <v>445</v>
      </c>
      <c r="B520" t="s">
        <v>1004</v>
      </c>
      <c r="C520" t="s">
        <v>16</v>
      </c>
      <c r="D520" t="s">
        <v>200</v>
      </c>
      <c r="E520" t="s">
        <v>1036</v>
      </c>
      <c r="F520">
        <v>1.68</v>
      </c>
      <c r="G520" t="s">
        <v>19</v>
      </c>
      <c r="H520" t="s">
        <v>86</v>
      </c>
      <c r="I520" t="str">
        <f>"1-1"</f>
        <v>1-1</v>
      </c>
      <c r="J520" t="s">
        <v>21</v>
      </c>
      <c r="K520">
        <v>1.6839999999999999</v>
      </c>
      <c r="L520">
        <v>1</v>
      </c>
      <c r="M520">
        <v>0.68</v>
      </c>
      <c r="N520" t="s">
        <v>22</v>
      </c>
      <c r="O520" t="s">
        <v>1037</v>
      </c>
      <c r="P520" s="15">
        <f t="shared" si="8"/>
        <v>35.459999999999972</v>
      </c>
      <c r="Q520" s="20">
        <v>43497</v>
      </c>
    </row>
    <row r="521" spans="1:17" x14ac:dyDescent="0.25">
      <c r="A521">
        <v>444</v>
      </c>
      <c r="B521" t="s">
        <v>1004</v>
      </c>
      <c r="C521" t="s">
        <v>16</v>
      </c>
      <c r="D521" t="s">
        <v>200</v>
      </c>
      <c r="E521" t="s">
        <v>1035</v>
      </c>
      <c r="F521">
        <v>0</v>
      </c>
      <c r="G521" t="s">
        <v>27</v>
      </c>
      <c r="H521" t="s">
        <v>51</v>
      </c>
      <c r="I521" t="str">
        <f>"1-3"</f>
        <v>1-3</v>
      </c>
      <c r="J521" t="s">
        <v>21</v>
      </c>
      <c r="K521">
        <v>2.27</v>
      </c>
      <c r="L521">
        <v>1</v>
      </c>
      <c r="M521">
        <v>-1</v>
      </c>
      <c r="N521" t="s">
        <v>22</v>
      </c>
      <c r="O521" t="s">
        <v>1032</v>
      </c>
      <c r="P521" s="15">
        <f t="shared" si="8"/>
        <v>34.459999999999972</v>
      </c>
      <c r="Q521" s="20">
        <v>43497</v>
      </c>
    </row>
    <row r="522" spans="1:17" x14ac:dyDescent="0.25">
      <c r="A522">
        <v>443</v>
      </c>
      <c r="B522" t="s">
        <v>1033</v>
      </c>
      <c r="C522" t="s">
        <v>16</v>
      </c>
      <c r="D522" t="s">
        <v>101</v>
      </c>
      <c r="E522" t="s">
        <v>1034</v>
      </c>
      <c r="F522">
        <v>1.85</v>
      </c>
      <c r="G522" t="s">
        <v>19</v>
      </c>
      <c r="H522" t="s">
        <v>20</v>
      </c>
      <c r="I522" t="str">
        <f>"5-1"</f>
        <v>5-1</v>
      </c>
      <c r="J522" t="s">
        <v>21</v>
      </c>
      <c r="K522">
        <v>1.8540000000000001</v>
      </c>
      <c r="L522">
        <v>1</v>
      </c>
      <c r="M522">
        <v>0.85</v>
      </c>
      <c r="N522" t="s">
        <v>22</v>
      </c>
      <c r="O522" t="s">
        <v>1032</v>
      </c>
      <c r="P522" s="15">
        <f t="shared" si="8"/>
        <v>35.309999999999974</v>
      </c>
      <c r="Q522" s="20">
        <v>43497</v>
      </c>
    </row>
    <row r="523" spans="1:17" x14ac:dyDescent="0.25">
      <c r="A523">
        <v>442</v>
      </c>
      <c r="B523" t="s">
        <v>1030</v>
      </c>
      <c r="C523" t="s">
        <v>16</v>
      </c>
      <c r="D523" t="s">
        <v>101</v>
      </c>
      <c r="E523" t="s">
        <v>1031</v>
      </c>
      <c r="F523">
        <v>2.29</v>
      </c>
      <c r="G523" t="s">
        <v>19</v>
      </c>
      <c r="H523" t="s">
        <v>39</v>
      </c>
      <c r="I523" t="str">
        <f>"0-1"</f>
        <v>0-1</v>
      </c>
      <c r="J523" t="s">
        <v>21</v>
      </c>
      <c r="K523">
        <v>2.29</v>
      </c>
      <c r="L523">
        <v>1</v>
      </c>
      <c r="M523">
        <v>1.29</v>
      </c>
      <c r="N523" t="s">
        <v>22</v>
      </c>
      <c r="O523" t="s">
        <v>1032</v>
      </c>
      <c r="P523" s="15">
        <f t="shared" si="8"/>
        <v>36.599999999999973</v>
      </c>
      <c r="Q523" s="20">
        <v>43497</v>
      </c>
    </row>
    <row r="524" spans="1:17" x14ac:dyDescent="0.25">
      <c r="A524">
        <v>441</v>
      </c>
      <c r="B524" t="s">
        <v>1028</v>
      </c>
      <c r="C524" t="s">
        <v>16</v>
      </c>
      <c r="D524" t="s">
        <v>101</v>
      </c>
      <c r="E524" t="s">
        <v>1029</v>
      </c>
      <c r="F524">
        <v>1</v>
      </c>
      <c r="G524" t="s">
        <v>81</v>
      </c>
      <c r="H524" t="s">
        <v>35</v>
      </c>
      <c r="I524" t="str">
        <f>"1-1"</f>
        <v>1-1</v>
      </c>
      <c r="J524" t="s">
        <v>21</v>
      </c>
      <c r="K524">
        <v>2.02</v>
      </c>
      <c r="L524">
        <v>1</v>
      </c>
      <c r="M524">
        <v>0</v>
      </c>
      <c r="N524" t="s">
        <v>22</v>
      </c>
      <c r="O524" t="s">
        <v>1027</v>
      </c>
      <c r="P524" s="15">
        <f t="shared" si="8"/>
        <v>36.599999999999973</v>
      </c>
      <c r="Q524" s="20">
        <v>43497</v>
      </c>
    </row>
    <row r="525" spans="1:17" x14ac:dyDescent="0.25">
      <c r="A525">
        <v>440</v>
      </c>
      <c r="B525" t="s">
        <v>1025</v>
      </c>
      <c r="C525" t="s">
        <v>16</v>
      </c>
      <c r="D525" t="s">
        <v>17</v>
      </c>
      <c r="E525" t="s">
        <v>1026</v>
      </c>
      <c r="F525">
        <v>0</v>
      </c>
      <c r="G525" t="s">
        <v>27</v>
      </c>
      <c r="H525" t="s">
        <v>86</v>
      </c>
      <c r="I525" t="str">
        <f>"3-0"</f>
        <v>3-0</v>
      </c>
      <c r="J525" t="s">
        <v>21</v>
      </c>
      <c r="K525">
        <v>1.7869999999999999</v>
      </c>
      <c r="L525">
        <v>1</v>
      </c>
      <c r="M525">
        <v>-1</v>
      </c>
      <c r="N525" t="s">
        <v>22</v>
      </c>
      <c r="O525" t="s">
        <v>1027</v>
      </c>
      <c r="P525" s="15">
        <f t="shared" si="8"/>
        <v>35.599999999999973</v>
      </c>
      <c r="Q525" s="20">
        <v>43497</v>
      </c>
    </row>
    <row r="526" spans="1:17" x14ac:dyDescent="0.25">
      <c r="A526">
        <v>439</v>
      </c>
      <c r="B526" t="s">
        <v>1023</v>
      </c>
      <c r="C526" t="s">
        <v>16</v>
      </c>
      <c r="D526" t="s">
        <v>17</v>
      </c>
      <c r="E526" t="s">
        <v>1024</v>
      </c>
      <c r="F526">
        <v>1.72</v>
      </c>
      <c r="G526" t="s">
        <v>19</v>
      </c>
      <c r="H526" t="s">
        <v>113</v>
      </c>
      <c r="I526" t="str">
        <f>"2-0"</f>
        <v>2-0</v>
      </c>
      <c r="J526" t="s">
        <v>21</v>
      </c>
      <c r="K526">
        <v>1.7190000000000001</v>
      </c>
      <c r="L526">
        <v>1</v>
      </c>
      <c r="M526">
        <v>0.72</v>
      </c>
      <c r="N526" t="s">
        <v>22</v>
      </c>
      <c r="O526" t="s">
        <v>1022</v>
      </c>
      <c r="P526" s="15">
        <f t="shared" si="8"/>
        <v>36.319999999999972</v>
      </c>
      <c r="Q526" s="20">
        <v>43497</v>
      </c>
    </row>
    <row r="527" spans="1:17" x14ac:dyDescent="0.25">
      <c r="A527">
        <v>438</v>
      </c>
      <c r="B527" t="s">
        <v>1020</v>
      </c>
      <c r="C527" t="s">
        <v>16</v>
      </c>
      <c r="D527" t="s">
        <v>17</v>
      </c>
      <c r="E527" t="s">
        <v>1021</v>
      </c>
      <c r="F527">
        <v>1.88</v>
      </c>
      <c r="G527" t="s">
        <v>19</v>
      </c>
      <c r="H527" t="s">
        <v>73</v>
      </c>
      <c r="I527" t="str">
        <f>"1-0"</f>
        <v>1-0</v>
      </c>
      <c r="J527" t="s">
        <v>21</v>
      </c>
      <c r="K527">
        <v>1.877</v>
      </c>
      <c r="L527">
        <v>1</v>
      </c>
      <c r="M527">
        <v>0.88</v>
      </c>
      <c r="N527" t="s">
        <v>22</v>
      </c>
      <c r="O527" t="s">
        <v>1022</v>
      </c>
      <c r="P527" s="15">
        <f t="shared" si="8"/>
        <v>37.199999999999974</v>
      </c>
      <c r="Q527" s="20">
        <v>43497</v>
      </c>
    </row>
    <row r="528" spans="1:17" x14ac:dyDescent="0.25">
      <c r="A528">
        <v>437</v>
      </c>
      <c r="B528" t="s">
        <v>1009</v>
      </c>
      <c r="C528" t="s">
        <v>16</v>
      </c>
      <c r="D528" t="s">
        <v>25</v>
      </c>
      <c r="E528" t="s">
        <v>1019</v>
      </c>
      <c r="F528">
        <v>1</v>
      </c>
      <c r="G528" t="s">
        <v>81</v>
      </c>
      <c r="H528" t="s">
        <v>47</v>
      </c>
      <c r="I528" t="str">
        <f>"0-0"</f>
        <v>0-0</v>
      </c>
      <c r="J528" t="s">
        <v>21</v>
      </c>
      <c r="K528">
        <v>1.7290000000000001</v>
      </c>
      <c r="L528">
        <v>1</v>
      </c>
      <c r="M528">
        <v>0</v>
      </c>
      <c r="N528" t="s">
        <v>22</v>
      </c>
      <c r="O528" t="s">
        <v>1016</v>
      </c>
      <c r="P528" s="15">
        <f t="shared" si="8"/>
        <v>37.199999999999974</v>
      </c>
      <c r="Q528" s="20">
        <v>43497</v>
      </c>
    </row>
    <row r="529" spans="1:17" x14ac:dyDescent="0.25">
      <c r="A529">
        <v>436</v>
      </c>
      <c r="B529" t="s">
        <v>1017</v>
      </c>
      <c r="C529" t="s">
        <v>16</v>
      </c>
      <c r="D529" t="s">
        <v>25</v>
      </c>
      <c r="E529" t="s">
        <v>1018</v>
      </c>
      <c r="F529">
        <v>1</v>
      </c>
      <c r="G529" t="s">
        <v>81</v>
      </c>
      <c r="H529" t="s">
        <v>110</v>
      </c>
      <c r="I529" t="str">
        <f>"1-2"</f>
        <v>1-2</v>
      </c>
      <c r="J529" t="s">
        <v>21</v>
      </c>
      <c r="K529">
        <v>1.99</v>
      </c>
      <c r="L529">
        <v>1</v>
      </c>
      <c r="M529">
        <v>0</v>
      </c>
      <c r="N529" t="s">
        <v>22</v>
      </c>
      <c r="O529" t="s">
        <v>1016</v>
      </c>
      <c r="P529" s="15">
        <f t="shared" si="8"/>
        <v>37.199999999999974</v>
      </c>
      <c r="Q529" s="20">
        <v>43497</v>
      </c>
    </row>
    <row r="530" spans="1:17" x14ac:dyDescent="0.25">
      <c r="A530">
        <v>435</v>
      </c>
      <c r="B530" t="s">
        <v>1014</v>
      </c>
      <c r="C530" t="s">
        <v>16</v>
      </c>
      <c r="D530" t="s">
        <v>25</v>
      </c>
      <c r="E530" t="s">
        <v>1015</v>
      </c>
      <c r="F530">
        <v>1</v>
      </c>
      <c r="G530" t="s">
        <v>81</v>
      </c>
      <c r="H530" t="s">
        <v>47</v>
      </c>
      <c r="I530" t="str">
        <f>"0-0"</f>
        <v>0-0</v>
      </c>
      <c r="J530" t="s">
        <v>21</v>
      </c>
      <c r="K530">
        <v>1.9</v>
      </c>
      <c r="L530">
        <v>1</v>
      </c>
      <c r="M530">
        <v>0</v>
      </c>
      <c r="N530" t="s">
        <v>22</v>
      </c>
      <c r="O530" t="s">
        <v>1016</v>
      </c>
      <c r="P530" s="15">
        <f t="shared" si="8"/>
        <v>37.199999999999974</v>
      </c>
      <c r="Q530" s="20">
        <v>43497</v>
      </c>
    </row>
    <row r="531" spans="1:17" x14ac:dyDescent="0.25">
      <c r="A531">
        <v>434</v>
      </c>
      <c r="B531" t="s">
        <v>1012</v>
      </c>
      <c r="C531" t="s">
        <v>16</v>
      </c>
      <c r="D531" t="s">
        <v>59</v>
      </c>
      <c r="E531" t="s">
        <v>1013</v>
      </c>
      <c r="F531">
        <v>1</v>
      </c>
      <c r="G531" t="s">
        <v>81</v>
      </c>
      <c r="H531" t="s">
        <v>35</v>
      </c>
      <c r="I531" t="str">
        <f>"1-1"</f>
        <v>1-1</v>
      </c>
      <c r="J531" t="s">
        <v>21</v>
      </c>
      <c r="K531">
        <v>1.877</v>
      </c>
      <c r="L531">
        <v>1</v>
      </c>
      <c r="M531">
        <v>0</v>
      </c>
      <c r="N531" t="s">
        <v>22</v>
      </c>
      <c r="O531" t="s">
        <v>1011</v>
      </c>
      <c r="P531" s="15">
        <f t="shared" si="8"/>
        <v>37.199999999999974</v>
      </c>
      <c r="Q531" s="20">
        <v>43497</v>
      </c>
    </row>
    <row r="532" spans="1:17" x14ac:dyDescent="0.25">
      <c r="A532">
        <v>433</v>
      </c>
      <c r="B532" t="s">
        <v>1009</v>
      </c>
      <c r="C532" t="s">
        <v>16</v>
      </c>
      <c r="D532" t="s">
        <v>59</v>
      </c>
      <c r="E532" t="s">
        <v>1010</v>
      </c>
      <c r="F532">
        <v>1.75</v>
      </c>
      <c r="G532" t="s">
        <v>19</v>
      </c>
      <c r="H532" t="s">
        <v>93</v>
      </c>
      <c r="I532" t="str">
        <f>"1-4"</f>
        <v>1-4</v>
      </c>
      <c r="J532" t="s">
        <v>21</v>
      </c>
      <c r="K532">
        <v>1.746</v>
      </c>
      <c r="L532">
        <v>1</v>
      </c>
      <c r="M532">
        <v>0.75</v>
      </c>
      <c r="N532" t="s">
        <v>22</v>
      </c>
      <c r="O532" t="s">
        <v>1011</v>
      </c>
      <c r="P532" s="15">
        <f t="shared" si="8"/>
        <v>37.949999999999974</v>
      </c>
      <c r="Q532" s="20">
        <v>43497</v>
      </c>
    </row>
    <row r="533" spans="1:17" x14ac:dyDescent="0.25">
      <c r="A533">
        <v>432</v>
      </c>
      <c r="B533" t="s">
        <v>982</v>
      </c>
      <c r="C533" t="s">
        <v>16</v>
      </c>
      <c r="D533" t="s">
        <v>55</v>
      </c>
      <c r="E533" t="s">
        <v>1007</v>
      </c>
      <c r="F533">
        <v>0</v>
      </c>
      <c r="G533" t="s">
        <v>27</v>
      </c>
      <c r="H533" t="s">
        <v>73</v>
      </c>
      <c r="I533" t="str">
        <f>"0-3"</f>
        <v>0-3</v>
      </c>
      <c r="J533" t="s">
        <v>21</v>
      </c>
      <c r="K533">
        <v>1.877</v>
      </c>
      <c r="L533">
        <v>1</v>
      </c>
      <c r="M533">
        <v>-1</v>
      </c>
      <c r="N533" t="s">
        <v>22</v>
      </c>
      <c r="O533" t="s">
        <v>1008</v>
      </c>
      <c r="P533" s="15">
        <f t="shared" si="8"/>
        <v>36.949999999999974</v>
      </c>
      <c r="Q533" s="20">
        <v>43497</v>
      </c>
    </row>
    <row r="534" spans="1:17" x14ac:dyDescent="0.25">
      <c r="A534">
        <v>431</v>
      </c>
      <c r="B534" t="s">
        <v>1004</v>
      </c>
      <c r="C534" t="s">
        <v>16</v>
      </c>
      <c r="D534" t="s">
        <v>200</v>
      </c>
      <c r="E534" t="s">
        <v>1005</v>
      </c>
      <c r="F534">
        <v>0</v>
      </c>
      <c r="G534" t="s">
        <v>27</v>
      </c>
      <c r="H534" t="s">
        <v>178</v>
      </c>
      <c r="I534" t="str">
        <f>"3-0"</f>
        <v>3-0</v>
      </c>
      <c r="J534" t="s">
        <v>21</v>
      </c>
      <c r="K534">
        <v>1.6890000000000001</v>
      </c>
      <c r="L534">
        <v>1</v>
      </c>
      <c r="M534">
        <v>-1</v>
      </c>
      <c r="N534" t="s">
        <v>22</v>
      </c>
      <c r="O534" t="s">
        <v>1006</v>
      </c>
      <c r="P534" s="15">
        <f t="shared" si="8"/>
        <v>35.949999999999974</v>
      </c>
      <c r="Q534" s="20">
        <v>43497</v>
      </c>
    </row>
    <row r="535" spans="1:17" x14ac:dyDescent="0.25">
      <c r="A535">
        <v>430</v>
      </c>
      <c r="B535" t="s">
        <v>1001</v>
      </c>
      <c r="C535" t="s">
        <v>16</v>
      </c>
      <c r="D535" t="s">
        <v>25</v>
      </c>
      <c r="E535" t="s">
        <v>1002</v>
      </c>
      <c r="F535">
        <v>2.12</v>
      </c>
      <c r="G535" t="s">
        <v>19</v>
      </c>
      <c r="H535" t="s">
        <v>73</v>
      </c>
      <c r="I535" t="str">
        <f>"1-0"</f>
        <v>1-0</v>
      </c>
      <c r="J535" t="s">
        <v>21</v>
      </c>
      <c r="K535">
        <v>2.12</v>
      </c>
      <c r="L535">
        <v>1</v>
      </c>
      <c r="M535">
        <v>1.1200000000000001</v>
      </c>
      <c r="N535" t="s">
        <v>22</v>
      </c>
      <c r="O535" t="s">
        <v>1003</v>
      </c>
      <c r="P535" s="15">
        <f t="shared" si="8"/>
        <v>37.069999999999972</v>
      </c>
      <c r="Q535" s="20">
        <v>43497</v>
      </c>
    </row>
    <row r="536" spans="1:17" x14ac:dyDescent="0.25">
      <c r="A536">
        <v>429</v>
      </c>
      <c r="B536" t="s">
        <v>998</v>
      </c>
      <c r="C536" t="s">
        <v>16</v>
      </c>
      <c r="D536" t="s">
        <v>17</v>
      </c>
      <c r="E536" t="s">
        <v>999</v>
      </c>
      <c r="F536">
        <v>1</v>
      </c>
      <c r="G536" t="s">
        <v>81</v>
      </c>
      <c r="H536" t="s">
        <v>28</v>
      </c>
      <c r="I536" t="str">
        <f>"2-3"</f>
        <v>2-3</v>
      </c>
      <c r="J536" t="s">
        <v>21</v>
      </c>
      <c r="K536">
        <v>1.7569999999999999</v>
      </c>
      <c r="L536">
        <v>1</v>
      </c>
      <c r="M536">
        <v>0</v>
      </c>
      <c r="N536" t="s">
        <v>22</v>
      </c>
      <c r="O536" t="s">
        <v>1000</v>
      </c>
      <c r="P536" s="15">
        <f t="shared" si="8"/>
        <v>37.069999999999972</v>
      </c>
      <c r="Q536" s="20">
        <v>43497</v>
      </c>
    </row>
    <row r="537" spans="1:17" x14ac:dyDescent="0.25">
      <c r="A537">
        <v>428</v>
      </c>
      <c r="B537" t="s">
        <v>982</v>
      </c>
      <c r="C537" t="s">
        <v>16</v>
      </c>
      <c r="D537" t="s">
        <v>55</v>
      </c>
      <c r="E537" t="s">
        <v>996</v>
      </c>
      <c r="F537">
        <v>2</v>
      </c>
      <c r="G537" t="s">
        <v>19</v>
      </c>
      <c r="H537" t="s">
        <v>178</v>
      </c>
      <c r="I537" t="str">
        <f>"1-0"</f>
        <v>1-0</v>
      </c>
      <c r="J537" t="s">
        <v>21</v>
      </c>
      <c r="K537">
        <v>2</v>
      </c>
      <c r="L537">
        <v>1</v>
      </c>
      <c r="M537">
        <v>1</v>
      </c>
      <c r="N537" t="s">
        <v>22</v>
      </c>
      <c r="O537" t="s">
        <v>997</v>
      </c>
      <c r="P537" s="15">
        <f t="shared" si="8"/>
        <v>38.069999999999972</v>
      </c>
      <c r="Q537" s="20">
        <v>43497</v>
      </c>
    </row>
    <row r="538" spans="1:17" x14ac:dyDescent="0.25">
      <c r="A538">
        <v>427</v>
      </c>
      <c r="B538" t="s">
        <v>976</v>
      </c>
      <c r="C538" t="s">
        <v>16</v>
      </c>
      <c r="D538" t="s">
        <v>59</v>
      </c>
      <c r="E538" t="s">
        <v>995</v>
      </c>
      <c r="F538">
        <v>1.68</v>
      </c>
      <c r="G538" t="s">
        <v>19</v>
      </c>
      <c r="H538" t="s">
        <v>113</v>
      </c>
      <c r="I538" t="str">
        <f>"0-0"</f>
        <v>0-0</v>
      </c>
      <c r="J538" t="s">
        <v>21</v>
      </c>
      <c r="K538">
        <v>1.68</v>
      </c>
      <c r="L538">
        <v>1</v>
      </c>
      <c r="M538">
        <v>0.68</v>
      </c>
      <c r="N538" t="s">
        <v>22</v>
      </c>
      <c r="O538" t="s">
        <v>994</v>
      </c>
      <c r="P538" s="15">
        <f t="shared" si="8"/>
        <v>38.749999999999972</v>
      </c>
      <c r="Q538" s="20">
        <v>43497</v>
      </c>
    </row>
    <row r="539" spans="1:17" x14ac:dyDescent="0.25">
      <c r="A539">
        <v>426</v>
      </c>
      <c r="B539" t="s">
        <v>992</v>
      </c>
      <c r="C539" t="s">
        <v>16</v>
      </c>
      <c r="D539" t="s">
        <v>101</v>
      </c>
      <c r="E539" t="s">
        <v>993</v>
      </c>
      <c r="F539">
        <v>0</v>
      </c>
      <c r="G539" t="s">
        <v>27</v>
      </c>
      <c r="H539" t="s">
        <v>39</v>
      </c>
      <c r="I539" t="str">
        <f>"2-0"</f>
        <v>2-0</v>
      </c>
      <c r="J539" t="s">
        <v>21</v>
      </c>
      <c r="K539">
        <v>2.17</v>
      </c>
      <c r="L539">
        <v>1</v>
      </c>
      <c r="M539">
        <v>-1</v>
      </c>
      <c r="N539" t="s">
        <v>22</v>
      </c>
      <c r="O539" t="s">
        <v>994</v>
      </c>
      <c r="P539" s="15">
        <f t="shared" si="8"/>
        <v>37.749999999999972</v>
      </c>
      <c r="Q539" s="20">
        <v>43497</v>
      </c>
    </row>
    <row r="540" spans="1:17" x14ac:dyDescent="0.25">
      <c r="A540">
        <v>425</v>
      </c>
      <c r="B540" t="s">
        <v>990</v>
      </c>
      <c r="C540" t="s">
        <v>16</v>
      </c>
      <c r="D540" t="s">
        <v>101</v>
      </c>
      <c r="E540" t="s">
        <v>991</v>
      </c>
      <c r="F540">
        <v>0</v>
      </c>
      <c r="G540" t="s">
        <v>27</v>
      </c>
      <c r="H540" t="s">
        <v>178</v>
      </c>
      <c r="I540" t="str">
        <f>"3-0"</f>
        <v>3-0</v>
      </c>
      <c r="J540" t="s">
        <v>21</v>
      </c>
      <c r="K540">
        <v>1.84</v>
      </c>
      <c r="L540">
        <v>1</v>
      </c>
      <c r="M540">
        <v>-1</v>
      </c>
      <c r="N540" t="s">
        <v>22</v>
      </c>
      <c r="O540" t="s">
        <v>989</v>
      </c>
      <c r="P540" s="15">
        <f t="shared" si="8"/>
        <v>36.749999999999972</v>
      </c>
      <c r="Q540" s="20">
        <v>43497</v>
      </c>
    </row>
    <row r="541" spans="1:17" x14ac:dyDescent="0.25">
      <c r="A541">
        <v>424</v>
      </c>
      <c r="B541" t="s">
        <v>979</v>
      </c>
      <c r="C541" t="s">
        <v>16</v>
      </c>
      <c r="D541" t="s">
        <v>101</v>
      </c>
      <c r="E541" t="s">
        <v>988</v>
      </c>
      <c r="F541">
        <v>1.72</v>
      </c>
      <c r="G541" t="s">
        <v>19</v>
      </c>
      <c r="H541" t="s">
        <v>93</v>
      </c>
      <c r="I541" t="str">
        <f>"2-4"</f>
        <v>2-4</v>
      </c>
      <c r="J541" t="s">
        <v>21</v>
      </c>
      <c r="K541">
        <v>1.7190000000000001</v>
      </c>
      <c r="L541">
        <v>1</v>
      </c>
      <c r="M541">
        <v>0.72</v>
      </c>
      <c r="N541" t="s">
        <v>22</v>
      </c>
      <c r="O541" t="s">
        <v>989</v>
      </c>
      <c r="P541" s="15">
        <f t="shared" si="8"/>
        <v>37.46999999999997</v>
      </c>
      <c r="Q541" s="20">
        <v>43497</v>
      </c>
    </row>
    <row r="542" spans="1:17" x14ac:dyDescent="0.25">
      <c r="A542">
        <v>423</v>
      </c>
      <c r="B542" t="s">
        <v>985</v>
      </c>
      <c r="C542" t="s">
        <v>16</v>
      </c>
      <c r="D542" t="s">
        <v>25</v>
      </c>
      <c r="E542" t="s">
        <v>986</v>
      </c>
      <c r="F542">
        <v>2.02</v>
      </c>
      <c r="G542" t="s">
        <v>19</v>
      </c>
      <c r="H542" t="s">
        <v>39</v>
      </c>
      <c r="I542" t="str">
        <f>"2-4"</f>
        <v>2-4</v>
      </c>
      <c r="J542" t="s">
        <v>21</v>
      </c>
      <c r="K542">
        <v>2.02</v>
      </c>
      <c r="L542">
        <v>1</v>
      </c>
      <c r="M542">
        <v>1.02</v>
      </c>
      <c r="N542" t="s">
        <v>22</v>
      </c>
      <c r="O542" t="s">
        <v>987</v>
      </c>
      <c r="P542" s="15">
        <f t="shared" si="8"/>
        <v>38.489999999999974</v>
      </c>
      <c r="Q542" s="20">
        <v>43497</v>
      </c>
    </row>
    <row r="543" spans="1:17" x14ac:dyDescent="0.25">
      <c r="A543">
        <v>422</v>
      </c>
      <c r="B543" t="s">
        <v>982</v>
      </c>
      <c r="C543" t="s">
        <v>16</v>
      </c>
      <c r="D543" t="s">
        <v>55</v>
      </c>
      <c r="E543" t="s">
        <v>983</v>
      </c>
      <c r="F543">
        <v>2.06</v>
      </c>
      <c r="G543" t="s">
        <v>19</v>
      </c>
      <c r="H543" t="s">
        <v>47</v>
      </c>
      <c r="I543" t="str">
        <f>"3-0"</f>
        <v>3-0</v>
      </c>
      <c r="J543" t="s">
        <v>21</v>
      </c>
      <c r="K543">
        <v>2.06</v>
      </c>
      <c r="L543">
        <v>1</v>
      </c>
      <c r="M543">
        <v>1.06</v>
      </c>
      <c r="N543" t="s">
        <v>22</v>
      </c>
      <c r="O543" t="s">
        <v>984</v>
      </c>
      <c r="P543" s="15">
        <f t="shared" si="8"/>
        <v>39.549999999999976</v>
      </c>
      <c r="Q543" s="20">
        <v>43497</v>
      </c>
    </row>
    <row r="544" spans="1:17" x14ac:dyDescent="0.25">
      <c r="A544">
        <v>421</v>
      </c>
      <c r="B544" t="s">
        <v>979</v>
      </c>
      <c r="C544" t="s">
        <v>16</v>
      </c>
      <c r="D544" t="s">
        <v>17</v>
      </c>
      <c r="E544" t="s">
        <v>980</v>
      </c>
      <c r="F544">
        <v>1</v>
      </c>
      <c r="G544" t="s">
        <v>81</v>
      </c>
      <c r="H544" t="s">
        <v>110</v>
      </c>
      <c r="I544" t="str">
        <f>"0-1"</f>
        <v>0-1</v>
      </c>
      <c r="J544" t="s">
        <v>21</v>
      </c>
      <c r="K544">
        <v>2.1</v>
      </c>
      <c r="L544">
        <v>1</v>
      </c>
      <c r="M544">
        <v>0</v>
      </c>
      <c r="N544" t="s">
        <v>22</v>
      </c>
      <c r="O544" t="s">
        <v>981</v>
      </c>
      <c r="P544" s="15">
        <f t="shared" si="8"/>
        <v>39.549999999999976</v>
      </c>
      <c r="Q544" s="20">
        <v>43497</v>
      </c>
    </row>
    <row r="545" spans="1:17" x14ac:dyDescent="0.25">
      <c r="A545">
        <v>420</v>
      </c>
      <c r="B545" t="s">
        <v>976</v>
      </c>
      <c r="C545" t="s">
        <v>16</v>
      </c>
      <c r="D545" t="s">
        <v>59</v>
      </c>
      <c r="E545" t="s">
        <v>977</v>
      </c>
      <c r="F545">
        <v>1.85</v>
      </c>
      <c r="G545" t="s">
        <v>19</v>
      </c>
      <c r="H545" t="s">
        <v>51</v>
      </c>
      <c r="I545" t="str">
        <f>"2-0"</f>
        <v>2-0</v>
      </c>
      <c r="J545" t="s">
        <v>21</v>
      </c>
      <c r="K545">
        <v>1.847</v>
      </c>
      <c r="L545">
        <v>1</v>
      </c>
      <c r="M545">
        <v>0.85</v>
      </c>
      <c r="N545" t="s">
        <v>22</v>
      </c>
      <c r="O545" t="s">
        <v>978</v>
      </c>
      <c r="P545" s="15">
        <f t="shared" si="8"/>
        <v>40.399999999999977</v>
      </c>
      <c r="Q545" s="20">
        <v>43497</v>
      </c>
    </row>
    <row r="546" spans="1:17" x14ac:dyDescent="0.25">
      <c r="A546">
        <v>419</v>
      </c>
      <c r="B546" t="s">
        <v>973</v>
      </c>
      <c r="C546" t="s">
        <v>16</v>
      </c>
      <c r="D546" t="s">
        <v>974</v>
      </c>
      <c r="E546" t="s">
        <v>975</v>
      </c>
      <c r="F546">
        <v>0</v>
      </c>
      <c r="G546" t="s">
        <v>27</v>
      </c>
      <c r="H546" t="s">
        <v>51</v>
      </c>
      <c r="I546" t="str">
        <f>"0-0"</f>
        <v>0-0</v>
      </c>
      <c r="J546" t="s">
        <v>21</v>
      </c>
      <c r="K546">
        <v>1.98</v>
      </c>
      <c r="L546">
        <v>1</v>
      </c>
      <c r="M546">
        <v>-1</v>
      </c>
      <c r="N546" t="s">
        <v>22</v>
      </c>
      <c r="O546" t="s">
        <v>972</v>
      </c>
      <c r="P546" s="15">
        <f t="shared" si="8"/>
        <v>39.399999999999977</v>
      </c>
      <c r="Q546" s="20">
        <v>43497</v>
      </c>
    </row>
    <row r="547" spans="1:17" x14ac:dyDescent="0.25">
      <c r="A547">
        <v>418</v>
      </c>
      <c r="B547" t="s">
        <v>970</v>
      </c>
      <c r="C547" t="s">
        <v>16</v>
      </c>
      <c r="D547" t="s">
        <v>101</v>
      </c>
      <c r="E547" t="s">
        <v>971</v>
      </c>
      <c r="F547">
        <v>1</v>
      </c>
      <c r="G547" t="s">
        <v>81</v>
      </c>
      <c r="H547" t="s">
        <v>35</v>
      </c>
      <c r="I547" t="str">
        <f>"1-1"</f>
        <v>1-1</v>
      </c>
      <c r="J547" t="s">
        <v>21</v>
      </c>
      <c r="K547">
        <v>1.819</v>
      </c>
      <c r="L547">
        <v>1</v>
      </c>
      <c r="M547">
        <v>0</v>
      </c>
      <c r="N547" t="s">
        <v>22</v>
      </c>
      <c r="O547" t="s">
        <v>972</v>
      </c>
      <c r="P547" s="15">
        <f t="shared" si="8"/>
        <v>39.399999999999977</v>
      </c>
      <c r="Q547" s="20">
        <v>43497</v>
      </c>
    </row>
    <row r="548" spans="1:17" x14ac:dyDescent="0.25">
      <c r="A548">
        <v>417</v>
      </c>
      <c r="B548" t="s">
        <v>968</v>
      </c>
      <c r="C548" t="s">
        <v>16</v>
      </c>
      <c r="D548" t="s">
        <v>25</v>
      </c>
      <c r="E548" t="s">
        <v>969</v>
      </c>
      <c r="F548">
        <v>1</v>
      </c>
      <c r="G548" t="s">
        <v>81</v>
      </c>
      <c r="H548" t="s">
        <v>35</v>
      </c>
      <c r="I548" t="str">
        <f>"1-1"</f>
        <v>1-1</v>
      </c>
      <c r="J548" t="s">
        <v>21</v>
      </c>
      <c r="K548">
        <v>1.9339999999999999</v>
      </c>
      <c r="L548">
        <v>1</v>
      </c>
      <c r="M548">
        <v>0</v>
      </c>
      <c r="N548" t="s">
        <v>22</v>
      </c>
      <c r="O548" t="s">
        <v>967</v>
      </c>
      <c r="P548" s="15">
        <f t="shared" si="8"/>
        <v>39.399999999999977</v>
      </c>
      <c r="Q548" s="20">
        <v>43497</v>
      </c>
    </row>
    <row r="549" spans="1:17" x14ac:dyDescent="0.25">
      <c r="A549">
        <v>416</v>
      </c>
      <c r="B549" t="s">
        <v>965</v>
      </c>
      <c r="C549" t="s">
        <v>16</v>
      </c>
      <c r="D549" t="s">
        <v>25</v>
      </c>
      <c r="E549" t="s">
        <v>966</v>
      </c>
      <c r="F549">
        <v>2.0699999999999998</v>
      </c>
      <c r="G549" t="s">
        <v>19</v>
      </c>
      <c r="H549" t="s">
        <v>51</v>
      </c>
      <c r="I549" t="str">
        <f>"2-0"</f>
        <v>2-0</v>
      </c>
      <c r="J549" t="s">
        <v>21</v>
      </c>
      <c r="K549">
        <v>2.0699999999999998</v>
      </c>
      <c r="L549">
        <v>1</v>
      </c>
      <c r="M549">
        <v>1.07</v>
      </c>
      <c r="N549" t="s">
        <v>22</v>
      </c>
      <c r="O549" t="s">
        <v>967</v>
      </c>
      <c r="P549" s="15">
        <f t="shared" si="8"/>
        <v>40.469999999999978</v>
      </c>
      <c r="Q549" s="20">
        <v>43497</v>
      </c>
    </row>
    <row r="550" spans="1:17" x14ac:dyDescent="0.25">
      <c r="A550">
        <v>415</v>
      </c>
      <c r="B550" t="s">
        <v>963</v>
      </c>
      <c r="C550" t="s">
        <v>16</v>
      </c>
      <c r="D550" t="s">
        <v>25</v>
      </c>
      <c r="E550" t="s">
        <v>964</v>
      </c>
      <c r="F550">
        <v>0</v>
      </c>
      <c r="G550" t="s">
        <v>27</v>
      </c>
      <c r="H550" t="s">
        <v>47</v>
      </c>
      <c r="I550" t="str">
        <f>"0-2"</f>
        <v>0-2</v>
      </c>
      <c r="J550" t="s">
        <v>21</v>
      </c>
      <c r="K550">
        <v>1.8839999999999999</v>
      </c>
      <c r="L550">
        <v>1</v>
      </c>
      <c r="M550">
        <v>-1</v>
      </c>
      <c r="N550" t="s">
        <v>22</v>
      </c>
      <c r="O550" t="s">
        <v>962</v>
      </c>
      <c r="P550" s="15">
        <f t="shared" si="8"/>
        <v>39.469999999999978</v>
      </c>
      <c r="Q550" s="20">
        <v>43497</v>
      </c>
    </row>
    <row r="551" spans="1:17" x14ac:dyDescent="0.25">
      <c r="A551">
        <v>414</v>
      </c>
      <c r="B551" t="s">
        <v>953</v>
      </c>
      <c r="C551" t="s">
        <v>16</v>
      </c>
      <c r="D551" t="s">
        <v>17</v>
      </c>
      <c r="E551" t="s">
        <v>961</v>
      </c>
      <c r="F551">
        <v>0</v>
      </c>
      <c r="G551" t="s">
        <v>27</v>
      </c>
      <c r="H551" t="s">
        <v>129</v>
      </c>
      <c r="I551" t="str">
        <f>"0-4"</f>
        <v>0-4</v>
      </c>
      <c r="J551" t="s">
        <v>21</v>
      </c>
      <c r="K551">
        <v>1.671</v>
      </c>
      <c r="L551">
        <v>1</v>
      </c>
      <c r="M551">
        <v>-1</v>
      </c>
      <c r="N551" t="s">
        <v>22</v>
      </c>
      <c r="O551" t="s">
        <v>962</v>
      </c>
      <c r="P551" s="15">
        <f t="shared" si="8"/>
        <v>38.469999999999978</v>
      </c>
      <c r="Q551" s="20">
        <v>43497</v>
      </c>
    </row>
    <row r="552" spans="1:17" x14ac:dyDescent="0.25">
      <c r="A552">
        <v>413</v>
      </c>
      <c r="B552" t="s">
        <v>959</v>
      </c>
      <c r="C552" t="s">
        <v>16</v>
      </c>
      <c r="D552" t="s">
        <v>17</v>
      </c>
      <c r="E552" t="s">
        <v>960</v>
      </c>
      <c r="F552">
        <v>1</v>
      </c>
      <c r="G552" t="s">
        <v>81</v>
      </c>
      <c r="H552" t="s">
        <v>35</v>
      </c>
      <c r="I552" t="str">
        <f>"3-3"</f>
        <v>3-3</v>
      </c>
      <c r="J552" t="s">
        <v>21</v>
      </c>
      <c r="K552">
        <v>1.925</v>
      </c>
      <c r="L552">
        <v>1</v>
      </c>
      <c r="M552">
        <v>0</v>
      </c>
      <c r="N552" t="s">
        <v>22</v>
      </c>
      <c r="O552" t="s">
        <v>958</v>
      </c>
      <c r="P552" s="15">
        <f t="shared" si="8"/>
        <v>38.469999999999978</v>
      </c>
      <c r="Q552" s="20">
        <v>43497</v>
      </c>
    </row>
    <row r="553" spans="1:17" x14ac:dyDescent="0.25">
      <c r="A553">
        <v>412</v>
      </c>
      <c r="B553" t="s">
        <v>956</v>
      </c>
      <c r="C553" t="s">
        <v>16</v>
      </c>
      <c r="D553" t="s">
        <v>55</v>
      </c>
      <c r="E553" t="s">
        <v>957</v>
      </c>
      <c r="F553">
        <v>1.82</v>
      </c>
      <c r="G553" t="s">
        <v>19</v>
      </c>
      <c r="H553" t="s">
        <v>39</v>
      </c>
      <c r="I553" t="str">
        <f>"0-3"</f>
        <v>0-3</v>
      </c>
      <c r="J553" t="s">
        <v>21</v>
      </c>
      <c r="K553">
        <v>1.819</v>
      </c>
      <c r="L553">
        <v>1</v>
      </c>
      <c r="M553">
        <v>0.82</v>
      </c>
      <c r="N553" t="s">
        <v>22</v>
      </c>
      <c r="O553" t="s">
        <v>958</v>
      </c>
      <c r="P553" s="15">
        <f t="shared" si="8"/>
        <v>39.289999999999978</v>
      </c>
      <c r="Q553" s="20">
        <v>43497</v>
      </c>
    </row>
    <row r="554" spans="1:17" x14ac:dyDescent="0.25">
      <c r="A554">
        <v>411</v>
      </c>
      <c r="B554" t="s">
        <v>953</v>
      </c>
      <c r="C554" t="s">
        <v>16</v>
      </c>
      <c r="D554" t="s">
        <v>55</v>
      </c>
      <c r="E554" t="s">
        <v>954</v>
      </c>
      <c r="F554">
        <v>0</v>
      </c>
      <c r="G554" t="s">
        <v>27</v>
      </c>
      <c r="H554" t="s">
        <v>93</v>
      </c>
      <c r="I554" t="str">
        <f>"3-2"</f>
        <v>3-2</v>
      </c>
      <c r="J554" t="s">
        <v>21</v>
      </c>
      <c r="K554">
        <v>2.02</v>
      </c>
      <c r="L554">
        <v>1</v>
      </c>
      <c r="M554">
        <v>-1</v>
      </c>
      <c r="N554" t="s">
        <v>22</v>
      </c>
      <c r="O554" t="s">
        <v>955</v>
      </c>
      <c r="P554" s="15">
        <f t="shared" si="8"/>
        <v>38.289999999999978</v>
      </c>
      <c r="Q554" s="20">
        <v>43497</v>
      </c>
    </row>
    <row r="555" spans="1:17" x14ac:dyDescent="0.25">
      <c r="A555">
        <v>410</v>
      </c>
      <c r="B555" t="s">
        <v>944</v>
      </c>
      <c r="C555" t="s">
        <v>16</v>
      </c>
      <c r="D555" t="s">
        <v>91</v>
      </c>
      <c r="E555" t="s">
        <v>952</v>
      </c>
      <c r="F555">
        <v>1</v>
      </c>
      <c r="G555" t="s">
        <v>81</v>
      </c>
      <c r="H555" t="s">
        <v>35</v>
      </c>
      <c r="I555" t="str">
        <f>"0-0"</f>
        <v>0-0</v>
      </c>
      <c r="J555" t="s">
        <v>21</v>
      </c>
      <c r="K555">
        <v>2.0099999999999998</v>
      </c>
      <c r="L555">
        <v>1</v>
      </c>
      <c r="M555">
        <v>0</v>
      </c>
      <c r="N555" t="s">
        <v>22</v>
      </c>
      <c r="O555" t="s">
        <v>951</v>
      </c>
      <c r="P555" s="15">
        <f t="shared" si="8"/>
        <v>38.289999999999978</v>
      </c>
      <c r="Q555" s="20">
        <v>43497</v>
      </c>
    </row>
    <row r="556" spans="1:17" x14ac:dyDescent="0.25">
      <c r="A556">
        <v>409</v>
      </c>
      <c r="B556" t="s">
        <v>946</v>
      </c>
      <c r="C556" t="s">
        <v>16</v>
      </c>
      <c r="D556" t="s">
        <v>59</v>
      </c>
      <c r="E556" t="s">
        <v>950</v>
      </c>
      <c r="F556">
        <v>0</v>
      </c>
      <c r="G556" t="s">
        <v>27</v>
      </c>
      <c r="H556" t="s">
        <v>113</v>
      </c>
      <c r="I556" t="str">
        <f>"0-3"</f>
        <v>0-3</v>
      </c>
      <c r="J556" t="s">
        <v>21</v>
      </c>
      <c r="K556">
        <v>1.7809999999999999</v>
      </c>
      <c r="L556">
        <v>1</v>
      </c>
      <c r="M556">
        <v>-1</v>
      </c>
      <c r="N556" t="s">
        <v>22</v>
      </c>
      <c r="O556" t="s">
        <v>951</v>
      </c>
      <c r="P556" s="15">
        <f t="shared" si="8"/>
        <v>37.289999999999978</v>
      </c>
      <c r="Q556" s="20">
        <v>43497</v>
      </c>
    </row>
    <row r="557" spans="1:17" x14ac:dyDescent="0.25">
      <c r="A557">
        <v>408</v>
      </c>
      <c r="B557" t="s">
        <v>946</v>
      </c>
      <c r="C557" t="s">
        <v>16</v>
      </c>
      <c r="D557" t="s">
        <v>59</v>
      </c>
      <c r="E557" t="s">
        <v>949</v>
      </c>
      <c r="F557">
        <v>0</v>
      </c>
      <c r="G557" t="s">
        <v>27</v>
      </c>
      <c r="H557" t="s">
        <v>39</v>
      </c>
      <c r="I557" t="str">
        <f>"1-0"</f>
        <v>1-0</v>
      </c>
      <c r="J557" t="s">
        <v>21</v>
      </c>
      <c r="K557">
        <v>1.819</v>
      </c>
      <c r="L557">
        <v>1</v>
      </c>
      <c r="M557">
        <v>-1</v>
      </c>
      <c r="N557" t="s">
        <v>22</v>
      </c>
      <c r="O557" t="s">
        <v>948</v>
      </c>
      <c r="P557" s="15">
        <f t="shared" si="8"/>
        <v>36.289999999999978</v>
      </c>
      <c r="Q557" s="20">
        <v>43497</v>
      </c>
    </row>
    <row r="558" spans="1:17" x14ac:dyDescent="0.25">
      <c r="A558">
        <v>407</v>
      </c>
      <c r="B558" t="s">
        <v>946</v>
      </c>
      <c r="C558" t="s">
        <v>16</v>
      </c>
      <c r="D558" t="s">
        <v>59</v>
      </c>
      <c r="E558" t="s">
        <v>947</v>
      </c>
      <c r="F558">
        <v>1.89</v>
      </c>
      <c r="G558" t="s">
        <v>19</v>
      </c>
      <c r="H558" t="s">
        <v>73</v>
      </c>
      <c r="I558" t="str">
        <f>"2-1"</f>
        <v>2-1</v>
      </c>
      <c r="J558" t="s">
        <v>21</v>
      </c>
      <c r="K558">
        <v>1.8919999999999999</v>
      </c>
      <c r="L558">
        <v>1</v>
      </c>
      <c r="M558">
        <v>0.89</v>
      </c>
      <c r="N558" t="s">
        <v>22</v>
      </c>
      <c r="O558" t="s">
        <v>948</v>
      </c>
      <c r="P558" s="15">
        <f t="shared" si="8"/>
        <v>37.179999999999978</v>
      </c>
      <c r="Q558" s="20">
        <v>43497</v>
      </c>
    </row>
    <row r="559" spans="1:17" x14ac:dyDescent="0.25">
      <c r="A559">
        <v>406</v>
      </c>
      <c r="B559" t="s">
        <v>944</v>
      </c>
      <c r="C559" t="s">
        <v>16</v>
      </c>
      <c r="D559" t="s">
        <v>59</v>
      </c>
      <c r="E559" t="s">
        <v>945</v>
      </c>
      <c r="F559">
        <v>0</v>
      </c>
      <c r="G559" t="s">
        <v>27</v>
      </c>
      <c r="H559" t="s">
        <v>93</v>
      </c>
      <c r="I559" t="str">
        <f>"2-0"</f>
        <v>2-0</v>
      </c>
      <c r="J559" t="s">
        <v>21</v>
      </c>
      <c r="K559">
        <v>1.833</v>
      </c>
      <c r="L559">
        <v>1</v>
      </c>
      <c r="M559">
        <v>-1</v>
      </c>
      <c r="N559" t="s">
        <v>22</v>
      </c>
      <c r="O559" t="s">
        <v>943</v>
      </c>
      <c r="P559" s="15">
        <f t="shared" si="8"/>
        <v>36.179999999999978</v>
      </c>
      <c r="Q559" s="20">
        <v>43497</v>
      </c>
    </row>
    <row r="560" spans="1:17" x14ac:dyDescent="0.25">
      <c r="A560">
        <v>405</v>
      </c>
      <c r="B560" t="s">
        <v>941</v>
      </c>
      <c r="C560" t="s">
        <v>16</v>
      </c>
      <c r="D560" t="s">
        <v>96</v>
      </c>
      <c r="E560" t="s">
        <v>942</v>
      </c>
      <c r="F560">
        <v>2.1</v>
      </c>
      <c r="G560" t="s">
        <v>19</v>
      </c>
      <c r="H560" t="s">
        <v>465</v>
      </c>
      <c r="I560" t="str">
        <f>"3-0"</f>
        <v>3-0</v>
      </c>
      <c r="J560" t="s">
        <v>21</v>
      </c>
      <c r="K560">
        <v>2.1</v>
      </c>
      <c r="L560">
        <v>1</v>
      </c>
      <c r="M560">
        <v>1.1000000000000001</v>
      </c>
      <c r="N560" t="s">
        <v>22</v>
      </c>
      <c r="O560" t="s">
        <v>943</v>
      </c>
      <c r="P560" s="15">
        <f t="shared" si="8"/>
        <v>37.27999999999998</v>
      </c>
      <c r="Q560" s="20">
        <v>43497</v>
      </c>
    </row>
    <row r="561" spans="1:17" x14ac:dyDescent="0.25">
      <c r="A561">
        <v>404</v>
      </c>
      <c r="B561" t="s">
        <v>855</v>
      </c>
      <c r="C561" t="s">
        <v>16</v>
      </c>
      <c r="D561" t="s">
        <v>25</v>
      </c>
      <c r="E561" t="s">
        <v>939</v>
      </c>
      <c r="F561">
        <v>1.88</v>
      </c>
      <c r="G561" t="s">
        <v>19</v>
      </c>
      <c r="H561" t="s">
        <v>113</v>
      </c>
      <c r="I561" t="str">
        <f>"2-1"</f>
        <v>2-1</v>
      </c>
      <c r="J561" t="s">
        <v>21</v>
      </c>
      <c r="K561">
        <v>1.877</v>
      </c>
      <c r="L561">
        <v>1</v>
      </c>
      <c r="M561">
        <v>0.88</v>
      </c>
      <c r="N561" t="s">
        <v>22</v>
      </c>
      <c r="O561" t="s">
        <v>940</v>
      </c>
      <c r="P561" s="15">
        <f t="shared" si="8"/>
        <v>38.159999999999982</v>
      </c>
      <c r="Q561" s="20">
        <v>43497</v>
      </c>
    </row>
    <row r="562" spans="1:17" x14ac:dyDescent="0.25">
      <c r="A562">
        <v>403</v>
      </c>
      <c r="B562" t="s">
        <v>887</v>
      </c>
      <c r="C562" t="s">
        <v>16</v>
      </c>
      <c r="D562" t="s">
        <v>55</v>
      </c>
      <c r="E562" t="s">
        <v>938</v>
      </c>
      <c r="F562">
        <v>0</v>
      </c>
      <c r="G562" t="s">
        <v>27</v>
      </c>
      <c r="H562" t="s">
        <v>93</v>
      </c>
      <c r="I562" t="str">
        <f>"2-1"</f>
        <v>2-1</v>
      </c>
      <c r="J562" t="s">
        <v>21</v>
      </c>
      <c r="K562">
        <v>2.11</v>
      </c>
      <c r="L562">
        <v>1</v>
      </c>
      <c r="M562">
        <v>-1</v>
      </c>
      <c r="N562" t="s">
        <v>22</v>
      </c>
      <c r="O562" t="s">
        <v>937</v>
      </c>
      <c r="P562" s="15">
        <f t="shared" si="8"/>
        <v>37.159999999999982</v>
      </c>
      <c r="Q562" s="20">
        <v>43497</v>
      </c>
    </row>
    <row r="563" spans="1:17" x14ac:dyDescent="0.25">
      <c r="A563">
        <v>402</v>
      </c>
      <c r="B563" t="s">
        <v>887</v>
      </c>
      <c r="C563" t="s">
        <v>16</v>
      </c>
      <c r="D563" t="s">
        <v>55</v>
      </c>
      <c r="E563" t="s">
        <v>936</v>
      </c>
      <c r="F563">
        <v>2.1</v>
      </c>
      <c r="G563" t="s">
        <v>19</v>
      </c>
      <c r="H563" t="s">
        <v>93</v>
      </c>
      <c r="I563" t="str">
        <f>"0-4"</f>
        <v>0-4</v>
      </c>
      <c r="J563" t="s">
        <v>21</v>
      </c>
      <c r="K563">
        <v>2.1</v>
      </c>
      <c r="L563">
        <v>1</v>
      </c>
      <c r="M563">
        <v>1.1000000000000001</v>
      </c>
      <c r="N563" t="s">
        <v>22</v>
      </c>
      <c r="O563" t="s">
        <v>937</v>
      </c>
      <c r="P563" s="15">
        <f t="shared" si="8"/>
        <v>38.259999999999984</v>
      </c>
      <c r="Q563" s="20">
        <v>43497</v>
      </c>
    </row>
    <row r="564" spans="1:17" x14ac:dyDescent="0.25">
      <c r="A564">
        <v>401</v>
      </c>
      <c r="B564" t="s">
        <v>855</v>
      </c>
      <c r="C564" t="s">
        <v>16</v>
      </c>
      <c r="D564" t="s">
        <v>55</v>
      </c>
      <c r="E564" t="s">
        <v>935</v>
      </c>
      <c r="F564">
        <v>0</v>
      </c>
      <c r="G564" t="s">
        <v>27</v>
      </c>
      <c r="H564" t="s">
        <v>110</v>
      </c>
      <c r="I564" t="str">
        <f>"1-5"</f>
        <v>1-5</v>
      </c>
      <c r="J564" t="s">
        <v>21</v>
      </c>
      <c r="K564">
        <v>2</v>
      </c>
      <c r="L564">
        <v>1</v>
      </c>
      <c r="M564">
        <v>-1</v>
      </c>
      <c r="N564" t="s">
        <v>22</v>
      </c>
      <c r="O564" t="s">
        <v>934</v>
      </c>
      <c r="P564" s="15">
        <f t="shared" si="8"/>
        <v>37.259999999999984</v>
      </c>
      <c r="Q564" s="20">
        <v>43497</v>
      </c>
    </row>
    <row r="565" spans="1:17" x14ac:dyDescent="0.25">
      <c r="A565">
        <v>400</v>
      </c>
      <c r="B565" t="s">
        <v>846</v>
      </c>
      <c r="C565" t="s">
        <v>16</v>
      </c>
      <c r="D565" t="s">
        <v>55</v>
      </c>
      <c r="E565" t="s">
        <v>933</v>
      </c>
      <c r="F565">
        <v>0</v>
      </c>
      <c r="G565" t="s">
        <v>27</v>
      </c>
      <c r="H565" t="s">
        <v>73</v>
      </c>
      <c r="I565" t="str">
        <f>"1-1"</f>
        <v>1-1</v>
      </c>
      <c r="J565" t="s">
        <v>21</v>
      </c>
      <c r="K565">
        <v>2.23</v>
      </c>
      <c r="L565">
        <v>1</v>
      </c>
      <c r="M565">
        <v>-1</v>
      </c>
      <c r="N565" t="s">
        <v>22</v>
      </c>
      <c r="O565" t="s">
        <v>934</v>
      </c>
      <c r="P565" s="15">
        <f t="shared" si="8"/>
        <v>36.259999999999984</v>
      </c>
      <c r="Q565" s="20">
        <v>43497</v>
      </c>
    </row>
    <row r="566" spans="1:17" x14ac:dyDescent="0.25">
      <c r="A566">
        <v>399</v>
      </c>
      <c r="B566" t="s">
        <v>873</v>
      </c>
      <c r="C566" t="s">
        <v>16</v>
      </c>
      <c r="D566" t="s">
        <v>101</v>
      </c>
      <c r="E566" t="s">
        <v>931</v>
      </c>
      <c r="F566">
        <v>0</v>
      </c>
      <c r="G566" t="s">
        <v>27</v>
      </c>
      <c r="H566" t="s">
        <v>35</v>
      </c>
      <c r="I566" t="str">
        <f>"1-0"</f>
        <v>1-0</v>
      </c>
      <c r="J566" t="s">
        <v>21</v>
      </c>
      <c r="K566">
        <v>2.1</v>
      </c>
      <c r="L566">
        <v>1</v>
      </c>
      <c r="M566">
        <v>-1</v>
      </c>
      <c r="N566" t="s">
        <v>22</v>
      </c>
      <c r="O566" t="s">
        <v>932</v>
      </c>
      <c r="P566" s="15">
        <f t="shared" si="8"/>
        <v>35.259999999999984</v>
      </c>
      <c r="Q566" s="20">
        <v>43497</v>
      </c>
    </row>
    <row r="567" spans="1:17" x14ac:dyDescent="0.25">
      <c r="A567">
        <v>398</v>
      </c>
      <c r="B567" t="s">
        <v>927</v>
      </c>
      <c r="C567" t="s">
        <v>16</v>
      </c>
      <c r="D567" t="s">
        <v>59</v>
      </c>
      <c r="E567" t="s">
        <v>929</v>
      </c>
      <c r="F567">
        <v>0</v>
      </c>
      <c r="G567" t="s">
        <v>27</v>
      </c>
      <c r="H567" t="s">
        <v>86</v>
      </c>
      <c r="I567" t="str">
        <f>"5-1"</f>
        <v>5-1</v>
      </c>
      <c r="J567" t="s">
        <v>21</v>
      </c>
      <c r="K567">
        <v>1.7509999999999999</v>
      </c>
      <c r="L567">
        <v>1</v>
      </c>
      <c r="M567">
        <v>-1</v>
      </c>
      <c r="N567" t="s">
        <v>22</v>
      </c>
      <c r="O567" t="s">
        <v>930</v>
      </c>
      <c r="P567" s="15">
        <f t="shared" si="8"/>
        <v>34.259999999999984</v>
      </c>
      <c r="Q567" s="20">
        <v>43497</v>
      </c>
    </row>
    <row r="568" spans="1:17" x14ac:dyDescent="0.25">
      <c r="A568">
        <v>397</v>
      </c>
      <c r="B568" t="s">
        <v>927</v>
      </c>
      <c r="C568" t="s">
        <v>16</v>
      </c>
      <c r="D568" t="s">
        <v>59</v>
      </c>
      <c r="E568" t="s">
        <v>928</v>
      </c>
      <c r="F568">
        <v>1.94</v>
      </c>
      <c r="G568" t="s">
        <v>19</v>
      </c>
      <c r="H568" t="s">
        <v>73</v>
      </c>
      <c r="I568" t="str">
        <f>"2-0"</f>
        <v>2-0</v>
      </c>
      <c r="J568" t="s">
        <v>21</v>
      </c>
      <c r="K568">
        <v>1.9430000000000001</v>
      </c>
      <c r="L568">
        <v>1</v>
      </c>
      <c r="M568">
        <v>0.94</v>
      </c>
      <c r="N568" t="s">
        <v>22</v>
      </c>
      <c r="O568" t="s">
        <v>926</v>
      </c>
      <c r="P568" s="15">
        <f t="shared" si="8"/>
        <v>35.199999999999982</v>
      </c>
      <c r="Q568" s="20">
        <v>43497</v>
      </c>
    </row>
    <row r="569" spans="1:17" x14ac:dyDescent="0.25">
      <c r="A569">
        <v>396</v>
      </c>
      <c r="B569" t="s">
        <v>917</v>
      </c>
      <c r="C569" t="s">
        <v>16</v>
      </c>
      <c r="D569" t="s">
        <v>59</v>
      </c>
      <c r="E569" t="s">
        <v>925</v>
      </c>
      <c r="F569">
        <v>0</v>
      </c>
      <c r="G569" t="s">
        <v>27</v>
      </c>
      <c r="H569" t="s">
        <v>47</v>
      </c>
      <c r="I569" t="str">
        <f>"1-3"</f>
        <v>1-3</v>
      </c>
      <c r="J569" t="s">
        <v>21</v>
      </c>
      <c r="K569">
        <v>2.2999999999999998</v>
      </c>
      <c r="L569">
        <v>1</v>
      </c>
      <c r="M569">
        <v>-1</v>
      </c>
      <c r="N569" t="s">
        <v>22</v>
      </c>
      <c r="O569" t="s">
        <v>926</v>
      </c>
      <c r="P569" s="15">
        <f t="shared" si="8"/>
        <v>34.199999999999982</v>
      </c>
      <c r="Q569" s="20">
        <v>43497</v>
      </c>
    </row>
    <row r="570" spans="1:17" x14ac:dyDescent="0.25">
      <c r="A570">
        <v>395</v>
      </c>
      <c r="B570" t="s">
        <v>917</v>
      </c>
      <c r="C570" t="s">
        <v>16</v>
      </c>
      <c r="D570" t="s">
        <v>59</v>
      </c>
      <c r="E570" t="s">
        <v>924</v>
      </c>
      <c r="F570">
        <v>0</v>
      </c>
      <c r="G570" t="s">
        <v>27</v>
      </c>
      <c r="H570" t="s">
        <v>35</v>
      </c>
      <c r="I570" t="str">
        <f>"2-0"</f>
        <v>2-0</v>
      </c>
      <c r="J570" t="s">
        <v>21</v>
      </c>
      <c r="K570">
        <v>2.17</v>
      </c>
      <c r="L570">
        <v>1</v>
      </c>
      <c r="M570">
        <v>-1</v>
      </c>
      <c r="N570" t="s">
        <v>22</v>
      </c>
      <c r="O570" t="s">
        <v>922</v>
      </c>
      <c r="P570" s="15">
        <f t="shared" si="8"/>
        <v>33.199999999999982</v>
      </c>
      <c r="Q570" s="20">
        <v>43497</v>
      </c>
    </row>
    <row r="571" spans="1:17" x14ac:dyDescent="0.25">
      <c r="A571">
        <v>394</v>
      </c>
      <c r="B571" t="s">
        <v>917</v>
      </c>
      <c r="C571" t="s">
        <v>16</v>
      </c>
      <c r="D571" t="s">
        <v>59</v>
      </c>
      <c r="E571" t="s">
        <v>923</v>
      </c>
      <c r="F571">
        <v>0</v>
      </c>
      <c r="G571" t="s">
        <v>27</v>
      </c>
      <c r="H571" t="s">
        <v>86</v>
      </c>
      <c r="I571" t="str">
        <f>"5-0"</f>
        <v>5-0</v>
      </c>
      <c r="J571" t="s">
        <v>21</v>
      </c>
      <c r="K571">
        <v>2.13</v>
      </c>
      <c r="L571">
        <v>1</v>
      </c>
      <c r="M571">
        <v>-1</v>
      </c>
      <c r="N571" t="s">
        <v>22</v>
      </c>
      <c r="O571" t="s">
        <v>922</v>
      </c>
      <c r="P571" s="15">
        <f t="shared" si="8"/>
        <v>32.199999999999982</v>
      </c>
      <c r="Q571" s="20">
        <v>43497</v>
      </c>
    </row>
    <row r="572" spans="1:17" x14ac:dyDescent="0.25">
      <c r="A572">
        <v>393</v>
      </c>
      <c r="B572" t="s">
        <v>917</v>
      </c>
      <c r="C572" t="s">
        <v>16</v>
      </c>
      <c r="D572" t="s">
        <v>59</v>
      </c>
      <c r="E572" t="s">
        <v>921</v>
      </c>
      <c r="F572">
        <v>1.68</v>
      </c>
      <c r="G572" t="s">
        <v>19</v>
      </c>
      <c r="H572" t="s">
        <v>402</v>
      </c>
      <c r="I572" t="str">
        <f>"1-0"</f>
        <v>1-0</v>
      </c>
      <c r="J572" t="s">
        <v>21</v>
      </c>
      <c r="K572">
        <v>1.6839999999999999</v>
      </c>
      <c r="L572">
        <v>1</v>
      </c>
      <c r="M572">
        <v>0.68</v>
      </c>
      <c r="N572" t="s">
        <v>22</v>
      </c>
      <c r="O572" t="s">
        <v>922</v>
      </c>
      <c r="P572" s="15">
        <f t="shared" si="8"/>
        <v>32.879999999999981</v>
      </c>
      <c r="Q572" s="20">
        <v>43497</v>
      </c>
    </row>
    <row r="573" spans="1:17" x14ac:dyDescent="0.25">
      <c r="A573">
        <v>392</v>
      </c>
      <c r="B573" t="s">
        <v>917</v>
      </c>
      <c r="C573" t="s">
        <v>16</v>
      </c>
      <c r="D573" t="s">
        <v>96</v>
      </c>
      <c r="E573" t="s">
        <v>920</v>
      </c>
      <c r="F573">
        <v>2</v>
      </c>
      <c r="G573" t="s">
        <v>19</v>
      </c>
      <c r="H573" t="s">
        <v>20</v>
      </c>
      <c r="I573" t="str">
        <f>"3-1"</f>
        <v>3-1</v>
      </c>
      <c r="J573" t="s">
        <v>21</v>
      </c>
      <c r="K573">
        <v>2</v>
      </c>
      <c r="L573">
        <v>1</v>
      </c>
      <c r="M573">
        <v>1</v>
      </c>
      <c r="N573" t="s">
        <v>22</v>
      </c>
      <c r="O573" t="s">
        <v>919</v>
      </c>
      <c r="P573" s="15">
        <f t="shared" si="8"/>
        <v>33.879999999999981</v>
      </c>
      <c r="Q573" s="20">
        <v>43497</v>
      </c>
    </row>
    <row r="574" spans="1:17" x14ac:dyDescent="0.25">
      <c r="A574">
        <v>391</v>
      </c>
      <c r="B574" t="s">
        <v>917</v>
      </c>
      <c r="C574" t="s">
        <v>16</v>
      </c>
      <c r="D574" t="s">
        <v>91</v>
      </c>
      <c r="E574" t="s">
        <v>918</v>
      </c>
      <c r="F574">
        <v>1</v>
      </c>
      <c r="G574" t="s">
        <v>81</v>
      </c>
      <c r="H574" t="s">
        <v>47</v>
      </c>
      <c r="I574" t="str">
        <f>"3-3"</f>
        <v>3-3</v>
      </c>
      <c r="J574" t="s">
        <v>21</v>
      </c>
      <c r="K574">
        <v>1.8620000000000001</v>
      </c>
      <c r="L574">
        <v>1</v>
      </c>
      <c r="M574">
        <v>0</v>
      </c>
      <c r="N574" t="s">
        <v>22</v>
      </c>
      <c r="O574" t="s">
        <v>919</v>
      </c>
      <c r="P574" s="15">
        <f t="shared" si="8"/>
        <v>33.879999999999981</v>
      </c>
      <c r="Q574" s="20">
        <v>43497</v>
      </c>
    </row>
    <row r="575" spans="1:17" x14ac:dyDescent="0.25">
      <c r="A575">
        <v>390</v>
      </c>
      <c r="B575" t="s">
        <v>917</v>
      </c>
      <c r="C575" t="s">
        <v>16</v>
      </c>
      <c r="D575" t="s">
        <v>914</v>
      </c>
      <c r="E575" t="s">
        <v>871</v>
      </c>
      <c r="F575">
        <v>1.85</v>
      </c>
      <c r="G575" t="s">
        <v>19</v>
      </c>
      <c r="H575" t="s">
        <v>35</v>
      </c>
      <c r="I575" t="str">
        <f>"0-3"</f>
        <v>0-3</v>
      </c>
      <c r="J575" t="s">
        <v>21</v>
      </c>
      <c r="K575">
        <v>1.847</v>
      </c>
      <c r="L575">
        <v>1</v>
      </c>
      <c r="M575">
        <v>0.85</v>
      </c>
      <c r="N575" t="s">
        <v>22</v>
      </c>
      <c r="O575" t="s">
        <v>916</v>
      </c>
      <c r="P575" s="15">
        <f t="shared" si="8"/>
        <v>34.729999999999983</v>
      </c>
      <c r="Q575" s="20">
        <v>43497</v>
      </c>
    </row>
    <row r="576" spans="1:17" x14ac:dyDescent="0.25">
      <c r="A576">
        <v>389</v>
      </c>
      <c r="B576" t="s">
        <v>913</v>
      </c>
      <c r="C576" t="s">
        <v>16</v>
      </c>
      <c r="D576" t="s">
        <v>914</v>
      </c>
      <c r="E576" t="s">
        <v>915</v>
      </c>
      <c r="F576">
        <v>0</v>
      </c>
      <c r="G576" t="s">
        <v>27</v>
      </c>
      <c r="H576" t="s">
        <v>93</v>
      </c>
      <c r="I576" t="str">
        <f>"1-0"</f>
        <v>1-0</v>
      </c>
      <c r="J576" t="s">
        <v>21</v>
      </c>
      <c r="K576">
        <v>2.14</v>
      </c>
      <c r="L576">
        <v>1</v>
      </c>
      <c r="M576">
        <v>-1</v>
      </c>
      <c r="N576" t="s">
        <v>22</v>
      </c>
      <c r="O576" t="s">
        <v>916</v>
      </c>
      <c r="P576" s="15">
        <f t="shared" si="8"/>
        <v>33.729999999999983</v>
      </c>
      <c r="Q576" s="20">
        <v>43497</v>
      </c>
    </row>
    <row r="577" spans="1:17" x14ac:dyDescent="0.25">
      <c r="A577">
        <v>388</v>
      </c>
      <c r="B577" t="s">
        <v>900</v>
      </c>
      <c r="C577" t="s">
        <v>16</v>
      </c>
      <c r="D577" t="s">
        <v>55</v>
      </c>
      <c r="E577" t="s">
        <v>912</v>
      </c>
      <c r="F577">
        <v>0</v>
      </c>
      <c r="G577" t="s">
        <v>27</v>
      </c>
      <c r="H577" t="s">
        <v>39</v>
      </c>
      <c r="I577" t="str">
        <f>"2-1"</f>
        <v>2-1</v>
      </c>
      <c r="J577" t="s">
        <v>21</v>
      </c>
      <c r="K577">
        <v>1.7190000000000001</v>
      </c>
      <c r="L577">
        <v>1</v>
      </c>
      <c r="M577">
        <v>-1</v>
      </c>
      <c r="N577" t="s">
        <v>22</v>
      </c>
      <c r="O577" t="s">
        <v>911</v>
      </c>
      <c r="P577" s="15">
        <f t="shared" si="8"/>
        <v>32.729999999999983</v>
      </c>
      <c r="Q577" s="20">
        <v>43497</v>
      </c>
    </row>
    <row r="578" spans="1:17" x14ac:dyDescent="0.25">
      <c r="A578">
        <v>387</v>
      </c>
      <c r="B578" t="s">
        <v>887</v>
      </c>
      <c r="C578" t="s">
        <v>16</v>
      </c>
      <c r="D578" t="s">
        <v>55</v>
      </c>
      <c r="E578" t="s">
        <v>910</v>
      </c>
      <c r="F578">
        <v>1.68</v>
      </c>
      <c r="G578" t="s">
        <v>19</v>
      </c>
      <c r="H578" t="s">
        <v>51</v>
      </c>
      <c r="I578" t="str">
        <f>"2-0"</f>
        <v>2-0</v>
      </c>
      <c r="J578" t="s">
        <v>21</v>
      </c>
      <c r="K578">
        <v>1.6839999999999999</v>
      </c>
      <c r="L578">
        <v>1</v>
      </c>
      <c r="M578">
        <v>0.68</v>
      </c>
      <c r="N578" t="s">
        <v>22</v>
      </c>
      <c r="O578" t="s">
        <v>911</v>
      </c>
      <c r="P578" s="15">
        <f t="shared" si="8"/>
        <v>33.409999999999982</v>
      </c>
      <c r="Q578" s="20">
        <v>43497</v>
      </c>
    </row>
    <row r="579" spans="1:17" x14ac:dyDescent="0.25">
      <c r="A579">
        <v>386</v>
      </c>
      <c r="B579" t="s">
        <v>909</v>
      </c>
      <c r="C579" t="s">
        <v>16</v>
      </c>
      <c r="D579" t="s">
        <v>101</v>
      </c>
      <c r="E579" t="s">
        <v>838</v>
      </c>
      <c r="F579">
        <v>1</v>
      </c>
      <c r="G579" t="s">
        <v>81</v>
      </c>
      <c r="H579" t="s">
        <v>35</v>
      </c>
      <c r="I579" t="str">
        <f>"Postponed"</f>
        <v>Postponed</v>
      </c>
      <c r="J579" t="s">
        <v>21</v>
      </c>
      <c r="K579">
        <v>2.1</v>
      </c>
      <c r="L579">
        <v>1</v>
      </c>
      <c r="M579">
        <v>0</v>
      </c>
      <c r="N579" t="s">
        <v>22</v>
      </c>
      <c r="O579" t="s">
        <v>908</v>
      </c>
      <c r="P579" s="15">
        <f t="shared" si="8"/>
        <v>33.409999999999982</v>
      </c>
      <c r="Q579" s="20">
        <v>43497</v>
      </c>
    </row>
    <row r="580" spans="1:17" x14ac:dyDescent="0.25">
      <c r="A580">
        <v>385</v>
      </c>
      <c r="B580" t="s">
        <v>905</v>
      </c>
      <c r="C580" t="s">
        <v>16</v>
      </c>
      <c r="D580" t="s">
        <v>101</v>
      </c>
      <c r="E580" t="s">
        <v>907</v>
      </c>
      <c r="F580">
        <v>1.7</v>
      </c>
      <c r="G580" t="s">
        <v>19</v>
      </c>
      <c r="H580" t="s">
        <v>113</v>
      </c>
      <c r="I580" t="str">
        <f>"2-2"</f>
        <v>2-2</v>
      </c>
      <c r="J580" t="s">
        <v>21</v>
      </c>
      <c r="K580">
        <v>1.6990000000000001</v>
      </c>
      <c r="L580">
        <v>1</v>
      </c>
      <c r="M580">
        <v>0.7</v>
      </c>
      <c r="N580" t="s">
        <v>22</v>
      </c>
      <c r="O580" t="s">
        <v>908</v>
      </c>
      <c r="P580" s="15">
        <f t="shared" si="8"/>
        <v>34.109999999999985</v>
      </c>
      <c r="Q580" s="20">
        <v>43497</v>
      </c>
    </row>
    <row r="581" spans="1:17" x14ac:dyDescent="0.25">
      <c r="A581">
        <v>384</v>
      </c>
      <c r="B581" t="s">
        <v>905</v>
      </c>
      <c r="C581" t="s">
        <v>16</v>
      </c>
      <c r="D581" t="s">
        <v>101</v>
      </c>
      <c r="E581" t="s">
        <v>906</v>
      </c>
      <c r="F581">
        <v>2.09</v>
      </c>
      <c r="G581" t="s">
        <v>19</v>
      </c>
      <c r="H581" t="s">
        <v>93</v>
      </c>
      <c r="I581" t="str">
        <f>"2-2"</f>
        <v>2-2</v>
      </c>
      <c r="J581" t="s">
        <v>21</v>
      </c>
      <c r="K581">
        <v>2.09</v>
      </c>
      <c r="L581">
        <v>1</v>
      </c>
      <c r="M581">
        <v>1.0900000000000001</v>
      </c>
      <c r="N581" t="s">
        <v>22</v>
      </c>
      <c r="O581" t="s">
        <v>904</v>
      </c>
      <c r="P581" s="15">
        <f t="shared" ref="P581:P644" si="9">P580+M581</f>
        <v>35.199999999999989</v>
      </c>
      <c r="Q581" s="20">
        <v>43497</v>
      </c>
    </row>
    <row r="582" spans="1:17" x14ac:dyDescent="0.25">
      <c r="A582">
        <v>383</v>
      </c>
      <c r="B582" t="s">
        <v>902</v>
      </c>
      <c r="C582" t="s">
        <v>16</v>
      </c>
      <c r="D582" t="s">
        <v>101</v>
      </c>
      <c r="E582" t="s">
        <v>903</v>
      </c>
      <c r="F582">
        <v>1.86</v>
      </c>
      <c r="G582" t="s">
        <v>19</v>
      </c>
      <c r="H582" t="s">
        <v>73</v>
      </c>
      <c r="I582" t="str">
        <f>"2-0"</f>
        <v>2-0</v>
      </c>
      <c r="J582" t="s">
        <v>21</v>
      </c>
      <c r="K582">
        <v>1.8620000000000001</v>
      </c>
      <c r="L582">
        <v>1</v>
      </c>
      <c r="M582">
        <v>0.86</v>
      </c>
      <c r="N582" t="s">
        <v>22</v>
      </c>
      <c r="O582" t="s">
        <v>904</v>
      </c>
      <c r="P582" s="15">
        <f t="shared" si="9"/>
        <v>36.059999999999988</v>
      </c>
      <c r="Q582" s="20">
        <v>43497</v>
      </c>
    </row>
    <row r="583" spans="1:17" x14ac:dyDescent="0.25">
      <c r="A583">
        <v>382</v>
      </c>
      <c r="B583" t="s">
        <v>900</v>
      </c>
      <c r="C583" t="s">
        <v>16</v>
      </c>
      <c r="D583" t="s">
        <v>17</v>
      </c>
      <c r="E583" t="s">
        <v>901</v>
      </c>
      <c r="F583">
        <v>0</v>
      </c>
      <c r="G583" t="s">
        <v>27</v>
      </c>
      <c r="H583" t="s">
        <v>39</v>
      </c>
      <c r="I583" t="str">
        <f>"2-1"</f>
        <v>2-1</v>
      </c>
      <c r="J583" t="s">
        <v>21</v>
      </c>
      <c r="K583">
        <v>1.819</v>
      </c>
      <c r="L583">
        <v>1</v>
      </c>
      <c r="M583">
        <v>-1</v>
      </c>
      <c r="N583" t="s">
        <v>22</v>
      </c>
      <c r="O583" t="s">
        <v>897</v>
      </c>
      <c r="P583" s="15">
        <f t="shared" si="9"/>
        <v>35.059999999999988</v>
      </c>
      <c r="Q583" s="20">
        <v>43497</v>
      </c>
    </row>
    <row r="584" spans="1:17" x14ac:dyDescent="0.25">
      <c r="A584">
        <v>381</v>
      </c>
      <c r="B584" t="s">
        <v>898</v>
      </c>
      <c r="C584" t="s">
        <v>16</v>
      </c>
      <c r="D584" t="s">
        <v>17</v>
      </c>
      <c r="E584" t="s">
        <v>899</v>
      </c>
      <c r="F584">
        <v>0</v>
      </c>
      <c r="G584" t="s">
        <v>27</v>
      </c>
      <c r="H584" t="s">
        <v>86</v>
      </c>
      <c r="I584" t="str">
        <f>"3-0"</f>
        <v>3-0</v>
      </c>
      <c r="J584" t="s">
        <v>21</v>
      </c>
      <c r="K584">
        <v>1.694</v>
      </c>
      <c r="L584">
        <v>1</v>
      </c>
      <c r="M584">
        <v>-1</v>
      </c>
      <c r="N584" t="s">
        <v>22</v>
      </c>
      <c r="O584" t="s">
        <v>897</v>
      </c>
      <c r="P584" s="15">
        <f t="shared" si="9"/>
        <v>34.059999999999988</v>
      </c>
      <c r="Q584" s="20">
        <v>43497</v>
      </c>
    </row>
    <row r="585" spans="1:17" x14ac:dyDescent="0.25">
      <c r="A585">
        <v>380</v>
      </c>
      <c r="B585" t="s">
        <v>873</v>
      </c>
      <c r="C585" t="s">
        <v>16</v>
      </c>
      <c r="D585" t="s">
        <v>17</v>
      </c>
      <c r="E585" t="s">
        <v>896</v>
      </c>
      <c r="F585">
        <v>0</v>
      </c>
      <c r="G585" t="s">
        <v>27</v>
      </c>
      <c r="H585" t="s">
        <v>47</v>
      </c>
      <c r="I585" t="str">
        <f>"1-2"</f>
        <v>1-2</v>
      </c>
      <c r="J585" t="s">
        <v>21</v>
      </c>
      <c r="K585">
        <v>1.917</v>
      </c>
      <c r="L585">
        <v>1</v>
      </c>
      <c r="M585">
        <v>-1</v>
      </c>
      <c r="N585" t="s">
        <v>22</v>
      </c>
      <c r="O585" t="s">
        <v>897</v>
      </c>
      <c r="P585" s="15">
        <f t="shared" si="9"/>
        <v>33.059999999999988</v>
      </c>
      <c r="Q585" s="20">
        <v>43497</v>
      </c>
    </row>
    <row r="586" spans="1:17" x14ac:dyDescent="0.25">
      <c r="A586">
        <v>379</v>
      </c>
      <c r="B586" t="s">
        <v>894</v>
      </c>
      <c r="C586" t="s">
        <v>16</v>
      </c>
      <c r="D586" t="s">
        <v>17</v>
      </c>
      <c r="E586" t="s">
        <v>895</v>
      </c>
      <c r="F586">
        <v>1.97</v>
      </c>
      <c r="G586" t="s">
        <v>19</v>
      </c>
      <c r="H586" t="s">
        <v>35</v>
      </c>
      <c r="I586" t="str">
        <f>"1-2"</f>
        <v>1-2</v>
      </c>
      <c r="J586" t="s">
        <v>21</v>
      </c>
      <c r="K586">
        <v>1.97</v>
      </c>
      <c r="L586">
        <v>1</v>
      </c>
      <c r="M586">
        <v>0.97</v>
      </c>
      <c r="N586" t="s">
        <v>22</v>
      </c>
      <c r="O586" t="s">
        <v>893</v>
      </c>
      <c r="P586" s="15">
        <f t="shared" si="9"/>
        <v>34.029999999999987</v>
      </c>
      <c r="Q586" s="20">
        <v>43497</v>
      </c>
    </row>
    <row r="587" spans="1:17" x14ac:dyDescent="0.25">
      <c r="A587">
        <v>378</v>
      </c>
      <c r="B587" t="s">
        <v>891</v>
      </c>
      <c r="C587" t="s">
        <v>16</v>
      </c>
      <c r="D587" t="s">
        <v>25</v>
      </c>
      <c r="E587" t="s">
        <v>892</v>
      </c>
      <c r="F587">
        <v>0</v>
      </c>
      <c r="G587" t="s">
        <v>27</v>
      </c>
      <c r="H587" t="s">
        <v>73</v>
      </c>
      <c r="I587" t="str">
        <f>"1-2"</f>
        <v>1-2</v>
      </c>
      <c r="J587" t="s">
        <v>21</v>
      </c>
      <c r="K587">
        <v>1.7929999999999999</v>
      </c>
      <c r="L587">
        <v>1</v>
      </c>
      <c r="M587">
        <v>-1</v>
      </c>
      <c r="N587" t="s">
        <v>22</v>
      </c>
      <c r="O587" t="s">
        <v>893</v>
      </c>
      <c r="P587" s="15">
        <f t="shared" si="9"/>
        <v>33.029999999999987</v>
      </c>
      <c r="Q587" s="20">
        <v>43497</v>
      </c>
    </row>
    <row r="588" spans="1:17" x14ac:dyDescent="0.25">
      <c r="A588">
        <v>377</v>
      </c>
      <c r="B588" t="s">
        <v>887</v>
      </c>
      <c r="C588" t="s">
        <v>16</v>
      </c>
      <c r="D588" t="s">
        <v>55</v>
      </c>
      <c r="E588" t="s">
        <v>890</v>
      </c>
      <c r="F588">
        <v>1.68</v>
      </c>
      <c r="G588" t="s">
        <v>19</v>
      </c>
      <c r="H588" t="s">
        <v>172</v>
      </c>
      <c r="I588" t="str">
        <f>"3-2"</f>
        <v>3-2</v>
      </c>
      <c r="J588" t="s">
        <v>21</v>
      </c>
      <c r="K588">
        <v>1.675</v>
      </c>
      <c r="L588">
        <v>1</v>
      </c>
      <c r="M588">
        <v>0.68</v>
      </c>
      <c r="N588" t="s">
        <v>22</v>
      </c>
      <c r="O588" t="s">
        <v>889</v>
      </c>
      <c r="P588" s="15">
        <f t="shared" si="9"/>
        <v>33.709999999999987</v>
      </c>
      <c r="Q588" s="20">
        <v>43497</v>
      </c>
    </row>
    <row r="589" spans="1:17" x14ac:dyDescent="0.25">
      <c r="A589">
        <v>376</v>
      </c>
      <c r="B589" t="s">
        <v>887</v>
      </c>
      <c r="C589" t="s">
        <v>16</v>
      </c>
      <c r="D589" t="s">
        <v>55</v>
      </c>
      <c r="E589" t="s">
        <v>888</v>
      </c>
      <c r="F589">
        <v>1</v>
      </c>
      <c r="G589" t="s">
        <v>81</v>
      </c>
      <c r="H589" t="s">
        <v>28</v>
      </c>
      <c r="I589" t="str">
        <f>"0-1"</f>
        <v>0-1</v>
      </c>
      <c r="J589" t="s">
        <v>21</v>
      </c>
      <c r="K589">
        <v>1.9610000000000001</v>
      </c>
      <c r="L589">
        <v>1</v>
      </c>
      <c r="M589">
        <v>0</v>
      </c>
      <c r="N589" t="s">
        <v>22</v>
      </c>
      <c r="O589" t="s">
        <v>889</v>
      </c>
      <c r="P589" s="15">
        <f t="shared" si="9"/>
        <v>33.709999999999987</v>
      </c>
      <c r="Q589" s="20">
        <v>43497</v>
      </c>
    </row>
    <row r="590" spans="1:17" x14ac:dyDescent="0.25">
      <c r="A590">
        <v>375</v>
      </c>
      <c r="B590" t="s">
        <v>884</v>
      </c>
      <c r="C590" t="s">
        <v>16</v>
      </c>
      <c r="D590" t="s">
        <v>25</v>
      </c>
      <c r="E590" t="s">
        <v>885</v>
      </c>
      <c r="F590">
        <v>2.23</v>
      </c>
      <c r="G590" t="s">
        <v>19</v>
      </c>
      <c r="H590" t="s">
        <v>39</v>
      </c>
      <c r="I590" t="str">
        <f>"0-2"</f>
        <v>0-2</v>
      </c>
      <c r="J590" t="s">
        <v>21</v>
      </c>
      <c r="K590">
        <v>2.23</v>
      </c>
      <c r="L590">
        <v>1</v>
      </c>
      <c r="M590">
        <v>1.23</v>
      </c>
      <c r="N590" t="s">
        <v>22</v>
      </c>
      <c r="O590" t="s">
        <v>886</v>
      </c>
      <c r="P590" s="15">
        <f t="shared" si="9"/>
        <v>34.939999999999984</v>
      </c>
      <c r="Q590" s="20">
        <v>43497</v>
      </c>
    </row>
    <row r="591" spans="1:17" x14ac:dyDescent="0.25">
      <c r="A591">
        <v>374</v>
      </c>
      <c r="B591" t="s">
        <v>858</v>
      </c>
      <c r="C591" t="s">
        <v>16</v>
      </c>
      <c r="D591" t="s">
        <v>59</v>
      </c>
      <c r="E591" t="s">
        <v>882</v>
      </c>
      <c r="F591">
        <v>1.8</v>
      </c>
      <c r="G591" t="s">
        <v>19</v>
      </c>
      <c r="H591" t="s">
        <v>73</v>
      </c>
      <c r="I591" t="str">
        <f>"1-0"</f>
        <v>1-0</v>
      </c>
      <c r="J591" t="s">
        <v>21</v>
      </c>
      <c r="K591">
        <v>1.8</v>
      </c>
      <c r="L591">
        <v>1</v>
      </c>
      <c r="M591">
        <v>0.8</v>
      </c>
      <c r="N591" t="s">
        <v>22</v>
      </c>
      <c r="O591" t="s">
        <v>883</v>
      </c>
      <c r="P591" s="15">
        <f t="shared" si="9"/>
        <v>35.739999999999981</v>
      </c>
      <c r="Q591" s="20">
        <v>43497</v>
      </c>
    </row>
    <row r="592" spans="1:17" x14ac:dyDescent="0.25">
      <c r="A592">
        <v>373</v>
      </c>
      <c r="B592" t="s">
        <v>858</v>
      </c>
      <c r="C592" t="s">
        <v>16</v>
      </c>
      <c r="D592" t="s">
        <v>59</v>
      </c>
      <c r="E592" t="s">
        <v>881</v>
      </c>
      <c r="F592">
        <v>1.88</v>
      </c>
      <c r="G592" t="s">
        <v>19</v>
      </c>
      <c r="H592" t="s">
        <v>51</v>
      </c>
      <c r="I592" t="str">
        <f>"2-0"</f>
        <v>2-0</v>
      </c>
      <c r="J592" t="s">
        <v>21</v>
      </c>
      <c r="K592">
        <v>1.8839999999999999</v>
      </c>
      <c r="L592">
        <v>1</v>
      </c>
      <c r="M592">
        <v>0.88</v>
      </c>
      <c r="N592" t="s">
        <v>22</v>
      </c>
      <c r="O592" t="s">
        <v>880</v>
      </c>
      <c r="P592" s="15">
        <f t="shared" si="9"/>
        <v>36.619999999999983</v>
      </c>
      <c r="Q592" s="20">
        <v>43497</v>
      </c>
    </row>
    <row r="593" spans="1:17" x14ac:dyDescent="0.25">
      <c r="A593">
        <v>372</v>
      </c>
      <c r="B593" t="s">
        <v>878</v>
      </c>
      <c r="C593" t="s">
        <v>16</v>
      </c>
      <c r="D593" t="s">
        <v>17</v>
      </c>
      <c r="E593" t="s">
        <v>879</v>
      </c>
      <c r="F593">
        <v>1</v>
      </c>
      <c r="G593" t="s">
        <v>81</v>
      </c>
      <c r="H593" t="s">
        <v>51</v>
      </c>
      <c r="I593" t="str">
        <f>"1-0"</f>
        <v>1-0</v>
      </c>
      <c r="J593" t="s">
        <v>21</v>
      </c>
      <c r="K593">
        <v>1.833</v>
      </c>
      <c r="L593">
        <v>1</v>
      </c>
      <c r="M593">
        <v>0</v>
      </c>
      <c r="N593" t="s">
        <v>22</v>
      </c>
      <c r="O593" t="s">
        <v>880</v>
      </c>
      <c r="P593" s="15">
        <f t="shared" si="9"/>
        <v>36.619999999999983</v>
      </c>
      <c r="Q593" s="20">
        <v>43497</v>
      </c>
    </row>
    <row r="594" spans="1:17" x14ac:dyDescent="0.25">
      <c r="A594">
        <v>371</v>
      </c>
      <c r="B594" t="s">
        <v>876</v>
      </c>
      <c r="C594" t="s">
        <v>16</v>
      </c>
      <c r="D594" t="s">
        <v>17</v>
      </c>
      <c r="E594" t="s">
        <v>877</v>
      </c>
      <c r="F594">
        <v>0</v>
      </c>
      <c r="G594" t="s">
        <v>27</v>
      </c>
      <c r="H594" t="s">
        <v>35</v>
      </c>
      <c r="I594" t="str">
        <f>"3-0"</f>
        <v>3-0</v>
      </c>
      <c r="J594" t="s">
        <v>21</v>
      </c>
      <c r="K594">
        <v>2.06</v>
      </c>
      <c r="L594">
        <v>1</v>
      </c>
      <c r="M594">
        <v>-1</v>
      </c>
      <c r="N594" t="s">
        <v>22</v>
      </c>
      <c r="O594" t="s">
        <v>875</v>
      </c>
      <c r="P594" s="15">
        <f t="shared" si="9"/>
        <v>35.619999999999983</v>
      </c>
      <c r="Q594" s="20">
        <v>43497</v>
      </c>
    </row>
    <row r="595" spans="1:17" x14ac:dyDescent="0.25">
      <c r="A595">
        <v>370</v>
      </c>
      <c r="B595" t="s">
        <v>873</v>
      </c>
      <c r="C595" t="s">
        <v>16</v>
      </c>
      <c r="D595" t="s">
        <v>101</v>
      </c>
      <c r="E595" t="s">
        <v>874</v>
      </c>
      <c r="F595">
        <v>1</v>
      </c>
      <c r="G595" t="s">
        <v>81</v>
      </c>
      <c r="H595" t="s">
        <v>51</v>
      </c>
      <c r="I595" t="str">
        <f>"1-0"</f>
        <v>1-0</v>
      </c>
      <c r="J595" t="s">
        <v>21</v>
      </c>
      <c r="K595">
        <v>1.9339999999999999</v>
      </c>
      <c r="L595">
        <v>1</v>
      </c>
      <c r="M595">
        <v>0</v>
      </c>
      <c r="N595" t="s">
        <v>22</v>
      </c>
      <c r="O595" t="s">
        <v>875</v>
      </c>
      <c r="P595" s="15">
        <f t="shared" si="9"/>
        <v>35.619999999999983</v>
      </c>
      <c r="Q595" s="20">
        <v>43497</v>
      </c>
    </row>
    <row r="596" spans="1:17" x14ac:dyDescent="0.25">
      <c r="A596">
        <v>369</v>
      </c>
      <c r="B596" t="s">
        <v>870</v>
      </c>
      <c r="C596" t="s">
        <v>16</v>
      </c>
      <c r="D596" t="s">
        <v>25</v>
      </c>
      <c r="E596" t="s">
        <v>871</v>
      </c>
      <c r="F596">
        <v>1.79</v>
      </c>
      <c r="G596" t="s">
        <v>19</v>
      </c>
      <c r="H596" t="s">
        <v>35</v>
      </c>
      <c r="I596" t="str">
        <f>"0-1"</f>
        <v>0-1</v>
      </c>
      <c r="J596" t="s">
        <v>21</v>
      </c>
      <c r="K596">
        <v>1.7929999999999999</v>
      </c>
      <c r="L596">
        <v>1</v>
      </c>
      <c r="M596">
        <v>0.79</v>
      </c>
      <c r="N596" t="s">
        <v>22</v>
      </c>
      <c r="O596" t="s">
        <v>872</v>
      </c>
      <c r="P596" s="15">
        <f t="shared" si="9"/>
        <v>36.409999999999982</v>
      </c>
      <c r="Q596" s="20">
        <v>43497</v>
      </c>
    </row>
    <row r="597" spans="1:17" x14ac:dyDescent="0.25">
      <c r="A597">
        <v>368</v>
      </c>
      <c r="B597" t="s">
        <v>868</v>
      </c>
      <c r="C597" t="s">
        <v>16</v>
      </c>
      <c r="D597" t="s">
        <v>101</v>
      </c>
      <c r="E597" t="s">
        <v>869</v>
      </c>
      <c r="F597">
        <v>0</v>
      </c>
      <c r="G597" t="s">
        <v>27</v>
      </c>
      <c r="H597" t="s">
        <v>290</v>
      </c>
      <c r="I597" t="str">
        <f>"1-2"</f>
        <v>1-2</v>
      </c>
      <c r="J597" t="s">
        <v>21</v>
      </c>
      <c r="K597">
        <v>1.7929999999999999</v>
      </c>
      <c r="L597">
        <v>1</v>
      </c>
      <c r="M597">
        <v>-1</v>
      </c>
      <c r="N597" t="s">
        <v>22</v>
      </c>
      <c r="O597" t="s">
        <v>867</v>
      </c>
      <c r="P597" s="15">
        <f t="shared" si="9"/>
        <v>35.409999999999982</v>
      </c>
      <c r="Q597" s="20">
        <v>43497</v>
      </c>
    </row>
    <row r="598" spans="1:17" x14ac:dyDescent="0.25">
      <c r="A598">
        <v>367</v>
      </c>
      <c r="B598" t="s">
        <v>865</v>
      </c>
      <c r="C598" t="s">
        <v>16</v>
      </c>
      <c r="D598" t="s">
        <v>101</v>
      </c>
      <c r="E598" t="s">
        <v>866</v>
      </c>
      <c r="F598">
        <v>0</v>
      </c>
      <c r="G598" t="s">
        <v>27</v>
      </c>
      <c r="H598" t="s">
        <v>86</v>
      </c>
      <c r="I598" t="str">
        <f>"5-1"</f>
        <v>5-1</v>
      </c>
      <c r="J598" t="s">
        <v>21</v>
      </c>
      <c r="K598">
        <v>2.02</v>
      </c>
      <c r="L598">
        <v>1</v>
      </c>
      <c r="M598">
        <v>-1</v>
      </c>
      <c r="N598" t="s">
        <v>22</v>
      </c>
      <c r="O598" t="s">
        <v>867</v>
      </c>
      <c r="P598" s="15">
        <f t="shared" si="9"/>
        <v>34.409999999999982</v>
      </c>
      <c r="Q598" s="20">
        <v>43497</v>
      </c>
    </row>
    <row r="599" spans="1:17" x14ac:dyDescent="0.25">
      <c r="A599">
        <v>366</v>
      </c>
      <c r="B599" t="s">
        <v>863</v>
      </c>
      <c r="C599" t="s">
        <v>16</v>
      </c>
      <c r="D599" t="s">
        <v>59</v>
      </c>
      <c r="E599" t="s">
        <v>864</v>
      </c>
      <c r="F599">
        <v>1.83</v>
      </c>
      <c r="G599" t="s">
        <v>19</v>
      </c>
      <c r="H599" t="s">
        <v>93</v>
      </c>
      <c r="I599" t="str">
        <f>"1-1"</f>
        <v>1-1</v>
      </c>
      <c r="J599" t="s">
        <v>21</v>
      </c>
      <c r="K599">
        <v>1.8260000000000001</v>
      </c>
      <c r="L599">
        <v>1</v>
      </c>
      <c r="M599">
        <v>0.83</v>
      </c>
      <c r="N599" t="s">
        <v>22</v>
      </c>
      <c r="O599" t="s">
        <v>862</v>
      </c>
      <c r="P599" s="15">
        <f t="shared" si="9"/>
        <v>35.239999999999981</v>
      </c>
      <c r="Q599" s="20">
        <v>43497</v>
      </c>
    </row>
    <row r="600" spans="1:17" x14ac:dyDescent="0.25">
      <c r="A600">
        <v>365</v>
      </c>
      <c r="B600" t="s">
        <v>858</v>
      </c>
      <c r="C600" t="s">
        <v>16</v>
      </c>
      <c r="D600" t="s">
        <v>59</v>
      </c>
      <c r="E600" t="s">
        <v>861</v>
      </c>
      <c r="F600">
        <v>0</v>
      </c>
      <c r="G600" t="s">
        <v>27</v>
      </c>
      <c r="H600" t="s">
        <v>57</v>
      </c>
      <c r="I600" t="str">
        <f>"0-0"</f>
        <v>0-0</v>
      </c>
      <c r="J600" t="s">
        <v>21</v>
      </c>
      <c r="K600">
        <v>2.44</v>
      </c>
      <c r="L600">
        <v>1</v>
      </c>
      <c r="M600">
        <v>-1</v>
      </c>
      <c r="N600" t="s">
        <v>22</v>
      </c>
      <c r="O600" t="s">
        <v>862</v>
      </c>
      <c r="P600" s="15">
        <f t="shared" si="9"/>
        <v>34.239999999999981</v>
      </c>
      <c r="Q600" s="20">
        <v>43497</v>
      </c>
    </row>
    <row r="601" spans="1:17" x14ac:dyDescent="0.25">
      <c r="A601">
        <v>364</v>
      </c>
      <c r="B601" t="s">
        <v>858</v>
      </c>
      <c r="C601" t="s">
        <v>16</v>
      </c>
      <c r="D601" t="s">
        <v>59</v>
      </c>
      <c r="E601" t="s">
        <v>860</v>
      </c>
      <c r="F601">
        <v>0</v>
      </c>
      <c r="G601" t="s">
        <v>27</v>
      </c>
      <c r="H601" t="s">
        <v>47</v>
      </c>
      <c r="I601" t="str">
        <f>"1-3"</f>
        <v>1-3</v>
      </c>
      <c r="J601" t="s">
        <v>21</v>
      </c>
      <c r="K601">
        <v>2.0099999999999998</v>
      </c>
      <c r="L601">
        <v>1</v>
      </c>
      <c r="M601">
        <v>-1</v>
      </c>
      <c r="N601" t="s">
        <v>22</v>
      </c>
      <c r="O601" t="s">
        <v>857</v>
      </c>
      <c r="P601" s="15">
        <f t="shared" si="9"/>
        <v>33.239999999999981</v>
      </c>
      <c r="Q601" s="20">
        <v>43497</v>
      </c>
    </row>
    <row r="602" spans="1:17" x14ac:dyDescent="0.25">
      <c r="A602">
        <v>363</v>
      </c>
      <c r="B602" t="s">
        <v>858</v>
      </c>
      <c r="C602" t="s">
        <v>16</v>
      </c>
      <c r="D602" t="s">
        <v>59</v>
      </c>
      <c r="E602" t="s">
        <v>859</v>
      </c>
      <c r="F602">
        <v>1</v>
      </c>
      <c r="G602" t="s">
        <v>81</v>
      </c>
      <c r="H602" t="s">
        <v>32</v>
      </c>
      <c r="I602" t="str">
        <f>"3-2"</f>
        <v>3-2</v>
      </c>
      <c r="J602" t="s">
        <v>21</v>
      </c>
      <c r="K602">
        <v>2.11</v>
      </c>
      <c r="L602">
        <v>1</v>
      </c>
      <c r="M602">
        <v>0</v>
      </c>
      <c r="N602" t="s">
        <v>22</v>
      </c>
      <c r="O602" t="s">
        <v>857</v>
      </c>
      <c r="P602" s="15">
        <f t="shared" si="9"/>
        <v>33.239999999999981</v>
      </c>
      <c r="Q602" s="20">
        <v>43497</v>
      </c>
    </row>
    <row r="603" spans="1:17" x14ac:dyDescent="0.25">
      <c r="A603">
        <v>362</v>
      </c>
      <c r="B603" t="s">
        <v>855</v>
      </c>
      <c r="C603" t="s">
        <v>16</v>
      </c>
      <c r="D603" t="s">
        <v>59</v>
      </c>
      <c r="E603" t="s">
        <v>856</v>
      </c>
      <c r="F603">
        <v>0</v>
      </c>
      <c r="G603" t="s">
        <v>27</v>
      </c>
      <c r="H603" t="s">
        <v>93</v>
      </c>
      <c r="I603" t="str">
        <f>"2-0"</f>
        <v>2-0</v>
      </c>
      <c r="J603" t="s">
        <v>21</v>
      </c>
      <c r="K603">
        <v>1.847</v>
      </c>
      <c r="L603">
        <v>1</v>
      </c>
      <c r="M603">
        <v>-1</v>
      </c>
      <c r="N603" t="s">
        <v>22</v>
      </c>
      <c r="O603" t="s">
        <v>857</v>
      </c>
      <c r="P603" s="15">
        <f t="shared" si="9"/>
        <v>32.239999999999981</v>
      </c>
      <c r="Q603" s="20">
        <v>43497</v>
      </c>
    </row>
    <row r="604" spans="1:17" x14ac:dyDescent="0.25">
      <c r="A604">
        <v>361</v>
      </c>
      <c r="B604" t="s">
        <v>853</v>
      </c>
      <c r="C604" t="s">
        <v>16</v>
      </c>
      <c r="D604" t="s">
        <v>59</v>
      </c>
      <c r="E604" t="s">
        <v>854</v>
      </c>
      <c r="F604">
        <v>1.81</v>
      </c>
      <c r="G604" t="s">
        <v>19</v>
      </c>
      <c r="H604" t="s">
        <v>47</v>
      </c>
      <c r="I604" t="str">
        <f>"2-1"</f>
        <v>2-1</v>
      </c>
      <c r="J604" t="s">
        <v>21</v>
      </c>
      <c r="K604">
        <v>1.8129999999999999</v>
      </c>
      <c r="L604">
        <v>1</v>
      </c>
      <c r="M604">
        <v>0.81</v>
      </c>
      <c r="N604" t="s">
        <v>22</v>
      </c>
      <c r="O604" t="s">
        <v>850</v>
      </c>
      <c r="P604" s="15">
        <f t="shared" si="9"/>
        <v>33.049999999999983</v>
      </c>
      <c r="Q604" s="20">
        <v>43497</v>
      </c>
    </row>
    <row r="605" spans="1:17" x14ac:dyDescent="0.25">
      <c r="A605">
        <v>360</v>
      </c>
      <c r="B605" t="s">
        <v>851</v>
      </c>
      <c r="C605" t="s">
        <v>16</v>
      </c>
      <c r="D605" t="s">
        <v>59</v>
      </c>
      <c r="E605" t="s">
        <v>852</v>
      </c>
      <c r="F605">
        <v>1</v>
      </c>
      <c r="G605" t="s">
        <v>81</v>
      </c>
      <c r="H605" t="s">
        <v>28</v>
      </c>
      <c r="I605" t="str">
        <f>"1-2"</f>
        <v>1-2</v>
      </c>
      <c r="J605" t="s">
        <v>21</v>
      </c>
      <c r="K605">
        <v>1.8919999999999999</v>
      </c>
      <c r="L605">
        <v>1</v>
      </c>
      <c r="M605">
        <v>0</v>
      </c>
      <c r="N605" t="s">
        <v>22</v>
      </c>
      <c r="O605" t="s">
        <v>850</v>
      </c>
      <c r="P605" s="15">
        <f t="shared" si="9"/>
        <v>33.049999999999983</v>
      </c>
      <c r="Q605" s="20">
        <v>43497</v>
      </c>
    </row>
    <row r="606" spans="1:17" x14ac:dyDescent="0.25">
      <c r="A606">
        <v>359</v>
      </c>
      <c r="B606" t="s">
        <v>848</v>
      </c>
      <c r="C606" t="s">
        <v>16</v>
      </c>
      <c r="D606" t="s">
        <v>59</v>
      </c>
      <c r="E606" t="s">
        <v>849</v>
      </c>
      <c r="F606">
        <v>0</v>
      </c>
      <c r="G606" t="s">
        <v>27</v>
      </c>
      <c r="H606" t="s">
        <v>28</v>
      </c>
      <c r="I606" t="str">
        <f>"0-0"</f>
        <v>0-0</v>
      </c>
      <c r="J606" t="s">
        <v>21</v>
      </c>
      <c r="K606">
        <v>2.09</v>
      </c>
      <c r="L606">
        <v>1</v>
      </c>
      <c r="M606">
        <v>-1</v>
      </c>
      <c r="N606" t="s">
        <v>22</v>
      </c>
      <c r="O606" t="s">
        <v>850</v>
      </c>
      <c r="P606" s="15">
        <f t="shared" si="9"/>
        <v>32.049999999999983</v>
      </c>
      <c r="Q606" s="20">
        <v>43497</v>
      </c>
    </row>
    <row r="607" spans="1:17" x14ac:dyDescent="0.25">
      <c r="A607">
        <v>358</v>
      </c>
      <c r="B607" t="s">
        <v>846</v>
      </c>
      <c r="C607" t="s">
        <v>16</v>
      </c>
      <c r="D607" t="s">
        <v>17</v>
      </c>
      <c r="E607" t="s">
        <v>92</v>
      </c>
      <c r="F607">
        <v>1.9</v>
      </c>
      <c r="G607" t="s">
        <v>19</v>
      </c>
      <c r="H607" t="s">
        <v>73</v>
      </c>
      <c r="I607" t="str">
        <f>"3-1"</f>
        <v>3-1</v>
      </c>
      <c r="J607" t="s">
        <v>21</v>
      </c>
      <c r="K607">
        <v>1.9</v>
      </c>
      <c r="L607">
        <v>1</v>
      </c>
      <c r="M607">
        <v>0.9</v>
      </c>
      <c r="N607" t="s">
        <v>22</v>
      </c>
      <c r="O607" t="s">
        <v>847</v>
      </c>
      <c r="P607" s="15">
        <f t="shared" si="9"/>
        <v>32.949999999999982</v>
      </c>
      <c r="Q607" s="20">
        <v>43497</v>
      </c>
    </row>
    <row r="608" spans="1:17" x14ac:dyDescent="0.25">
      <c r="A608">
        <v>357</v>
      </c>
      <c r="B608" t="s">
        <v>843</v>
      </c>
      <c r="C608" t="s">
        <v>16</v>
      </c>
      <c r="D608" t="s">
        <v>25</v>
      </c>
      <c r="E608" t="s">
        <v>844</v>
      </c>
      <c r="F608">
        <v>2.4700000000000002</v>
      </c>
      <c r="G608" t="s">
        <v>19</v>
      </c>
      <c r="H608" t="s">
        <v>35</v>
      </c>
      <c r="I608" t="str">
        <f>"1-2"</f>
        <v>1-2</v>
      </c>
      <c r="J608" t="s">
        <v>21</v>
      </c>
      <c r="K608">
        <v>2.4700000000000002</v>
      </c>
      <c r="L608">
        <v>1</v>
      </c>
      <c r="M608">
        <v>1.47</v>
      </c>
      <c r="N608" t="s">
        <v>22</v>
      </c>
      <c r="O608" t="s">
        <v>845</v>
      </c>
      <c r="P608" s="15">
        <f t="shared" si="9"/>
        <v>34.41999999999998</v>
      </c>
      <c r="Q608" s="20">
        <v>43525</v>
      </c>
    </row>
    <row r="609" spans="1:17" x14ac:dyDescent="0.25">
      <c r="A609">
        <v>356</v>
      </c>
      <c r="B609" t="s">
        <v>840</v>
      </c>
      <c r="C609" t="s">
        <v>16</v>
      </c>
      <c r="D609" t="s">
        <v>25</v>
      </c>
      <c r="E609" t="s">
        <v>841</v>
      </c>
      <c r="F609">
        <v>0</v>
      </c>
      <c r="G609" t="s">
        <v>27</v>
      </c>
      <c r="H609" t="s">
        <v>93</v>
      </c>
      <c r="I609" t="str">
        <f>"2-0"</f>
        <v>2-0</v>
      </c>
      <c r="J609" t="s">
        <v>21</v>
      </c>
      <c r="K609">
        <v>1.917</v>
      </c>
      <c r="L609">
        <v>1</v>
      </c>
      <c r="M609">
        <v>-1</v>
      </c>
      <c r="N609" t="s">
        <v>22</v>
      </c>
      <c r="O609" t="s">
        <v>842</v>
      </c>
      <c r="P609" s="15">
        <f t="shared" si="9"/>
        <v>33.41999999999998</v>
      </c>
      <c r="Q609" s="20">
        <v>43525</v>
      </c>
    </row>
    <row r="610" spans="1:17" x14ac:dyDescent="0.25">
      <c r="A610">
        <v>355</v>
      </c>
      <c r="B610" t="s">
        <v>837</v>
      </c>
      <c r="C610" t="s">
        <v>16</v>
      </c>
      <c r="D610" t="s">
        <v>101</v>
      </c>
      <c r="E610" t="s">
        <v>838</v>
      </c>
      <c r="F610">
        <v>2.2599999999999998</v>
      </c>
      <c r="G610" t="s">
        <v>19</v>
      </c>
      <c r="H610" t="s">
        <v>35</v>
      </c>
      <c r="I610" t="str">
        <f>"1-2"</f>
        <v>1-2</v>
      </c>
      <c r="J610" t="s">
        <v>21</v>
      </c>
      <c r="K610">
        <v>2.2599999999999998</v>
      </c>
      <c r="L610">
        <v>1</v>
      </c>
      <c r="M610">
        <v>1.26</v>
      </c>
      <c r="N610" t="s">
        <v>22</v>
      </c>
      <c r="O610" t="s">
        <v>839</v>
      </c>
      <c r="P610" s="15">
        <f t="shared" si="9"/>
        <v>34.679999999999978</v>
      </c>
      <c r="Q610" s="20">
        <v>43525</v>
      </c>
    </row>
    <row r="611" spans="1:17" x14ac:dyDescent="0.25">
      <c r="A611">
        <v>354</v>
      </c>
      <c r="B611" t="s">
        <v>834</v>
      </c>
      <c r="C611" t="s">
        <v>16</v>
      </c>
      <c r="D611" t="s">
        <v>230</v>
      </c>
      <c r="E611" t="s">
        <v>836</v>
      </c>
      <c r="F611">
        <v>1.96</v>
      </c>
      <c r="G611" t="s">
        <v>19</v>
      </c>
      <c r="H611" t="s">
        <v>93</v>
      </c>
      <c r="I611" t="str">
        <f>"0-1"</f>
        <v>0-1</v>
      </c>
      <c r="J611" t="s">
        <v>21</v>
      </c>
      <c r="K611">
        <v>1.9610000000000001</v>
      </c>
      <c r="L611">
        <v>1</v>
      </c>
      <c r="M611">
        <v>0.96</v>
      </c>
      <c r="N611" t="s">
        <v>22</v>
      </c>
      <c r="O611" t="s">
        <v>833</v>
      </c>
      <c r="P611" s="15">
        <f t="shared" si="9"/>
        <v>35.639999999999979</v>
      </c>
      <c r="Q611" s="20">
        <v>43525</v>
      </c>
    </row>
    <row r="612" spans="1:17" x14ac:dyDescent="0.25">
      <c r="A612">
        <v>353</v>
      </c>
      <c r="B612" t="s">
        <v>834</v>
      </c>
      <c r="C612" t="s">
        <v>16</v>
      </c>
      <c r="D612" t="s">
        <v>230</v>
      </c>
      <c r="E612" t="s">
        <v>835</v>
      </c>
      <c r="F612">
        <v>1.85</v>
      </c>
      <c r="G612" t="s">
        <v>19</v>
      </c>
      <c r="H612" t="s">
        <v>32</v>
      </c>
      <c r="I612" t="str">
        <f>"1-4"</f>
        <v>1-4</v>
      </c>
      <c r="J612" t="s">
        <v>21</v>
      </c>
      <c r="K612">
        <v>1.8540000000000001</v>
      </c>
      <c r="L612">
        <v>1</v>
      </c>
      <c r="M612">
        <v>0.85</v>
      </c>
      <c r="N612" t="s">
        <v>22</v>
      </c>
      <c r="O612" t="s">
        <v>833</v>
      </c>
      <c r="P612" s="15">
        <f t="shared" si="9"/>
        <v>36.489999999999981</v>
      </c>
      <c r="Q612" s="20">
        <v>43525</v>
      </c>
    </row>
    <row r="613" spans="1:17" x14ac:dyDescent="0.25">
      <c r="A613">
        <v>352</v>
      </c>
      <c r="B613" t="s">
        <v>830</v>
      </c>
      <c r="C613" t="s">
        <v>16</v>
      </c>
      <c r="D613" t="s">
        <v>230</v>
      </c>
      <c r="E613" t="s">
        <v>832</v>
      </c>
      <c r="F613">
        <v>2.0699999999999998</v>
      </c>
      <c r="G613" t="s">
        <v>19</v>
      </c>
      <c r="H613" t="s">
        <v>32</v>
      </c>
      <c r="I613" t="str">
        <f>"1-3"</f>
        <v>1-3</v>
      </c>
      <c r="J613" t="s">
        <v>21</v>
      </c>
      <c r="K613">
        <v>2.0699999999999998</v>
      </c>
      <c r="L613">
        <v>1</v>
      </c>
      <c r="M613">
        <v>1.07</v>
      </c>
      <c r="N613" t="s">
        <v>22</v>
      </c>
      <c r="O613" t="s">
        <v>833</v>
      </c>
      <c r="P613" s="15">
        <f t="shared" si="9"/>
        <v>37.559999999999981</v>
      </c>
      <c r="Q613" s="20">
        <v>43525</v>
      </c>
    </row>
    <row r="614" spans="1:17" x14ac:dyDescent="0.25">
      <c r="A614">
        <v>351</v>
      </c>
      <c r="B614" t="s">
        <v>830</v>
      </c>
      <c r="C614" t="s">
        <v>16</v>
      </c>
      <c r="D614" t="s">
        <v>230</v>
      </c>
      <c r="E614" t="s">
        <v>831</v>
      </c>
      <c r="F614">
        <v>2.0699999999999998</v>
      </c>
      <c r="G614" t="s">
        <v>19</v>
      </c>
      <c r="H614" t="s">
        <v>73</v>
      </c>
      <c r="I614" t="str">
        <f>"2-1"</f>
        <v>2-1</v>
      </c>
      <c r="J614" t="s">
        <v>21</v>
      </c>
      <c r="K614">
        <v>2.0699999999999998</v>
      </c>
      <c r="L614">
        <v>1</v>
      </c>
      <c r="M614">
        <v>1.07</v>
      </c>
      <c r="N614" t="s">
        <v>22</v>
      </c>
      <c r="O614" t="s">
        <v>828</v>
      </c>
      <c r="P614" s="15">
        <f t="shared" si="9"/>
        <v>38.629999999999981</v>
      </c>
      <c r="Q614" s="20">
        <v>43525</v>
      </c>
    </row>
    <row r="615" spans="1:17" x14ac:dyDescent="0.25">
      <c r="A615">
        <v>350</v>
      </c>
      <c r="B615" t="s">
        <v>811</v>
      </c>
      <c r="C615" t="s">
        <v>16</v>
      </c>
      <c r="D615" t="s">
        <v>200</v>
      </c>
      <c r="E615" t="s">
        <v>829</v>
      </c>
      <c r="F615">
        <v>1</v>
      </c>
      <c r="G615" t="s">
        <v>81</v>
      </c>
      <c r="H615" t="s">
        <v>47</v>
      </c>
      <c r="I615" t="str">
        <f>"0-0"</f>
        <v>0-0</v>
      </c>
      <c r="J615" t="s">
        <v>21</v>
      </c>
      <c r="K615">
        <v>1.7809999999999999</v>
      </c>
      <c r="L615">
        <v>1</v>
      </c>
      <c r="M615">
        <v>0</v>
      </c>
      <c r="N615" t="s">
        <v>22</v>
      </c>
      <c r="O615" t="s">
        <v>828</v>
      </c>
      <c r="P615" s="15">
        <f t="shared" si="9"/>
        <v>38.629999999999981</v>
      </c>
      <c r="Q615" s="20">
        <v>43525</v>
      </c>
    </row>
    <row r="616" spans="1:17" x14ac:dyDescent="0.25">
      <c r="A616">
        <v>349</v>
      </c>
      <c r="B616" t="s">
        <v>811</v>
      </c>
      <c r="C616" t="s">
        <v>16</v>
      </c>
      <c r="D616" t="s">
        <v>200</v>
      </c>
      <c r="E616" t="s">
        <v>827</v>
      </c>
      <c r="F616">
        <v>1.88</v>
      </c>
      <c r="G616" t="s">
        <v>19</v>
      </c>
      <c r="H616" t="s">
        <v>113</v>
      </c>
      <c r="I616" t="str">
        <f>"3-1"</f>
        <v>3-1</v>
      </c>
      <c r="J616" t="s">
        <v>21</v>
      </c>
      <c r="K616">
        <v>1.877</v>
      </c>
      <c r="L616">
        <v>1</v>
      </c>
      <c r="M616">
        <v>0.88</v>
      </c>
      <c r="N616" t="s">
        <v>22</v>
      </c>
      <c r="O616" t="s">
        <v>828</v>
      </c>
      <c r="P616" s="15">
        <f t="shared" si="9"/>
        <v>39.509999999999984</v>
      </c>
      <c r="Q616" s="20">
        <v>43525</v>
      </c>
    </row>
    <row r="617" spans="1:17" x14ac:dyDescent="0.25">
      <c r="A617">
        <v>348</v>
      </c>
      <c r="B617" t="s">
        <v>811</v>
      </c>
      <c r="C617" t="s">
        <v>16</v>
      </c>
      <c r="D617" t="s">
        <v>200</v>
      </c>
      <c r="E617" t="s">
        <v>826</v>
      </c>
      <c r="F617">
        <v>0</v>
      </c>
      <c r="G617" t="s">
        <v>27</v>
      </c>
      <c r="H617" t="s">
        <v>73</v>
      </c>
      <c r="I617" t="str">
        <f>"1-3"</f>
        <v>1-3</v>
      </c>
      <c r="J617" t="s">
        <v>21</v>
      </c>
      <c r="K617">
        <v>2.0299999999999998</v>
      </c>
      <c r="L617">
        <v>1</v>
      </c>
      <c r="M617">
        <v>-1</v>
      </c>
      <c r="N617" t="s">
        <v>22</v>
      </c>
      <c r="O617" t="s">
        <v>825</v>
      </c>
      <c r="P617" s="15">
        <f t="shared" si="9"/>
        <v>38.509999999999984</v>
      </c>
      <c r="Q617" s="20">
        <v>43525</v>
      </c>
    </row>
    <row r="618" spans="1:17" x14ac:dyDescent="0.25">
      <c r="A618">
        <v>347</v>
      </c>
      <c r="B618" t="s">
        <v>823</v>
      </c>
      <c r="C618" t="s">
        <v>16</v>
      </c>
      <c r="D618" t="s">
        <v>59</v>
      </c>
      <c r="E618" t="s">
        <v>824</v>
      </c>
      <c r="F618">
        <v>2.2400000000000002</v>
      </c>
      <c r="G618" t="s">
        <v>19</v>
      </c>
      <c r="H618" t="s">
        <v>167</v>
      </c>
      <c r="I618" t="str">
        <f>"1-2"</f>
        <v>1-2</v>
      </c>
      <c r="J618" t="s">
        <v>21</v>
      </c>
      <c r="K618">
        <v>2.2400000000000002</v>
      </c>
      <c r="L618">
        <v>1</v>
      </c>
      <c r="M618">
        <v>1.24</v>
      </c>
      <c r="N618" t="s">
        <v>22</v>
      </c>
      <c r="O618" t="s">
        <v>825</v>
      </c>
      <c r="P618" s="15">
        <f t="shared" si="9"/>
        <v>39.749999999999986</v>
      </c>
      <c r="Q618" s="20">
        <v>43525</v>
      </c>
    </row>
    <row r="619" spans="1:17" x14ac:dyDescent="0.25">
      <c r="A619">
        <v>346</v>
      </c>
      <c r="B619" t="s">
        <v>759</v>
      </c>
      <c r="C619" t="s">
        <v>16</v>
      </c>
      <c r="D619" t="s">
        <v>59</v>
      </c>
      <c r="E619" t="s">
        <v>822</v>
      </c>
      <c r="F619">
        <v>0</v>
      </c>
      <c r="G619" t="s">
        <v>27</v>
      </c>
      <c r="H619" t="s">
        <v>35</v>
      </c>
      <c r="I619" t="str">
        <f>"2-0"</f>
        <v>2-0</v>
      </c>
      <c r="J619" t="s">
        <v>21</v>
      </c>
      <c r="K619">
        <v>1.671</v>
      </c>
      <c r="L619">
        <v>1</v>
      </c>
      <c r="M619">
        <v>-1</v>
      </c>
      <c r="N619" t="s">
        <v>22</v>
      </c>
      <c r="O619" t="s">
        <v>821</v>
      </c>
      <c r="P619" s="15">
        <f t="shared" si="9"/>
        <v>38.749999999999986</v>
      </c>
      <c r="Q619" s="20">
        <v>43525</v>
      </c>
    </row>
    <row r="620" spans="1:17" x14ac:dyDescent="0.25">
      <c r="A620">
        <v>345</v>
      </c>
      <c r="B620" t="s">
        <v>759</v>
      </c>
      <c r="C620" t="s">
        <v>16</v>
      </c>
      <c r="D620" t="s">
        <v>59</v>
      </c>
      <c r="E620" t="s">
        <v>820</v>
      </c>
      <c r="F620">
        <v>1.68</v>
      </c>
      <c r="G620" t="s">
        <v>19</v>
      </c>
      <c r="H620" t="s">
        <v>35</v>
      </c>
      <c r="I620" t="str">
        <f>"0-2"</f>
        <v>0-2</v>
      </c>
      <c r="J620" t="s">
        <v>21</v>
      </c>
      <c r="K620">
        <v>1.675</v>
      </c>
      <c r="L620">
        <v>1</v>
      </c>
      <c r="M620">
        <v>0.68</v>
      </c>
      <c r="N620" t="s">
        <v>22</v>
      </c>
      <c r="O620" t="s">
        <v>821</v>
      </c>
      <c r="P620" s="15">
        <f t="shared" si="9"/>
        <v>39.429999999999986</v>
      </c>
      <c r="Q620" s="20">
        <v>43525</v>
      </c>
    </row>
    <row r="621" spans="1:17" x14ac:dyDescent="0.25">
      <c r="A621">
        <v>344</v>
      </c>
      <c r="B621" t="s">
        <v>761</v>
      </c>
      <c r="C621" t="s">
        <v>16</v>
      </c>
      <c r="D621" t="s">
        <v>55</v>
      </c>
      <c r="E621" t="s">
        <v>819</v>
      </c>
      <c r="F621">
        <v>1.79</v>
      </c>
      <c r="G621" t="s">
        <v>19</v>
      </c>
      <c r="H621" t="s">
        <v>86</v>
      </c>
      <c r="I621" t="str">
        <f>"0-0"</f>
        <v>0-0</v>
      </c>
      <c r="J621" t="s">
        <v>21</v>
      </c>
      <c r="K621">
        <v>1.7929999999999999</v>
      </c>
      <c r="L621">
        <v>1</v>
      </c>
      <c r="M621">
        <v>0.79</v>
      </c>
      <c r="N621" t="s">
        <v>22</v>
      </c>
      <c r="O621" t="s">
        <v>818</v>
      </c>
      <c r="P621" s="15">
        <f t="shared" si="9"/>
        <v>40.219999999999985</v>
      </c>
      <c r="Q621" s="20">
        <v>43525</v>
      </c>
    </row>
    <row r="622" spans="1:17" x14ac:dyDescent="0.25">
      <c r="A622">
        <v>343</v>
      </c>
      <c r="B622" t="s">
        <v>761</v>
      </c>
      <c r="C622" t="s">
        <v>16</v>
      </c>
      <c r="D622" t="s">
        <v>55</v>
      </c>
      <c r="E622" t="s">
        <v>817</v>
      </c>
      <c r="F622">
        <v>2.0099999999999998</v>
      </c>
      <c r="G622" t="s">
        <v>19</v>
      </c>
      <c r="H622" t="s">
        <v>167</v>
      </c>
      <c r="I622" t="str">
        <f>"2-1"</f>
        <v>2-1</v>
      </c>
      <c r="J622" t="s">
        <v>21</v>
      </c>
      <c r="K622">
        <v>2.0099999999999998</v>
      </c>
      <c r="L622">
        <v>1</v>
      </c>
      <c r="M622">
        <v>1.01</v>
      </c>
      <c r="N622" t="s">
        <v>22</v>
      </c>
      <c r="O622" t="s">
        <v>818</v>
      </c>
      <c r="P622" s="15">
        <f t="shared" si="9"/>
        <v>41.229999999999983</v>
      </c>
      <c r="Q622" s="20">
        <v>43525</v>
      </c>
    </row>
    <row r="623" spans="1:17" x14ac:dyDescent="0.25">
      <c r="A623">
        <v>342</v>
      </c>
      <c r="B623" t="s">
        <v>747</v>
      </c>
      <c r="C623" t="s">
        <v>16</v>
      </c>
      <c r="D623" t="s">
        <v>55</v>
      </c>
      <c r="E623" t="s">
        <v>816</v>
      </c>
      <c r="F623">
        <v>0</v>
      </c>
      <c r="G623" t="s">
        <v>27</v>
      </c>
      <c r="H623" t="s">
        <v>113</v>
      </c>
      <c r="I623" t="str">
        <f>"0-1"</f>
        <v>0-1</v>
      </c>
      <c r="J623" t="s">
        <v>21</v>
      </c>
      <c r="K623">
        <v>1.694</v>
      </c>
      <c r="L623">
        <v>1</v>
      </c>
      <c r="M623">
        <v>-1</v>
      </c>
      <c r="N623" t="s">
        <v>22</v>
      </c>
      <c r="O623" t="s">
        <v>815</v>
      </c>
      <c r="P623" s="15">
        <f t="shared" si="9"/>
        <v>40.229999999999983</v>
      </c>
      <c r="Q623" s="20">
        <v>43525</v>
      </c>
    </row>
    <row r="624" spans="1:17" x14ac:dyDescent="0.25">
      <c r="A624">
        <v>341</v>
      </c>
      <c r="B624" t="s">
        <v>813</v>
      </c>
      <c r="C624" t="s">
        <v>16</v>
      </c>
      <c r="D624" t="s">
        <v>55</v>
      </c>
      <c r="E624" t="s">
        <v>814</v>
      </c>
      <c r="F624">
        <v>1.69</v>
      </c>
      <c r="G624" t="s">
        <v>19</v>
      </c>
      <c r="H624" t="s">
        <v>178</v>
      </c>
      <c r="I624" t="str">
        <f>"2-1"</f>
        <v>2-1</v>
      </c>
      <c r="J624" t="s">
        <v>21</v>
      </c>
      <c r="K624">
        <v>1.6890000000000001</v>
      </c>
      <c r="L624">
        <v>1</v>
      </c>
      <c r="M624">
        <v>0.69</v>
      </c>
      <c r="N624" t="s">
        <v>22</v>
      </c>
      <c r="O624" t="s">
        <v>815</v>
      </c>
      <c r="P624" s="15">
        <f t="shared" si="9"/>
        <v>40.91999999999998</v>
      </c>
      <c r="Q624" s="20">
        <v>43525</v>
      </c>
    </row>
    <row r="625" spans="1:17" x14ac:dyDescent="0.25">
      <c r="A625">
        <v>340</v>
      </c>
      <c r="B625" t="s">
        <v>811</v>
      </c>
      <c r="C625" t="s">
        <v>16</v>
      </c>
      <c r="D625" t="s">
        <v>200</v>
      </c>
      <c r="E625" t="s">
        <v>812</v>
      </c>
      <c r="F625">
        <v>1.82</v>
      </c>
      <c r="G625" t="s">
        <v>19</v>
      </c>
      <c r="H625" t="s">
        <v>86</v>
      </c>
      <c r="I625" t="str">
        <f>"2-2"</f>
        <v>2-2</v>
      </c>
      <c r="J625" t="s">
        <v>21</v>
      </c>
      <c r="K625">
        <v>1.819</v>
      </c>
      <c r="L625">
        <v>1</v>
      </c>
      <c r="M625">
        <v>0.82</v>
      </c>
      <c r="N625" t="s">
        <v>22</v>
      </c>
      <c r="O625" t="s">
        <v>810</v>
      </c>
      <c r="P625" s="15">
        <f t="shared" si="9"/>
        <v>41.739999999999981</v>
      </c>
      <c r="Q625" s="20">
        <v>43525</v>
      </c>
    </row>
    <row r="626" spans="1:17" x14ac:dyDescent="0.25">
      <c r="A626">
        <v>339</v>
      </c>
      <c r="B626" t="s">
        <v>805</v>
      </c>
      <c r="C626" t="s">
        <v>16</v>
      </c>
      <c r="D626" t="s">
        <v>200</v>
      </c>
      <c r="E626" t="s">
        <v>809</v>
      </c>
      <c r="F626">
        <v>0</v>
      </c>
      <c r="G626" t="s">
        <v>27</v>
      </c>
      <c r="H626" t="s">
        <v>86</v>
      </c>
      <c r="I626" t="str">
        <f>"3-0"</f>
        <v>3-0</v>
      </c>
      <c r="J626" t="s">
        <v>21</v>
      </c>
      <c r="K626">
        <v>1.925</v>
      </c>
      <c r="L626">
        <v>1</v>
      </c>
      <c r="M626">
        <v>-1</v>
      </c>
      <c r="N626" t="s">
        <v>22</v>
      </c>
      <c r="O626" t="s">
        <v>810</v>
      </c>
      <c r="P626" s="15">
        <f t="shared" si="9"/>
        <v>40.739999999999981</v>
      </c>
      <c r="Q626" s="20">
        <v>43525</v>
      </c>
    </row>
    <row r="627" spans="1:17" x14ac:dyDescent="0.25">
      <c r="A627">
        <v>338</v>
      </c>
      <c r="B627" t="s">
        <v>805</v>
      </c>
      <c r="C627" t="s">
        <v>16</v>
      </c>
      <c r="D627" t="s">
        <v>200</v>
      </c>
      <c r="E627" t="s">
        <v>808</v>
      </c>
      <c r="F627">
        <v>0</v>
      </c>
      <c r="G627" t="s">
        <v>27</v>
      </c>
      <c r="H627" t="s">
        <v>32</v>
      </c>
      <c r="I627" t="str">
        <f>"3-0"</f>
        <v>3-0</v>
      </c>
      <c r="J627" t="s">
        <v>21</v>
      </c>
      <c r="K627">
        <v>2.12</v>
      </c>
      <c r="L627">
        <v>1</v>
      </c>
      <c r="M627">
        <v>-1</v>
      </c>
      <c r="N627" t="s">
        <v>22</v>
      </c>
      <c r="O627" t="s">
        <v>807</v>
      </c>
      <c r="P627" s="15">
        <f t="shared" si="9"/>
        <v>39.739999999999981</v>
      </c>
      <c r="Q627" s="20">
        <v>43525</v>
      </c>
    </row>
    <row r="628" spans="1:17" x14ac:dyDescent="0.25">
      <c r="A628">
        <v>337</v>
      </c>
      <c r="B628" t="s">
        <v>805</v>
      </c>
      <c r="C628" t="s">
        <v>16</v>
      </c>
      <c r="D628" t="s">
        <v>200</v>
      </c>
      <c r="E628" t="s">
        <v>806</v>
      </c>
      <c r="F628">
        <v>1</v>
      </c>
      <c r="G628" t="s">
        <v>81</v>
      </c>
      <c r="H628" t="s">
        <v>32</v>
      </c>
      <c r="I628" t="str">
        <f>"2-1"</f>
        <v>2-1</v>
      </c>
      <c r="J628" t="s">
        <v>21</v>
      </c>
      <c r="K628">
        <v>2.21</v>
      </c>
      <c r="L628">
        <v>1</v>
      </c>
      <c r="M628">
        <v>0</v>
      </c>
      <c r="N628" t="s">
        <v>22</v>
      </c>
      <c r="O628" t="s">
        <v>807</v>
      </c>
      <c r="P628" s="15">
        <f t="shared" si="9"/>
        <v>39.739999999999981</v>
      </c>
      <c r="Q628" s="20">
        <v>43525</v>
      </c>
    </row>
    <row r="629" spans="1:17" x14ac:dyDescent="0.25">
      <c r="A629">
        <v>336</v>
      </c>
      <c r="B629" t="s">
        <v>803</v>
      </c>
      <c r="C629" t="s">
        <v>16</v>
      </c>
      <c r="D629" t="s">
        <v>25</v>
      </c>
      <c r="E629" t="s">
        <v>804</v>
      </c>
      <c r="F629">
        <v>0</v>
      </c>
      <c r="G629" t="s">
        <v>27</v>
      </c>
      <c r="H629" t="s">
        <v>73</v>
      </c>
      <c r="I629" t="str">
        <f>"1-1"</f>
        <v>1-1</v>
      </c>
      <c r="J629" t="s">
        <v>21</v>
      </c>
      <c r="K629">
        <v>1.99</v>
      </c>
      <c r="L629">
        <v>1</v>
      </c>
      <c r="M629">
        <v>-1</v>
      </c>
      <c r="N629" t="s">
        <v>22</v>
      </c>
      <c r="O629" t="s">
        <v>802</v>
      </c>
      <c r="P629" s="15">
        <f t="shared" si="9"/>
        <v>38.739999999999981</v>
      </c>
      <c r="Q629" s="20">
        <v>43525</v>
      </c>
    </row>
    <row r="630" spans="1:17" x14ac:dyDescent="0.25">
      <c r="A630">
        <v>335</v>
      </c>
      <c r="B630" t="s">
        <v>800</v>
      </c>
      <c r="C630" t="s">
        <v>16</v>
      </c>
      <c r="D630" t="s">
        <v>25</v>
      </c>
      <c r="E630" t="s">
        <v>801</v>
      </c>
      <c r="F630">
        <v>1</v>
      </c>
      <c r="G630" t="s">
        <v>81</v>
      </c>
      <c r="H630" t="s">
        <v>47</v>
      </c>
      <c r="I630" t="str">
        <f>"1-1"</f>
        <v>1-1</v>
      </c>
      <c r="J630" t="s">
        <v>21</v>
      </c>
      <c r="K630">
        <v>1.9610000000000001</v>
      </c>
      <c r="L630">
        <v>1</v>
      </c>
      <c r="M630">
        <v>0</v>
      </c>
      <c r="N630" t="s">
        <v>22</v>
      </c>
      <c r="O630" t="s">
        <v>802</v>
      </c>
      <c r="P630" s="15">
        <f t="shared" si="9"/>
        <v>38.739999999999981</v>
      </c>
      <c r="Q630" s="20">
        <v>43525</v>
      </c>
    </row>
    <row r="631" spans="1:17" x14ac:dyDescent="0.25">
      <c r="A631">
        <v>334</v>
      </c>
      <c r="B631" t="s">
        <v>798</v>
      </c>
      <c r="C631" t="s">
        <v>16</v>
      </c>
      <c r="D631" t="s">
        <v>25</v>
      </c>
      <c r="E631" t="s">
        <v>799</v>
      </c>
      <c r="F631">
        <v>1.68</v>
      </c>
      <c r="G631" t="s">
        <v>19</v>
      </c>
      <c r="H631" t="s">
        <v>73</v>
      </c>
      <c r="I631" t="str">
        <f>"2-1"</f>
        <v>2-1</v>
      </c>
      <c r="J631" t="s">
        <v>21</v>
      </c>
      <c r="K631">
        <v>1.68</v>
      </c>
      <c r="L631">
        <v>1</v>
      </c>
      <c r="M631">
        <v>0.68</v>
      </c>
      <c r="N631" t="s">
        <v>22</v>
      </c>
      <c r="O631" t="s">
        <v>797</v>
      </c>
      <c r="P631" s="15">
        <f t="shared" si="9"/>
        <v>39.41999999999998</v>
      </c>
      <c r="Q631" s="20">
        <v>43525</v>
      </c>
    </row>
    <row r="632" spans="1:17" x14ac:dyDescent="0.25">
      <c r="A632">
        <v>333</v>
      </c>
      <c r="B632" t="s">
        <v>795</v>
      </c>
      <c r="C632" t="s">
        <v>16</v>
      </c>
      <c r="D632" t="s">
        <v>25</v>
      </c>
      <c r="E632" t="s">
        <v>796</v>
      </c>
      <c r="F632">
        <v>2.2400000000000002</v>
      </c>
      <c r="G632" t="s">
        <v>19</v>
      </c>
      <c r="H632" t="s">
        <v>35</v>
      </c>
      <c r="I632" t="str">
        <f>"0-1"</f>
        <v>0-1</v>
      </c>
      <c r="J632" t="s">
        <v>21</v>
      </c>
      <c r="K632">
        <v>2.2400000000000002</v>
      </c>
      <c r="L632">
        <v>1</v>
      </c>
      <c r="M632">
        <v>1.24</v>
      </c>
      <c r="N632" t="s">
        <v>22</v>
      </c>
      <c r="O632" t="s">
        <v>797</v>
      </c>
      <c r="P632" s="15">
        <f t="shared" si="9"/>
        <v>40.659999999999982</v>
      </c>
      <c r="Q632" s="20">
        <v>43525</v>
      </c>
    </row>
    <row r="633" spans="1:17" x14ac:dyDescent="0.25">
      <c r="A633">
        <v>332</v>
      </c>
      <c r="B633" t="s">
        <v>784</v>
      </c>
      <c r="C633" t="s">
        <v>16</v>
      </c>
      <c r="D633" t="s">
        <v>17</v>
      </c>
      <c r="E633" t="s">
        <v>794</v>
      </c>
      <c r="F633">
        <v>1.82</v>
      </c>
      <c r="G633" t="s">
        <v>19</v>
      </c>
      <c r="H633" t="s">
        <v>599</v>
      </c>
      <c r="I633" t="str">
        <f>"2-0"</f>
        <v>2-0</v>
      </c>
      <c r="J633" t="s">
        <v>21</v>
      </c>
      <c r="K633">
        <v>1.819</v>
      </c>
      <c r="L633">
        <v>1</v>
      </c>
      <c r="M633">
        <v>0.82</v>
      </c>
      <c r="N633" t="s">
        <v>22</v>
      </c>
      <c r="O633" t="s">
        <v>793</v>
      </c>
      <c r="P633" s="15">
        <f t="shared" si="9"/>
        <v>41.479999999999983</v>
      </c>
      <c r="Q633" s="20">
        <v>43525</v>
      </c>
    </row>
    <row r="634" spans="1:17" x14ac:dyDescent="0.25">
      <c r="A634">
        <v>331</v>
      </c>
      <c r="B634" t="s">
        <v>791</v>
      </c>
      <c r="C634" t="s">
        <v>16</v>
      </c>
      <c r="D634" t="s">
        <v>17</v>
      </c>
      <c r="E634" t="s">
        <v>792</v>
      </c>
      <c r="F634">
        <v>1</v>
      </c>
      <c r="G634" t="s">
        <v>81</v>
      </c>
      <c r="H634" t="s">
        <v>28</v>
      </c>
      <c r="I634" t="str">
        <f>"1-2"</f>
        <v>1-2</v>
      </c>
      <c r="J634" t="s">
        <v>21</v>
      </c>
      <c r="K634">
        <v>2.02</v>
      </c>
      <c r="L634">
        <v>1</v>
      </c>
      <c r="M634">
        <v>0</v>
      </c>
      <c r="N634" t="s">
        <v>22</v>
      </c>
      <c r="O634" t="s">
        <v>793</v>
      </c>
      <c r="P634" s="15">
        <f t="shared" si="9"/>
        <v>41.479999999999983</v>
      </c>
      <c r="Q634" s="20">
        <v>43525</v>
      </c>
    </row>
    <row r="635" spans="1:17" x14ac:dyDescent="0.25">
      <c r="A635">
        <v>330</v>
      </c>
      <c r="B635" t="s">
        <v>730</v>
      </c>
      <c r="C635" t="s">
        <v>16</v>
      </c>
      <c r="D635" t="s">
        <v>17</v>
      </c>
      <c r="E635" t="s">
        <v>790</v>
      </c>
      <c r="F635">
        <v>1.9</v>
      </c>
      <c r="G635" t="s">
        <v>19</v>
      </c>
      <c r="H635" t="s">
        <v>39</v>
      </c>
      <c r="I635" t="str">
        <f>"1-2"</f>
        <v>1-2</v>
      </c>
      <c r="J635" t="s">
        <v>21</v>
      </c>
      <c r="K635">
        <v>1.9</v>
      </c>
      <c r="L635">
        <v>1</v>
      </c>
      <c r="M635">
        <v>0.9</v>
      </c>
      <c r="N635" t="s">
        <v>22</v>
      </c>
      <c r="O635" t="s">
        <v>789</v>
      </c>
      <c r="P635" s="15">
        <f t="shared" si="9"/>
        <v>42.379999999999981</v>
      </c>
      <c r="Q635" s="20">
        <v>43525</v>
      </c>
    </row>
    <row r="636" spans="1:17" x14ac:dyDescent="0.25">
      <c r="A636">
        <v>329</v>
      </c>
      <c r="B636" t="s">
        <v>730</v>
      </c>
      <c r="C636" t="s">
        <v>16</v>
      </c>
      <c r="D636" t="s">
        <v>17</v>
      </c>
      <c r="E636" t="s">
        <v>788</v>
      </c>
      <c r="F636">
        <v>0</v>
      </c>
      <c r="G636" t="s">
        <v>27</v>
      </c>
      <c r="H636" t="s">
        <v>113</v>
      </c>
      <c r="I636" t="str">
        <f>"1-2"</f>
        <v>1-2</v>
      </c>
      <c r="J636" t="s">
        <v>21</v>
      </c>
      <c r="K636">
        <v>1.7569999999999999</v>
      </c>
      <c r="L636">
        <v>1</v>
      </c>
      <c r="M636">
        <v>-1</v>
      </c>
      <c r="N636" t="s">
        <v>22</v>
      </c>
      <c r="O636" t="s">
        <v>789</v>
      </c>
      <c r="P636" s="15">
        <f t="shared" si="9"/>
        <v>41.379999999999981</v>
      </c>
      <c r="Q636" s="20">
        <v>43525</v>
      </c>
    </row>
    <row r="637" spans="1:17" x14ac:dyDescent="0.25">
      <c r="A637">
        <v>328</v>
      </c>
      <c r="B637" t="s">
        <v>786</v>
      </c>
      <c r="C637" t="s">
        <v>16</v>
      </c>
      <c r="D637" t="s">
        <v>17</v>
      </c>
      <c r="E637" t="s">
        <v>787</v>
      </c>
      <c r="F637">
        <v>1</v>
      </c>
      <c r="G637" t="s">
        <v>81</v>
      </c>
      <c r="H637" t="s">
        <v>35</v>
      </c>
      <c r="I637" t="str">
        <f>"1-1"</f>
        <v>1-1</v>
      </c>
      <c r="J637" t="s">
        <v>21</v>
      </c>
      <c r="K637">
        <v>1.833</v>
      </c>
      <c r="L637">
        <v>1</v>
      </c>
      <c r="M637">
        <v>0</v>
      </c>
      <c r="N637" t="s">
        <v>22</v>
      </c>
      <c r="O637" t="s">
        <v>783</v>
      </c>
      <c r="P637" s="15">
        <f t="shared" si="9"/>
        <v>41.379999999999981</v>
      </c>
      <c r="Q637" s="20">
        <v>43525</v>
      </c>
    </row>
    <row r="638" spans="1:17" x14ac:dyDescent="0.25">
      <c r="A638">
        <v>327</v>
      </c>
      <c r="B638" t="s">
        <v>784</v>
      </c>
      <c r="C638" t="s">
        <v>16</v>
      </c>
      <c r="D638" t="s">
        <v>55</v>
      </c>
      <c r="E638" t="s">
        <v>785</v>
      </c>
      <c r="F638">
        <v>2.1</v>
      </c>
      <c r="G638" t="s">
        <v>19</v>
      </c>
      <c r="H638" t="s">
        <v>73</v>
      </c>
      <c r="I638" t="str">
        <f>"4-2"</f>
        <v>4-2</v>
      </c>
      <c r="J638" t="s">
        <v>21</v>
      </c>
      <c r="K638">
        <v>2.1</v>
      </c>
      <c r="L638">
        <v>1</v>
      </c>
      <c r="M638">
        <v>1.1000000000000001</v>
      </c>
      <c r="N638" t="s">
        <v>22</v>
      </c>
      <c r="O638" t="s">
        <v>783</v>
      </c>
      <c r="P638" s="15">
        <f t="shared" si="9"/>
        <v>42.479999999999983</v>
      </c>
      <c r="Q638" s="20">
        <v>43525</v>
      </c>
    </row>
    <row r="639" spans="1:17" x14ac:dyDescent="0.25">
      <c r="A639">
        <v>326</v>
      </c>
      <c r="B639" t="s">
        <v>761</v>
      </c>
      <c r="C639" t="s">
        <v>16</v>
      </c>
      <c r="D639" t="s">
        <v>55</v>
      </c>
      <c r="E639" t="s">
        <v>782</v>
      </c>
      <c r="F639">
        <v>1.74</v>
      </c>
      <c r="G639" t="s">
        <v>19</v>
      </c>
      <c r="H639" t="s">
        <v>20</v>
      </c>
      <c r="I639" t="str">
        <f>"6-0"</f>
        <v>6-0</v>
      </c>
      <c r="J639" t="s">
        <v>21</v>
      </c>
      <c r="K639">
        <v>1.74</v>
      </c>
      <c r="L639">
        <v>1</v>
      </c>
      <c r="M639">
        <v>0.74</v>
      </c>
      <c r="N639" t="s">
        <v>22</v>
      </c>
      <c r="O639" t="s">
        <v>783</v>
      </c>
      <c r="P639" s="15">
        <f t="shared" si="9"/>
        <v>43.219999999999985</v>
      </c>
      <c r="Q639" s="20">
        <v>43525</v>
      </c>
    </row>
    <row r="640" spans="1:17" x14ac:dyDescent="0.25">
      <c r="A640">
        <v>325</v>
      </c>
      <c r="B640" t="s">
        <v>727</v>
      </c>
      <c r="C640" t="s">
        <v>16</v>
      </c>
      <c r="D640" t="s">
        <v>55</v>
      </c>
      <c r="E640" t="s">
        <v>781</v>
      </c>
      <c r="F640">
        <v>0</v>
      </c>
      <c r="G640" t="s">
        <v>27</v>
      </c>
      <c r="H640" t="s">
        <v>290</v>
      </c>
      <c r="I640" t="str">
        <f>"2-3"</f>
        <v>2-3</v>
      </c>
      <c r="J640" t="s">
        <v>21</v>
      </c>
      <c r="K640">
        <v>2.0699999999999998</v>
      </c>
      <c r="L640">
        <v>1</v>
      </c>
      <c r="M640">
        <v>-1</v>
      </c>
      <c r="N640" t="s">
        <v>22</v>
      </c>
      <c r="O640" t="s">
        <v>780</v>
      </c>
      <c r="P640" s="15">
        <f t="shared" si="9"/>
        <v>42.219999999999985</v>
      </c>
      <c r="Q640" s="20">
        <v>43525</v>
      </c>
    </row>
    <row r="641" spans="1:17" x14ac:dyDescent="0.25">
      <c r="A641">
        <v>324</v>
      </c>
      <c r="B641" t="s">
        <v>759</v>
      </c>
      <c r="C641" t="s">
        <v>16</v>
      </c>
      <c r="D641" t="s">
        <v>59</v>
      </c>
      <c r="E641" t="s">
        <v>779</v>
      </c>
      <c r="F641">
        <v>0</v>
      </c>
      <c r="G641" t="s">
        <v>27</v>
      </c>
      <c r="H641" t="s">
        <v>32</v>
      </c>
      <c r="I641" t="str">
        <f>"3-1"</f>
        <v>3-1</v>
      </c>
      <c r="J641" t="s">
        <v>21</v>
      </c>
      <c r="K641">
        <v>1.819</v>
      </c>
      <c r="L641">
        <v>1</v>
      </c>
      <c r="M641">
        <v>-1</v>
      </c>
      <c r="N641" t="s">
        <v>22</v>
      </c>
      <c r="O641" t="s">
        <v>780</v>
      </c>
      <c r="P641" s="15">
        <f t="shared" si="9"/>
        <v>41.219999999999985</v>
      </c>
      <c r="Q641" s="20">
        <v>43525</v>
      </c>
    </row>
    <row r="642" spans="1:17" x14ac:dyDescent="0.25">
      <c r="A642">
        <v>323</v>
      </c>
      <c r="B642" t="s">
        <v>759</v>
      </c>
      <c r="C642" t="s">
        <v>16</v>
      </c>
      <c r="D642" t="s">
        <v>59</v>
      </c>
      <c r="E642" t="s">
        <v>778</v>
      </c>
      <c r="F642">
        <v>0</v>
      </c>
      <c r="G642" t="s">
        <v>27</v>
      </c>
      <c r="H642" t="s">
        <v>35</v>
      </c>
      <c r="I642" t="str">
        <f>"3-2"</f>
        <v>3-2</v>
      </c>
      <c r="J642" t="s">
        <v>21</v>
      </c>
      <c r="K642">
        <v>1.952</v>
      </c>
      <c r="L642">
        <v>1</v>
      </c>
      <c r="M642">
        <v>-1</v>
      </c>
      <c r="N642" t="s">
        <v>22</v>
      </c>
      <c r="O642" t="s">
        <v>776</v>
      </c>
      <c r="P642" s="15">
        <f t="shared" si="9"/>
        <v>40.219999999999985</v>
      </c>
      <c r="Q642" s="20">
        <v>43525</v>
      </c>
    </row>
    <row r="643" spans="1:17" x14ac:dyDescent="0.25">
      <c r="A643">
        <v>322</v>
      </c>
      <c r="B643" t="s">
        <v>747</v>
      </c>
      <c r="C643" t="s">
        <v>16</v>
      </c>
      <c r="D643" t="s">
        <v>59</v>
      </c>
      <c r="E643" t="s">
        <v>777</v>
      </c>
      <c r="F643">
        <v>1.85</v>
      </c>
      <c r="G643" t="s">
        <v>19</v>
      </c>
      <c r="H643" t="s">
        <v>402</v>
      </c>
      <c r="I643" t="str">
        <f>"3-1"</f>
        <v>3-1</v>
      </c>
      <c r="J643" t="s">
        <v>21</v>
      </c>
      <c r="K643">
        <v>1.8540000000000001</v>
      </c>
      <c r="L643">
        <v>1</v>
      </c>
      <c r="M643">
        <v>0.85</v>
      </c>
      <c r="N643" t="s">
        <v>22</v>
      </c>
      <c r="O643" t="s">
        <v>776</v>
      </c>
      <c r="P643" s="15">
        <f t="shared" si="9"/>
        <v>41.069999999999986</v>
      </c>
      <c r="Q643" s="20">
        <v>43525</v>
      </c>
    </row>
    <row r="644" spans="1:17" x14ac:dyDescent="0.25">
      <c r="A644">
        <v>321</v>
      </c>
      <c r="B644" t="s">
        <v>774</v>
      </c>
      <c r="C644" t="s">
        <v>16</v>
      </c>
      <c r="D644" t="s">
        <v>59</v>
      </c>
      <c r="E644" t="s">
        <v>775</v>
      </c>
      <c r="F644">
        <v>1</v>
      </c>
      <c r="G644" t="s">
        <v>81</v>
      </c>
      <c r="H644" t="s">
        <v>178</v>
      </c>
      <c r="I644" t="str">
        <f>"4-2"</f>
        <v>4-2</v>
      </c>
      <c r="J644" t="s">
        <v>21</v>
      </c>
      <c r="K644">
        <v>2.08</v>
      </c>
      <c r="L644">
        <v>1</v>
      </c>
      <c r="M644">
        <v>0</v>
      </c>
      <c r="N644" t="s">
        <v>22</v>
      </c>
      <c r="O644" t="s">
        <v>776</v>
      </c>
      <c r="P644" s="15">
        <f t="shared" si="9"/>
        <v>41.069999999999986</v>
      </c>
      <c r="Q644" s="20">
        <v>43525</v>
      </c>
    </row>
    <row r="645" spans="1:17" x14ac:dyDescent="0.25">
      <c r="A645">
        <v>320</v>
      </c>
      <c r="B645" t="s">
        <v>772</v>
      </c>
      <c r="C645" t="s">
        <v>16</v>
      </c>
      <c r="D645" t="s">
        <v>101</v>
      </c>
      <c r="E645" t="s">
        <v>773</v>
      </c>
      <c r="F645">
        <v>0</v>
      </c>
      <c r="G645" t="s">
        <v>27</v>
      </c>
      <c r="H645" t="s">
        <v>39</v>
      </c>
      <c r="I645" t="str">
        <f>"2-2"</f>
        <v>2-2</v>
      </c>
      <c r="J645" t="s">
        <v>21</v>
      </c>
      <c r="K645">
        <v>1.9610000000000001</v>
      </c>
      <c r="L645">
        <v>1</v>
      </c>
      <c r="M645">
        <v>-1</v>
      </c>
      <c r="N645" t="s">
        <v>22</v>
      </c>
      <c r="O645" t="s">
        <v>770</v>
      </c>
      <c r="P645" s="15">
        <f t="shared" ref="P645:P708" si="10">P644+M645</f>
        <v>40.069999999999986</v>
      </c>
      <c r="Q645" s="20">
        <v>43525</v>
      </c>
    </row>
    <row r="646" spans="1:17" x14ac:dyDescent="0.25">
      <c r="A646">
        <v>319</v>
      </c>
      <c r="B646" t="s">
        <v>756</v>
      </c>
      <c r="C646" t="s">
        <v>16</v>
      </c>
      <c r="D646" t="s">
        <v>101</v>
      </c>
      <c r="E646" t="s">
        <v>771</v>
      </c>
      <c r="F646">
        <v>1</v>
      </c>
      <c r="G646" t="s">
        <v>81</v>
      </c>
      <c r="H646" t="s">
        <v>35</v>
      </c>
      <c r="I646" t="str">
        <f>"1-1"</f>
        <v>1-1</v>
      </c>
      <c r="J646" t="s">
        <v>21</v>
      </c>
      <c r="K646">
        <v>1.7929999999999999</v>
      </c>
      <c r="L646">
        <v>1</v>
      </c>
      <c r="M646">
        <v>0</v>
      </c>
      <c r="N646" t="s">
        <v>22</v>
      </c>
      <c r="O646" t="s">
        <v>770</v>
      </c>
      <c r="P646" s="15">
        <f t="shared" si="10"/>
        <v>40.069999999999986</v>
      </c>
      <c r="Q646" s="20">
        <v>43525</v>
      </c>
    </row>
    <row r="647" spans="1:17" x14ac:dyDescent="0.25">
      <c r="A647">
        <v>318</v>
      </c>
      <c r="B647" t="s">
        <v>730</v>
      </c>
      <c r="C647" t="s">
        <v>16</v>
      </c>
      <c r="D647" t="s">
        <v>101</v>
      </c>
      <c r="E647" t="s">
        <v>769</v>
      </c>
      <c r="F647">
        <v>2.2200000000000002</v>
      </c>
      <c r="G647" t="s">
        <v>19</v>
      </c>
      <c r="H647" t="s">
        <v>35</v>
      </c>
      <c r="I647" t="str">
        <f>"0-1"</f>
        <v>0-1</v>
      </c>
      <c r="J647" t="s">
        <v>21</v>
      </c>
      <c r="K647">
        <v>2.2200000000000002</v>
      </c>
      <c r="L647">
        <v>1</v>
      </c>
      <c r="M647">
        <v>1.22</v>
      </c>
      <c r="N647" t="s">
        <v>22</v>
      </c>
      <c r="O647" t="s">
        <v>770</v>
      </c>
      <c r="P647" s="15">
        <f t="shared" si="10"/>
        <v>41.289999999999985</v>
      </c>
      <c r="Q647" s="20">
        <v>43525</v>
      </c>
    </row>
    <row r="648" spans="1:17" x14ac:dyDescent="0.25">
      <c r="A648">
        <v>317</v>
      </c>
      <c r="B648" t="s">
        <v>766</v>
      </c>
      <c r="C648" t="s">
        <v>16</v>
      </c>
      <c r="D648" t="s">
        <v>101</v>
      </c>
      <c r="E648" t="s">
        <v>767</v>
      </c>
      <c r="F648">
        <v>1</v>
      </c>
      <c r="G648" t="s">
        <v>81</v>
      </c>
      <c r="H648" t="s">
        <v>51</v>
      </c>
      <c r="I648" t="str">
        <f>"1-0"</f>
        <v>1-0</v>
      </c>
      <c r="J648" t="s">
        <v>21</v>
      </c>
      <c r="K648">
        <v>2.09</v>
      </c>
      <c r="L648">
        <v>1</v>
      </c>
      <c r="M648">
        <v>0</v>
      </c>
      <c r="N648" t="s">
        <v>22</v>
      </c>
      <c r="O648" t="s">
        <v>768</v>
      </c>
      <c r="P648" s="15">
        <f t="shared" si="10"/>
        <v>41.289999999999985</v>
      </c>
      <c r="Q648" s="20">
        <v>43525</v>
      </c>
    </row>
    <row r="649" spans="1:17" x14ac:dyDescent="0.25">
      <c r="A649">
        <v>316</v>
      </c>
      <c r="B649" t="s">
        <v>763</v>
      </c>
      <c r="C649" t="s">
        <v>16</v>
      </c>
      <c r="D649" t="s">
        <v>25</v>
      </c>
      <c r="E649" t="s">
        <v>764</v>
      </c>
      <c r="F649">
        <v>1</v>
      </c>
      <c r="G649" t="s">
        <v>81</v>
      </c>
      <c r="H649" t="s">
        <v>51</v>
      </c>
      <c r="I649" t="str">
        <f>"1-0"</f>
        <v>1-0</v>
      </c>
      <c r="J649" t="s">
        <v>21</v>
      </c>
      <c r="K649">
        <v>1.7569999999999999</v>
      </c>
      <c r="L649">
        <v>1</v>
      </c>
      <c r="M649">
        <v>0</v>
      </c>
      <c r="N649" t="s">
        <v>22</v>
      </c>
      <c r="O649" t="s">
        <v>765</v>
      </c>
      <c r="P649" s="15">
        <f t="shared" si="10"/>
        <v>41.289999999999985</v>
      </c>
      <c r="Q649" s="20">
        <v>43525</v>
      </c>
    </row>
    <row r="650" spans="1:17" x14ac:dyDescent="0.25">
      <c r="A650">
        <v>315</v>
      </c>
      <c r="B650" t="s">
        <v>761</v>
      </c>
      <c r="C650" t="s">
        <v>16</v>
      </c>
      <c r="D650" t="s">
        <v>55</v>
      </c>
      <c r="E650" t="s">
        <v>762</v>
      </c>
      <c r="F650">
        <v>0</v>
      </c>
      <c r="G650" t="s">
        <v>27</v>
      </c>
      <c r="H650" t="s">
        <v>86</v>
      </c>
      <c r="I650" t="str">
        <f>"3-1"</f>
        <v>3-1</v>
      </c>
      <c r="J650" t="s">
        <v>21</v>
      </c>
      <c r="K650">
        <v>2.04</v>
      </c>
      <c r="L650">
        <v>1</v>
      </c>
      <c r="M650">
        <v>-1</v>
      </c>
      <c r="N650" t="s">
        <v>22</v>
      </c>
      <c r="O650" t="s">
        <v>758</v>
      </c>
      <c r="P650" s="15">
        <f t="shared" si="10"/>
        <v>40.289999999999985</v>
      </c>
      <c r="Q650" s="20">
        <v>43525</v>
      </c>
    </row>
    <row r="651" spans="1:17" x14ac:dyDescent="0.25">
      <c r="A651">
        <v>314</v>
      </c>
      <c r="B651" t="s">
        <v>759</v>
      </c>
      <c r="C651" t="s">
        <v>16</v>
      </c>
      <c r="D651" t="s">
        <v>59</v>
      </c>
      <c r="E651" t="s">
        <v>760</v>
      </c>
      <c r="F651">
        <v>0</v>
      </c>
      <c r="G651" t="s">
        <v>27</v>
      </c>
      <c r="H651" t="s">
        <v>39</v>
      </c>
      <c r="I651" t="str">
        <f>"2-1"</f>
        <v>2-1</v>
      </c>
      <c r="J651" t="s">
        <v>21</v>
      </c>
      <c r="K651">
        <v>1.8919999999999999</v>
      </c>
      <c r="L651">
        <v>1</v>
      </c>
      <c r="M651">
        <v>-1</v>
      </c>
      <c r="N651" t="s">
        <v>22</v>
      </c>
      <c r="O651" t="s">
        <v>758</v>
      </c>
      <c r="P651" s="15">
        <f t="shared" si="10"/>
        <v>39.289999999999985</v>
      </c>
      <c r="Q651" s="20">
        <v>43525</v>
      </c>
    </row>
    <row r="652" spans="1:17" x14ac:dyDescent="0.25">
      <c r="A652">
        <v>313</v>
      </c>
      <c r="B652" t="s">
        <v>756</v>
      </c>
      <c r="C652" t="s">
        <v>16</v>
      </c>
      <c r="D652" t="s">
        <v>101</v>
      </c>
      <c r="E652" t="s">
        <v>757</v>
      </c>
      <c r="F652">
        <v>0</v>
      </c>
      <c r="G652" t="s">
        <v>27</v>
      </c>
      <c r="H652" t="s">
        <v>73</v>
      </c>
      <c r="I652" t="str">
        <f>"1-1"</f>
        <v>1-1</v>
      </c>
      <c r="J652" t="s">
        <v>21</v>
      </c>
      <c r="K652">
        <v>1.7090000000000001</v>
      </c>
      <c r="L652">
        <v>1</v>
      </c>
      <c r="M652">
        <v>-1</v>
      </c>
      <c r="N652" t="s">
        <v>22</v>
      </c>
      <c r="O652" t="s">
        <v>758</v>
      </c>
      <c r="P652" s="15">
        <f t="shared" si="10"/>
        <v>38.289999999999985</v>
      </c>
      <c r="Q652" s="20">
        <v>43525</v>
      </c>
    </row>
    <row r="653" spans="1:17" x14ac:dyDescent="0.25">
      <c r="A653">
        <v>312</v>
      </c>
      <c r="B653" t="s">
        <v>730</v>
      </c>
      <c r="C653" t="s">
        <v>16</v>
      </c>
      <c r="D653" t="s">
        <v>101</v>
      </c>
      <c r="E653" t="s">
        <v>755</v>
      </c>
      <c r="F653">
        <v>1.81</v>
      </c>
      <c r="G653" t="s">
        <v>19</v>
      </c>
      <c r="H653" t="s">
        <v>93</v>
      </c>
      <c r="I653" t="str">
        <f>"2-2"</f>
        <v>2-2</v>
      </c>
      <c r="J653" t="s">
        <v>21</v>
      </c>
      <c r="K653">
        <v>1.8129999999999999</v>
      </c>
      <c r="L653">
        <v>1</v>
      </c>
      <c r="M653">
        <v>0.81</v>
      </c>
      <c r="N653" t="s">
        <v>22</v>
      </c>
      <c r="O653" t="s">
        <v>754</v>
      </c>
      <c r="P653" s="15">
        <f t="shared" si="10"/>
        <v>39.099999999999987</v>
      </c>
      <c r="Q653" s="20">
        <v>43525</v>
      </c>
    </row>
    <row r="654" spans="1:17" x14ac:dyDescent="0.25">
      <c r="A654">
        <v>311</v>
      </c>
      <c r="B654" t="s">
        <v>752</v>
      </c>
      <c r="C654" t="s">
        <v>16</v>
      </c>
      <c r="D654" t="s">
        <v>25</v>
      </c>
      <c r="E654" t="s">
        <v>753</v>
      </c>
      <c r="F654">
        <v>0</v>
      </c>
      <c r="G654" t="s">
        <v>27</v>
      </c>
      <c r="H654" t="s">
        <v>110</v>
      </c>
      <c r="I654" t="str">
        <f>"1-4"</f>
        <v>1-4</v>
      </c>
      <c r="J654" t="s">
        <v>21</v>
      </c>
      <c r="K654">
        <v>1.9</v>
      </c>
      <c r="L654">
        <v>1</v>
      </c>
      <c r="M654">
        <v>-1</v>
      </c>
      <c r="N654" t="s">
        <v>22</v>
      </c>
      <c r="O654" t="s">
        <v>754</v>
      </c>
      <c r="P654" s="15">
        <f t="shared" si="10"/>
        <v>38.099999999999987</v>
      </c>
      <c r="Q654" s="20">
        <v>43525</v>
      </c>
    </row>
    <row r="655" spans="1:17" x14ac:dyDescent="0.25">
      <c r="A655">
        <v>310</v>
      </c>
      <c r="B655" t="s">
        <v>724</v>
      </c>
      <c r="C655" t="s">
        <v>16</v>
      </c>
      <c r="D655" t="s">
        <v>17</v>
      </c>
      <c r="E655" t="s">
        <v>750</v>
      </c>
      <c r="F655">
        <v>1</v>
      </c>
      <c r="G655" t="s">
        <v>81</v>
      </c>
      <c r="H655" t="s">
        <v>32</v>
      </c>
      <c r="I655" t="str">
        <f>"2-1"</f>
        <v>2-1</v>
      </c>
      <c r="J655" t="s">
        <v>21</v>
      </c>
      <c r="K655">
        <v>2.06</v>
      </c>
      <c r="L655">
        <v>1</v>
      </c>
      <c r="M655">
        <v>0</v>
      </c>
      <c r="N655" t="s">
        <v>22</v>
      </c>
      <c r="O655" t="s">
        <v>751</v>
      </c>
      <c r="P655" s="15">
        <f t="shared" si="10"/>
        <v>38.099999999999987</v>
      </c>
      <c r="Q655" s="20">
        <v>43525</v>
      </c>
    </row>
    <row r="656" spans="1:17" x14ac:dyDescent="0.25">
      <c r="A656">
        <v>309</v>
      </c>
      <c r="B656" t="s">
        <v>747</v>
      </c>
      <c r="C656" t="s">
        <v>16</v>
      </c>
      <c r="D656" t="s">
        <v>25</v>
      </c>
      <c r="E656" t="s">
        <v>748</v>
      </c>
      <c r="F656">
        <v>1</v>
      </c>
      <c r="G656" t="s">
        <v>81</v>
      </c>
      <c r="H656" t="s">
        <v>191</v>
      </c>
      <c r="I656" t="str">
        <f>"3-1"</f>
        <v>3-1</v>
      </c>
      <c r="J656" t="s">
        <v>21</v>
      </c>
      <c r="K656">
        <v>1.714</v>
      </c>
      <c r="L656">
        <v>1</v>
      </c>
      <c r="M656">
        <v>0</v>
      </c>
      <c r="N656" t="s">
        <v>22</v>
      </c>
      <c r="O656" t="s">
        <v>749</v>
      </c>
      <c r="P656" s="15">
        <f t="shared" si="10"/>
        <v>38.099999999999987</v>
      </c>
      <c r="Q656" s="20">
        <v>43525</v>
      </c>
    </row>
    <row r="657" spans="1:17" x14ac:dyDescent="0.25">
      <c r="A657">
        <v>308</v>
      </c>
      <c r="B657" t="s">
        <v>744</v>
      </c>
      <c r="C657" t="s">
        <v>16</v>
      </c>
      <c r="D657" t="s">
        <v>25</v>
      </c>
      <c r="E657" t="s">
        <v>745</v>
      </c>
      <c r="F657">
        <v>2.36</v>
      </c>
      <c r="G657" t="s">
        <v>19</v>
      </c>
      <c r="H657" t="s">
        <v>39</v>
      </c>
      <c r="I657" t="str">
        <f>"2-3"</f>
        <v>2-3</v>
      </c>
      <c r="J657" t="s">
        <v>21</v>
      </c>
      <c r="K657">
        <v>2.36</v>
      </c>
      <c r="L657">
        <v>1</v>
      </c>
      <c r="M657">
        <v>1.36</v>
      </c>
      <c r="N657" t="s">
        <v>22</v>
      </c>
      <c r="O657" t="s">
        <v>746</v>
      </c>
      <c r="P657" s="15">
        <f t="shared" si="10"/>
        <v>39.459999999999987</v>
      </c>
      <c r="Q657" s="20">
        <v>43525</v>
      </c>
    </row>
    <row r="658" spans="1:17" x14ac:dyDescent="0.25">
      <c r="A658">
        <v>307</v>
      </c>
      <c r="B658" t="s">
        <v>740</v>
      </c>
      <c r="C658" t="s">
        <v>16</v>
      </c>
      <c r="D658" t="s">
        <v>25</v>
      </c>
      <c r="E658" t="s">
        <v>742</v>
      </c>
      <c r="F658">
        <v>0</v>
      </c>
      <c r="G658" t="s">
        <v>27</v>
      </c>
      <c r="H658" t="s">
        <v>47</v>
      </c>
      <c r="I658" t="str">
        <f>"0-2"</f>
        <v>0-2</v>
      </c>
      <c r="J658" t="s">
        <v>21</v>
      </c>
      <c r="K658">
        <v>2.02</v>
      </c>
      <c r="L658">
        <v>1</v>
      </c>
      <c r="M658">
        <v>-1</v>
      </c>
      <c r="N658" t="s">
        <v>22</v>
      </c>
      <c r="O658" t="s">
        <v>743</v>
      </c>
      <c r="P658" s="15">
        <f t="shared" si="10"/>
        <v>38.459999999999987</v>
      </c>
      <c r="Q658" s="20">
        <v>43525</v>
      </c>
    </row>
    <row r="659" spans="1:17" x14ac:dyDescent="0.25">
      <c r="A659">
        <v>306</v>
      </c>
      <c r="B659" t="s">
        <v>740</v>
      </c>
      <c r="C659" t="s">
        <v>16</v>
      </c>
      <c r="D659" t="s">
        <v>25</v>
      </c>
      <c r="E659" t="s">
        <v>741</v>
      </c>
      <c r="F659">
        <v>0</v>
      </c>
      <c r="G659" t="s">
        <v>27</v>
      </c>
      <c r="H659" t="s">
        <v>32</v>
      </c>
      <c r="I659" t="str">
        <f>"5-2"</f>
        <v>5-2</v>
      </c>
      <c r="J659" t="s">
        <v>21</v>
      </c>
      <c r="K659">
        <v>1.7190000000000001</v>
      </c>
      <c r="L659">
        <v>1</v>
      </c>
      <c r="M659">
        <v>-1</v>
      </c>
      <c r="N659" t="s">
        <v>22</v>
      </c>
      <c r="O659" t="s">
        <v>739</v>
      </c>
      <c r="P659" s="15">
        <f t="shared" si="10"/>
        <v>37.459999999999987</v>
      </c>
      <c r="Q659" s="20">
        <v>43525</v>
      </c>
    </row>
    <row r="660" spans="1:17" x14ac:dyDescent="0.25">
      <c r="A660">
        <v>305</v>
      </c>
      <c r="B660" t="s">
        <v>737</v>
      </c>
      <c r="C660" t="s">
        <v>16</v>
      </c>
      <c r="D660" t="s">
        <v>59</v>
      </c>
      <c r="E660" t="s">
        <v>738</v>
      </c>
      <c r="F660">
        <v>1.98</v>
      </c>
      <c r="G660" t="s">
        <v>19</v>
      </c>
      <c r="H660" t="s">
        <v>32</v>
      </c>
      <c r="I660" t="str">
        <f>"1-1"</f>
        <v>1-1</v>
      </c>
      <c r="J660" t="s">
        <v>21</v>
      </c>
      <c r="K660">
        <v>1.98</v>
      </c>
      <c r="L660">
        <v>1</v>
      </c>
      <c r="M660">
        <v>0.98</v>
      </c>
      <c r="N660" t="s">
        <v>22</v>
      </c>
      <c r="O660" t="s">
        <v>739</v>
      </c>
      <c r="P660" s="15">
        <f t="shared" si="10"/>
        <v>38.439999999999984</v>
      </c>
      <c r="Q660" s="20">
        <v>43525</v>
      </c>
    </row>
    <row r="661" spans="1:17" x14ac:dyDescent="0.25">
      <c r="A661">
        <v>304</v>
      </c>
      <c r="B661" t="s">
        <v>735</v>
      </c>
      <c r="C661" t="s">
        <v>16</v>
      </c>
      <c r="D661" t="s">
        <v>59</v>
      </c>
      <c r="E661" t="s">
        <v>736</v>
      </c>
      <c r="F661">
        <v>0</v>
      </c>
      <c r="G661" t="s">
        <v>27</v>
      </c>
      <c r="H661" t="s">
        <v>35</v>
      </c>
      <c r="I661" t="str">
        <f>"2-0"</f>
        <v>2-0</v>
      </c>
      <c r="J661" t="s">
        <v>21</v>
      </c>
      <c r="K661">
        <v>2.2599999999999998</v>
      </c>
      <c r="L661">
        <v>1</v>
      </c>
      <c r="M661">
        <v>-1</v>
      </c>
      <c r="N661" t="s">
        <v>22</v>
      </c>
      <c r="O661" t="s">
        <v>734</v>
      </c>
      <c r="P661" s="15">
        <f t="shared" si="10"/>
        <v>37.439999999999984</v>
      </c>
      <c r="Q661" s="20">
        <v>43525</v>
      </c>
    </row>
    <row r="662" spans="1:17" x14ac:dyDescent="0.25">
      <c r="A662">
        <v>303</v>
      </c>
      <c r="B662" t="s">
        <v>732</v>
      </c>
      <c r="C662" t="s">
        <v>16</v>
      </c>
      <c r="D662" t="s">
        <v>101</v>
      </c>
      <c r="E662" t="s">
        <v>733</v>
      </c>
      <c r="F662">
        <v>2.16</v>
      </c>
      <c r="G662" t="s">
        <v>19</v>
      </c>
      <c r="H662" t="s">
        <v>51</v>
      </c>
      <c r="I662" t="str">
        <f>"3-1"</f>
        <v>3-1</v>
      </c>
      <c r="J662" t="s">
        <v>21</v>
      </c>
      <c r="K662">
        <v>2.16</v>
      </c>
      <c r="L662">
        <v>1</v>
      </c>
      <c r="M662">
        <v>1.1599999999999999</v>
      </c>
      <c r="N662" t="s">
        <v>22</v>
      </c>
      <c r="O662" t="s">
        <v>734</v>
      </c>
      <c r="P662" s="15">
        <f t="shared" si="10"/>
        <v>38.59999999999998</v>
      </c>
      <c r="Q662" s="20">
        <v>43525</v>
      </c>
    </row>
    <row r="663" spans="1:17" x14ac:dyDescent="0.25">
      <c r="A663">
        <v>302</v>
      </c>
      <c r="B663" t="s">
        <v>730</v>
      </c>
      <c r="C663" t="s">
        <v>16</v>
      </c>
      <c r="D663" t="s">
        <v>17</v>
      </c>
      <c r="E663" t="s">
        <v>731</v>
      </c>
      <c r="F663">
        <v>1.71</v>
      </c>
      <c r="G663" t="s">
        <v>19</v>
      </c>
      <c r="H663" t="s">
        <v>51</v>
      </c>
      <c r="I663" t="str">
        <f>"2-0"</f>
        <v>2-0</v>
      </c>
      <c r="J663" t="s">
        <v>21</v>
      </c>
      <c r="K663">
        <v>1.7090000000000001</v>
      </c>
      <c r="L663">
        <v>1</v>
      </c>
      <c r="M663">
        <v>0.71</v>
      </c>
      <c r="N663" t="s">
        <v>22</v>
      </c>
      <c r="O663" t="s">
        <v>729</v>
      </c>
      <c r="P663" s="15">
        <f t="shared" si="10"/>
        <v>39.309999999999981</v>
      </c>
      <c r="Q663" s="20">
        <v>43525</v>
      </c>
    </row>
    <row r="664" spans="1:17" x14ac:dyDescent="0.25">
      <c r="A664">
        <v>301</v>
      </c>
      <c r="B664" t="s">
        <v>727</v>
      </c>
      <c r="C664" t="s">
        <v>16</v>
      </c>
      <c r="D664" t="s">
        <v>17</v>
      </c>
      <c r="E664" t="s">
        <v>728</v>
      </c>
      <c r="F664">
        <v>0</v>
      </c>
      <c r="G664" t="s">
        <v>27</v>
      </c>
      <c r="H664" t="s">
        <v>28</v>
      </c>
      <c r="I664" t="str">
        <f>"1-1"</f>
        <v>1-1</v>
      </c>
      <c r="J664" t="s">
        <v>21</v>
      </c>
      <c r="K664">
        <v>2.04</v>
      </c>
      <c r="L664">
        <v>1</v>
      </c>
      <c r="M664">
        <v>-1</v>
      </c>
      <c r="N664" t="s">
        <v>22</v>
      </c>
      <c r="O664" t="s">
        <v>729</v>
      </c>
      <c r="P664" s="15">
        <f t="shared" si="10"/>
        <v>38.309999999999981</v>
      </c>
      <c r="Q664" s="20">
        <v>43525</v>
      </c>
    </row>
    <row r="665" spans="1:17" x14ac:dyDescent="0.25">
      <c r="A665">
        <v>300</v>
      </c>
      <c r="B665" t="s">
        <v>724</v>
      </c>
      <c r="C665" t="s">
        <v>16</v>
      </c>
      <c r="D665" t="s">
        <v>55</v>
      </c>
      <c r="E665" t="s">
        <v>725</v>
      </c>
      <c r="F665">
        <v>1.85</v>
      </c>
      <c r="G665" t="s">
        <v>19</v>
      </c>
      <c r="H665" t="s">
        <v>35</v>
      </c>
      <c r="I665" t="str">
        <f>"0-3"</f>
        <v>0-3</v>
      </c>
      <c r="J665" t="s">
        <v>21</v>
      </c>
      <c r="K665">
        <v>1.8540000000000001</v>
      </c>
      <c r="L665">
        <v>1</v>
      </c>
      <c r="M665">
        <v>0.85</v>
      </c>
      <c r="N665" t="s">
        <v>22</v>
      </c>
      <c r="O665" t="s">
        <v>726</v>
      </c>
      <c r="P665" s="15">
        <f t="shared" si="10"/>
        <v>39.159999999999982</v>
      </c>
      <c r="Q665" s="20">
        <v>43525</v>
      </c>
    </row>
    <row r="666" spans="1:17" x14ac:dyDescent="0.25">
      <c r="A666">
        <v>299</v>
      </c>
      <c r="B666" t="s">
        <v>722</v>
      </c>
      <c r="C666" t="s">
        <v>16</v>
      </c>
      <c r="D666" t="s">
        <v>25</v>
      </c>
      <c r="E666" t="s">
        <v>723</v>
      </c>
      <c r="F666">
        <v>2.12</v>
      </c>
      <c r="G666" t="s">
        <v>19</v>
      </c>
      <c r="H666" t="s">
        <v>35</v>
      </c>
      <c r="I666" t="str">
        <f>"1-3"</f>
        <v>1-3</v>
      </c>
      <c r="J666" t="s">
        <v>21</v>
      </c>
      <c r="K666">
        <v>2.12</v>
      </c>
      <c r="L666">
        <v>1</v>
      </c>
      <c r="M666">
        <v>1.1200000000000001</v>
      </c>
      <c r="N666" t="s">
        <v>22</v>
      </c>
      <c r="O666" t="s">
        <v>721</v>
      </c>
      <c r="P666" s="15">
        <f t="shared" si="10"/>
        <v>40.27999999999998</v>
      </c>
      <c r="Q666" s="20">
        <v>43525</v>
      </c>
    </row>
    <row r="667" spans="1:17" x14ac:dyDescent="0.25">
      <c r="A667">
        <v>298</v>
      </c>
      <c r="B667" t="s">
        <v>656</v>
      </c>
      <c r="C667" t="s">
        <v>16</v>
      </c>
      <c r="D667" t="s">
        <v>59</v>
      </c>
      <c r="E667" t="s">
        <v>720</v>
      </c>
      <c r="F667">
        <v>0</v>
      </c>
      <c r="G667" t="s">
        <v>27</v>
      </c>
      <c r="H667" t="s">
        <v>73</v>
      </c>
      <c r="I667" t="str">
        <f>"2-2"</f>
        <v>2-2</v>
      </c>
      <c r="J667" t="s">
        <v>21</v>
      </c>
      <c r="K667">
        <v>2.08</v>
      </c>
      <c r="L667">
        <v>1</v>
      </c>
      <c r="M667">
        <v>-1</v>
      </c>
      <c r="N667" t="s">
        <v>22</v>
      </c>
      <c r="O667" t="s">
        <v>721</v>
      </c>
      <c r="P667" s="15">
        <f t="shared" si="10"/>
        <v>39.27999999999998</v>
      </c>
      <c r="Q667" s="20">
        <v>43525</v>
      </c>
    </row>
    <row r="668" spans="1:17" x14ac:dyDescent="0.25">
      <c r="A668">
        <v>297</v>
      </c>
      <c r="B668" t="s">
        <v>656</v>
      </c>
      <c r="C668" t="s">
        <v>16</v>
      </c>
      <c r="D668" t="s">
        <v>59</v>
      </c>
      <c r="E668" t="s">
        <v>719</v>
      </c>
      <c r="F668">
        <v>1</v>
      </c>
      <c r="G668" t="s">
        <v>81</v>
      </c>
      <c r="H668" t="s">
        <v>51</v>
      </c>
      <c r="I668" t="str">
        <f>"4-3"</f>
        <v>4-3</v>
      </c>
      <c r="J668" t="s">
        <v>21</v>
      </c>
      <c r="K668">
        <v>2</v>
      </c>
      <c r="L668">
        <v>1</v>
      </c>
      <c r="M668">
        <v>0</v>
      </c>
      <c r="N668" t="s">
        <v>22</v>
      </c>
      <c r="O668" t="s">
        <v>718</v>
      </c>
      <c r="P668" s="15">
        <f t="shared" si="10"/>
        <v>39.27999999999998</v>
      </c>
      <c r="Q668" s="20">
        <v>43525</v>
      </c>
    </row>
    <row r="669" spans="1:17" x14ac:dyDescent="0.25">
      <c r="A669">
        <v>296</v>
      </c>
      <c r="B669" t="s">
        <v>700</v>
      </c>
      <c r="C669" t="s">
        <v>16</v>
      </c>
      <c r="D669" t="s">
        <v>55</v>
      </c>
      <c r="E669" t="s">
        <v>717</v>
      </c>
      <c r="F669">
        <v>1.83</v>
      </c>
      <c r="G669" t="s">
        <v>19</v>
      </c>
      <c r="H669" t="s">
        <v>32</v>
      </c>
      <c r="I669" t="str">
        <f>"1-1"</f>
        <v>1-1</v>
      </c>
      <c r="J669" t="s">
        <v>21</v>
      </c>
      <c r="K669">
        <v>1.8260000000000001</v>
      </c>
      <c r="L669">
        <v>1</v>
      </c>
      <c r="M669">
        <v>0.83</v>
      </c>
      <c r="N669" t="s">
        <v>22</v>
      </c>
      <c r="O669" t="s">
        <v>718</v>
      </c>
      <c r="P669" s="15">
        <f t="shared" si="10"/>
        <v>40.109999999999978</v>
      </c>
      <c r="Q669" s="20">
        <v>43525</v>
      </c>
    </row>
    <row r="670" spans="1:17" x14ac:dyDescent="0.25">
      <c r="A670">
        <v>295</v>
      </c>
      <c r="B670" t="s">
        <v>636</v>
      </c>
      <c r="C670" t="s">
        <v>16</v>
      </c>
      <c r="D670" t="s">
        <v>55</v>
      </c>
      <c r="E670" t="s">
        <v>715</v>
      </c>
      <c r="F670">
        <v>1.91</v>
      </c>
      <c r="G670" t="s">
        <v>19</v>
      </c>
      <c r="H670" t="s">
        <v>39</v>
      </c>
      <c r="I670" t="str">
        <f>"2-3"</f>
        <v>2-3</v>
      </c>
      <c r="J670" t="s">
        <v>21</v>
      </c>
      <c r="K670">
        <v>1.909</v>
      </c>
      <c r="L670">
        <v>1</v>
      </c>
      <c r="M670">
        <v>0.91</v>
      </c>
      <c r="N670" t="s">
        <v>22</v>
      </c>
      <c r="O670" t="s">
        <v>716</v>
      </c>
      <c r="P670" s="15">
        <f t="shared" si="10"/>
        <v>41.019999999999975</v>
      </c>
      <c r="Q670" s="20">
        <v>43525</v>
      </c>
    </row>
    <row r="671" spans="1:17" x14ac:dyDescent="0.25">
      <c r="A671">
        <v>294</v>
      </c>
      <c r="B671" t="s">
        <v>711</v>
      </c>
      <c r="C671" t="s">
        <v>16</v>
      </c>
      <c r="D671" t="s">
        <v>230</v>
      </c>
      <c r="E671" t="s">
        <v>714</v>
      </c>
      <c r="F671">
        <v>1.68</v>
      </c>
      <c r="G671" t="s">
        <v>19</v>
      </c>
      <c r="H671" t="s">
        <v>191</v>
      </c>
      <c r="I671" t="str">
        <f>"7-0"</f>
        <v>7-0</v>
      </c>
      <c r="J671" t="s">
        <v>21</v>
      </c>
      <c r="K671">
        <v>1.6839999999999999</v>
      </c>
      <c r="L671">
        <v>1</v>
      </c>
      <c r="M671">
        <v>0.68</v>
      </c>
      <c r="N671" t="s">
        <v>22</v>
      </c>
      <c r="O671" t="s">
        <v>713</v>
      </c>
      <c r="P671" s="15">
        <f t="shared" si="10"/>
        <v>41.699999999999974</v>
      </c>
      <c r="Q671" s="20">
        <v>43525</v>
      </c>
    </row>
    <row r="672" spans="1:17" x14ac:dyDescent="0.25">
      <c r="A672">
        <v>293</v>
      </c>
      <c r="B672" t="s">
        <v>711</v>
      </c>
      <c r="C672" t="s">
        <v>16</v>
      </c>
      <c r="D672" t="s">
        <v>230</v>
      </c>
      <c r="E672" t="s">
        <v>712</v>
      </c>
      <c r="F672">
        <v>0</v>
      </c>
      <c r="G672" t="s">
        <v>27</v>
      </c>
      <c r="H672" t="s">
        <v>93</v>
      </c>
      <c r="I672" t="str">
        <f>"3-0"</f>
        <v>3-0</v>
      </c>
      <c r="J672" t="s">
        <v>21</v>
      </c>
      <c r="K672">
        <v>2.23</v>
      </c>
      <c r="L672">
        <v>1</v>
      </c>
      <c r="M672">
        <v>-1</v>
      </c>
      <c r="N672" t="s">
        <v>22</v>
      </c>
      <c r="O672" t="s">
        <v>713</v>
      </c>
      <c r="P672" s="15">
        <f t="shared" si="10"/>
        <v>40.699999999999974</v>
      </c>
      <c r="Q672" s="20">
        <v>43525</v>
      </c>
    </row>
    <row r="673" spans="1:17" x14ac:dyDescent="0.25">
      <c r="A673">
        <v>292</v>
      </c>
      <c r="B673" t="s">
        <v>689</v>
      </c>
      <c r="C673" t="s">
        <v>16</v>
      </c>
      <c r="D673" t="s">
        <v>230</v>
      </c>
      <c r="E673" t="s">
        <v>710</v>
      </c>
      <c r="F673">
        <v>1.68</v>
      </c>
      <c r="G673" t="s">
        <v>19</v>
      </c>
      <c r="H673" t="s">
        <v>20</v>
      </c>
      <c r="I673" t="str">
        <f>"5-1"</f>
        <v>5-1</v>
      </c>
      <c r="J673" t="s">
        <v>21</v>
      </c>
      <c r="K673">
        <v>1.6839999999999999</v>
      </c>
      <c r="L673">
        <v>1</v>
      </c>
      <c r="M673">
        <v>0.68</v>
      </c>
      <c r="N673" t="s">
        <v>22</v>
      </c>
      <c r="O673" t="s">
        <v>709</v>
      </c>
      <c r="P673" s="15">
        <f t="shared" si="10"/>
        <v>41.379999999999974</v>
      </c>
      <c r="Q673" s="20">
        <v>43525</v>
      </c>
    </row>
    <row r="674" spans="1:17" x14ac:dyDescent="0.25">
      <c r="A674">
        <v>291</v>
      </c>
      <c r="B674" t="s">
        <v>707</v>
      </c>
      <c r="C674" t="s">
        <v>16</v>
      </c>
      <c r="D674" t="s">
        <v>400</v>
      </c>
      <c r="E674" t="s">
        <v>708</v>
      </c>
      <c r="F674">
        <v>1.74</v>
      </c>
      <c r="G674" t="s">
        <v>19</v>
      </c>
      <c r="H674" t="s">
        <v>47</v>
      </c>
      <c r="I674" t="str">
        <f>"2-1"</f>
        <v>2-1</v>
      </c>
      <c r="J674" t="s">
        <v>21</v>
      </c>
      <c r="K674">
        <v>1.74</v>
      </c>
      <c r="L674">
        <v>1</v>
      </c>
      <c r="M674">
        <v>0.74</v>
      </c>
      <c r="N674" t="s">
        <v>22</v>
      </c>
      <c r="O674" t="s">
        <v>709</v>
      </c>
      <c r="P674" s="15">
        <f t="shared" si="10"/>
        <v>42.119999999999976</v>
      </c>
      <c r="Q674" s="20">
        <v>43525</v>
      </c>
    </row>
    <row r="675" spans="1:17" x14ac:dyDescent="0.25">
      <c r="A675">
        <v>290</v>
      </c>
      <c r="B675" t="s">
        <v>642</v>
      </c>
      <c r="C675" t="s">
        <v>16</v>
      </c>
      <c r="D675" t="s">
        <v>55</v>
      </c>
      <c r="E675" t="s">
        <v>705</v>
      </c>
      <c r="F675">
        <v>0</v>
      </c>
      <c r="G675" t="s">
        <v>27</v>
      </c>
      <c r="H675" t="s">
        <v>39</v>
      </c>
      <c r="I675" t="str">
        <f>"1-1"</f>
        <v>1-1</v>
      </c>
      <c r="J675" t="s">
        <v>21</v>
      </c>
      <c r="K675">
        <v>1.8839999999999999</v>
      </c>
      <c r="L675">
        <v>1</v>
      </c>
      <c r="M675">
        <v>-1</v>
      </c>
      <c r="N675" t="s">
        <v>22</v>
      </c>
      <c r="O675" t="s">
        <v>706</v>
      </c>
      <c r="P675" s="15">
        <f t="shared" si="10"/>
        <v>41.119999999999976</v>
      </c>
      <c r="Q675" s="20">
        <v>43525</v>
      </c>
    </row>
    <row r="676" spans="1:17" x14ac:dyDescent="0.25">
      <c r="A676">
        <v>289</v>
      </c>
      <c r="B676" t="s">
        <v>702</v>
      </c>
      <c r="C676" t="s">
        <v>16</v>
      </c>
      <c r="D676" t="s">
        <v>55</v>
      </c>
      <c r="E676" t="s">
        <v>703</v>
      </c>
      <c r="F676">
        <v>0</v>
      </c>
      <c r="G676" t="s">
        <v>27</v>
      </c>
      <c r="H676" t="s">
        <v>51</v>
      </c>
      <c r="I676" t="str">
        <f>"1-3"</f>
        <v>1-3</v>
      </c>
      <c r="J676" t="s">
        <v>21</v>
      </c>
      <c r="K676">
        <v>2.02</v>
      </c>
      <c r="L676">
        <v>1</v>
      </c>
      <c r="M676">
        <v>-1</v>
      </c>
      <c r="N676" t="s">
        <v>22</v>
      </c>
      <c r="O676" t="s">
        <v>704</v>
      </c>
      <c r="P676" s="15">
        <f t="shared" si="10"/>
        <v>40.119999999999976</v>
      </c>
      <c r="Q676" s="20">
        <v>43525</v>
      </c>
    </row>
    <row r="677" spans="1:17" x14ac:dyDescent="0.25">
      <c r="A677">
        <v>288</v>
      </c>
      <c r="B677" t="s">
        <v>700</v>
      </c>
      <c r="C677" t="s">
        <v>16</v>
      </c>
      <c r="D677" t="s">
        <v>17</v>
      </c>
      <c r="E677" t="s">
        <v>701</v>
      </c>
      <c r="F677">
        <v>2.31</v>
      </c>
      <c r="G677" t="s">
        <v>19</v>
      </c>
      <c r="H677" t="s">
        <v>47</v>
      </c>
      <c r="I677" t="str">
        <f>"2-1"</f>
        <v>2-1</v>
      </c>
      <c r="J677" t="s">
        <v>21</v>
      </c>
      <c r="K677">
        <v>2.31</v>
      </c>
      <c r="L677">
        <v>1</v>
      </c>
      <c r="M677">
        <v>1.31</v>
      </c>
      <c r="N677" t="s">
        <v>22</v>
      </c>
      <c r="O677" t="s">
        <v>697</v>
      </c>
      <c r="P677" s="15">
        <f t="shared" si="10"/>
        <v>41.429999999999978</v>
      </c>
      <c r="Q677" s="20">
        <v>43525</v>
      </c>
    </row>
    <row r="678" spans="1:17" x14ac:dyDescent="0.25">
      <c r="A678">
        <v>287</v>
      </c>
      <c r="B678" t="s">
        <v>698</v>
      </c>
      <c r="C678" t="s">
        <v>16</v>
      </c>
      <c r="D678" t="s">
        <v>17</v>
      </c>
      <c r="E678" t="s">
        <v>699</v>
      </c>
      <c r="F678">
        <v>2.16</v>
      </c>
      <c r="G678" t="s">
        <v>19</v>
      </c>
      <c r="H678" t="s">
        <v>35</v>
      </c>
      <c r="I678" t="str">
        <f>"3-5"</f>
        <v>3-5</v>
      </c>
      <c r="J678" t="s">
        <v>21</v>
      </c>
      <c r="K678">
        <v>2.16</v>
      </c>
      <c r="L678">
        <v>1</v>
      </c>
      <c r="M678">
        <v>1.1599999999999999</v>
      </c>
      <c r="N678" t="s">
        <v>22</v>
      </c>
      <c r="O678" t="s">
        <v>697</v>
      </c>
      <c r="P678" s="15">
        <f t="shared" si="10"/>
        <v>42.589999999999975</v>
      </c>
      <c r="Q678" s="20">
        <v>43525</v>
      </c>
    </row>
    <row r="679" spans="1:17" x14ac:dyDescent="0.25">
      <c r="A679">
        <v>286</v>
      </c>
      <c r="B679" t="s">
        <v>695</v>
      </c>
      <c r="C679" t="s">
        <v>16</v>
      </c>
      <c r="D679" t="s">
        <v>17</v>
      </c>
      <c r="E679" t="s">
        <v>696</v>
      </c>
      <c r="F679">
        <v>0</v>
      </c>
      <c r="G679" t="s">
        <v>27</v>
      </c>
      <c r="H679" t="s">
        <v>73</v>
      </c>
      <c r="I679" t="str">
        <f>"2-3"</f>
        <v>2-3</v>
      </c>
      <c r="J679" t="s">
        <v>21</v>
      </c>
      <c r="K679">
        <v>1.9430000000000001</v>
      </c>
      <c r="L679">
        <v>1</v>
      </c>
      <c r="M679">
        <v>-1</v>
      </c>
      <c r="N679" t="s">
        <v>22</v>
      </c>
      <c r="O679" t="s">
        <v>697</v>
      </c>
      <c r="P679" s="15">
        <f t="shared" si="10"/>
        <v>41.589999999999975</v>
      </c>
      <c r="Q679" s="20">
        <v>43525</v>
      </c>
    </row>
    <row r="680" spans="1:17" x14ac:dyDescent="0.25">
      <c r="A680">
        <v>285</v>
      </c>
      <c r="B680" t="s">
        <v>674</v>
      </c>
      <c r="C680" t="s">
        <v>16</v>
      </c>
      <c r="D680" t="s">
        <v>17</v>
      </c>
      <c r="E680" t="s">
        <v>694</v>
      </c>
      <c r="F680">
        <v>0</v>
      </c>
      <c r="G680" t="s">
        <v>27</v>
      </c>
      <c r="H680" t="s">
        <v>20</v>
      </c>
      <c r="I680" t="str">
        <f>"1-1"</f>
        <v>1-1</v>
      </c>
      <c r="J680" t="s">
        <v>21</v>
      </c>
      <c r="K680">
        <v>1.8129999999999999</v>
      </c>
      <c r="L680">
        <v>1</v>
      </c>
      <c r="M680">
        <v>-1</v>
      </c>
      <c r="N680" t="s">
        <v>22</v>
      </c>
      <c r="O680" t="s">
        <v>693</v>
      </c>
      <c r="P680" s="15">
        <f t="shared" si="10"/>
        <v>40.589999999999975</v>
      </c>
      <c r="Q680" s="20">
        <v>43525</v>
      </c>
    </row>
    <row r="681" spans="1:17" x14ac:dyDescent="0.25">
      <c r="A681">
        <v>284</v>
      </c>
      <c r="B681" t="s">
        <v>674</v>
      </c>
      <c r="C681" t="s">
        <v>16</v>
      </c>
      <c r="D681" t="s">
        <v>17</v>
      </c>
      <c r="E681" t="s">
        <v>692</v>
      </c>
      <c r="F681">
        <v>0</v>
      </c>
      <c r="G681" t="s">
        <v>27</v>
      </c>
      <c r="H681" t="s">
        <v>86</v>
      </c>
      <c r="I681" t="str">
        <f>"4-1"</f>
        <v>4-1</v>
      </c>
      <c r="J681" t="s">
        <v>21</v>
      </c>
      <c r="K681">
        <v>1.869</v>
      </c>
      <c r="L681">
        <v>1</v>
      </c>
      <c r="M681">
        <v>-1</v>
      </c>
      <c r="N681" t="s">
        <v>22</v>
      </c>
      <c r="O681" t="s">
        <v>693</v>
      </c>
      <c r="P681" s="15">
        <f t="shared" si="10"/>
        <v>39.589999999999975</v>
      </c>
      <c r="Q681" s="20">
        <v>43525</v>
      </c>
    </row>
    <row r="682" spans="1:17" x14ac:dyDescent="0.25">
      <c r="A682">
        <v>283</v>
      </c>
      <c r="B682" t="s">
        <v>689</v>
      </c>
      <c r="C682" t="s">
        <v>16</v>
      </c>
      <c r="D682" t="s">
        <v>230</v>
      </c>
      <c r="E682" t="s">
        <v>690</v>
      </c>
      <c r="F682">
        <v>1.79</v>
      </c>
      <c r="G682" t="s">
        <v>19</v>
      </c>
      <c r="H682" t="s">
        <v>93</v>
      </c>
      <c r="I682" t="str">
        <f>"1-3"</f>
        <v>1-3</v>
      </c>
      <c r="J682" t="s">
        <v>21</v>
      </c>
      <c r="K682">
        <v>1.7929999999999999</v>
      </c>
      <c r="L682">
        <v>1</v>
      </c>
      <c r="M682">
        <v>0.79</v>
      </c>
      <c r="N682" t="s">
        <v>22</v>
      </c>
      <c r="O682" t="s">
        <v>691</v>
      </c>
      <c r="P682" s="15">
        <f t="shared" si="10"/>
        <v>40.379999999999974</v>
      </c>
      <c r="Q682" s="20">
        <v>43525</v>
      </c>
    </row>
    <row r="683" spans="1:17" x14ac:dyDescent="0.25">
      <c r="A683">
        <v>282</v>
      </c>
      <c r="B683" t="s">
        <v>686</v>
      </c>
      <c r="C683" t="s">
        <v>16</v>
      </c>
      <c r="D683" t="s">
        <v>101</v>
      </c>
      <c r="E683" t="s">
        <v>687</v>
      </c>
      <c r="F683">
        <v>1.93</v>
      </c>
      <c r="G683" t="s">
        <v>19</v>
      </c>
      <c r="H683" t="s">
        <v>688</v>
      </c>
      <c r="I683" t="str">
        <f>"0-4"</f>
        <v>0-4</v>
      </c>
      <c r="J683" t="s">
        <v>21</v>
      </c>
      <c r="K683">
        <v>1.925</v>
      </c>
      <c r="L683">
        <v>1</v>
      </c>
      <c r="M683">
        <v>0.93</v>
      </c>
      <c r="N683" t="s">
        <v>22</v>
      </c>
      <c r="O683" t="s">
        <v>685</v>
      </c>
      <c r="P683" s="15">
        <f t="shared" si="10"/>
        <v>41.309999999999974</v>
      </c>
      <c r="Q683" s="20">
        <v>43525</v>
      </c>
    </row>
    <row r="684" spans="1:17" x14ac:dyDescent="0.25">
      <c r="A684">
        <v>281</v>
      </c>
      <c r="B684" t="s">
        <v>683</v>
      </c>
      <c r="C684" t="s">
        <v>16</v>
      </c>
      <c r="D684" t="s">
        <v>101</v>
      </c>
      <c r="E684" t="s">
        <v>684</v>
      </c>
      <c r="F684">
        <v>1.79</v>
      </c>
      <c r="G684" t="s">
        <v>19</v>
      </c>
      <c r="H684" t="s">
        <v>93</v>
      </c>
      <c r="I684" t="str">
        <f>"1-1"</f>
        <v>1-1</v>
      </c>
      <c r="J684" t="s">
        <v>21</v>
      </c>
      <c r="K684">
        <v>1.7869999999999999</v>
      </c>
      <c r="L684">
        <v>1</v>
      </c>
      <c r="M684">
        <v>0.79</v>
      </c>
      <c r="N684" t="s">
        <v>22</v>
      </c>
      <c r="O684" t="s">
        <v>685</v>
      </c>
      <c r="P684" s="15">
        <f t="shared" si="10"/>
        <v>42.099999999999973</v>
      </c>
      <c r="Q684" s="20">
        <v>43525</v>
      </c>
    </row>
    <row r="685" spans="1:17" x14ac:dyDescent="0.25">
      <c r="A685">
        <v>280</v>
      </c>
      <c r="B685" t="s">
        <v>681</v>
      </c>
      <c r="C685" t="s">
        <v>16</v>
      </c>
      <c r="D685" t="s">
        <v>101</v>
      </c>
      <c r="E685" t="s">
        <v>682</v>
      </c>
      <c r="F685">
        <v>0</v>
      </c>
      <c r="G685" t="s">
        <v>27</v>
      </c>
      <c r="H685" t="s">
        <v>73</v>
      </c>
      <c r="I685" t="str">
        <f>"0-1"</f>
        <v>0-1</v>
      </c>
      <c r="J685" t="s">
        <v>21</v>
      </c>
      <c r="K685">
        <v>2.33</v>
      </c>
      <c r="L685">
        <v>1</v>
      </c>
      <c r="M685">
        <v>-1</v>
      </c>
      <c r="N685" t="s">
        <v>22</v>
      </c>
      <c r="O685" t="s">
        <v>680</v>
      </c>
      <c r="P685" s="15">
        <f t="shared" si="10"/>
        <v>41.099999999999973</v>
      </c>
      <c r="Q685" s="20">
        <v>43525</v>
      </c>
    </row>
    <row r="686" spans="1:17" x14ac:dyDescent="0.25">
      <c r="A686">
        <v>279</v>
      </c>
      <c r="B686" t="s">
        <v>676</v>
      </c>
      <c r="C686" t="s">
        <v>16</v>
      </c>
      <c r="D686" t="s">
        <v>101</v>
      </c>
      <c r="E686" t="s">
        <v>678</v>
      </c>
      <c r="F686">
        <v>0</v>
      </c>
      <c r="G686" t="s">
        <v>27</v>
      </c>
      <c r="H686" t="s">
        <v>679</v>
      </c>
      <c r="I686" t="str">
        <f>"0-5"</f>
        <v>0-5</v>
      </c>
      <c r="J686" t="s">
        <v>21</v>
      </c>
      <c r="K686">
        <v>2.15</v>
      </c>
      <c r="L686">
        <v>1</v>
      </c>
      <c r="M686">
        <v>-1</v>
      </c>
      <c r="N686" t="s">
        <v>22</v>
      </c>
      <c r="O686" t="s">
        <v>680</v>
      </c>
      <c r="P686" s="15">
        <f t="shared" si="10"/>
        <v>40.099999999999973</v>
      </c>
      <c r="Q686" s="20">
        <v>43525</v>
      </c>
    </row>
    <row r="687" spans="1:17" x14ac:dyDescent="0.25">
      <c r="A687">
        <v>278</v>
      </c>
      <c r="B687" t="s">
        <v>676</v>
      </c>
      <c r="C687" t="s">
        <v>16</v>
      </c>
      <c r="D687" t="s">
        <v>101</v>
      </c>
      <c r="E687" t="s">
        <v>677</v>
      </c>
      <c r="F687">
        <v>1</v>
      </c>
      <c r="G687" t="s">
        <v>81</v>
      </c>
      <c r="H687" t="s">
        <v>35</v>
      </c>
      <c r="I687" t="str">
        <f>"2-2"</f>
        <v>2-2</v>
      </c>
      <c r="J687" t="s">
        <v>21</v>
      </c>
      <c r="K687">
        <v>2.2599999999999998</v>
      </c>
      <c r="L687">
        <v>1</v>
      </c>
      <c r="M687">
        <v>0</v>
      </c>
      <c r="N687" t="s">
        <v>22</v>
      </c>
      <c r="O687" t="s">
        <v>673</v>
      </c>
      <c r="P687" s="15">
        <f t="shared" si="10"/>
        <v>40.099999999999973</v>
      </c>
      <c r="Q687" s="20">
        <v>43525</v>
      </c>
    </row>
    <row r="688" spans="1:17" x14ac:dyDescent="0.25">
      <c r="A688">
        <v>277</v>
      </c>
      <c r="B688" t="s">
        <v>674</v>
      </c>
      <c r="C688" t="s">
        <v>16</v>
      </c>
      <c r="D688" t="s">
        <v>101</v>
      </c>
      <c r="E688" t="s">
        <v>675</v>
      </c>
      <c r="F688">
        <v>2.2400000000000002</v>
      </c>
      <c r="G688" t="s">
        <v>19</v>
      </c>
      <c r="H688" t="s">
        <v>73</v>
      </c>
      <c r="I688" t="str">
        <f>"1-0"</f>
        <v>1-0</v>
      </c>
      <c r="J688" t="s">
        <v>21</v>
      </c>
      <c r="K688">
        <v>2.2400000000000002</v>
      </c>
      <c r="L688">
        <v>1</v>
      </c>
      <c r="M688">
        <v>1.24</v>
      </c>
      <c r="N688" t="s">
        <v>22</v>
      </c>
      <c r="O688" t="s">
        <v>673</v>
      </c>
      <c r="P688" s="15">
        <f t="shared" si="10"/>
        <v>41.339999999999975</v>
      </c>
      <c r="Q688" s="20">
        <v>43525</v>
      </c>
    </row>
    <row r="689" spans="1:17" x14ac:dyDescent="0.25">
      <c r="A689">
        <v>276</v>
      </c>
      <c r="B689" t="s">
        <v>654</v>
      </c>
      <c r="C689" t="s">
        <v>16</v>
      </c>
      <c r="D689" t="s">
        <v>200</v>
      </c>
      <c r="E689" t="s">
        <v>672</v>
      </c>
      <c r="F689">
        <v>0</v>
      </c>
      <c r="G689" t="s">
        <v>27</v>
      </c>
      <c r="H689" t="s">
        <v>113</v>
      </c>
      <c r="I689" t="str">
        <f>"0-5"</f>
        <v>0-5</v>
      </c>
      <c r="J689" t="s">
        <v>21</v>
      </c>
      <c r="K689">
        <v>1.7350000000000001</v>
      </c>
      <c r="L689">
        <v>1</v>
      </c>
      <c r="M689">
        <v>-1</v>
      </c>
      <c r="N689" t="s">
        <v>22</v>
      </c>
      <c r="O689" t="s">
        <v>673</v>
      </c>
      <c r="P689" s="15">
        <f t="shared" si="10"/>
        <v>40.339999999999975</v>
      </c>
      <c r="Q689" s="20">
        <v>43525</v>
      </c>
    </row>
    <row r="690" spans="1:17" x14ac:dyDescent="0.25">
      <c r="A690">
        <v>275</v>
      </c>
      <c r="B690" t="s">
        <v>654</v>
      </c>
      <c r="C690" t="s">
        <v>16</v>
      </c>
      <c r="D690" t="s">
        <v>200</v>
      </c>
      <c r="E690" t="s">
        <v>671</v>
      </c>
      <c r="F690">
        <v>0</v>
      </c>
      <c r="G690" t="s">
        <v>27</v>
      </c>
      <c r="H690" t="s">
        <v>35</v>
      </c>
      <c r="I690" t="str">
        <f>"3-1"</f>
        <v>3-1</v>
      </c>
      <c r="J690" t="s">
        <v>21</v>
      </c>
      <c r="K690">
        <v>2.17</v>
      </c>
      <c r="L690">
        <v>1</v>
      </c>
      <c r="M690">
        <v>-1</v>
      </c>
      <c r="N690" t="s">
        <v>22</v>
      </c>
      <c r="O690" t="s">
        <v>670</v>
      </c>
      <c r="P690" s="15">
        <f t="shared" si="10"/>
        <v>39.339999999999975</v>
      </c>
      <c r="Q690" s="20">
        <v>43525</v>
      </c>
    </row>
    <row r="691" spans="1:17" x14ac:dyDescent="0.25">
      <c r="A691">
        <v>274</v>
      </c>
      <c r="B691" t="s">
        <v>651</v>
      </c>
      <c r="C691" t="s">
        <v>16</v>
      </c>
      <c r="D691" t="s">
        <v>200</v>
      </c>
      <c r="E691" t="s">
        <v>669</v>
      </c>
      <c r="F691">
        <v>0</v>
      </c>
      <c r="G691" t="s">
        <v>27</v>
      </c>
      <c r="H691" t="s">
        <v>86</v>
      </c>
      <c r="I691" t="str">
        <f>"3-0"</f>
        <v>3-0</v>
      </c>
      <c r="J691" t="s">
        <v>21</v>
      </c>
      <c r="K691">
        <v>2.0499999999999998</v>
      </c>
      <c r="L691">
        <v>1</v>
      </c>
      <c r="M691">
        <v>-1</v>
      </c>
      <c r="N691" t="s">
        <v>22</v>
      </c>
      <c r="O691" t="s">
        <v>670</v>
      </c>
      <c r="P691" s="15">
        <f t="shared" si="10"/>
        <v>38.339999999999975</v>
      </c>
      <c r="Q691" s="20">
        <v>43525</v>
      </c>
    </row>
    <row r="692" spans="1:17" x14ac:dyDescent="0.25">
      <c r="A692">
        <v>273</v>
      </c>
      <c r="B692" t="s">
        <v>651</v>
      </c>
      <c r="C692" t="s">
        <v>16</v>
      </c>
      <c r="D692" t="s">
        <v>200</v>
      </c>
      <c r="E692" t="s">
        <v>668</v>
      </c>
      <c r="F692">
        <v>0</v>
      </c>
      <c r="G692" t="s">
        <v>27</v>
      </c>
      <c r="H692" t="s">
        <v>39</v>
      </c>
      <c r="I692" t="str">
        <f>"2-2"</f>
        <v>2-2</v>
      </c>
      <c r="J692" t="s">
        <v>21</v>
      </c>
      <c r="K692">
        <v>2.08</v>
      </c>
      <c r="L692">
        <v>1</v>
      </c>
      <c r="M692">
        <v>-1</v>
      </c>
      <c r="N692" t="s">
        <v>22</v>
      </c>
      <c r="O692" t="s">
        <v>667</v>
      </c>
      <c r="P692" s="15">
        <f t="shared" si="10"/>
        <v>37.339999999999975</v>
      </c>
      <c r="Q692" s="20">
        <v>43525</v>
      </c>
    </row>
    <row r="693" spans="1:17" x14ac:dyDescent="0.25">
      <c r="A693">
        <v>272</v>
      </c>
      <c r="B693" t="s">
        <v>651</v>
      </c>
      <c r="C693" t="s">
        <v>16</v>
      </c>
      <c r="D693" t="s">
        <v>200</v>
      </c>
      <c r="E693" t="s">
        <v>666</v>
      </c>
      <c r="F693">
        <v>0</v>
      </c>
      <c r="G693" t="s">
        <v>27</v>
      </c>
      <c r="H693" t="s">
        <v>93</v>
      </c>
      <c r="I693" t="str">
        <f>"2-1"</f>
        <v>2-1</v>
      </c>
      <c r="J693" t="s">
        <v>21</v>
      </c>
      <c r="K693">
        <v>1.952</v>
      </c>
      <c r="L693">
        <v>1</v>
      </c>
      <c r="M693">
        <v>-1</v>
      </c>
      <c r="N693" t="s">
        <v>22</v>
      </c>
      <c r="O693" t="s">
        <v>667</v>
      </c>
      <c r="P693" s="15">
        <f t="shared" si="10"/>
        <v>36.339999999999975</v>
      </c>
      <c r="Q693" s="20">
        <v>43525</v>
      </c>
    </row>
    <row r="694" spans="1:17" x14ac:dyDescent="0.25">
      <c r="A694">
        <v>271</v>
      </c>
      <c r="B694" t="s">
        <v>663</v>
      </c>
      <c r="C694" t="s">
        <v>16</v>
      </c>
      <c r="D694" t="s">
        <v>25</v>
      </c>
      <c r="E694" t="s">
        <v>664</v>
      </c>
      <c r="F694">
        <v>1.99</v>
      </c>
      <c r="G694" t="s">
        <v>19</v>
      </c>
      <c r="H694" t="s">
        <v>93</v>
      </c>
      <c r="I694" t="str">
        <f>"1-1"</f>
        <v>1-1</v>
      </c>
      <c r="J694" t="s">
        <v>21</v>
      </c>
      <c r="K694">
        <v>1.99</v>
      </c>
      <c r="L694">
        <v>1</v>
      </c>
      <c r="M694">
        <v>0.99</v>
      </c>
      <c r="N694" t="s">
        <v>22</v>
      </c>
      <c r="O694" t="s">
        <v>665</v>
      </c>
      <c r="P694" s="15">
        <f t="shared" si="10"/>
        <v>37.329999999999977</v>
      </c>
      <c r="Q694" s="20">
        <v>43525</v>
      </c>
    </row>
    <row r="695" spans="1:17" x14ac:dyDescent="0.25">
      <c r="A695">
        <v>270</v>
      </c>
      <c r="B695" t="s">
        <v>661</v>
      </c>
      <c r="C695" t="s">
        <v>16</v>
      </c>
      <c r="D695" t="s">
        <v>25</v>
      </c>
      <c r="E695" t="s">
        <v>662</v>
      </c>
      <c r="F695">
        <v>0</v>
      </c>
      <c r="G695" t="s">
        <v>27</v>
      </c>
      <c r="H695" t="s">
        <v>86</v>
      </c>
      <c r="I695" t="str">
        <f>"2-0"</f>
        <v>2-0</v>
      </c>
      <c r="J695" t="s">
        <v>21</v>
      </c>
      <c r="K695">
        <v>2.17</v>
      </c>
      <c r="L695">
        <v>1</v>
      </c>
      <c r="M695">
        <v>-1</v>
      </c>
      <c r="N695" t="s">
        <v>22</v>
      </c>
      <c r="O695" t="s">
        <v>660</v>
      </c>
      <c r="P695" s="15">
        <f t="shared" si="10"/>
        <v>36.329999999999977</v>
      </c>
      <c r="Q695" s="20">
        <v>43525</v>
      </c>
    </row>
    <row r="696" spans="1:17" x14ac:dyDescent="0.25">
      <c r="A696">
        <v>269</v>
      </c>
      <c r="B696" t="s">
        <v>659</v>
      </c>
      <c r="C696" t="s">
        <v>16</v>
      </c>
      <c r="D696" t="s">
        <v>400</v>
      </c>
      <c r="E696" t="s">
        <v>506</v>
      </c>
      <c r="F696">
        <v>2.35</v>
      </c>
      <c r="G696" t="s">
        <v>19</v>
      </c>
      <c r="H696" t="s">
        <v>47</v>
      </c>
      <c r="I696" t="str">
        <f>"2-1"</f>
        <v>2-1</v>
      </c>
      <c r="J696" t="s">
        <v>21</v>
      </c>
      <c r="K696">
        <v>2.35</v>
      </c>
      <c r="L696">
        <v>1</v>
      </c>
      <c r="M696">
        <v>1.35</v>
      </c>
      <c r="N696" t="s">
        <v>22</v>
      </c>
      <c r="O696" t="s">
        <v>660</v>
      </c>
      <c r="P696" s="15">
        <f t="shared" si="10"/>
        <v>37.679999999999978</v>
      </c>
      <c r="Q696" s="20">
        <v>43525</v>
      </c>
    </row>
    <row r="697" spans="1:17" x14ac:dyDescent="0.25">
      <c r="A697">
        <v>268</v>
      </c>
      <c r="B697" t="s">
        <v>656</v>
      </c>
      <c r="C697" t="s">
        <v>16</v>
      </c>
      <c r="D697" t="s">
        <v>59</v>
      </c>
      <c r="E697" t="s">
        <v>657</v>
      </c>
      <c r="F697">
        <v>1.75</v>
      </c>
      <c r="G697" t="s">
        <v>19</v>
      </c>
      <c r="H697" t="s">
        <v>35</v>
      </c>
      <c r="I697" t="str">
        <f>"1-2"</f>
        <v>1-2</v>
      </c>
      <c r="J697" t="s">
        <v>21</v>
      </c>
      <c r="K697">
        <v>1.7509999999999999</v>
      </c>
      <c r="L697">
        <v>1</v>
      </c>
      <c r="M697">
        <v>0.75</v>
      </c>
      <c r="N697" t="s">
        <v>22</v>
      </c>
      <c r="O697" t="s">
        <v>658</v>
      </c>
      <c r="P697" s="15">
        <f t="shared" si="10"/>
        <v>38.429999999999978</v>
      </c>
      <c r="Q697" s="20">
        <v>43525</v>
      </c>
    </row>
    <row r="698" spans="1:17" x14ac:dyDescent="0.25">
      <c r="A698">
        <v>267</v>
      </c>
      <c r="B698" t="s">
        <v>654</v>
      </c>
      <c r="C698" t="s">
        <v>16</v>
      </c>
      <c r="D698" t="s">
        <v>200</v>
      </c>
      <c r="E698" t="s">
        <v>655</v>
      </c>
      <c r="F698">
        <v>1</v>
      </c>
      <c r="G698" t="s">
        <v>81</v>
      </c>
      <c r="H698" t="s">
        <v>35</v>
      </c>
      <c r="I698" t="str">
        <f>"1-1"</f>
        <v>1-1</v>
      </c>
      <c r="J698" t="s">
        <v>21</v>
      </c>
      <c r="K698">
        <v>1.675</v>
      </c>
      <c r="L698">
        <v>1</v>
      </c>
      <c r="M698">
        <v>0</v>
      </c>
      <c r="N698" t="s">
        <v>22</v>
      </c>
      <c r="O698" t="s">
        <v>653</v>
      </c>
      <c r="P698" s="15">
        <f t="shared" si="10"/>
        <v>38.429999999999978</v>
      </c>
      <c r="Q698" s="20">
        <v>43525</v>
      </c>
    </row>
    <row r="699" spans="1:17" x14ac:dyDescent="0.25">
      <c r="A699">
        <v>266</v>
      </c>
      <c r="B699" t="s">
        <v>651</v>
      </c>
      <c r="C699" t="s">
        <v>16</v>
      </c>
      <c r="D699" t="s">
        <v>200</v>
      </c>
      <c r="E699" t="s">
        <v>652</v>
      </c>
      <c r="F699">
        <v>1.69</v>
      </c>
      <c r="G699" t="s">
        <v>19</v>
      </c>
      <c r="H699" t="s">
        <v>93</v>
      </c>
      <c r="I699" t="str">
        <f>"0-1"</f>
        <v>0-1</v>
      </c>
      <c r="J699" t="s">
        <v>21</v>
      </c>
      <c r="K699">
        <v>1.694</v>
      </c>
      <c r="L699">
        <v>1</v>
      </c>
      <c r="M699">
        <v>0.69</v>
      </c>
      <c r="N699" t="s">
        <v>22</v>
      </c>
      <c r="O699" t="s">
        <v>653</v>
      </c>
      <c r="P699" s="15">
        <f t="shared" si="10"/>
        <v>39.119999999999976</v>
      </c>
      <c r="Q699" s="20">
        <v>43525</v>
      </c>
    </row>
    <row r="700" spans="1:17" x14ac:dyDescent="0.25">
      <c r="A700">
        <v>265</v>
      </c>
      <c r="B700" t="s">
        <v>642</v>
      </c>
      <c r="C700" t="s">
        <v>16</v>
      </c>
      <c r="D700" t="s">
        <v>55</v>
      </c>
      <c r="E700" t="s">
        <v>650</v>
      </c>
      <c r="F700">
        <v>1.88</v>
      </c>
      <c r="G700" t="s">
        <v>19</v>
      </c>
      <c r="H700" t="s">
        <v>73</v>
      </c>
      <c r="I700" t="str">
        <f>"5-2"</f>
        <v>5-2</v>
      </c>
      <c r="J700" t="s">
        <v>21</v>
      </c>
      <c r="K700">
        <v>1.877</v>
      </c>
      <c r="L700">
        <v>1</v>
      </c>
      <c r="M700">
        <v>0.88</v>
      </c>
      <c r="N700" t="s">
        <v>22</v>
      </c>
      <c r="O700" t="s">
        <v>649</v>
      </c>
      <c r="P700" s="15">
        <f t="shared" si="10"/>
        <v>39.999999999999979</v>
      </c>
      <c r="Q700" s="20">
        <v>43525</v>
      </c>
    </row>
    <row r="701" spans="1:17" x14ac:dyDescent="0.25">
      <c r="A701">
        <v>264</v>
      </c>
      <c r="B701" t="s">
        <v>647</v>
      </c>
      <c r="C701" t="s">
        <v>16</v>
      </c>
      <c r="D701" t="s">
        <v>17</v>
      </c>
      <c r="E701" t="s">
        <v>648</v>
      </c>
      <c r="F701">
        <v>2.14</v>
      </c>
      <c r="G701" t="s">
        <v>19</v>
      </c>
      <c r="H701" t="s">
        <v>113</v>
      </c>
      <c r="I701" t="str">
        <f>"2-1"</f>
        <v>2-1</v>
      </c>
      <c r="J701" t="s">
        <v>21</v>
      </c>
      <c r="K701">
        <v>2.14</v>
      </c>
      <c r="L701">
        <v>1</v>
      </c>
      <c r="M701">
        <v>1.1399999999999999</v>
      </c>
      <c r="N701" t="s">
        <v>22</v>
      </c>
      <c r="O701" t="s">
        <v>649</v>
      </c>
      <c r="P701" s="15">
        <f t="shared" si="10"/>
        <v>41.139999999999979</v>
      </c>
      <c r="Q701" s="20">
        <v>43525</v>
      </c>
    </row>
    <row r="702" spans="1:17" x14ac:dyDescent="0.25">
      <c r="A702">
        <v>263</v>
      </c>
      <c r="B702" t="s">
        <v>644</v>
      </c>
      <c r="C702" t="s">
        <v>16</v>
      </c>
      <c r="D702" t="s">
        <v>101</v>
      </c>
      <c r="E702" t="s">
        <v>645</v>
      </c>
      <c r="F702">
        <v>0</v>
      </c>
      <c r="G702" t="s">
        <v>27</v>
      </c>
      <c r="H702" t="s">
        <v>86</v>
      </c>
      <c r="I702" t="str">
        <f>"3-1"</f>
        <v>3-1</v>
      </c>
      <c r="J702" t="s">
        <v>21</v>
      </c>
      <c r="K702">
        <v>2.08</v>
      </c>
      <c r="L702">
        <v>1</v>
      </c>
      <c r="M702">
        <v>-1</v>
      </c>
      <c r="N702" t="s">
        <v>22</v>
      </c>
      <c r="O702" t="s">
        <v>646</v>
      </c>
      <c r="P702" s="15">
        <f t="shared" si="10"/>
        <v>40.139999999999979</v>
      </c>
      <c r="Q702" s="20">
        <v>43525</v>
      </c>
    </row>
    <row r="703" spans="1:17" x14ac:dyDescent="0.25">
      <c r="A703">
        <v>262</v>
      </c>
      <c r="B703" t="s">
        <v>642</v>
      </c>
      <c r="C703" t="s">
        <v>16</v>
      </c>
      <c r="D703" t="s">
        <v>55</v>
      </c>
      <c r="E703" t="s">
        <v>643</v>
      </c>
      <c r="F703">
        <v>2.12</v>
      </c>
      <c r="G703" t="s">
        <v>19</v>
      </c>
      <c r="H703" t="s">
        <v>39</v>
      </c>
      <c r="I703" t="str">
        <f>"0-1"</f>
        <v>0-1</v>
      </c>
      <c r="J703" t="s">
        <v>21</v>
      </c>
      <c r="K703">
        <v>2.12</v>
      </c>
      <c r="L703">
        <v>1</v>
      </c>
      <c r="M703">
        <v>1.1200000000000001</v>
      </c>
      <c r="N703" t="s">
        <v>22</v>
      </c>
      <c r="O703" t="s">
        <v>641</v>
      </c>
      <c r="P703" s="15">
        <f t="shared" si="10"/>
        <v>41.259999999999977</v>
      </c>
      <c r="Q703" s="20">
        <v>43525</v>
      </c>
    </row>
    <row r="704" spans="1:17" x14ac:dyDescent="0.25">
      <c r="A704">
        <v>261</v>
      </c>
      <c r="B704" t="s">
        <v>639</v>
      </c>
      <c r="C704" t="s">
        <v>16</v>
      </c>
      <c r="D704" t="s">
        <v>17</v>
      </c>
      <c r="E704" t="s">
        <v>640</v>
      </c>
      <c r="F704">
        <v>0</v>
      </c>
      <c r="G704" t="s">
        <v>27</v>
      </c>
      <c r="H704" t="s">
        <v>28</v>
      </c>
      <c r="I704" t="str">
        <f>"2-0"</f>
        <v>2-0</v>
      </c>
      <c r="J704" t="s">
        <v>21</v>
      </c>
      <c r="K704">
        <v>2.04</v>
      </c>
      <c r="L704">
        <v>1</v>
      </c>
      <c r="M704">
        <v>-1</v>
      </c>
      <c r="N704" t="s">
        <v>22</v>
      </c>
      <c r="O704" t="s">
        <v>641</v>
      </c>
      <c r="P704" s="15">
        <f t="shared" si="10"/>
        <v>40.259999999999977</v>
      </c>
      <c r="Q704" s="20">
        <v>43525</v>
      </c>
    </row>
    <row r="705" spans="1:17" x14ac:dyDescent="0.25">
      <c r="A705">
        <v>260</v>
      </c>
      <c r="B705" t="s">
        <v>636</v>
      </c>
      <c r="C705" t="s">
        <v>16</v>
      </c>
      <c r="D705" t="s">
        <v>25</v>
      </c>
      <c r="E705" t="s">
        <v>637</v>
      </c>
      <c r="F705">
        <v>0</v>
      </c>
      <c r="G705" t="s">
        <v>27</v>
      </c>
      <c r="H705" t="s">
        <v>39</v>
      </c>
      <c r="I705" t="str">
        <f>"2-0"</f>
        <v>2-0</v>
      </c>
      <c r="J705" t="s">
        <v>21</v>
      </c>
      <c r="K705">
        <v>2.35</v>
      </c>
      <c r="L705">
        <v>1</v>
      </c>
      <c r="M705">
        <v>-1</v>
      </c>
      <c r="N705" t="s">
        <v>22</v>
      </c>
      <c r="O705" t="s">
        <v>638</v>
      </c>
      <c r="P705" s="15">
        <f t="shared" si="10"/>
        <v>39.259999999999977</v>
      </c>
      <c r="Q705" s="20">
        <v>43525</v>
      </c>
    </row>
    <row r="706" spans="1:17" x14ac:dyDescent="0.25">
      <c r="A706">
        <v>259</v>
      </c>
      <c r="B706" t="s">
        <v>621</v>
      </c>
      <c r="C706" t="s">
        <v>16</v>
      </c>
      <c r="D706" t="s">
        <v>55</v>
      </c>
      <c r="E706" t="s">
        <v>634</v>
      </c>
      <c r="F706">
        <v>1.94</v>
      </c>
      <c r="G706" t="s">
        <v>19</v>
      </c>
      <c r="H706" t="s">
        <v>569</v>
      </c>
      <c r="I706" t="str">
        <f>"3-0"</f>
        <v>3-0</v>
      </c>
      <c r="J706" t="s">
        <v>21</v>
      </c>
      <c r="K706">
        <v>1.9430000000000001</v>
      </c>
      <c r="L706">
        <v>1</v>
      </c>
      <c r="M706">
        <v>0.94</v>
      </c>
      <c r="N706" t="s">
        <v>22</v>
      </c>
      <c r="O706" t="s">
        <v>635</v>
      </c>
      <c r="P706" s="15">
        <f t="shared" si="10"/>
        <v>40.199999999999974</v>
      </c>
      <c r="Q706" s="20">
        <v>43525</v>
      </c>
    </row>
    <row r="707" spans="1:17" x14ac:dyDescent="0.25">
      <c r="A707">
        <v>258</v>
      </c>
      <c r="B707" t="s">
        <v>632</v>
      </c>
      <c r="C707" t="s">
        <v>16</v>
      </c>
      <c r="D707" t="s">
        <v>25</v>
      </c>
      <c r="E707" t="s">
        <v>633</v>
      </c>
      <c r="F707">
        <v>2.17</v>
      </c>
      <c r="G707" t="s">
        <v>19</v>
      </c>
      <c r="H707" t="s">
        <v>290</v>
      </c>
      <c r="I707" t="str">
        <f>"1-4"</f>
        <v>1-4</v>
      </c>
      <c r="J707" t="s">
        <v>21</v>
      </c>
      <c r="K707">
        <v>2.17</v>
      </c>
      <c r="L707">
        <v>1</v>
      </c>
      <c r="M707">
        <v>1.17</v>
      </c>
      <c r="N707" t="s">
        <v>22</v>
      </c>
      <c r="O707" t="s">
        <v>631</v>
      </c>
      <c r="P707" s="15">
        <f t="shared" si="10"/>
        <v>41.369999999999976</v>
      </c>
      <c r="Q707" s="20">
        <v>43525</v>
      </c>
    </row>
    <row r="708" spans="1:17" x14ac:dyDescent="0.25">
      <c r="A708">
        <v>257</v>
      </c>
      <c r="B708" t="s">
        <v>629</v>
      </c>
      <c r="C708" t="s">
        <v>16</v>
      </c>
      <c r="D708" t="s">
        <v>59</v>
      </c>
      <c r="E708" t="s">
        <v>630</v>
      </c>
      <c r="F708">
        <v>0</v>
      </c>
      <c r="G708" t="s">
        <v>27</v>
      </c>
      <c r="H708" t="s">
        <v>290</v>
      </c>
      <c r="I708" t="str">
        <f>"1-2"</f>
        <v>1-2</v>
      </c>
      <c r="J708" t="s">
        <v>21</v>
      </c>
      <c r="K708">
        <v>1.7629999999999999</v>
      </c>
      <c r="L708">
        <v>1</v>
      </c>
      <c r="M708">
        <v>-1</v>
      </c>
      <c r="N708" t="s">
        <v>22</v>
      </c>
      <c r="O708" t="s">
        <v>631</v>
      </c>
      <c r="P708" s="15">
        <f t="shared" si="10"/>
        <v>40.369999999999976</v>
      </c>
      <c r="Q708" s="20">
        <v>43525</v>
      </c>
    </row>
    <row r="709" spans="1:17" x14ac:dyDescent="0.25">
      <c r="A709">
        <v>256</v>
      </c>
      <c r="B709" t="s">
        <v>627</v>
      </c>
      <c r="C709" t="s">
        <v>16</v>
      </c>
      <c r="D709" t="s">
        <v>101</v>
      </c>
      <c r="E709" t="s">
        <v>628</v>
      </c>
      <c r="F709">
        <v>1</v>
      </c>
      <c r="G709" t="s">
        <v>81</v>
      </c>
      <c r="H709" t="s">
        <v>47</v>
      </c>
      <c r="I709" t="str">
        <f>"1-1"</f>
        <v>1-1</v>
      </c>
      <c r="J709" t="s">
        <v>21</v>
      </c>
      <c r="K709">
        <v>1.877</v>
      </c>
      <c r="L709">
        <v>1</v>
      </c>
      <c r="M709">
        <v>0</v>
      </c>
      <c r="N709" t="s">
        <v>22</v>
      </c>
      <c r="O709" t="s">
        <v>626</v>
      </c>
      <c r="P709" s="15">
        <f t="shared" ref="P709:P772" si="11">P708+M709</f>
        <v>40.369999999999976</v>
      </c>
      <c r="Q709" s="20">
        <v>43525</v>
      </c>
    </row>
    <row r="710" spans="1:17" x14ac:dyDescent="0.25">
      <c r="A710">
        <v>255</v>
      </c>
      <c r="B710" t="s">
        <v>624</v>
      </c>
      <c r="C710" t="s">
        <v>16</v>
      </c>
      <c r="D710" t="s">
        <v>55</v>
      </c>
      <c r="E710" t="s">
        <v>625</v>
      </c>
      <c r="F710">
        <v>0</v>
      </c>
      <c r="G710" t="s">
        <v>27</v>
      </c>
      <c r="H710" t="s">
        <v>20</v>
      </c>
      <c r="I710" t="str">
        <f>"1-0"</f>
        <v>1-0</v>
      </c>
      <c r="J710" t="s">
        <v>21</v>
      </c>
      <c r="K710">
        <v>2.21</v>
      </c>
      <c r="L710">
        <v>1</v>
      </c>
      <c r="M710">
        <v>-1</v>
      </c>
      <c r="N710" t="s">
        <v>22</v>
      </c>
      <c r="O710" t="s">
        <v>626</v>
      </c>
      <c r="P710" s="15">
        <f t="shared" si="11"/>
        <v>39.369999999999976</v>
      </c>
      <c r="Q710" s="20">
        <v>43525</v>
      </c>
    </row>
    <row r="711" spans="1:17" x14ac:dyDescent="0.25">
      <c r="A711">
        <v>254</v>
      </c>
      <c r="B711" t="s">
        <v>621</v>
      </c>
      <c r="C711" t="s">
        <v>16</v>
      </c>
      <c r="D711" t="s">
        <v>17</v>
      </c>
      <c r="E711" t="s">
        <v>622</v>
      </c>
      <c r="F711">
        <v>0</v>
      </c>
      <c r="G711" t="s">
        <v>27</v>
      </c>
      <c r="H711" t="s">
        <v>599</v>
      </c>
      <c r="I711" t="str">
        <f>"2-2"</f>
        <v>2-2</v>
      </c>
      <c r="J711" t="s">
        <v>21</v>
      </c>
      <c r="K711">
        <v>1.7090000000000001</v>
      </c>
      <c r="L711">
        <v>1</v>
      </c>
      <c r="M711">
        <v>-1</v>
      </c>
      <c r="N711" t="s">
        <v>22</v>
      </c>
      <c r="O711" t="s">
        <v>623</v>
      </c>
      <c r="P711" s="15">
        <f t="shared" si="11"/>
        <v>38.369999999999976</v>
      </c>
      <c r="Q711" s="20">
        <v>43525</v>
      </c>
    </row>
    <row r="712" spans="1:17" x14ac:dyDescent="0.25">
      <c r="A712">
        <v>253</v>
      </c>
      <c r="B712" t="s">
        <v>618</v>
      </c>
      <c r="C712" t="s">
        <v>16</v>
      </c>
      <c r="D712" t="s">
        <v>17</v>
      </c>
      <c r="E712" t="s">
        <v>619</v>
      </c>
      <c r="F712">
        <v>0</v>
      </c>
      <c r="G712" t="s">
        <v>27</v>
      </c>
      <c r="H712" t="s">
        <v>47</v>
      </c>
      <c r="I712" t="str">
        <f>"2-3"</f>
        <v>2-3</v>
      </c>
      <c r="J712" t="s">
        <v>21</v>
      </c>
      <c r="K712">
        <v>1.7090000000000001</v>
      </c>
      <c r="L712">
        <v>1</v>
      </c>
      <c r="M712">
        <v>-1</v>
      </c>
      <c r="N712" t="s">
        <v>22</v>
      </c>
      <c r="O712" t="s">
        <v>620</v>
      </c>
      <c r="P712" s="15">
        <f t="shared" si="11"/>
        <v>37.369999999999976</v>
      </c>
      <c r="Q712" s="20">
        <v>43525</v>
      </c>
    </row>
    <row r="713" spans="1:17" x14ac:dyDescent="0.25">
      <c r="A713">
        <v>252</v>
      </c>
      <c r="B713" t="s">
        <v>616</v>
      </c>
      <c r="C713" t="s">
        <v>16</v>
      </c>
      <c r="D713" t="s">
        <v>25</v>
      </c>
      <c r="E713" t="s">
        <v>617</v>
      </c>
      <c r="F713">
        <v>0</v>
      </c>
      <c r="G713" t="s">
        <v>27</v>
      </c>
      <c r="H713" t="s">
        <v>47</v>
      </c>
      <c r="I713" t="str">
        <f>"0-1"</f>
        <v>0-1</v>
      </c>
      <c r="J713" t="s">
        <v>21</v>
      </c>
      <c r="K713">
        <v>1.833</v>
      </c>
      <c r="L713">
        <v>1</v>
      </c>
      <c r="M713">
        <v>-1</v>
      </c>
      <c r="N713" t="s">
        <v>22</v>
      </c>
      <c r="O713" t="s">
        <v>614</v>
      </c>
      <c r="P713" s="15">
        <f t="shared" si="11"/>
        <v>36.369999999999976</v>
      </c>
      <c r="Q713" s="20">
        <v>43525</v>
      </c>
    </row>
    <row r="714" spans="1:17" x14ac:dyDescent="0.25">
      <c r="A714">
        <v>251</v>
      </c>
      <c r="B714" t="s">
        <v>612</v>
      </c>
      <c r="C714" t="s">
        <v>16</v>
      </c>
      <c r="D714" t="s">
        <v>25</v>
      </c>
      <c r="E714" t="s">
        <v>615</v>
      </c>
      <c r="F714">
        <v>0</v>
      </c>
      <c r="G714" t="s">
        <v>27</v>
      </c>
      <c r="H714" t="s">
        <v>73</v>
      </c>
      <c r="I714" t="str">
        <f>"0-0"</f>
        <v>0-0</v>
      </c>
      <c r="J714" t="s">
        <v>21</v>
      </c>
      <c r="K714">
        <v>1.99</v>
      </c>
      <c r="L714">
        <v>1</v>
      </c>
      <c r="M714">
        <v>-1</v>
      </c>
      <c r="N714" t="s">
        <v>22</v>
      </c>
      <c r="O714" t="s">
        <v>614</v>
      </c>
      <c r="P714" s="15">
        <f t="shared" si="11"/>
        <v>35.369999999999976</v>
      </c>
      <c r="Q714" s="20">
        <v>43525</v>
      </c>
    </row>
    <row r="715" spans="1:17" x14ac:dyDescent="0.25">
      <c r="A715">
        <v>250</v>
      </c>
      <c r="B715" t="s">
        <v>612</v>
      </c>
      <c r="C715" t="s">
        <v>16</v>
      </c>
      <c r="D715" t="s">
        <v>25</v>
      </c>
      <c r="E715" t="s">
        <v>613</v>
      </c>
      <c r="F715">
        <v>0</v>
      </c>
      <c r="G715" t="s">
        <v>27</v>
      </c>
      <c r="H715" t="s">
        <v>32</v>
      </c>
      <c r="I715" t="str">
        <f>"3-1"</f>
        <v>3-1</v>
      </c>
      <c r="J715" t="s">
        <v>21</v>
      </c>
      <c r="K715">
        <v>1.7869999999999999</v>
      </c>
      <c r="L715">
        <v>1</v>
      </c>
      <c r="M715">
        <v>-1</v>
      </c>
      <c r="N715" t="s">
        <v>22</v>
      </c>
      <c r="O715" t="s">
        <v>614</v>
      </c>
      <c r="P715" s="15">
        <f t="shared" si="11"/>
        <v>34.369999999999976</v>
      </c>
      <c r="Q715" s="20">
        <v>43525</v>
      </c>
    </row>
    <row r="716" spans="1:17" x14ac:dyDescent="0.25">
      <c r="A716">
        <v>249</v>
      </c>
      <c r="B716" t="s">
        <v>609</v>
      </c>
      <c r="C716" t="s">
        <v>16</v>
      </c>
      <c r="D716" t="s">
        <v>59</v>
      </c>
      <c r="E716" t="s">
        <v>610</v>
      </c>
      <c r="F716">
        <v>0</v>
      </c>
      <c r="G716" t="s">
        <v>27</v>
      </c>
      <c r="H716" t="s">
        <v>39</v>
      </c>
      <c r="I716" t="str">
        <f>"2-0"</f>
        <v>2-0</v>
      </c>
      <c r="J716" t="s">
        <v>21</v>
      </c>
      <c r="K716">
        <v>1.98</v>
      </c>
      <c r="L716">
        <v>1</v>
      </c>
      <c r="M716">
        <v>-1</v>
      </c>
      <c r="N716" t="s">
        <v>22</v>
      </c>
      <c r="O716" t="s">
        <v>611</v>
      </c>
      <c r="P716" s="15">
        <f t="shared" si="11"/>
        <v>33.369999999999976</v>
      </c>
      <c r="Q716" s="20">
        <v>43525</v>
      </c>
    </row>
    <row r="717" spans="1:17" x14ac:dyDescent="0.25">
      <c r="A717">
        <v>248</v>
      </c>
      <c r="B717" t="s">
        <v>607</v>
      </c>
      <c r="C717" t="s">
        <v>16</v>
      </c>
      <c r="D717" t="s">
        <v>55</v>
      </c>
      <c r="E717" t="s">
        <v>608</v>
      </c>
      <c r="F717">
        <v>0</v>
      </c>
      <c r="G717" t="s">
        <v>27</v>
      </c>
      <c r="H717" t="s">
        <v>93</v>
      </c>
      <c r="I717" t="str">
        <f>"4-1"</f>
        <v>4-1</v>
      </c>
      <c r="J717" t="s">
        <v>21</v>
      </c>
      <c r="K717">
        <v>1.7090000000000001</v>
      </c>
      <c r="L717">
        <v>1</v>
      </c>
      <c r="M717">
        <v>-1</v>
      </c>
      <c r="N717" t="s">
        <v>22</v>
      </c>
      <c r="O717" t="s">
        <v>605</v>
      </c>
      <c r="P717" s="15">
        <f t="shared" si="11"/>
        <v>32.369999999999976</v>
      </c>
      <c r="Q717" s="20">
        <v>43525</v>
      </c>
    </row>
    <row r="718" spans="1:17" x14ac:dyDescent="0.25">
      <c r="A718">
        <v>247</v>
      </c>
      <c r="B718" t="s">
        <v>602</v>
      </c>
      <c r="C718" t="s">
        <v>16</v>
      </c>
      <c r="D718" t="s">
        <v>55</v>
      </c>
      <c r="E718" t="s">
        <v>606</v>
      </c>
      <c r="F718">
        <v>0</v>
      </c>
      <c r="G718" t="s">
        <v>27</v>
      </c>
      <c r="H718" t="s">
        <v>290</v>
      </c>
      <c r="I718" t="str">
        <f>"1-1"</f>
        <v>1-1</v>
      </c>
      <c r="J718" t="s">
        <v>21</v>
      </c>
      <c r="K718">
        <v>1.6890000000000001</v>
      </c>
      <c r="L718">
        <v>1</v>
      </c>
      <c r="M718">
        <v>-1</v>
      </c>
      <c r="N718" t="s">
        <v>22</v>
      </c>
      <c r="O718" t="s">
        <v>605</v>
      </c>
      <c r="P718" s="15">
        <f t="shared" si="11"/>
        <v>31.369999999999976</v>
      </c>
      <c r="Q718" s="20">
        <v>43525</v>
      </c>
    </row>
    <row r="719" spans="1:17" x14ac:dyDescent="0.25">
      <c r="A719">
        <v>246</v>
      </c>
      <c r="B719" t="s">
        <v>602</v>
      </c>
      <c r="C719" t="s">
        <v>16</v>
      </c>
      <c r="D719" t="s">
        <v>55</v>
      </c>
      <c r="E719" t="s">
        <v>604</v>
      </c>
      <c r="F719">
        <v>0</v>
      </c>
      <c r="G719" t="s">
        <v>27</v>
      </c>
      <c r="H719" t="s">
        <v>32</v>
      </c>
      <c r="I719" t="str">
        <f>"2-0"</f>
        <v>2-0</v>
      </c>
      <c r="J719" t="s">
        <v>21</v>
      </c>
      <c r="K719">
        <v>2.13</v>
      </c>
      <c r="L719">
        <v>1</v>
      </c>
      <c r="M719">
        <v>-1</v>
      </c>
      <c r="N719" t="s">
        <v>22</v>
      </c>
      <c r="O719" t="s">
        <v>605</v>
      </c>
      <c r="P719" s="15">
        <f t="shared" si="11"/>
        <v>30.369999999999976</v>
      </c>
      <c r="Q719" s="20">
        <v>43525</v>
      </c>
    </row>
    <row r="720" spans="1:17" x14ac:dyDescent="0.25">
      <c r="A720">
        <v>245</v>
      </c>
      <c r="B720" t="s">
        <v>602</v>
      </c>
      <c r="C720" t="s">
        <v>16</v>
      </c>
      <c r="D720" t="s">
        <v>55</v>
      </c>
      <c r="E720" t="s">
        <v>603</v>
      </c>
      <c r="F720">
        <v>0</v>
      </c>
      <c r="G720" t="s">
        <v>27</v>
      </c>
      <c r="H720" t="s">
        <v>35</v>
      </c>
      <c r="I720" t="str">
        <f>"3-1"</f>
        <v>3-1</v>
      </c>
      <c r="J720" t="s">
        <v>21</v>
      </c>
      <c r="K720">
        <v>1.704</v>
      </c>
      <c r="L720">
        <v>1</v>
      </c>
      <c r="M720">
        <v>-1</v>
      </c>
      <c r="N720" t="s">
        <v>22</v>
      </c>
      <c r="O720" t="s">
        <v>601</v>
      </c>
      <c r="P720" s="15">
        <f t="shared" si="11"/>
        <v>29.369999999999976</v>
      </c>
      <c r="Q720" s="20">
        <v>43525</v>
      </c>
    </row>
    <row r="721" spans="1:17" x14ac:dyDescent="0.25">
      <c r="A721">
        <v>244</v>
      </c>
      <c r="B721" t="s">
        <v>544</v>
      </c>
      <c r="C721" t="s">
        <v>16</v>
      </c>
      <c r="D721" t="s">
        <v>55</v>
      </c>
      <c r="E721" t="s">
        <v>600</v>
      </c>
      <c r="F721">
        <v>1.81</v>
      </c>
      <c r="G721" t="s">
        <v>19</v>
      </c>
      <c r="H721" t="s">
        <v>51</v>
      </c>
      <c r="I721" t="str">
        <f>"5-0"</f>
        <v>5-0</v>
      </c>
      <c r="J721" t="s">
        <v>21</v>
      </c>
      <c r="K721">
        <v>1.806</v>
      </c>
      <c r="L721">
        <v>1</v>
      </c>
      <c r="M721">
        <v>0.81</v>
      </c>
      <c r="N721" t="s">
        <v>22</v>
      </c>
      <c r="O721" t="s">
        <v>601</v>
      </c>
      <c r="P721" s="15">
        <f t="shared" si="11"/>
        <v>30.179999999999975</v>
      </c>
      <c r="Q721" s="20">
        <v>43525</v>
      </c>
    </row>
    <row r="722" spans="1:17" x14ac:dyDescent="0.25">
      <c r="A722">
        <v>243</v>
      </c>
      <c r="B722" t="s">
        <v>597</v>
      </c>
      <c r="C722" t="s">
        <v>16</v>
      </c>
      <c r="D722" t="s">
        <v>17</v>
      </c>
      <c r="E722" t="s">
        <v>598</v>
      </c>
      <c r="F722">
        <v>0</v>
      </c>
      <c r="G722" t="s">
        <v>27</v>
      </c>
      <c r="H722" t="s">
        <v>599</v>
      </c>
      <c r="I722" t="str">
        <f>"0-0"</f>
        <v>0-0</v>
      </c>
      <c r="J722" t="s">
        <v>21</v>
      </c>
      <c r="K722">
        <v>1.7869999999999999</v>
      </c>
      <c r="L722">
        <v>1</v>
      </c>
      <c r="M722">
        <v>-1</v>
      </c>
      <c r="N722" t="s">
        <v>22</v>
      </c>
      <c r="O722" t="s">
        <v>596</v>
      </c>
      <c r="P722" s="15">
        <f t="shared" si="11"/>
        <v>29.179999999999975</v>
      </c>
      <c r="Q722" s="20">
        <v>43525</v>
      </c>
    </row>
    <row r="723" spans="1:17" x14ac:dyDescent="0.25">
      <c r="A723">
        <v>242</v>
      </c>
      <c r="B723" t="s">
        <v>594</v>
      </c>
      <c r="C723" t="s">
        <v>16</v>
      </c>
      <c r="D723" t="s">
        <v>17</v>
      </c>
      <c r="E723" t="s">
        <v>595</v>
      </c>
      <c r="F723">
        <v>0</v>
      </c>
      <c r="G723" t="s">
        <v>27</v>
      </c>
      <c r="H723" t="s">
        <v>167</v>
      </c>
      <c r="I723" t="str">
        <f>"1-0"</f>
        <v>1-0</v>
      </c>
      <c r="J723" t="s">
        <v>21</v>
      </c>
      <c r="K723">
        <v>2.1</v>
      </c>
      <c r="L723">
        <v>1</v>
      </c>
      <c r="M723">
        <v>-1</v>
      </c>
      <c r="N723" t="s">
        <v>22</v>
      </c>
      <c r="O723" t="s">
        <v>596</v>
      </c>
      <c r="P723" s="15">
        <f t="shared" si="11"/>
        <v>28.179999999999975</v>
      </c>
      <c r="Q723" s="20">
        <v>43525</v>
      </c>
    </row>
    <row r="724" spans="1:17" x14ac:dyDescent="0.25">
      <c r="A724">
        <v>241</v>
      </c>
      <c r="B724" t="s">
        <v>592</v>
      </c>
      <c r="C724" t="s">
        <v>16</v>
      </c>
      <c r="D724" t="s">
        <v>101</v>
      </c>
      <c r="E724" t="s">
        <v>593</v>
      </c>
      <c r="F724">
        <v>2.12</v>
      </c>
      <c r="G724" t="s">
        <v>19</v>
      </c>
      <c r="H724" t="s">
        <v>39</v>
      </c>
      <c r="I724" t="str">
        <f>"0-1"</f>
        <v>0-1</v>
      </c>
      <c r="J724" t="s">
        <v>21</v>
      </c>
      <c r="K724">
        <v>2.12</v>
      </c>
      <c r="L724">
        <v>1</v>
      </c>
      <c r="M724">
        <v>1.1200000000000001</v>
      </c>
      <c r="N724" t="s">
        <v>22</v>
      </c>
      <c r="O724" t="s">
        <v>591</v>
      </c>
      <c r="P724" s="15">
        <f t="shared" si="11"/>
        <v>29.299999999999976</v>
      </c>
      <c r="Q724" s="20">
        <v>43525</v>
      </c>
    </row>
    <row r="725" spans="1:17" x14ac:dyDescent="0.25">
      <c r="A725">
        <v>240</v>
      </c>
      <c r="B725" t="s">
        <v>589</v>
      </c>
      <c r="C725" t="s">
        <v>16</v>
      </c>
      <c r="D725" t="s">
        <v>101</v>
      </c>
      <c r="E725" t="s">
        <v>590</v>
      </c>
      <c r="F725">
        <v>0</v>
      </c>
      <c r="G725" t="s">
        <v>27</v>
      </c>
      <c r="H725" t="s">
        <v>51</v>
      </c>
      <c r="I725" t="str">
        <f>"2-2"</f>
        <v>2-2</v>
      </c>
      <c r="J725" t="s">
        <v>21</v>
      </c>
      <c r="K725">
        <v>1.99</v>
      </c>
      <c r="L725">
        <v>1</v>
      </c>
      <c r="M725">
        <v>-1</v>
      </c>
      <c r="N725" t="s">
        <v>22</v>
      </c>
      <c r="O725" t="s">
        <v>591</v>
      </c>
      <c r="P725" s="15">
        <f t="shared" si="11"/>
        <v>28.299999999999976</v>
      </c>
      <c r="Q725" s="20">
        <v>43525</v>
      </c>
    </row>
    <row r="726" spans="1:17" x14ac:dyDescent="0.25">
      <c r="A726">
        <v>239</v>
      </c>
      <c r="B726" t="s">
        <v>587</v>
      </c>
      <c r="C726" t="s">
        <v>16</v>
      </c>
      <c r="D726" t="s">
        <v>25</v>
      </c>
      <c r="E726" t="s">
        <v>588</v>
      </c>
      <c r="F726">
        <v>1.93</v>
      </c>
      <c r="G726" t="s">
        <v>19</v>
      </c>
      <c r="H726" t="s">
        <v>251</v>
      </c>
      <c r="I726" t="str">
        <f>"1-2"</f>
        <v>1-2</v>
      </c>
      <c r="J726" t="s">
        <v>21</v>
      </c>
      <c r="K726">
        <v>1.9339999999999999</v>
      </c>
      <c r="L726">
        <v>1</v>
      </c>
      <c r="M726">
        <v>0.93</v>
      </c>
      <c r="N726" t="s">
        <v>22</v>
      </c>
      <c r="O726" t="s">
        <v>586</v>
      </c>
      <c r="P726" s="15">
        <f t="shared" si="11"/>
        <v>29.229999999999976</v>
      </c>
      <c r="Q726" s="20">
        <v>43525</v>
      </c>
    </row>
    <row r="727" spans="1:17" x14ac:dyDescent="0.25">
      <c r="A727">
        <v>238</v>
      </c>
      <c r="B727" t="s">
        <v>584</v>
      </c>
      <c r="C727" t="s">
        <v>16</v>
      </c>
      <c r="D727" t="s">
        <v>25</v>
      </c>
      <c r="E727" t="s">
        <v>585</v>
      </c>
      <c r="F727">
        <v>0</v>
      </c>
      <c r="G727" t="s">
        <v>27</v>
      </c>
      <c r="H727" t="s">
        <v>73</v>
      </c>
      <c r="I727" t="str">
        <f>"0-2"</f>
        <v>0-2</v>
      </c>
      <c r="J727" t="s">
        <v>21</v>
      </c>
      <c r="K727">
        <v>1.9430000000000001</v>
      </c>
      <c r="L727">
        <v>1</v>
      </c>
      <c r="M727">
        <v>-1</v>
      </c>
      <c r="N727" t="s">
        <v>22</v>
      </c>
      <c r="O727" t="s">
        <v>586</v>
      </c>
      <c r="P727" s="15">
        <f t="shared" si="11"/>
        <v>28.229999999999976</v>
      </c>
      <c r="Q727" s="20">
        <v>43525</v>
      </c>
    </row>
    <row r="728" spans="1:17" x14ac:dyDescent="0.25">
      <c r="A728">
        <v>237</v>
      </c>
      <c r="B728" t="s">
        <v>582</v>
      </c>
      <c r="C728" t="s">
        <v>16</v>
      </c>
      <c r="D728" t="s">
        <v>25</v>
      </c>
      <c r="E728" t="s">
        <v>583</v>
      </c>
      <c r="F728">
        <v>1.67</v>
      </c>
      <c r="G728" t="s">
        <v>19</v>
      </c>
      <c r="H728" t="s">
        <v>402</v>
      </c>
      <c r="I728" t="str">
        <f>"2-0"</f>
        <v>2-0</v>
      </c>
      <c r="J728" t="s">
        <v>21</v>
      </c>
      <c r="K728">
        <v>1.671</v>
      </c>
      <c r="L728">
        <v>1</v>
      </c>
      <c r="M728">
        <v>0.67</v>
      </c>
      <c r="N728" t="s">
        <v>22</v>
      </c>
      <c r="O728" t="s">
        <v>581</v>
      </c>
      <c r="P728" s="15">
        <f t="shared" si="11"/>
        <v>28.899999999999977</v>
      </c>
      <c r="Q728" s="20">
        <v>43525</v>
      </c>
    </row>
    <row r="729" spans="1:17" x14ac:dyDescent="0.25">
      <c r="A729">
        <v>236</v>
      </c>
      <c r="B729" t="s">
        <v>544</v>
      </c>
      <c r="C729" t="s">
        <v>16</v>
      </c>
      <c r="D729" t="s">
        <v>25</v>
      </c>
      <c r="E729" t="s">
        <v>580</v>
      </c>
      <c r="F729">
        <v>1.93</v>
      </c>
      <c r="G729" t="s">
        <v>19</v>
      </c>
      <c r="H729" t="s">
        <v>47</v>
      </c>
      <c r="I729" t="str">
        <f>"3-2"</f>
        <v>3-2</v>
      </c>
      <c r="J729" t="s">
        <v>21</v>
      </c>
      <c r="K729">
        <v>1.925</v>
      </c>
      <c r="L729">
        <v>1</v>
      </c>
      <c r="M729">
        <v>0.93</v>
      </c>
      <c r="N729" t="s">
        <v>22</v>
      </c>
      <c r="O729" t="s">
        <v>581</v>
      </c>
      <c r="P729" s="15">
        <f t="shared" si="11"/>
        <v>29.829999999999977</v>
      </c>
      <c r="Q729" s="20">
        <v>43525</v>
      </c>
    </row>
    <row r="730" spans="1:17" x14ac:dyDescent="0.25">
      <c r="A730">
        <v>235</v>
      </c>
      <c r="B730" t="s">
        <v>578</v>
      </c>
      <c r="C730" t="s">
        <v>16</v>
      </c>
      <c r="D730" t="s">
        <v>25</v>
      </c>
      <c r="E730" t="s">
        <v>579</v>
      </c>
      <c r="F730">
        <v>0</v>
      </c>
      <c r="G730" t="s">
        <v>27</v>
      </c>
      <c r="H730" t="s">
        <v>113</v>
      </c>
      <c r="I730" t="str">
        <f>"0-4"</f>
        <v>0-4</v>
      </c>
      <c r="J730" t="s">
        <v>21</v>
      </c>
      <c r="K730">
        <v>2.11</v>
      </c>
      <c r="L730">
        <v>1</v>
      </c>
      <c r="M730">
        <v>-1</v>
      </c>
      <c r="N730" t="s">
        <v>22</v>
      </c>
      <c r="O730" t="s">
        <v>577</v>
      </c>
      <c r="P730" s="15">
        <f t="shared" si="11"/>
        <v>28.829999999999977</v>
      </c>
      <c r="Q730" s="20">
        <v>43525</v>
      </c>
    </row>
    <row r="731" spans="1:17" x14ac:dyDescent="0.25">
      <c r="A731">
        <v>234</v>
      </c>
      <c r="B731" t="s">
        <v>575</v>
      </c>
      <c r="C731" t="s">
        <v>16</v>
      </c>
      <c r="D731" t="s">
        <v>25</v>
      </c>
      <c r="E731" t="s">
        <v>576</v>
      </c>
      <c r="F731">
        <v>1</v>
      </c>
      <c r="G731" t="s">
        <v>81</v>
      </c>
      <c r="H731" t="s">
        <v>35</v>
      </c>
      <c r="I731" t="str">
        <f>"1-1"</f>
        <v>1-1</v>
      </c>
      <c r="J731" t="s">
        <v>21</v>
      </c>
      <c r="K731">
        <v>1.84</v>
      </c>
      <c r="L731">
        <v>1</v>
      </c>
      <c r="M731">
        <v>0</v>
      </c>
      <c r="N731" t="s">
        <v>22</v>
      </c>
      <c r="O731" t="s">
        <v>577</v>
      </c>
      <c r="P731" s="15">
        <f t="shared" si="11"/>
        <v>28.829999999999977</v>
      </c>
      <c r="Q731" s="20">
        <v>43525</v>
      </c>
    </row>
    <row r="732" spans="1:17" x14ac:dyDescent="0.25">
      <c r="A732">
        <v>233</v>
      </c>
      <c r="B732" t="s">
        <v>573</v>
      </c>
      <c r="C732" t="s">
        <v>16</v>
      </c>
      <c r="D732" t="s">
        <v>25</v>
      </c>
      <c r="E732" t="s">
        <v>574</v>
      </c>
      <c r="F732">
        <v>1.83</v>
      </c>
      <c r="G732" t="s">
        <v>19</v>
      </c>
      <c r="H732" t="s">
        <v>93</v>
      </c>
      <c r="I732" t="str">
        <f>"0-1"</f>
        <v>0-1</v>
      </c>
      <c r="J732" t="s">
        <v>21</v>
      </c>
      <c r="K732">
        <v>1.8260000000000001</v>
      </c>
      <c r="L732">
        <v>1</v>
      </c>
      <c r="M732">
        <v>0.83</v>
      </c>
      <c r="N732" t="s">
        <v>22</v>
      </c>
      <c r="O732" t="s">
        <v>570</v>
      </c>
      <c r="P732" s="15">
        <f t="shared" si="11"/>
        <v>29.659999999999975</v>
      </c>
      <c r="Q732" s="20">
        <v>43525</v>
      </c>
    </row>
    <row r="733" spans="1:17" x14ac:dyDescent="0.25">
      <c r="A733">
        <v>232</v>
      </c>
      <c r="B733" t="s">
        <v>571</v>
      </c>
      <c r="C733" t="s">
        <v>16</v>
      </c>
      <c r="D733" t="s">
        <v>25</v>
      </c>
      <c r="E733" t="s">
        <v>572</v>
      </c>
      <c r="F733">
        <v>1</v>
      </c>
      <c r="G733" t="s">
        <v>81</v>
      </c>
      <c r="H733" t="s">
        <v>47</v>
      </c>
      <c r="I733" t="str">
        <f>"1-1"</f>
        <v>1-1</v>
      </c>
      <c r="J733" t="s">
        <v>21</v>
      </c>
      <c r="K733">
        <v>1.847</v>
      </c>
      <c r="L733">
        <v>1</v>
      </c>
      <c r="M733">
        <v>0</v>
      </c>
      <c r="N733" t="s">
        <v>22</v>
      </c>
      <c r="O733" t="s">
        <v>570</v>
      </c>
      <c r="P733" s="15">
        <f t="shared" si="11"/>
        <v>29.659999999999975</v>
      </c>
      <c r="Q733" s="20">
        <v>43525</v>
      </c>
    </row>
    <row r="734" spans="1:17" x14ac:dyDescent="0.25">
      <c r="A734">
        <v>231</v>
      </c>
      <c r="B734" t="s">
        <v>567</v>
      </c>
      <c r="C734" t="s">
        <v>16</v>
      </c>
      <c r="D734" t="s">
        <v>25</v>
      </c>
      <c r="E734" t="s">
        <v>568</v>
      </c>
      <c r="F734">
        <v>0</v>
      </c>
      <c r="G734" t="s">
        <v>27</v>
      </c>
      <c r="H734" t="s">
        <v>569</v>
      </c>
      <c r="I734" t="str">
        <f>"1-1"</f>
        <v>1-1</v>
      </c>
      <c r="J734" t="s">
        <v>21</v>
      </c>
      <c r="K734">
        <v>1.869</v>
      </c>
      <c r="L734">
        <v>1</v>
      </c>
      <c r="M734">
        <v>-1</v>
      </c>
      <c r="N734" t="s">
        <v>22</v>
      </c>
      <c r="O734" t="s">
        <v>570</v>
      </c>
      <c r="P734" s="15">
        <f t="shared" si="11"/>
        <v>28.659999999999975</v>
      </c>
      <c r="Q734" s="20">
        <v>43525</v>
      </c>
    </row>
    <row r="735" spans="1:17" x14ac:dyDescent="0.25">
      <c r="A735">
        <v>230</v>
      </c>
      <c r="B735" t="s">
        <v>564</v>
      </c>
      <c r="C735" t="s">
        <v>16</v>
      </c>
      <c r="D735" t="s">
        <v>55</v>
      </c>
      <c r="E735" t="s">
        <v>565</v>
      </c>
      <c r="F735">
        <v>1.71</v>
      </c>
      <c r="G735" t="s">
        <v>19</v>
      </c>
      <c r="H735" t="s">
        <v>51</v>
      </c>
      <c r="I735" t="str">
        <f>"3-0"</f>
        <v>3-0</v>
      </c>
      <c r="J735" t="s">
        <v>21</v>
      </c>
      <c r="K735">
        <v>1.7090000000000001</v>
      </c>
      <c r="L735">
        <v>1</v>
      </c>
      <c r="M735">
        <v>0.71</v>
      </c>
      <c r="N735" t="s">
        <v>22</v>
      </c>
      <c r="O735" t="s">
        <v>566</v>
      </c>
      <c r="P735" s="15">
        <f t="shared" si="11"/>
        <v>29.369999999999976</v>
      </c>
      <c r="Q735" s="20">
        <v>43525</v>
      </c>
    </row>
    <row r="736" spans="1:17" x14ac:dyDescent="0.25">
      <c r="A736">
        <v>229</v>
      </c>
      <c r="B736" t="s">
        <v>562</v>
      </c>
      <c r="C736" t="s">
        <v>16</v>
      </c>
      <c r="D736" t="s">
        <v>17</v>
      </c>
      <c r="E736" t="s">
        <v>563</v>
      </c>
      <c r="F736">
        <v>1.99</v>
      </c>
      <c r="G736" t="s">
        <v>19</v>
      </c>
      <c r="H736" t="s">
        <v>28</v>
      </c>
      <c r="I736" t="str">
        <f>"1-3"</f>
        <v>1-3</v>
      </c>
      <c r="J736" t="s">
        <v>21</v>
      </c>
      <c r="K736">
        <v>1.99</v>
      </c>
      <c r="L736">
        <v>1</v>
      </c>
      <c r="M736">
        <v>0.99</v>
      </c>
      <c r="N736" t="s">
        <v>22</v>
      </c>
      <c r="O736" t="s">
        <v>560</v>
      </c>
      <c r="P736" s="15">
        <f t="shared" si="11"/>
        <v>30.359999999999975</v>
      </c>
      <c r="Q736" s="20">
        <v>43525</v>
      </c>
    </row>
    <row r="737" spans="1:17" x14ac:dyDescent="0.25">
      <c r="A737">
        <v>228</v>
      </c>
      <c r="B737" t="s">
        <v>533</v>
      </c>
      <c r="C737" t="s">
        <v>16</v>
      </c>
      <c r="D737" t="s">
        <v>17</v>
      </c>
      <c r="E737" t="s">
        <v>561</v>
      </c>
      <c r="F737">
        <v>1.7</v>
      </c>
      <c r="G737" t="s">
        <v>19</v>
      </c>
      <c r="H737" t="s">
        <v>35</v>
      </c>
      <c r="I737" t="str">
        <f>"1-4"</f>
        <v>1-4</v>
      </c>
      <c r="J737" t="s">
        <v>21</v>
      </c>
      <c r="K737">
        <v>1.704</v>
      </c>
      <c r="L737">
        <v>1</v>
      </c>
      <c r="M737">
        <v>0.7</v>
      </c>
      <c r="N737" t="s">
        <v>22</v>
      </c>
      <c r="O737" t="s">
        <v>560</v>
      </c>
      <c r="P737" s="15">
        <f t="shared" si="11"/>
        <v>31.059999999999974</v>
      </c>
      <c r="Q737" s="20">
        <v>43525</v>
      </c>
    </row>
    <row r="738" spans="1:17" x14ac:dyDescent="0.25">
      <c r="A738">
        <v>227</v>
      </c>
      <c r="B738" t="s">
        <v>533</v>
      </c>
      <c r="C738" t="s">
        <v>16</v>
      </c>
      <c r="D738" t="s">
        <v>17</v>
      </c>
      <c r="E738" t="s">
        <v>559</v>
      </c>
      <c r="F738">
        <v>0</v>
      </c>
      <c r="G738" t="s">
        <v>27</v>
      </c>
      <c r="H738" t="s">
        <v>167</v>
      </c>
      <c r="I738" t="str">
        <f>"1-1"</f>
        <v>1-1</v>
      </c>
      <c r="J738" t="s">
        <v>21</v>
      </c>
      <c r="K738">
        <v>2.21</v>
      </c>
      <c r="L738">
        <v>1</v>
      </c>
      <c r="M738">
        <v>-1</v>
      </c>
      <c r="N738" t="s">
        <v>22</v>
      </c>
      <c r="O738" t="s">
        <v>560</v>
      </c>
      <c r="P738" s="15">
        <f t="shared" si="11"/>
        <v>30.059999999999974</v>
      </c>
      <c r="Q738" s="20">
        <v>43525</v>
      </c>
    </row>
    <row r="739" spans="1:17" x14ac:dyDescent="0.25">
      <c r="A739">
        <v>226</v>
      </c>
      <c r="B739" t="s">
        <v>557</v>
      </c>
      <c r="C739" t="s">
        <v>16</v>
      </c>
      <c r="D739" t="s">
        <v>17</v>
      </c>
      <c r="E739" t="s">
        <v>558</v>
      </c>
      <c r="F739">
        <v>1.69</v>
      </c>
      <c r="G739" t="s">
        <v>19</v>
      </c>
      <c r="H739" t="s">
        <v>93</v>
      </c>
      <c r="I739" t="str">
        <f>"0-1"</f>
        <v>0-1</v>
      </c>
      <c r="J739" t="s">
        <v>21</v>
      </c>
      <c r="K739">
        <v>1.6890000000000001</v>
      </c>
      <c r="L739">
        <v>1</v>
      </c>
      <c r="M739">
        <v>0.69</v>
      </c>
      <c r="N739" t="s">
        <v>22</v>
      </c>
      <c r="O739" t="s">
        <v>556</v>
      </c>
      <c r="P739" s="15">
        <f t="shared" si="11"/>
        <v>30.749999999999975</v>
      </c>
      <c r="Q739" s="20">
        <v>43525</v>
      </c>
    </row>
    <row r="740" spans="1:17" x14ac:dyDescent="0.25">
      <c r="A740">
        <v>225</v>
      </c>
      <c r="B740" t="s">
        <v>554</v>
      </c>
      <c r="C740" t="s">
        <v>16</v>
      </c>
      <c r="D740" t="s">
        <v>59</v>
      </c>
      <c r="E740" t="s">
        <v>555</v>
      </c>
      <c r="F740">
        <v>1.93</v>
      </c>
      <c r="G740" t="s">
        <v>19</v>
      </c>
      <c r="H740" t="s">
        <v>65</v>
      </c>
      <c r="I740" t="str">
        <f>"0-2"</f>
        <v>0-2</v>
      </c>
      <c r="J740" t="s">
        <v>21</v>
      </c>
      <c r="K740">
        <v>1.9339999999999999</v>
      </c>
      <c r="L740">
        <v>1</v>
      </c>
      <c r="M740">
        <v>0.93</v>
      </c>
      <c r="N740" t="s">
        <v>22</v>
      </c>
      <c r="O740" t="s">
        <v>556</v>
      </c>
      <c r="P740" s="15">
        <f t="shared" si="11"/>
        <v>31.679999999999975</v>
      </c>
      <c r="Q740" s="20">
        <v>43525</v>
      </c>
    </row>
    <row r="741" spans="1:17" x14ac:dyDescent="0.25">
      <c r="A741">
        <v>224</v>
      </c>
      <c r="B741" t="s">
        <v>546</v>
      </c>
      <c r="C741" t="s">
        <v>16</v>
      </c>
      <c r="D741" t="s">
        <v>59</v>
      </c>
      <c r="E741" t="s">
        <v>553</v>
      </c>
      <c r="F741">
        <v>0</v>
      </c>
      <c r="G741" t="s">
        <v>27</v>
      </c>
      <c r="H741" t="s">
        <v>47</v>
      </c>
      <c r="I741" t="str">
        <f>"0-1"</f>
        <v>0-1</v>
      </c>
      <c r="J741" t="s">
        <v>21</v>
      </c>
      <c r="K741">
        <v>1.84</v>
      </c>
      <c r="L741">
        <v>1</v>
      </c>
      <c r="M741">
        <v>-1</v>
      </c>
      <c r="N741" t="s">
        <v>22</v>
      </c>
      <c r="O741" t="s">
        <v>552</v>
      </c>
      <c r="P741" s="15">
        <f t="shared" si="11"/>
        <v>30.679999999999975</v>
      </c>
      <c r="Q741" s="20">
        <v>43525</v>
      </c>
    </row>
    <row r="742" spans="1:17" x14ac:dyDescent="0.25">
      <c r="A742">
        <v>223</v>
      </c>
      <c r="B742" t="s">
        <v>546</v>
      </c>
      <c r="C742" t="s">
        <v>16</v>
      </c>
      <c r="D742" t="s">
        <v>59</v>
      </c>
      <c r="E742" t="s">
        <v>551</v>
      </c>
      <c r="F742">
        <v>0</v>
      </c>
      <c r="G742" t="s">
        <v>27</v>
      </c>
      <c r="H742" t="s">
        <v>35</v>
      </c>
      <c r="I742" t="str">
        <f>"2-0"</f>
        <v>2-0</v>
      </c>
      <c r="J742" t="s">
        <v>21</v>
      </c>
      <c r="K742">
        <v>1.7509999999999999</v>
      </c>
      <c r="L742">
        <v>1</v>
      </c>
      <c r="M742">
        <v>-1</v>
      </c>
      <c r="N742" t="s">
        <v>22</v>
      </c>
      <c r="O742" t="s">
        <v>552</v>
      </c>
      <c r="P742" s="15">
        <f t="shared" si="11"/>
        <v>29.679999999999975</v>
      </c>
      <c r="Q742" s="20">
        <v>43525</v>
      </c>
    </row>
    <row r="743" spans="1:17" x14ac:dyDescent="0.25">
      <c r="A743">
        <v>222</v>
      </c>
      <c r="B743" t="s">
        <v>546</v>
      </c>
      <c r="C743" t="s">
        <v>16</v>
      </c>
      <c r="D743" t="s">
        <v>59</v>
      </c>
      <c r="E743" t="s">
        <v>550</v>
      </c>
      <c r="F743">
        <v>1.78</v>
      </c>
      <c r="G743" t="s">
        <v>19</v>
      </c>
      <c r="H743" t="s">
        <v>51</v>
      </c>
      <c r="I743" t="str">
        <f>"2-0"</f>
        <v>2-0</v>
      </c>
      <c r="J743" t="s">
        <v>21</v>
      </c>
      <c r="K743">
        <v>1.7809999999999999</v>
      </c>
      <c r="L743">
        <v>1</v>
      </c>
      <c r="M743">
        <v>0.78</v>
      </c>
      <c r="N743" t="s">
        <v>22</v>
      </c>
      <c r="O743" t="s">
        <v>548</v>
      </c>
      <c r="P743" s="15">
        <f t="shared" si="11"/>
        <v>30.459999999999976</v>
      </c>
      <c r="Q743" s="20">
        <v>43525</v>
      </c>
    </row>
    <row r="744" spans="1:17" x14ac:dyDescent="0.25">
      <c r="A744">
        <v>221</v>
      </c>
      <c r="B744" t="s">
        <v>546</v>
      </c>
      <c r="C744" t="s">
        <v>16</v>
      </c>
      <c r="D744" t="s">
        <v>59</v>
      </c>
      <c r="E744" t="s">
        <v>549</v>
      </c>
      <c r="F744">
        <v>0</v>
      </c>
      <c r="G744" t="s">
        <v>27</v>
      </c>
      <c r="H744" t="s">
        <v>167</v>
      </c>
      <c r="I744" t="str">
        <f>"2-0"</f>
        <v>2-0</v>
      </c>
      <c r="J744" t="s">
        <v>21</v>
      </c>
      <c r="K744">
        <v>1.704</v>
      </c>
      <c r="L744">
        <v>1</v>
      </c>
      <c r="M744">
        <v>-1</v>
      </c>
      <c r="N744" t="s">
        <v>22</v>
      </c>
      <c r="O744" t="s">
        <v>548</v>
      </c>
      <c r="P744" s="15">
        <f t="shared" si="11"/>
        <v>29.459999999999976</v>
      </c>
      <c r="Q744" s="20">
        <v>43525</v>
      </c>
    </row>
    <row r="745" spans="1:17" x14ac:dyDescent="0.25">
      <c r="A745">
        <v>220</v>
      </c>
      <c r="B745" t="s">
        <v>546</v>
      </c>
      <c r="C745" t="s">
        <v>16</v>
      </c>
      <c r="D745" t="s">
        <v>59</v>
      </c>
      <c r="E745" t="s">
        <v>547</v>
      </c>
      <c r="F745">
        <v>1</v>
      </c>
      <c r="G745" t="s">
        <v>81</v>
      </c>
      <c r="H745" t="s">
        <v>172</v>
      </c>
      <c r="I745" t="str">
        <f>"2-1"</f>
        <v>2-1</v>
      </c>
      <c r="J745" t="s">
        <v>21</v>
      </c>
      <c r="K745">
        <v>2.13</v>
      </c>
      <c r="L745">
        <v>1</v>
      </c>
      <c r="M745">
        <v>0</v>
      </c>
      <c r="N745" t="s">
        <v>22</v>
      </c>
      <c r="O745" t="s">
        <v>548</v>
      </c>
      <c r="P745" s="15">
        <f t="shared" si="11"/>
        <v>29.459999999999976</v>
      </c>
      <c r="Q745" s="20">
        <v>43525</v>
      </c>
    </row>
    <row r="746" spans="1:17" x14ac:dyDescent="0.25">
      <c r="A746">
        <v>219</v>
      </c>
      <c r="B746" t="s">
        <v>544</v>
      </c>
      <c r="C746" t="s">
        <v>16</v>
      </c>
      <c r="D746" t="s">
        <v>59</v>
      </c>
      <c r="E746" t="s">
        <v>545</v>
      </c>
      <c r="F746">
        <v>0</v>
      </c>
      <c r="G746" t="s">
        <v>27</v>
      </c>
      <c r="H746" t="s">
        <v>47</v>
      </c>
      <c r="I746" t="str">
        <f>"0-2"</f>
        <v>0-2</v>
      </c>
      <c r="J746" t="s">
        <v>21</v>
      </c>
      <c r="K746">
        <v>1.847</v>
      </c>
      <c r="L746">
        <v>1</v>
      </c>
      <c r="M746">
        <v>-1</v>
      </c>
      <c r="N746" t="s">
        <v>22</v>
      </c>
      <c r="O746" t="s">
        <v>541</v>
      </c>
      <c r="P746" s="15">
        <f t="shared" si="11"/>
        <v>28.459999999999976</v>
      </c>
      <c r="Q746" s="20">
        <v>43525</v>
      </c>
    </row>
    <row r="747" spans="1:17" x14ac:dyDescent="0.25">
      <c r="A747">
        <v>218</v>
      </c>
      <c r="B747" t="s">
        <v>542</v>
      </c>
      <c r="C747" t="s">
        <v>16</v>
      </c>
      <c r="D747" t="s">
        <v>59</v>
      </c>
      <c r="E747" t="s">
        <v>543</v>
      </c>
      <c r="F747">
        <v>1.69</v>
      </c>
      <c r="G747" t="s">
        <v>19</v>
      </c>
      <c r="H747" t="s">
        <v>129</v>
      </c>
      <c r="I747" t="str">
        <f>"1-2"</f>
        <v>1-2</v>
      </c>
      <c r="J747" t="s">
        <v>21</v>
      </c>
      <c r="K747">
        <v>1.694</v>
      </c>
      <c r="L747">
        <v>1</v>
      </c>
      <c r="M747">
        <v>0.69</v>
      </c>
      <c r="N747" t="s">
        <v>22</v>
      </c>
      <c r="O747" t="s">
        <v>541</v>
      </c>
      <c r="P747" s="15">
        <f t="shared" si="11"/>
        <v>29.149999999999977</v>
      </c>
      <c r="Q747" s="20">
        <v>43525</v>
      </c>
    </row>
    <row r="748" spans="1:17" x14ac:dyDescent="0.25">
      <c r="A748">
        <v>217</v>
      </c>
      <c r="B748" t="s">
        <v>539</v>
      </c>
      <c r="C748" t="s">
        <v>16</v>
      </c>
      <c r="D748" t="s">
        <v>59</v>
      </c>
      <c r="E748" t="s">
        <v>540</v>
      </c>
      <c r="F748">
        <v>1</v>
      </c>
      <c r="G748" t="s">
        <v>81</v>
      </c>
      <c r="H748" t="s">
        <v>51</v>
      </c>
      <c r="I748" t="str">
        <f>"2-1"</f>
        <v>2-1</v>
      </c>
      <c r="J748" t="s">
        <v>21</v>
      </c>
      <c r="K748">
        <v>2.0699999999999998</v>
      </c>
      <c r="L748">
        <v>1</v>
      </c>
      <c r="M748">
        <v>0</v>
      </c>
      <c r="N748" t="s">
        <v>22</v>
      </c>
      <c r="O748" t="s">
        <v>541</v>
      </c>
      <c r="P748" s="15">
        <f t="shared" si="11"/>
        <v>29.149999999999977</v>
      </c>
      <c r="Q748" s="20">
        <v>43525</v>
      </c>
    </row>
    <row r="749" spans="1:17" x14ac:dyDescent="0.25">
      <c r="A749">
        <v>216</v>
      </c>
      <c r="B749" t="s">
        <v>536</v>
      </c>
      <c r="C749" t="s">
        <v>16</v>
      </c>
      <c r="D749" t="s">
        <v>59</v>
      </c>
      <c r="E749" t="s">
        <v>537</v>
      </c>
      <c r="F749">
        <v>0</v>
      </c>
      <c r="G749" t="s">
        <v>27</v>
      </c>
      <c r="H749" t="s">
        <v>172</v>
      </c>
      <c r="I749" t="str">
        <f>"2-0"</f>
        <v>2-0</v>
      </c>
      <c r="J749" t="s">
        <v>21</v>
      </c>
      <c r="K749">
        <v>2.0099999999999998</v>
      </c>
      <c r="L749">
        <v>1</v>
      </c>
      <c r="M749">
        <v>-1</v>
      </c>
      <c r="N749" t="s">
        <v>22</v>
      </c>
      <c r="O749" t="s">
        <v>538</v>
      </c>
      <c r="P749" s="15">
        <f t="shared" si="11"/>
        <v>28.149999999999977</v>
      </c>
      <c r="Q749" s="20">
        <v>43525</v>
      </c>
    </row>
    <row r="750" spans="1:17" x14ac:dyDescent="0.25">
      <c r="A750">
        <v>215</v>
      </c>
      <c r="B750" t="s">
        <v>533</v>
      </c>
      <c r="C750" t="s">
        <v>16</v>
      </c>
      <c r="D750" t="s">
        <v>101</v>
      </c>
      <c r="E750" t="s">
        <v>535</v>
      </c>
      <c r="F750">
        <v>1.82</v>
      </c>
      <c r="G750" t="s">
        <v>19</v>
      </c>
      <c r="H750" t="s">
        <v>86</v>
      </c>
      <c r="I750" t="str">
        <f>"0-1"</f>
        <v>0-1</v>
      </c>
      <c r="J750" t="s">
        <v>21</v>
      </c>
      <c r="K750">
        <v>1.819</v>
      </c>
      <c r="L750">
        <v>1</v>
      </c>
      <c r="M750">
        <v>0.82</v>
      </c>
      <c r="N750" t="s">
        <v>22</v>
      </c>
      <c r="O750" t="s">
        <v>530</v>
      </c>
      <c r="P750" s="15">
        <f t="shared" si="11"/>
        <v>28.969999999999978</v>
      </c>
      <c r="Q750" s="20">
        <v>43525</v>
      </c>
    </row>
    <row r="751" spans="1:17" x14ac:dyDescent="0.25">
      <c r="A751">
        <v>214</v>
      </c>
      <c r="B751" t="s">
        <v>533</v>
      </c>
      <c r="C751" t="s">
        <v>16</v>
      </c>
      <c r="D751" t="s">
        <v>101</v>
      </c>
      <c r="E751" t="s">
        <v>534</v>
      </c>
      <c r="F751">
        <v>2.14</v>
      </c>
      <c r="G751" t="s">
        <v>19</v>
      </c>
      <c r="H751" t="s">
        <v>35</v>
      </c>
      <c r="I751" t="str">
        <f>"0-1"</f>
        <v>0-1</v>
      </c>
      <c r="J751" t="s">
        <v>21</v>
      </c>
      <c r="K751">
        <v>2.14</v>
      </c>
      <c r="L751">
        <v>1</v>
      </c>
      <c r="M751">
        <v>1.1399999999999999</v>
      </c>
      <c r="N751" t="s">
        <v>22</v>
      </c>
      <c r="O751" t="s">
        <v>530</v>
      </c>
      <c r="P751" s="15">
        <f t="shared" si="11"/>
        <v>30.109999999999978</v>
      </c>
      <c r="Q751" s="20">
        <v>43525</v>
      </c>
    </row>
    <row r="752" spans="1:17" x14ac:dyDescent="0.25">
      <c r="A752">
        <v>213</v>
      </c>
      <c r="B752" t="s">
        <v>531</v>
      </c>
      <c r="C752" t="s">
        <v>16</v>
      </c>
      <c r="D752" t="s">
        <v>101</v>
      </c>
      <c r="E752" t="s">
        <v>532</v>
      </c>
      <c r="F752">
        <v>1.86</v>
      </c>
      <c r="G752" t="s">
        <v>19</v>
      </c>
      <c r="H752" t="s">
        <v>35</v>
      </c>
      <c r="I752" t="str">
        <f>"2-3"</f>
        <v>2-3</v>
      </c>
      <c r="J752" t="s">
        <v>21</v>
      </c>
      <c r="K752">
        <v>1.8620000000000001</v>
      </c>
      <c r="L752">
        <v>1</v>
      </c>
      <c r="M752">
        <v>0.86</v>
      </c>
      <c r="N752" t="s">
        <v>22</v>
      </c>
      <c r="O752" t="s">
        <v>530</v>
      </c>
      <c r="P752" s="15">
        <f t="shared" si="11"/>
        <v>30.969999999999978</v>
      </c>
      <c r="Q752" s="20">
        <v>43525</v>
      </c>
    </row>
    <row r="753" spans="1:17" x14ac:dyDescent="0.25">
      <c r="A753">
        <v>212</v>
      </c>
      <c r="B753" t="s">
        <v>528</v>
      </c>
      <c r="C753" t="s">
        <v>16</v>
      </c>
      <c r="D753" t="s">
        <v>101</v>
      </c>
      <c r="E753" t="s">
        <v>529</v>
      </c>
      <c r="F753">
        <v>2.12</v>
      </c>
      <c r="G753" t="s">
        <v>19</v>
      </c>
      <c r="H753" t="s">
        <v>129</v>
      </c>
      <c r="I753" t="str">
        <f>"0-1"</f>
        <v>0-1</v>
      </c>
      <c r="J753" t="s">
        <v>21</v>
      </c>
      <c r="K753">
        <v>2.12</v>
      </c>
      <c r="L753">
        <v>1</v>
      </c>
      <c r="M753">
        <v>1.1200000000000001</v>
      </c>
      <c r="N753" t="s">
        <v>22</v>
      </c>
      <c r="O753" t="s">
        <v>530</v>
      </c>
      <c r="P753" s="15">
        <f t="shared" si="11"/>
        <v>32.089999999999975</v>
      </c>
      <c r="Q753" s="20">
        <v>43525</v>
      </c>
    </row>
    <row r="754" spans="1:17" x14ac:dyDescent="0.25">
      <c r="A754">
        <v>211</v>
      </c>
      <c r="B754" t="s">
        <v>525</v>
      </c>
      <c r="C754" t="s">
        <v>16</v>
      </c>
      <c r="D754" t="s">
        <v>101</v>
      </c>
      <c r="E754" t="s">
        <v>526</v>
      </c>
      <c r="F754">
        <v>1.76</v>
      </c>
      <c r="G754" t="s">
        <v>19</v>
      </c>
      <c r="H754" t="s">
        <v>73</v>
      </c>
      <c r="I754" t="str">
        <f>"2-1"</f>
        <v>2-1</v>
      </c>
      <c r="J754" t="s">
        <v>21</v>
      </c>
      <c r="K754">
        <v>1.7629999999999999</v>
      </c>
      <c r="L754">
        <v>1</v>
      </c>
      <c r="M754">
        <v>0.76</v>
      </c>
      <c r="N754" t="s">
        <v>22</v>
      </c>
      <c r="O754" t="s">
        <v>527</v>
      </c>
      <c r="P754" s="15">
        <f t="shared" si="11"/>
        <v>32.849999999999973</v>
      </c>
      <c r="Q754" s="20">
        <v>43525</v>
      </c>
    </row>
    <row r="755" spans="1:17" x14ac:dyDescent="0.25">
      <c r="A755">
        <v>210</v>
      </c>
      <c r="B755" t="s">
        <v>522</v>
      </c>
      <c r="C755" t="s">
        <v>16</v>
      </c>
      <c r="D755" t="s">
        <v>25</v>
      </c>
      <c r="E755" t="s">
        <v>523</v>
      </c>
      <c r="F755">
        <v>2.35</v>
      </c>
      <c r="G755" t="s">
        <v>19</v>
      </c>
      <c r="H755" t="s">
        <v>20</v>
      </c>
      <c r="I755" t="str">
        <f>"2-0"</f>
        <v>2-0</v>
      </c>
      <c r="J755" t="s">
        <v>21</v>
      </c>
      <c r="K755">
        <v>2.35</v>
      </c>
      <c r="L755">
        <v>1</v>
      </c>
      <c r="M755">
        <v>1.35</v>
      </c>
      <c r="N755" t="s">
        <v>22</v>
      </c>
      <c r="O755" t="s">
        <v>524</v>
      </c>
      <c r="P755" s="15">
        <f t="shared" si="11"/>
        <v>34.199999999999974</v>
      </c>
      <c r="Q755" s="20">
        <v>43525</v>
      </c>
    </row>
    <row r="756" spans="1:17" x14ac:dyDescent="0.25">
      <c r="A756">
        <v>209</v>
      </c>
      <c r="B756" t="s">
        <v>520</v>
      </c>
      <c r="C756" t="s">
        <v>16</v>
      </c>
      <c r="D756" t="s">
        <v>25</v>
      </c>
      <c r="E756" t="s">
        <v>521</v>
      </c>
      <c r="F756">
        <v>1</v>
      </c>
      <c r="G756" t="s">
        <v>81</v>
      </c>
      <c r="H756" t="s">
        <v>35</v>
      </c>
      <c r="I756" t="str">
        <f>"1-1"</f>
        <v>1-1</v>
      </c>
      <c r="J756" t="s">
        <v>21</v>
      </c>
      <c r="K756">
        <v>2.2599999999999998</v>
      </c>
      <c r="L756">
        <v>1</v>
      </c>
      <c r="M756">
        <v>0</v>
      </c>
      <c r="N756" t="s">
        <v>22</v>
      </c>
      <c r="O756" t="s">
        <v>519</v>
      </c>
      <c r="P756" s="15">
        <f t="shared" si="11"/>
        <v>34.199999999999974</v>
      </c>
      <c r="Q756" s="20">
        <v>43525</v>
      </c>
    </row>
    <row r="757" spans="1:17" x14ac:dyDescent="0.25">
      <c r="A757">
        <v>208</v>
      </c>
      <c r="B757" t="s">
        <v>517</v>
      </c>
      <c r="C757" t="s">
        <v>16</v>
      </c>
      <c r="D757" t="s">
        <v>25</v>
      </c>
      <c r="E757" t="s">
        <v>518</v>
      </c>
      <c r="F757">
        <v>0</v>
      </c>
      <c r="G757" t="s">
        <v>27</v>
      </c>
      <c r="H757" t="s">
        <v>28</v>
      </c>
      <c r="I757" t="str">
        <f>"4-4"</f>
        <v>4-4</v>
      </c>
      <c r="J757" t="s">
        <v>21</v>
      </c>
      <c r="K757">
        <v>2.0499999999999998</v>
      </c>
      <c r="L757">
        <v>1</v>
      </c>
      <c r="M757">
        <v>-1</v>
      </c>
      <c r="N757" t="s">
        <v>22</v>
      </c>
      <c r="O757" t="s">
        <v>519</v>
      </c>
      <c r="P757" s="15">
        <f t="shared" si="11"/>
        <v>33.199999999999974</v>
      </c>
      <c r="Q757" s="20">
        <v>43525</v>
      </c>
    </row>
    <row r="758" spans="1:17" x14ac:dyDescent="0.25">
      <c r="A758">
        <v>207</v>
      </c>
      <c r="B758" t="s">
        <v>515</v>
      </c>
      <c r="C758" t="s">
        <v>16</v>
      </c>
      <c r="D758" t="s">
        <v>17</v>
      </c>
      <c r="E758" t="s">
        <v>516</v>
      </c>
      <c r="F758">
        <v>1.94</v>
      </c>
      <c r="G758" t="s">
        <v>19</v>
      </c>
      <c r="H758" t="s">
        <v>32</v>
      </c>
      <c r="I758" t="str">
        <f>"1-1"</f>
        <v>1-1</v>
      </c>
      <c r="J758" t="s">
        <v>21</v>
      </c>
      <c r="K758">
        <v>1.9430000000000001</v>
      </c>
      <c r="L758">
        <v>1</v>
      </c>
      <c r="M758">
        <v>0.94</v>
      </c>
      <c r="N758" t="s">
        <v>22</v>
      </c>
      <c r="O758" t="s">
        <v>514</v>
      </c>
      <c r="P758" s="15">
        <f t="shared" si="11"/>
        <v>34.139999999999972</v>
      </c>
      <c r="Q758" s="20">
        <v>43525</v>
      </c>
    </row>
    <row r="759" spans="1:17" x14ac:dyDescent="0.25">
      <c r="A759">
        <v>206</v>
      </c>
      <c r="B759" t="s">
        <v>512</v>
      </c>
      <c r="C759" t="s">
        <v>16</v>
      </c>
      <c r="D759" t="s">
        <v>17</v>
      </c>
      <c r="E759" t="s">
        <v>513</v>
      </c>
      <c r="F759">
        <v>0</v>
      </c>
      <c r="G759" t="s">
        <v>27</v>
      </c>
      <c r="H759" t="s">
        <v>110</v>
      </c>
      <c r="I759" t="str">
        <f>"0-2"</f>
        <v>0-2</v>
      </c>
      <c r="J759" t="s">
        <v>21</v>
      </c>
      <c r="K759">
        <v>1.8</v>
      </c>
      <c r="L759">
        <v>1</v>
      </c>
      <c r="M759">
        <v>-1</v>
      </c>
      <c r="N759" t="s">
        <v>22</v>
      </c>
      <c r="O759" t="s">
        <v>514</v>
      </c>
      <c r="P759" s="15">
        <f t="shared" si="11"/>
        <v>33.139999999999972</v>
      </c>
      <c r="Q759" s="20">
        <v>43525</v>
      </c>
    </row>
    <row r="760" spans="1:17" x14ac:dyDescent="0.25">
      <c r="A760">
        <v>205</v>
      </c>
      <c r="B760" t="s">
        <v>484</v>
      </c>
      <c r="C760" t="s">
        <v>16</v>
      </c>
      <c r="D760" t="s">
        <v>101</v>
      </c>
      <c r="E760" t="s">
        <v>510</v>
      </c>
      <c r="F760">
        <v>1</v>
      </c>
      <c r="G760" t="s">
        <v>81</v>
      </c>
      <c r="H760" t="s">
        <v>251</v>
      </c>
      <c r="I760" t="str">
        <f>"2-0"</f>
        <v>2-0</v>
      </c>
      <c r="J760" t="s">
        <v>21</v>
      </c>
      <c r="K760">
        <v>1.7509999999999999</v>
      </c>
      <c r="L760">
        <v>1</v>
      </c>
      <c r="M760">
        <v>0</v>
      </c>
      <c r="N760" t="s">
        <v>22</v>
      </c>
      <c r="O760" t="s">
        <v>511</v>
      </c>
      <c r="P760" s="15">
        <f t="shared" si="11"/>
        <v>33.139999999999972</v>
      </c>
      <c r="Q760" s="20">
        <v>43525</v>
      </c>
    </row>
    <row r="761" spans="1:17" x14ac:dyDescent="0.25">
      <c r="A761">
        <v>204</v>
      </c>
      <c r="B761" t="s">
        <v>484</v>
      </c>
      <c r="C761" t="s">
        <v>16</v>
      </c>
      <c r="D761" t="s">
        <v>101</v>
      </c>
      <c r="E761" t="s">
        <v>509</v>
      </c>
      <c r="F761">
        <v>0</v>
      </c>
      <c r="G761" t="s">
        <v>27</v>
      </c>
      <c r="H761" t="s">
        <v>35</v>
      </c>
      <c r="I761" t="str">
        <f>"4-0"</f>
        <v>4-0</v>
      </c>
      <c r="J761" t="s">
        <v>21</v>
      </c>
      <c r="K761">
        <v>2.17</v>
      </c>
      <c r="L761">
        <v>1</v>
      </c>
      <c r="M761">
        <v>-1</v>
      </c>
      <c r="N761" t="s">
        <v>22</v>
      </c>
      <c r="O761" t="s">
        <v>508</v>
      </c>
      <c r="P761" s="15">
        <f t="shared" si="11"/>
        <v>32.139999999999972</v>
      </c>
      <c r="Q761" s="20">
        <v>43525</v>
      </c>
    </row>
    <row r="762" spans="1:17" x14ac:dyDescent="0.25">
      <c r="A762">
        <v>203</v>
      </c>
      <c r="B762" t="s">
        <v>499</v>
      </c>
      <c r="C762" t="s">
        <v>16</v>
      </c>
      <c r="D762" t="s">
        <v>59</v>
      </c>
      <c r="E762" t="s">
        <v>507</v>
      </c>
      <c r="F762">
        <v>1.68</v>
      </c>
      <c r="G762" t="s">
        <v>19</v>
      </c>
      <c r="H762" t="s">
        <v>73</v>
      </c>
      <c r="I762" t="str">
        <f>"4-1"</f>
        <v>4-1</v>
      </c>
      <c r="J762" t="s">
        <v>21</v>
      </c>
      <c r="K762">
        <v>1.675</v>
      </c>
      <c r="L762">
        <v>1</v>
      </c>
      <c r="M762">
        <v>0.68</v>
      </c>
      <c r="N762" t="s">
        <v>22</v>
      </c>
      <c r="O762" t="s">
        <v>508</v>
      </c>
      <c r="P762" s="15">
        <f t="shared" si="11"/>
        <v>32.819999999999972</v>
      </c>
      <c r="Q762" s="20">
        <v>43525</v>
      </c>
    </row>
    <row r="763" spans="1:17" x14ac:dyDescent="0.25">
      <c r="A763">
        <v>202</v>
      </c>
      <c r="B763" t="s">
        <v>499</v>
      </c>
      <c r="C763" t="s">
        <v>16</v>
      </c>
      <c r="D763" t="s">
        <v>59</v>
      </c>
      <c r="E763" t="s">
        <v>506</v>
      </c>
      <c r="F763">
        <v>0</v>
      </c>
      <c r="G763" t="s">
        <v>27</v>
      </c>
      <c r="H763" t="s">
        <v>39</v>
      </c>
      <c r="I763" t="str">
        <f>"2-1"</f>
        <v>2-1</v>
      </c>
      <c r="J763" t="s">
        <v>21</v>
      </c>
      <c r="K763">
        <v>2</v>
      </c>
      <c r="L763">
        <v>1</v>
      </c>
      <c r="M763">
        <v>-1</v>
      </c>
      <c r="N763" t="s">
        <v>22</v>
      </c>
      <c r="O763" t="s">
        <v>504</v>
      </c>
      <c r="P763" s="15">
        <f t="shared" si="11"/>
        <v>31.819999999999972</v>
      </c>
      <c r="Q763" s="20">
        <v>43525</v>
      </c>
    </row>
    <row r="764" spans="1:17" x14ac:dyDescent="0.25">
      <c r="A764">
        <v>201</v>
      </c>
      <c r="B764" t="s">
        <v>407</v>
      </c>
      <c r="C764" t="s">
        <v>16</v>
      </c>
      <c r="D764" t="s">
        <v>59</v>
      </c>
      <c r="E764" t="s">
        <v>505</v>
      </c>
      <c r="F764">
        <v>1.81</v>
      </c>
      <c r="G764" t="s">
        <v>19</v>
      </c>
      <c r="H764" t="s">
        <v>93</v>
      </c>
      <c r="I764" t="str">
        <f>"1-3"</f>
        <v>1-3</v>
      </c>
      <c r="J764" t="s">
        <v>21</v>
      </c>
      <c r="K764">
        <v>1.8129999999999999</v>
      </c>
      <c r="L764">
        <v>1</v>
      </c>
      <c r="M764">
        <v>0.81</v>
      </c>
      <c r="N764" t="s">
        <v>22</v>
      </c>
      <c r="O764" t="s">
        <v>504</v>
      </c>
      <c r="P764" s="15">
        <f t="shared" si="11"/>
        <v>32.629999999999974</v>
      </c>
      <c r="Q764" s="20">
        <v>43525</v>
      </c>
    </row>
    <row r="765" spans="1:17" x14ac:dyDescent="0.25">
      <c r="A765">
        <v>200</v>
      </c>
      <c r="B765" t="s">
        <v>407</v>
      </c>
      <c r="C765" t="s">
        <v>16</v>
      </c>
      <c r="D765" t="s">
        <v>59</v>
      </c>
      <c r="E765" t="s">
        <v>503</v>
      </c>
      <c r="F765">
        <v>1.77</v>
      </c>
      <c r="G765" t="s">
        <v>19</v>
      </c>
      <c r="H765" t="s">
        <v>39</v>
      </c>
      <c r="I765" t="str">
        <f>"1-4"</f>
        <v>1-4</v>
      </c>
      <c r="J765" t="s">
        <v>21</v>
      </c>
      <c r="K765">
        <v>1.7689999999999999</v>
      </c>
      <c r="L765">
        <v>1</v>
      </c>
      <c r="M765">
        <v>0.77</v>
      </c>
      <c r="N765" t="s">
        <v>22</v>
      </c>
      <c r="O765" t="s">
        <v>504</v>
      </c>
      <c r="P765" s="15">
        <f t="shared" si="11"/>
        <v>33.399999999999977</v>
      </c>
      <c r="Q765" s="20">
        <v>43525</v>
      </c>
    </row>
    <row r="766" spans="1:17" x14ac:dyDescent="0.25">
      <c r="A766">
        <v>199</v>
      </c>
      <c r="B766" t="s">
        <v>421</v>
      </c>
      <c r="C766" t="s">
        <v>16</v>
      </c>
      <c r="D766" t="s">
        <v>55</v>
      </c>
      <c r="E766" t="s">
        <v>502</v>
      </c>
      <c r="F766">
        <v>2.0099999999999998</v>
      </c>
      <c r="G766" t="s">
        <v>19</v>
      </c>
      <c r="H766" t="s">
        <v>93</v>
      </c>
      <c r="I766" t="str">
        <f>"1-2"</f>
        <v>1-2</v>
      </c>
      <c r="J766" t="s">
        <v>21</v>
      </c>
      <c r="K766">
        <v>2.0099999999999998</v>
      </c>
      <c r="L766">
        <v>1</v>
      </c>
      <c r="M766">
        <v>1.01</v>
      </c>
      <c r="N766" t="s">
        <v>22</v>
      </c>
      <c r="O766" t="s">
        <v>501</v>
      </c>
      <c r="P766" s="15">
        <f t="shared" si="11"/>
        <v>34.409999999999975</v>
      </c>
      <c r="Q766" s="20">
        <v>43525</v>
      </c>
    </row>
    <row r="767" spans="1:17" x14ac:dyDescent="0.25">
      <c r="A767">
        <v>198</v>
      </c>
      <c r="B767" t="s">
        <v>499</v>
      </c>
      <c r="C767" t="s">
        <v>16</v>
      </c>
      <c r="D767" t="s">
        <v>137</v>
      </c>
      <c r="E767" t="s">
        <v>500</v>
      </c>
      <c r="F767">
        <v>0</v>
      </c>
      <c r="G767" t="s">
        <v>27</v>
      </c>
      <c r="H767" t="s">
        <v>39</v>
      </c>
      <c r="I767" t="str">
        <f>"1-1"</f>
        <v>1-1</v>
      </c>
      <c r="J767" t="s">
        <v>21</v>
      </c>
      <c r="K767">
        <v>1.7689999999999999</v>
      </c>
      <c r="L767">
        <v>1</v>
      </c>
      <c r="M767">
        <v>-1</v>
      </c>
      <c r="N767" t="s">
        <v>22</v>
      </c>
      <c r="O767" t="s">
        <v>501</v>
      </c>
      <c r="P767" s="15">
        <f t="shared" si="11"/>
        <v>33.409999999999975</v>
      </c>
      <c r="Q767" s="20">
        <v>43525</v>
      </c>
    </row>
    <row r="768" spans="1:17" x14ac:dyDescent="0.25">
      <c r="A768">
        <v>197</v>
      </c>
      <c r="B768" t="s">
        <v>497</v>
      </c>
      <c r="C768" t="s">
        <v>16</v>
      </c>
      <c r="D768" t="s">
        <v>101</v>
      </c>
      <c r="E768" t="s">
        <v>498</v>
      </c>
      <c r="F768">
        <v>0</v>
      </c>
      <c r="G768" t="s">
        <v>27</v>
      </c>
      <c r="H768" t="s">
        <v>35</v>
      </c>
      <c r="I768" t="str">
        <f>"2-0"</f>
        <v>2-0</v>
      </c>
      <c r="J768" t="s">
        <v>21</v>
      </c>
      <c r="K768">
        <v>1.724</v>
      </c>
      <c r="L768">
        <v>1</v>
      </c>
      <c r="M768">
        <v>-1</v>
      </c>
      <c r="N768" t="s">
        <v>22</v>
      </c>
      <c r="O768" t="s">
        <v>496</v>
      </c>
      <c r="P768" s="15">
        <f t="shared" si="11"/>
        <v>32.409999999999975</v>
      </c>
      <c r="Q768" s="20">
        <v>43556</v>
      </c>
    </row>
    <row r="769" spans="1:17" x14ac:dyDescent="0.25">
      <c r="A769">
        <v>196</v>
      </c>
      <c r="B769" t="s">
        <v>487</v>
      </c>
      <c r="C769" t="s">
        <v>16</v>
      </c>
      <c r="D769" t="s">
        <v>59</v>
      </c>
      <c r="E769" t="s">
        <v>495</v>
      </c>
      <c r="F769">
        <v>0</v>
      </c>
      <c r="G769" t="s">
        <v>27</v>
      </c>
      <c r="H769" t="s">
        <v>86</v>
      </c>
      <c r="I769" t="str">
        <f>"3-0"</f>
        <v>3-0</v>
      </c>
      <c r="J769" t="s">
        <v>21</v>
      </c>
      <c r="K769">
        <v>2.06</v>
      </c>
      <c r="L769">
        <v>1</v>
      </c>
      <c r="M769">
        <v>-1</v>
      </c>
      <c r="N769" t="s">
        <v>22</v>
      </c>
      <c r="O769" t="s">
        <v>496</v>
      </c>
      <c r="P769" s="15">
        <f t="shared" si="11"/>
        <v>31.409999999999975</v>
      </c>
      <c r="Q769" s="20">
        <v>43556</v>
      </c>
    </row>
    <row r="770" spans="1:17" x14ac:dyDescent="0.25">
      <c r="A770">
        <v>195</v>
      </c>
      <c r="B770" t="s">
        <v>487</v>
      </c>
      <c r="C770" t="s">
        <v>16</v>
      </c>
      <c r="D770" t="s">
        <v>59</v>
      </c>
      <c r="E770" t="s">
        <v>493</v>
      </c>
      <c r="F770">
        <v>0</v>
      </c>
      <c r="G770" t="s">
        <v>27</v>
      </c>
      <c r="H770" t="s">
        <v>494</v>
      </c>
      <c r="I770" t="str">
        <f>"2-0"</f>
        <v>2-0</v>
      </c>
      <c r="J770" t="s">
        <v>21</v>
      </c>
      <c r="K770">
        <v>1.97</v>
      </c>
      <c r="L770">
        <v>1</v>
      </c>
      <c r="M770">
        <v>-1</v>
      </c>
      <c r="N770" t="s">
        <v>22</v>
      </c>
      <c r="O770" t="s">
        <v>491</v>
      </c>
      <c r="P770" s="15">
        <f t="shared" si="11"/>
        <v>30.409999999999975</v>
      </c>
      <c r="Q770" s="20">
        <v>43556</v>
      </c>
    </row>
    <row r="771" spans="1:17" x14ac:dyDescent="0.25">
      <c r="A771">
        <v>194</v>
      </c>
      <c r="B771" t="s">
        <v>487</v>
      </c>
      <c r="C771" t="s">
        <v>16</v>
      </c>
      <c r="D771" t="s">
        <v>59</v>
      </c>
      <c r="E771" t="s">
        <v>492</v>
      </c>
      <c r="F771">
        <v>1.81</v>
      </c>
      <c r="G771" t="s">
        <v>19</v>
      </c>
      <c r="H771" t="s">
        <v>51</v>
      </c>
      <c r="I771" t="str">
        <f>"2-0"</f>
        <v>2-0</v>
      </c>
      <c r="J771" t="s">
        <v>21</v>
      </c>
      <c r="K771">
        <v>1.806</v>
      </c>
      <c r="L771">
        <v>1</v>
      </c>
      <c r="M771">
        <v>0.81</v>
      </c>
      <c r="N771" t="s">
        <v>22</v>
      </c>
      <c r="O771" t="s">
        <v>491</v>
      </c>
      <c r="P771" s="15">
        <f t="shared" si="11"/>
        <v>31.219999999999974</v>
      </c>
      <c r="Q771" s="20">
        <v>43556</v>
      </c>
    </row>
    <row r="772" spans="1:17" x14ac:dyDescent="0.25">
      <c r="A772">
        <v>193</v>
      </c>
      <c r="B772" t="s">
        <v>489</v>
      </c>
      <c r="C772" t="s">
        <v>16</v>
      </c>
      <c r="D772" t="s">
        <v>59</v>
      </c>
      <c r="E772" t="s">
        <v>490</v>
      </c>
      <c r="F772">
        <v>0</v>
      </c>
      <c r="G772" t="s">
        <v>27</v>
      </c>
      <c r="H772" t="s">
        <v>129</v>
      </c>
      <c r="I772" t="str">
        <f>"1-3"</f>
        <v>1-3</v>
      </c>
      <c r="J772" t="s">
        <v>21</v>
      </c>
      <c r="K772">
        <v>1.704</v>
      </c>
      <c r="L772">
        <v>1</v>
      </c>
      <c r="M772">
        <v>-1</v>
      </c>
      <c r="N772" t="s">
        <v>22</v>
      </c>
      <c r="O772" t="s">
        <v>491</v>
      </c>
      <c r="P772" s="15">
        <f t="shared" si="11"/>
        <v>30.219999999999974</v>
      </c>
      <c r="Q772" s="20">
        <v>43556</v>
      </c>
    </row>
    <row r="773" spans="1:17" x14ac:dyDescent="0.25">
      <c r="A773">
        <v>192</v>
      </c>
      <c r="B773" t="s">
        <v>487</v>
      </c>
      <c r="C773" t="s">
        <v>16</v>
      </c>
      <c r="D773" t="s">
        <v>137</v>
      </c>
      <c r="E773" t="s">
        <v>488</v>
      </c>
      <c r="F773">
        <v>0</v>
      </c>
      <c r="G773" t="s">
        <v>27</v>
      </c>
      <c r="H773" t="s">
        <v>167</v>
      </c>
      <c r="I773" t="str">
        <f>"0-2"</f>
        <v>0-2</v>
      </c>
      <c r="J773" t="s">
        <v>21</v>
      </c>
      <c r="K773">
        <v>1.8620000000000001</v>
      </c>
      <c r="L773">
        <v>1</v>
      </c>
      <c r="M773">
        <v>-1</v>
      </c>
      <c r="N773" t="s">
        <v>22</v>
      </c>
      <c r="O773" t="s">
        <v>486</v>
      </c>
      <c r="P773" s="15">
        <f t="shared" ref="P773:P836" si="12">P772+M773</f>
        <v>29.219999999999974</v>
      </c>
      <c r="Q773" s="20">
        <v>43556</v>
      </c>
    </row>
    <row r="774" spans="1:17" x14ac:dyDescent="0.25">
      <c r="A774">
        <v>191</v>
      </c>
      <c r="B774" t="s">
        <v>484</v>
      </c>
      <c r="C774" t="s">
        <v>16</v>
      </c>
      <c r="D774" t="s">
        <v>17</v>
      </c>
      <c r="E774" t="s">
        <v>485</v>
      </c>
      <c r="F774">
        <v>1.68</v>
      </c>
      <c r="G774" t="s">
        <v>19</v>
      </c>
      <c r="H774" t="s">
        <v>129</v>
      </c>
      <c r="I774" t="str">
        <f>"2-1"</f>
        <v>2-1</v>
      </c>
      <c r="J774" t="s">
        <v>21</v>
      </c>
      <c r="K774">
        <v>1.675</v>
      </c>
      <c r="L774">
        <v>1</v>
      </c>
      <c r="M774">
        <v>0.68</v>
      </c>
      <c r="N774" t="s">
        <v>22</v>
      </c>
      <c r="O774" t="s">
        <v>486</v>
      </c>
      <c r="P774" s="15">
        <f t="shared" si="12"/>
        <v>29.899999999999974</v>
      </c>
      <c r="Q774" s="20">
        <v>43556</v>
      </c>
    </row>
    <row r="775" spans="1:17" x14ac:dyDescent="0.25">
      <c r="A775">
        <v>190</v>
      </c>
      <c r="B775" t="s">
        <v>463</v>
      </c>
      <c r="C775" t="s">
        <v>16</v>
      </c>
      <c r="D775" t="s">
        <v>17</v>
      </c>
      <c r="E775" t="s">
        <v>483</v>
      </c>
      <c r="F775">
        <v>2.06</v>
      </c>
      <c r="G775" t="s">
        <v>19</v>
      </c>
      <c r="H775" t="s">
        <v>39</v>
      </c>
      <c r="I775" t="str">
        <f>"0-4"</f>
        <v>0-4</v>
      </c>
      <c r="J775" t="s">
        <v>21</v>
      </c>
      <c r="K775">
        <v>2.06</v>
      </c>
      <c r="L775">
        <v>1</v>
      </c>
      <c r="M775">
        <v>1.06</v>
      </c>
      <c r="N775" t="s">
        <v>22</v>
      </c>
      <c r="O775" t="s">
        <v>481</v>
      </c>
      <c r="P775" s="15">
        <f t="shared" si="12"/>
        <v>30.959999999999972</v>
      </c>
      <c r="Q775" s="20">
        <v>43556</v>
      </c>
    </row>
    <row r="776" spans="1:17" x14ac:dyDescent="0.25">
      <c r="A776">
        <v>189</v>
      </c>
      <c r="B776" t="s">
        <v>463</v>
      </c>
      <c r="C776" t="s">
        <v>16</v>
      </c>
      <c r="D776" t="s">
        <v>17</v>
      </c>
      <c r="E776" t="s">
        <v>482</v>
      </c>
      <c r="F776">
        <v>1.88</v>
      </c>
      <c r="G776" t="s">
        <v>19</v>
      </c>
      <c r="H776" t="s">
        <v>93</v>
      </c>
      <c r="I776" t="str">
        <f>"2-2"</f>
        <v>2-2</v>
      </c>
      <c r="J776" t="s">
        <v>21</v>
      </c>
      <c r="K776">
        <v>1.8839999999999999</v>
      </c>
      <c r="L776">
        <v>1</v>
      </c>
      <c r="M776">
        <v>0.88</v>
      </c>
      <c r="N776" t="s">
        <v>22</v>
      </c>
      <c r="O776" t="s">
        <v>481</v>
      </c>
      <c r="P776" s="15">
        <f t="shared" si="12"/>
        <v>31.839999999999971</v>
      </c>
      <c r="Q776" s="20">
        <v>43556</v>
      </c>
    </row>
    <row r="777" spans="1:17" x14ac:dyDescent="0.25">
      <c r="A777">
        <v>188</v>
      </c>
      <c r="B777" t="s">
        <v>463</v>
      </c>
      <c r="C777" t="s">
        <v>16</v>
      </c>
      <c r="D777" t="s">
        <v>17</v>
      </c>
      <c r="E777" t="s">
        <v>480</v>
      </c>
      <c r="F777">
        <v>0</v>
      </c>
      <c r="G777" t="s">
        <v>27</v>
      </c>
      <c r="H777" t="s">
        <v>39</v>
      </c>
      <c r="I777" t="str">
        <f>"1-0"</f>
        <v>1-0</v>
      </c>
      <c r="J777" t="s">
        <v>21</v>
      </c>
      <c r="K777">
        <v>1.7569999999999999</v>
      </c>
      <c r="L777">
        <v>1</v>
      </c>
      <c r="M777">
        <v>-1</v>
      </c>
      <c r="N777" t="s">
        <v>22</v>
      </c>
      <c r="O777" t="s">
        <v>481</v>
      </c>
      <c r="P777" s="15">
        <f t="shared" si="12"/>
        <v>30.839999999999971</v>
      </c>
      <c r="Q777" s="20">
        <v>43556</v>
      </c>
    </row>
    <row r="778" spans="1:17" x14ac:dyDescent="0.25">
      <c r="A778">
        <v>187</v>
      </c>
      <c r="B778" t="s">
        <v>463</v>
      </c>
      <c r="C778" t="s">
        <v>16</v>
      </c>
      <c r="D778" t="s">
        <v>17</v>
      </c>
      <c r="E778" t="s">
        <v>479</v>
      </c>
      <c r="F778">
        <v>0</v>
      </c>
      <c r="G778" t="s">
        <v>27</v>
      </c>
      <c r="H778" t="s">
        <v>93</v>
      </c>
      <c r="I778" t="str">
        <f>"2-1"</f>
        <v>2-1</v>
      </c>
      <c r="J778" t="s">
        <v>21</v>
      </c>
      <c r="K778">
        <v>1.7869999999999999</v>
      </c>
      <c r="L778">
        <v>1</v>
      </c>
      <c r="M778">
        <v>-1</v>
      </c>
      <c r="N778" t="s">
        <v>22</v>
      </c>
      <c r="O778" t="s">
        <v>478</v>
      </c>
      <c r="P778" s="15">
        <f t="shared" si="12"/>
        <v>29.839999999999971</v>
      </c>
      <c r="Q778" s="20">
        <v>43556</v>
      </c>
    </row>
    <row r="779" spans="1:17" x14ac:dyDescent="0.25">
      <c r="A779">
        <v>186</v>
      </c>
      <c r="B779" t="s">
        <v>476</v>
      </c>
      <c r="C779" t="s">
        <v>16</v>
      </c>
      <c r="D779" t="s">
        <v>17</v>
      </c>
      <c r="E779" t="s">
        <v>477</v>
      </c>
      <c r="F779">
        <v>0</v>
      </c>
      <c r="G779" t="s">
        <v>27</v>
      </c>
      <c r="H779" t="s">
        <v>32</v>
      </c>
      <c r="I779" t="str">
        <f>"4-1"</f>
        <v>4-1</v>
      </c>
      <c r="J779" t="s">
        <v>21</v>
      </c>
      <c r="K779">
        <v>2.0499999999999998</v>
      </c>
      <c r="L779">
        <v>1</v>
      </c>
      <c r="M779">
        <v>-1</v>
      </c>
      <c r="N779" t="s">
        <v>22</v>
      </c>
      <c r="O779" t="s">
        <v>478</v>
      </c>
      <c r="P779" s="15">
        <f t="shared" si="12"/>
        <v>28.839999999999971</v>
      </c>
      <c r="Q779" s="20">
        <v>43556</v>
      </c>
    </row>
    <row r="780" spans="1:17" x14ac:dyDescent="0.25">
      <c r="A780">
        <v>185</v>
      </c>
      <c r="B780" t="s">
        <v>474</v>
      </c>
      <c r="C780" t="s">
        <v>16</v>
      </c>
      <c r="D780" t="s">
        <v>25</v>
      </c>
      <c r="E780" t="s">
        <v>475</v>
      </c>
      <c r="F780">
        <v>1</v>
      </c>
      <c r="G780" t="s">
        <v>81</v>
      </c>
      <c r="H780" t="s">
        <v>51</v>
      </c>
      <c r="I780" t="str">
        <f>"3-2"</f>
        <v>3-2</v>
      </c>
      <c r="J780" t="s">
        <v>21</v>
      </c>
      <c r="K780">
        <v>2.2000000000000002</v>
      </c>
      <c r="L780">
        <v>1</v>
      </c>
      <c r="M780">
        <v>0</v>
      </c>
      <c r="N780" t="s">
        <v>22</v>
      </c>
      <c r="O780" t="s">
        <v>471</v>
      </c>
      <c r="P780" s="15">
        <f t="shared" si="12"/>
        <v>28.839999999999971</v>
      </c>
      <c r="Q780" s="20">
        <v>43556</v>
      </c>
    </row>
    <row r="781" spans="1:17" x14ac:dyDescent="0.25">
      <c r="A781">
        <v>184</v>
      </c>
      <c r="B781" t="s">
        <v>472</v>
      </c>
      <c r="C781" t="s">
        <v>16</v>
      </c>
      <c r="D781" t="s">
        <v>25</v>
      </c>
      <c r="E781" t="s">
        <v>473</v>
      </c>
      <c r="F781">
        <v>1.88</v>
      </c>
      <c r="G781" t="s">
        <v>19</v>
      </c>
      <c r="H781" t="s">
        <v>113</v>
      </c>
      <c r="I781" t="str">
        <f>"2-1"</f>
        <v>2-1</v>
      </c>
      <c r="J781" t="s">
        <v>21</v>
      </c>
      <c r="K781">
        <v>1.877</v>
      </c>
      <c r="L781">
        <v>1</v>
      </c>
      <c r="M781">
        <v>0.88</v>
      </c>
      <c r="N781" t="s">
        <v>22</v>
      </c>
      <c r="O781" t="s">
        <v>471</v>
      </c>
      <c r="P781" s="15">
        <f t="shared" si="12"/>
        <v>29.71999999999997</v>
      </c>
      <c r="Q781" s="20">
        <v>43556</v>
      </c>
    </row>
    <row r="782" spans="1:17" x14ac:dyDescent="0.25">
      <c r="A782">
        <v>183</v>
      </c>
      <c r="B782" t="s">
        <v>469</v>
      </c>
      <c r="C782" t="s">
        <v>16</v>
      </c>
      <c r="D782" t="s">
        <v>25</v>
      </c>
      <c r="E782" t="s">
        <v>470</v>
      </c>
      <c r="F782">
        <v>0</v>
      </c>
      <c r="G782" t="s">
        <v>27</v>
      </c>
      <c r="H782" t="s">
        <v>32</v>
      </c>
      <c r="I782" t="str">
        <f>"2-0"</f>
        <v>2-0</v>
      </c>
      <c r="J782" t="s">
        <v>21</v>
      </c>
      <c r="K782">
        <v>2</v>
      </c>
      <c r="L782">
        <v>1</v>
      </c>
      <c r="M782">
        <v>-1</v>
      </c>
      <c r="N782" t="s">
        <v>22</v>
      </c>
      <c r="O782" t="s">
        <v>471</v>
      </c>
      <c r="P782" s="15">
        <f t="shared" si="12"/>
        <v>28.71999999999997</v>
      </c>
      <c r="Q782" s="20">
        <v>43556</v>
      </c>
    </row>
    <row r="783" spans="1:17" x14ac:dyDescent="0.25">
      <c r="A783">
        <v>182</v>
      </c>
      <c r="B783" t="s">
        <v>467</v>
      </c>
      <c r="C783" t="s">
        <v>16</v>
      </c>
      <c r="D783" t="s">
        <v>25</v>
      </c>
      <c r="E783" t="s">
        <v>468</v>
      </c>
      <c r="F783">
        <v>2.3199999999999998</v>
      </c>
      <c r="G783" t="s">
        <v>19</v>
      </c>
      <c r="H783" t="s">
        <v>73</v>
      </c>
      <c r="I783" t="str">
        <f>"2-1"</f>
        <v>2-1</v>
      </c>
      <c r="J783" t="s">
        <v>21</v>
      </c>
      <c r="K783">
        <v>2.3199999999999998</v>
      </c>
      <c r="L783">
        <v>1</v>
      </c>
      <c r="M783">
        <v>1.32</v>
      </c>
      <c r="N783" t="s">
        <v>22</v>
      </c>
      <c r="O783" t="s">
        <v>466</v>
      </c>
      <c r="P783" s="15">
        <f t="shared" si="12"/>
        <v>30.039999999999971</v>
      </c>
      <c r="Q783" s="20">
        <v>43556</v>
      </c>
    </row>
    <row r="784" spans="1:17" x14ac:dyDescent="0.25">
      <c r="A784">
        <v>181</v>
      </c>
      <c r="B784" t="s">
        <v>463</v>
      </c>
      <c r="C784" t="s">
        <v>16</v>
      </c>
      <c r="D784" t="s">
        <v>96</v>
      </c>
      <c r="E784" t="s">
        <v>464</v>
      </c>
      <c r="F784">
        <v>1.9</v>
      </c>
      <c r="G784" t="s">
        <v>19</v>
      </c>
      <c r="H784" t="s">
        <v>465</v>
      </c>
      <c r="I784" t="str">
        <f>"3-0"</f>
        <v>3-0</v>
      </c>
      <c r="J784" t="s">
        <v>21</v>
      </c>
      <c r="K784">
        <v>1.9</v>
      </c>
      <c r="L784">
        <v>1</v>
      </c>
      <c r="M784">
        <v>0.9</v>
      </c>
      <c r="N784" t="s">
        <v>22</v>
      </c>
      <c r="O784" t="s">
        <v>466</v>
      </c>
      <c r="P784" s="15">
        <f t="shared" si="12"/>
        <v>30.939999999999969</v>
      </c>
      <c r="Q784" s="20">
        <v>43556</v>
      </c>
    </row>
    <row r="785" spans="1:17" x14ac:dyDescent="0.25">
      <c r="A785">
        <v>180</v>
      </c>
      <c r="B785" t="s">
        <v>421</v>
      </c>
      <c r="C785" t="s">
        <v>16</v>
      </c>
      <c r="D785" t="s">
        <v>55</v>
      </c>
      <c r="E785" t="s">
        <v>461</v>
      </c>
      <c r="F785">
        <v>1.98</v>
      </c>
      <c r="G785" t="s">
        <v>19</v>
      </c>
      <c r="H785" t="s">
        <v>172</v>
      </c>
      <c r="I785" t="str">
        <f>"3-1"</f>
        <v>3-1</v>
      </c>
      <c r="J785" t="s">
        <v>21</v>
      </c>
      <c r="K785">
        <v>1.98</v>
      </c>
      <c r="L785">
        <v>1</v>
      </c>
      <c r="M785">
        <v>0.98</v>
      </c>
      <c r="N785" t="s">
        <v>22</v>
      </c>
      <c r="O785" t="s">
        <v>462</v>
      </c>
      <c r="P785" s="15">
        <f t="shared" si="12"/>
        <v>31.91999999999997</v>
      </c>
      <c r="Q785" s="20">
        <v>43556</v>
      </c>
    </row>
    <row r="786" spans="1:17" x14ac:dyDescent="0.25">
      <c r="A786">
        <v>179</v>
      </c>
      <c r="B786" t="s">
        <v>458</v>
      </c>
      <c r="C786" t="s">
        <v>16</v>
      </c>
      <c r="D786" t="s">
        <v>59</v>
      </c>
      <c r="E786" t="s">
        <v>459</v>
      </c>
      <c r="F786">
        <v>1.75</v>
      </c>
      <c r="G786" t="s">
        <v>19</v>
      </c>
      <c r="H786" t="s">
        <v>113</v>
      </c>
      <c r="I786" t="str">
        <f>"1-0"</f>
        <v>1-0</v>
      </c>
      <c r="J786" t="s">
        <v>21</v>
      </c>
      <c r="K786">
        <v>1.746</v>
      </c>
      <c r="L786">
        <v>1</v>
      </c>
      <c r="M786">
        <v>0.75</v>
      </c>
      <c r="N786" t="s">
        <v>22</v>
      </c>
      <c r="O786" t="s">
        <v>460</v>
      </c>
      <c r="P786" s="15">
        <f t="shared" si="12"/>
        <v>32.669999999999973</v>
      </c>
      <c r="Q786" s="20">
        <v>43556</v>
      </c>
    </row>
    <row r="787" spans="1:17" x14ac:dyDescent="0.25">
      <c r="A787">
        <v>178</v>
      </c>
      <c r="B787" t="s">
        <v>416</v>
      </c>
      <c r="C787" t="s">
        <v>16</v>
      </c>
      <c r="D787" t="s">
        <v>101</v>
      </c>
      <c r="E787" t="s">
        <v>456</v>
      </c>
      <c r="F787">
        <v>1</v>
      </c>
      <c r="G787" t="s">
        <v>81</v>
      </c>
      <c r="H787" t="s">
        <v>35</v>
      </c>
      <c r="I787" t="str">
        <f>"2-2"</f>
        <v>2-2</v>
      </c>
      <c r="J787" t="s">
        <v>21</v>
      </c>
      <c r="K787">
        <v>1.819</v>
      </c>
      <c r="L787">
        <v>1</v>
      </c>
      <c r="M787">
        <v>0</v>
      </c>
      <c r="N787" t="s">
        <v>22</v>
      </c>
      <c r="O787" t="s">
        <v>457</v>
      </c>
      <c r="P787" s="15">
        <f t="shared" si="12"/>
        <v>32.669999999999973</v>
      </c>
      <c r="Q787" s="20">
        <v>43556</v>
      </c>
    </row>
    <row r="788" spans="1:17" x14ac:dyDescent="0.25">
      <c r="A788">
        <v>177</v>
      </c>
      <c r="B788" t="s">
        <v>454</v>
      </c>
      <c r="C788" t="s">
        <v>16</v>
      </c>
      <c r="D788" t="s">
        <v>101</v>
      </c>
      <c r="E788" t="s">
        <v>455</v>
      </c>
      <c r="F788">
        <v>0</v>
      </c>
      <c r="G788" t="s">
        <v>27</v>
      </c>
      <c r="H788" t="s">
        <v>20</v>
      </c>
      <c r="I788" t="str">
        <f>"1-3"</f>
        <v>1-3</v>
      </c>
      <c r="J788" t="s">
        <v>21</v>
      </c>
      <c r="K788">
        <v>1.675</v>
      </c>
      <c r="L788">
        <v>1</v>
      </c>
      <c r="M788">
        <v>-1</v>
      </c>
      <c r="N788" t="s">
        <v>22</v>
      </c>
      <c r="O788" t="s">
        <v>453</v>
      </c>
      <c r="P788" s="15">
        <f t="shared" si="12"/>
        <v>31.669999999999973</v>
      </c>
      <c r="Q788" s="20">
        <v>43556</v>
      </c>
    </row>
    <row r="789" spans="1:17" x14ac:dyDescent="0.25">
      <c r="A789">
        <v>176</v>
      </c>
      <c r="B789" t="s">
        <v>416</v>
      </c>
      <c r="C789" t="s">
        <v>16</v>
      </c>
      <c r="D789" t="s">
        <v>101</v>
      </c>
      <c r="E789" t="s">
        <v>452</v>
      </c>
      <c r="F789">
        <v>1</v>
      </c>
      <c r="G789" t="s">
        <v>81</v>
      </c>
      <c r="H789" t="s">
        <v>35</v>
      </c>
      <c r="I789" t="str">
        <f>"3-3"</f>
        <v>3-3</v>
      </c>
      <c r="J789" t="s">
        <v>21</v>
      </c>
      <c r="K789">
        <v>1.97</v>
      </c>
      <c r="L789">
        <v>1</v>
      </c>
      <c r="M789">
        <v>0</v>
      </c>
      <c r="N789" t="s">
        <v>22</v>
      </c>
      <c r="O789" t="s">
        <v>453</v>
      </c>
      <c r="P789" s="15">
        <f t="shared" si="12"/>
        <v>31.669999999999973</v>
      </c>
      <c r="Q789" s="20">
        <v>43556</v>
      </c>
    </row>
    <row r="790" spans="1:17" x14ac:dyDescent="0.25">
      <c r="A790">
        <v>175</v>
      </c>
      <c r="B790" t="s">
        <v>449</v>
      </c>
      <c r="C790" t="s">
        <v>16</v>
      </c>
      <c r="D790" t="s">
        <v>17</v>
      </c>
      <c r="E790" t="s">
        <v>450</v>
      </c>
      <c r="F790">
        <v>1.72</v>
      </c>
      <c r="G790" t="s">
        <v>19</v>
      </c>
      <c r="H790" t="s">
        <v>73</v>
      </c>
      <c r="I790" t="str">
        <f>"2-1"</f>
        <v>2-1</v>
      </c>
      <c r="J790" t="s">
        <v>21</v>
      </c>
      <c r="K790">
        <v>1.7190000000000001</v>
      </c>
      <c r="L790">
        <v>1</v>
      </c>
      <c r="M790">
        <v>0.72</v>
      </c>
      <c r="N790" t="s">
        <v>22</v>
      </c>
      <c r="O790" t="s">
        <v>451</v>
      </c>
      <c r="P790" s="15">
        <f t="shared" si="12"/>
        <v>32.389999999999972</v>
      </c>
      <c r="Q790" s="20">
        <v>43556</v>
      </c>
    </row>
    <row r="791" spans="1:17" x14ac:dyDescent="0.25">
      <c r="A791">
        <v>174</v>
      </c>
      <c r="B791" t="s">
        <v>447</v>
      </c>
      <c r="C791" t="s">
        <v>16</v>
      </c>
      <c r="D791" t="s">
        <v>25</v>
      </c>
      <c r="E791" t="s">
        <v>448</v>
      </c>
      <c r="F791">
        <v>0</v>
      </c>
      <c r="G791" t="s">
        <v>27</v>
      </c>
      <c r="H791" t="s">
        <v>93</v>
      </c>
      <c r="I791" t="str">
        <f>"2-0"</f>
        <v>2-0</v>
      </c>
      <c r="J791" t="s">
        <v>21</v>
      </c>
      <c r="K791">
        <v>2.09</v>
      </c>
      <c r="L791">
        <v>1</v>
      </c>
      <c r="M791">
        <v>-1</v>
      </c>
      <c r="N791" t="s">
        <v>22</v>
      </c>
      <c r="O791" t="s">
        <v>446</v>
      </c>
      <c r="P791" s="15">
        <f t="shared" si="12"/>
        <v>31.389999999999972</v>
      </c>
      <c r="Q791" s="20">
        <v>43556</v>
      </c>
    </row>
    <row r="792" spans="1:17" x14ac:dyDescent="0.25">
      <c r="A792">
        <v>173</v>
      </c>
      <c r="B792" t="s">
        <v>421</v>
      </c>
      <c r="C792" t="s">
        <v>16</v>
      </c>
      <c r="D792" t="s">
        <v>55</v>
      </c>
      <c r="E792" t="s">
        <v>445</v>
      </c>
      <c r="F792">
        <v>2.2200000000000002</v>
      </c>
      <c r="G792" t="s">
        <v>19</v>
      </c>
      <c r="H792" t="s">
        <v>35</v>
      </c>
      <c r="I792" t="str">
        <f>"2-4"</f>
        <v>2-4</v>
      </c>
      <c r="J792" t="s">
        <v>21</v>
      </c>
      <c r="K792">
        <v>2.2200000000000002</v>
      </c>
      <c r="L792">
        <v>1</v>
      </c>
      <c r="M792">
        <v>1.22</v>
      </c>
      <c r="N792" t="s">
        <v>22</v>
      </c>
      <c r="O792" t="s">
        <v>446</v>
      </c>
      <c r="P792" s="15">
        <f t="shared" si="12"/>
        <v>32.609999999999971</v>
      </c>
      <c r="Q792" s="20">
        <v>43556</v>
      </c>
    </row>
    <row r="793" spans="1:17" x14ac:dyDescent="0.25">
      <c r="A793">
        <v>172</v>
      </c>
      <c r="B793" t="s">
        <v>442</v>
      </c>
      <c r="C793" t="s">
        <v>16</v>
      </c>
      <c r="D793" t="s">
        <v>55</v>
      </c>
      <c r="E793" t="s">
        <v>443</v>
      </c>
      <c r="F793">
        <v>1.87</v>
      </c>
      <c r="G793" t="s">
        <v>19</v>
      </c>
      <c r="H793" t="s">
        <v>39</v>
      </c>
      <c r="I793" t="str">
        <f>"0-4"</f>
        <v>0-4</v>
      </c>
      <c r="J793" t="s">
        <v>21</v>
      </c>
      <c r="K793">
        <v>1.869</v>
      </c>
      <c r="L793">
        <v>1</v>
      </c>
      <c r="M793">
        <v>0.87</v>
      </c>
      <c r="N793" t="s">
        <v>22</v>
      </c>
      <c r="O793" t="s">
        <v>444</v>
      </c>
      <c r="P793" s="15">
        <f t="shared" si="12"/>
        <v>33.479999999999968</v>
      </c>
      <c r="Q793" s="20">
        <v>43556</v>
      </c>
    </row>
    <row r="794" spans="1:17" x14ac:dyDescent="0.25">
      <c r="A794">
        <v>171</v>
      </c>
      <c r="B794" t="s">
        <v>411</v>
      </c>
      <c r="C794" t="s">
        <v>16</v>
      </c>
      <c r="D794" t="s">
        <v>400</v>
      </c>
      <c r="E794" t="s">
        <v>440</v>
      </c>
      <c r="F794">
        <v>1</v>
      </c>
      <c r="G794" t="s">
        <v>81</v>
      </c>
      <c r="H794" t="s">
        <v>35</v>
      </c>
      <c r="I794" t="str">
        <f>"2-2"</f>
        <v>2-2</v>
      </c>
      <c r="J794" t="s">
        <v>21</v>
      </c>
      <c r="K794">
        <v>2.2400000000000002</v>
      </c>
      <c r="L794">
        <v>1</v>
      </c>
      <c r="M794">
        <v>0</v>
      </c>
      <c r="N794" t="s">
        <v>22</v>
      </c>
      <c r="O794" t="s">
        <v>441</v>
      </c>
      <c r="P794" s="15">
        <f t="shared" si="12"/>
        <v>33.479999999999968</v>
      </c>
      <c r="Q794" s="20">
        <v>43556</v>
      </c>
    </row>
    <row r="795" spans="1:17" x14ac:dyDescent="0.25">
      <c r="A795">
        <v>170</v>
      </c>
      <c r="B795" t="s">
        <v>437</v>
      </c>
      <c r="C795" t="s">
        <v>16</v>
      </c>
      <c r="D795" t="s">
        <v>17</v>
      </c>
      <c r="E795" t="s">
        <v>438</v>
      </c>
      <c r="F795">
        <v>0</v>
      </c>
      <c r="G795" t="s">
        <v>27</v>
      </c>
      <c r="H795" t="s">
        <v>39</v>
      </c>
      <c r="I795" t="str">
        <f>"0-0"</f>
        <v>0-0</v>
      </c>
      <c r="J795" t="s">
        <v>21</v>
      </c>
      <c r="K795">
        <v>2.13</v>
      </c>
      <c r="L795">
        <v>1</v>
      </c>
      <c r="M795">
        <v>-1</v>
      </c>
      <c r="N795" t="s">
        <v>22</v>
      </c>
      <c r="O795" t="s">
        <v>439</v>
      </c>
      <c r="P795" s="15">
        <f t="shared" si="12"/>
        <v>32.479999999999968</v>
      </c>
      <c r="Q795" s="20">
        <v>43556</v>
      </c>
    </row>
    <row r="796" spans="1:17" x14ac:dyDescent="0.25">
      <c r="A796">
        <v>169</v>
      </c>
      <c r="B796" t="s">
        <v>435</v>
      </c>
      <c r="C796" t="s">
        <v>16</v>
      </c>
      <c r="D796" t="s">
        <v>17</v>
      </c>
      <c r="E796" t="s">
        <v>436</v>
      </c>
      <c r="F796">
        <v>1.81</v>
      </c>
      <c r="G796" t="s">
        <v>19</v>
      </c>
      <c r="H796" t="s">
        <v>35</v>
      </c>
      <c r="I796" t="str">
        <f>"0-1"</f>
        <v>0-1</v>
      </c>
      <c r="J796" t="s">
        <v>21</v>
      </c>
      <c r="K796">
        <v>1.806</v>
      </c>
      <c r="L796">
        <v>1</v>
      </c>
      <c r="M796">
        <v>0.81</v>
      </c>
      <c r="N796" t="s">
        <v>22</v>
      </c>
      <c r="O796" t="s">
        <v>432</v>
      </c>
      <c r="P796" s="15">
        <f t="shared" si="12"/>
        <v>33.289999999999971</v>
      </c>
      <c r="Q796" s="20">
        <v>43556</v>
      </c>
    </row>
    <row r="797" spans="1:17" x14ac:dyDescent="0.25">
      <c r="A797">
        <v>168</v>
      </c>
      <c r="B797" t="s">
        <v>433</v>
      </c>
      <c r="C797" t="s">
        <v>16</v>
      </c>
      <c r="D797" t="s">
        <v>17</v>
      </c>
      <c r="E797" t="s">
        <v>434</v>
      </c>
      <c r="F797">
        <v>1.99</v>
      </c>
      <c r="G797" t="s">
        <v>19</v>
      </c>
      <c r="H797" t="s">
        <v>32</v>
      </c>
      <c r="I797" t="str">
        <f>"0-1"</f>
        <v>0-1</v>
      </c>
      <c r="J797" t="s">
        <v>21</v>
      </c>
      <c r="K797">
        <v>1.99</v>
      </c>
      <c r="L797">
        <v>1</v>
      </c>
      <c r="M797">
        <v>0.99</v>
      </c>
      <c r="N797" t="s">
        <v>22</v>
      </c>
      <c r="O797" t="s">
        <v>432</v>
      </c>
      <c r="P797" s="15">
        <f t="shared" si="12"/>
        <v>34.279999999999973</v>
      </c>
      <c r="Q797" s="20">
        <v>43556</v>
      </c>
    </row>
    <row r="798" spans="1:17" x14ac:dyDescent="0.25">
      <c r="A798">
        <v>167</v>
      </c>
      <c r="B798" t="s">
        <v>430</v>
      </c>
      <c r="C798" t="s">
        <v>16</v>
      </c>
      <c r="D798" t="s">
        <v>17</v>
      </c>
      <c r="E798" t="s">
        <v>431</v>
      </c>
      <c r="F798">
        <v>0</v>
      </c>
      <c r="G798" t="s">
        <v>27</v>
      </c>
      <c r="H798" t="s">
        <v>167</v>
      </c>
      <c r="I798" t="str">
        <f>"1-1"</f>
        <v>1-1</v>
      </c>
      <c r="J798" t="s">
        <v>21</v>
      </c>
      <c r="K798">
        <v>1.6839999999999999</v>
      </c>
      <c r="L798">
        <v>1</v>
      </c>
      <c r="M798">
        <v>-1</v>
      </c>
      <c r="N798" t="s">
        <v>22</v>
      </c>
      <c r="O798" t="s">
        <v>432</v>
      </c>
      <c r="P798" s="15">
        <f t="shared" si="12"/>
        <v>33.279999999999973</v>
      </c>
      <c r="Q798" s="20">
        <v>43556</v>
      </c>
    </row>
    <row r="799" spans="1:17" x14ac:dyDescent="0.25">
      <c r="A799">
        <v>166</v>
      </c>
      <c r="B799" t="s">
        <v>428</v>
      </c>
      <c r="C799" t="s">
        <v>16</v>
      </c>
      <c r="D799" t="s">
        <v>25</v>
      </c>
      <c r="E799" t="s">
        <v>429</v>
      </c>
      <c r="F799">
        <v>0</v>
      </c>
      <c r="G799" t="s">
        <v>27</v>
      </c>
      <c r="H799" t="s">
        <v>20</v>
      </c>
      <c r="I799" t="str">
        <f>"2-1"</f>
        <v>2-1</v>
      </c>
      <c r="J799" t="s">
        <v>21</v>
      </c>
      <c r="K799">
        <v>1.8</v>
      </c>
      <c r="L799">
        <v>1</v>
      </c>
      <c r="M799">
        <v>-1</v>
      </c>
      <c r="N799" t="s">
        <v>22</v>
      </c>
      <c r="O799" t="s">
        <v>427</v>
      </c>
      <c r="P799" s="15">
        <f t="shared" si="12"/>
        <v>32.279999999999973</v>
      </c>
      <c r="Q799" s="20">
        <v>43556</v>
      </c>
    </row>
    <row r="800" spans="1:17" x14ac:dyDescent="0.25">
      <c r="A800">
        <v>165</v>
      </c>
      <c r="B800" t="s">
        <v>399</v>
      </c>
      <c r="C800" t="s">
        <v>16</v>
      </c>
      <c r="D800" t="s">
        <v>25</v>
      </c>
      <c r="E800" t="s">
        <v>426</v>
      </c>
      <c r="F800">
        <v>0</v>
      </c>
      <c r="G800" t="s">
        <v>27</v>
      </c>
      <c r="H800" t="s">
        <v>39</v>
      </c>
      <c r="I800" t="str">
        <f>"2-0"</f>
        <v>2-0</v>
      </c>
      <c r="J800" t="s">
        <v>21</v>
      </c>
      <c r="K800">
        <v>2</v>
      </c>
      <c r="L800">
        <v>1</v>
      </c>
      <c r="M800">
        <v>-1</v>
      </c>
      <c r="N800" t="s">
        <v>22</v>
      </c>
      <c r="O800" t="s">
        <v>427</v>
      </c>
      <c r="P800" s="15">
        <f t="shared" si="12"/>
        <v>31.279999999999973</v>
      </c>
      <c r="Q800" s="20">
        <v>43556</v>
      </c>
    </row>
    <row r="801" spans="1:17" x14ac:dyDescent="0.25">
      <c r="A801">
        <v>164</v>
      </c>
      <c r="B801" t="s">
        <v>424</v>
      </c>
      <c r="C801" t="s">
        <v>16</v>
      </c>
      <c r="D801" t="s">
        <v>25</v>
      </c>
      <c r="E801" t="s">
        <v>425</v>
      </c>
      <c r="F801">
        <v>2.35</v>
      </c>
      <c r="G801" t="s">
        <v>19</v>
      </c>
      <c r="H801" t="s">
        <v>73</v>
      </c>
      <c r="I801" t="str">
        <f>"1-0"</f>
        <v>1-0</v>
      </c>
      <c r="J801" t="s">
        <v>21</v>
      </c>
      <c r="K801">
        <v>2.35</v>
      </c>
      <c r="L801">
        <v>1</v>
      </c>
      <c r="M801">
        <v>1.35</v>
      </c>
      <c r="N801" t="s">
        <v>22</v>
      </c>
      <c r="O801" t="s">
        <v>423</v>
      </c>
      <c r="P801" s="15">
        <f t="shared" si="12"/>
        <v>32.629999999999974</v>
      </c>
      <c r="Q801" s="20">
        <v>43556</v>
      </c>
    </row>
    <row r="802" spans="1:17" x14ac:dyDescent="0.25">
      <c r="A802">
        <v>163</v>
      </c>
      <c r="B802" t="s">
        <v>421</v>
      </c>
      <c r="C802" t="s">
        <v>16</v>
      </c>
      <c r="D802" t="s">
        <v>55</v>
      </c>
      <c r="E802" t="s">
        <v>422</v>
      </c>
      <c r="F802">
        <v>1.68</v>
      </c>
      <c r="G802" t="s">
        <v>19</v>
      </c>
      <c r="H802" t="s">
        <v>35</v>
      </c>
      <c r="I802" t="str">
        <f>"1-2"</f>
        <v>1-2</v>
      </c>
      <c r="J802" t="s">
        <v>21</v>
      </c>
      <c r="K802">
        <v>1.675</v>
      </c>
      <c r="L802">
        <v>1</v>
      </c>
      <c r="M802">
        <v>0.68</v>
      </c>
      <c r="N802" t="s">
        <v>22</v>
      </c>
      <c r="O802" t="s">
        <v>423</v>
      </c>
      <c r="P802" s="15">
        <f t="shared" si="12"/>
        <v>33.309999999999974</v>
      </c>
      <c r="Q802" s="20">
        <v>43556</v>
      </c>
    </row>
    <row r="803" spans="1:17" x14ac:dyDescent="0.25">
      <c r="A803">
        <v>162</v>
      </c>
      <c r="B803" t="s">
        <v>399</v>
      </c>
      <c r="C803" t="s">
        <v>16</v>
      </c>
      <c r="D803" t="s">
        <v>55</v>
      </c>
      <c r="E803" t="s">
        <v>420</v>
      </c>
      <c r="F803">
        <v>0</v>
      </c>
      <c r="G803" t="s">
        <v>27</v>
      </c>
      <c r="H803" t="s">
        <v>32</v>
      </c>
      <c r="I803" t="str">
        <f>"5-0"</f>
        <v>5-0</v>
      </c>
      <c r="J803" t="s">
        <v>21</v>
      </c>
      <c r="K803">
        <v>2.04</v>
      </c>
      <c r="L803">
        <v>1</v>
      </c>
      <c r="M803">
        <v>-1</v>
      </c>
      <c r="N803" t="s">
        <v>22</v>
      </c>
      <c r="O803" t="s">
        <v>419</v>
      </c>
      <c r="P803" s="15">
        <f t="shared" si="12"/>
        <v>32.309999999999974</v>
      </c>
      <c r="Q803" s="20">
        <v>43556</v>
      </c>
    </row>
    <row r="804" spans="1:17" x14ac:dyDescent="0.25">
      <c r="A804">
        <v>161</v>
      </c>
      <c r="B804" t="s">
        <v>385</v>
      </c>
      <c r="C804" t="s">
        <v>16</v>
      </c>
      <c r="D804" t="s">
        <v>55</v>
      </c>
      <c r="E804" t="s">
        <v>418</v>
      </c>
      <c r="F804">
        <v>1.79</v>
      </c>
      <c r="G804" t="s">
        <v>19</v>
      </c>
      <c r="H804" t="s">
        <v>93</v>
      </c>
      <c r="I804" t="str">
        <f>"1-1"</f>
        <v>1-1</v>
      </c>
      <c r="J804" t="s">
        <v>21</v>
      </c>
      <c r="K804">
        <v>1.7869999999999999</v>
      </c>
      <c r="L804">
        <v>1</v>
      </c>
      <c r="M804">
        <v>0.79</v>
      </c>
      <c r="N804" t="s">
        <v>22</v>
      </c>
      <c r="O804" t="s">
        <v>419</v>
      </c>
      <c r="P804" s="15">
        <f t="shared" si="12"/>
        <v>33.099999999999973</v>
      </c>
      <c r="Q804" s="20">
        <v>43556</v>
      </c>
    </row>
    <row r="805" spans="1:17" x14ac:dyDescent="0.25">
      <c r="A805">
        <v>160</v>
      </c>
      <c r="B805" t="s">
        <v>416</v>
      </c>
      <c r="C805" t="s">
        <v>16</v>
      </c>
      <c r="D805" t="s">
        <v>101</v>
      </c>
      <c r="E805" t="s">
        <v>417</v>
      </c>
      <c r="F805">
        <v>0</v>
      </c>
      <c r="G805" t="s">
        <v>27</v>
      </c>
      <c r="H805" t="s">
        <v>39</v>
      </c>
      <c r="I805" t="str">
        <f>"1-1"</f>
        <v>1-1</v>
      </c>
      <c r="J805" t="s">
        <v>21</v>
      </c>
      <c r="K805">
        <v>2.23</v>
      </c>
      <c r="L805">
        <v>1</v>
      </c>
      <c r="M805">
        <v>-1</v>
      </c>
      <c r="N805" t="s">
        <v>22</v>
      </c>
      <c r="O805" t="s">
        <v>413</v>
      </c>
      <c r="P805" s="15">
        <f t="shared" si="12"/>
        <v>32.099999999999973</v>
      </c>
      <c r="Q805" s="20">
        <v>43556</v>
      </c>
    </row>
    <row r="806" spans="1:17" x14ac:dyDescent="0.25">
      <c r="A806">
        <v>159</v>
      </c>
      <c r="B806" t="s">
        <v>414</v>
      </c>
      <c r="C806" t="s">
        <v>16</v>
      </c>
      <c r="D806" t="s">
        <v>101</v>
      </c>
      <c r="E806" t="s">
        <v>415</v>
      </c>
      <c r="F806">
        <v>1</v>
      </c>
      <c r="G806" t="s">
        <v>81</v>
      </c>
      <c r="H806" t="s">
        <v>35</v>
      </c>
      <c r="I806" t="str">
        <f>"1-1"</f>
        <v>1-1</v>
      </c>
      <c r="J806" t="s">
        <v>21</v>
      </c>
      <c r="K806">
        <v>1.84</v>
      </c>
      <c r="L806">
        <v>1</v>
      </c>
      <c r="M806">
        <v>0</v>
      </c>
      <c r="N806" t="s">
        <v>22</v>
      </c>
      <c r="O806" t="s">
        <v>413</v>
      </c>
      <c r="P806" s="15">
        <f t="shared" si="12"/>
        <v>32.099999999999973</v>
      </c>
      <c r="Q806" s="20">
        <v>43556</v>
      </c>
    </row>
    <row r="807" spans="1:17" x14ac:dyDescent="0.25">
      <c r="A807">
        <v>158</v>
      </c>
      <c r="B807" t="s">
        <v>411</v>
      </c>
      <c r="C807" t="s">
        <v>16</v>
      </c>
      <c r="D807" t="s">
        <v>101</v>
      </c>
      <c r="E807" t="s">
        <v>412</v>
      </c>
      <c r="F807">
        <v>0</v>
      </c>
      <c r="G807" t="s">
        <v>27</v>
      </c>
      <c r="H807" t="s">
        <v>35</v>
      </c>
      <c r="I807" t="str">
        <f>"1-0"</f>
        <v>1-0</v>
      </c>
      <c r="J807" t="s">
        <v>21</v>
      </c>
      <c r="K807">
        <v>2.0499999999999998</v>
      </c>
      <c r="L807">
        <v>1</v>
      </c>
      <c r="M807">
        <v>-1</v>
      </c>
      <c r="N807" t="s">
        <v>22</v>
      </c>
      <c r="O807" t="s">
        <v>413</v>
      </c>
      <c r="P807" s="15">
        <f t="shared" si="12"/>
        <v>31.099999999999973</v>
      </c>
      <c r="Q807" s="20">
        <v>43556</v>
      </c>
    </row>
    <row r="808" spans="1:17" x14ac:dyDescent="0.25">
      <c r="A808">
        <v>157</v>
      </c>
      <c r="B808" t="s">
        <v>409</v>
      </c>
      <c r="C808" t="s">
        <v>16</v>
      </c>
      <c r="D808" t="s">
        <v>101</v>
      </c>
      <c r="E808" t="s">
        <v>410</v>
      </c>
      <c r="F808">
        <v>2.0099999999999998</v>
      </c>
      <c r="G808" t="s">
        <v>19</v>
      </c>
      <c r="H808" t="s">
        <v>402</v>
      </c>
      <c r="I808" t="str">
        <f>"2-2"</f>
        <v>2-2</v>
      </c>
      <c r="J808" t="s">
        <v>21</v>
      </c>
      <c r="K808">
        <v>2.0099999999999998</v>
      </c>
      <c r="L808">
        <v>1</v>
      </c>
      <c r="M808">
        <v>1.01</v>
      </c>
      <c r="N808" t="s">
        <v>22</v>
      </c>
      <c r="O808" t="s">
        <v>406</v>
      </c>
      <c r="P808" s="15">
        <f t="shared" si="12"/>
        <v>32.109999999999971</v>
      </c>
      <c r="Q808" s="20">
        <v>43556</v>
      </c>
    </row>
    <row r="809" spans="1:17" x14ac:dyDescent="0.25">
      <c r="A809">
        <v>156</v>
      </c>
      <c r="B809" t="s">
        <v>407</v>
      </c>
      <c r="C809" t="s">
        <v>16</v>
      </c>
      <c r="D809" t="s">
        <v>59</v>
      </c>
      <c r="E809" t="s">
        <v>408</v>
      </c>
      <c r="F809">
        <v>0</v>
      </c>
      <c r="G809" t="s">
        <v>27</v>
      </c>
      <c r="H809" t="s">
        <v>251</v>
      </c>
      <c r="I809" t="str">
        <f>"0-1"</f>
        <v>0-1</v>
      </c>
      <c r="J809" t="s">
        <v>21</v>
      </c>
      <c r="K809">
        <v>1.6890000000000001</v>
      </c>
      <c r="L809">
        <v>1</v>
      </c>
      <c r="M809">
        <v>-1</v>
      </c>
      <c r="N809" t="s">
        <v>22</v>
      </c>
      <c r="O809" t="s">
        <v>406</v>
      </c>
      <c r="P809" s="15">
        <f t="shared" si="12"/>
        <v>31.109999999999971</v>
      </c>
      <c r="Q809" s="20">
        <v>43556</v>
      </c>
    </row>
    <row r="810" spans="1:17" x14ac:dyDescent="0.25">
      <c r="A810">
        <v>155</v>
      </c>
      <c r="B810" t="s">
        <v>404</v>
      </c>
      <c r="C810" t="s">
        <v>16</v>
      </c>
      <c r="D810" t="s">
        <v>59</v>
      </c>
      <c r="E810" t="s">
        <v>405</v>
      </c>
      <c r="F810">
        <v>2.06</v>
      </c>
      <c r="G810" t="s">
        <v>19</v>
      </c>
      <c r="H810" t="s">
        <v>20</v>
      </c>
      <c r="I810" t="str">
        <f>"2-0"</f>
        <v>2-0</v>
      </c>
      <c r="J810" t="s">
        <v>21</v>
      </c>
      <c r="K810">
        <v>2.06</v>
      </c>
      <c r="L810">
        <v>1</v>
      </c>
      <c r="M810">
        <v>1.06</v>
      </c>
      <c r="N810" t="s">
        <v>22</v>
      </c>
      <c r="O810" t="s">
        <v>406</v>
      </c>
      <c r="P810" s="15">
        <f t="shared" si="12"/>
        <v>32.169999999999973</v>
      </c>
      <c r="Q810" s="20">
        <v>43556</v>
      </c>
    </row>
    <row r="811" spans="1:17" x14ac:dyDescent="0.25">
      <c r="A811">
        <v>154</v>
      </c>
      <c r="B811" t="s">
        <v>399</v>
      </c>
      <c r="C811" t="s">
        <v>16</v>
      </c>
      <c r="D811" t="s">
        <v>400</v>
      </c>
      <c r="E811" t="s">
        <v>401</v>
      </c>
      <c r="F811">
        <v>1.77</v>
      </c>
      <c r="G811" t="s">
        <v>19</v>
      </c>
      <c r="H811" t="s">
        <v>402</v>
      </c>
      <c r="I811" t="str">
        <f>"1-0"</f>
        <v>1-0</v>
      </c>
      <c r="J811" t="s">
        <v>21</v>
      </c>
      <c r="K811">
        <v>1.7689999999999999</v>
      </c>
      <c r="L811">
        <v>1</v>
      </c>
      <c r="M811">
        <v>0.77</v>
      </c>
      <c r="N811" t="s">
        <v>22</v>
      </c>
      <c r="O811" t="s">
        <v>403</v>
      </c>
      <c r="P811" s="15">
        <f t="shared" si="12"/>
        <v>32.939999999999976</v>
      </c>
      <c r="Q811" s="20">
        <v>43556</v>
      </c>
    </row>
    <row r="812" spans="1:17" x14ac:dyDescent="0.25">
      <c r="A812">
        <v>153</v>
      </c>
      <c r="B812" t="s">
        <v>396</v>
      </c>
      <c r="C812" t="s">
        <v>16</v>
      </c>
      <c r="D812" t="s">
        <v>25</v>
      </c>
      <c r="E812" t="s">
        <v>397</v>
      </c>
      <c r="F812">
        <v>1</v>
      </c>
      <c r="G812" t="s">
        <v>81</v>
      </c>
      <c r="H812" t="s">
        <v>251</v>
      </c>
      <c r="I812" t="str">
        <f>"1-1"</f>
        <v>1-1</v>
      </c>
      <c r="J812" t="s">
        <v>21</v>
      </c>
      <c r="K812">
        <v>2.04</v>
      </c>
      <c r="L812">
        <v>1</v>
      </c>
      <c r="M812">
        <v>0</v>
      </c>
      <c r="N812" t="s">
        <v>22</v>
      </c>
      <c r="O812" t="s">
        <v>398</v>
      </c>
      <c r="P812" s="15">
        <f t="shared" si="12"/>
        <v>32.939999999999976</v>
      </c>
      <c r="Q812" s="20">
        <v>43556</v>
      </c>
    </row>
    <row r="813" spans="1:17" x14ac:dyDescent="0.25">
      <c r="A813">
        <v>152</v>
      </c>
      <c r="B813" t="s">
        <v>394</v>
      </c>
      <c r="C813" t="s">
        <v>16</v>
      </c>
      <c r="D813" t="s">
        <v>25</v>
      </c>
      <c r="E813" t="s">
        <v>395</v>
      </c>
      <c r="F813">
        <v>0</v>
      </c>
      <c r="G813" t="s">
        <v>27</v>
      </c>
      <c r="H813" t="s">
        <v>167</v>
      </c>
      <c r="I813" t="str">
        <f>"0-2"</f>
        <v>0-2</v>
      </c>
      <c r="J813" t="s">
        <v>21</v>
      </c>
      <c r="K813">
        <v>1.909</v>
      </c>
      <c r="L813">
        <v>1</v>
      </c>
      <c r="M813">
        <v>-1</v>
      </c>
      <c r="N813" t="s">
        <v>22</v>
      </c>
      <c r="O813" t="s">
        <v>391</v>
      </c>
      <c r="P813" s="15">
        <f t="shared" si="12"/>
        <v>31.939999999999976</v>
      </c>
      <c r="Q813" s="20">
        <v>43556</v>
      </c>
    </row>
    <row r="814" spans="1:17" x14ac:dyDescent="0.25">
      <c r="A814">
        <v>151</v>
      </c>
      <c r="B814" t="s">
        <v>392</v>
      </c>
      <c r="C814" t="s">
        <v>16</v>
      </c>
      <c r="D814" t="s">
        <v>25</v>
      </c>
      <c r="E814" t="s">
        <v>393</v>
      </c>
      <c r="F814">
        <v>0</v>
      </c>
      <c r="G814" t="s">
        <v>27</v>
      </c>
      <c r="H814" t="s">
        <v>35</v>
      </c>
      <c r="I814" t="str">
        <f>"3-1"</f>
        <v>3-1</v>
      </c>
      <c r="J814" t="s">
        <v>21</v>
      </c>
      <c r="K814">
        <v>2.29</v>
      </c>
      <c r="L814">
        <v>1</v>
      </c>
      <c r="M814">
        <v>-1</v>
      </c>
      <c r="N814" t="s">
        <v>22</v>
      </c>
      <c r="O814" t="s">
        <v>391</v>
      </c>
      <c r="P814" s="15">
        <f t="shared" si="12"/>
        <v>30.939999999999976</v>
      </c>
      <c r="Q814" s="20">
        <v>43556</v>
      </c>
    </row>
    <row r="815" spans="1:17" x14ac:dyDescent="0.25">
      <c r="A815">
        <v>150</v>
      </c>
      <c r="B815" t="s">
        <v>389</v>
      </c>
      <c r="C815" t="s">
        <v>16</v>
      </c>
      <c r="D815" t="s">
        <v>25</v>
      </c>
      <c r="E815" t="s">
        <v>390</v>
      </c>
      <c r="F815">
        <v>2.2999999999999998</v>
      </c>
      <c r="G815" t="s">
        <v>19</v>
      </c>
      <c r="H815" t="s">
        <v>73</v>
      </c>
      <c r="I815" t="str">
        <f>"2-1"</f>
        <v>2-1</v>
      </c>
      <c r="J815" t="s">
        <v>21</v>
      </c>
      <c r="K815">
        <v>2.2999999999999998</v>
      </c>
      <c r="L815">
        <v>1</v>
      </c>
      <c r="M815">
        <v>1.3</v>
      </c>
      <c r="N815" t="s">
        <v>22</v>
      </c>
      <c r="O815" t="s">
        <v>391</v>
      </c>
      <c r="P815" s="15">
        <f t="shared" si="12"/>
        <v>32.239999999999974</v>
      </c>
      <c r="Q815" s="20">
        <v>43556</v>
      </c>
    </row>
    <row r="816" spans="1:17" x14ac:dyDescent="0.25">
      <c r="A816">
        <v>149</v>
      </c>
      <c r="B816" t="s">
        <v>385</v>
      </c>
      <c r="C816" t="s">
        <v>16</v>
      </c>
      <c r="D816" t="s">
        <v>17</v>
      </c>
      <c r="E816" t="s">
        <v>388</v>
      </c>
      <c r="F816">
        <v>0</v>
      </c>
      <c r="G816" t="s">
        <v>27</v>
      </c>
      <c r="H816" t="s">
        <v>73</v>
      </c>
      <c r="I816" t="str">
        <f>"0-0"</f>
        <v>0-0</v>
      </c>
      <c r="J816" t="s">
        <v>21</v>
      </c>
      <c r="K816">
        <v>2.13</v>
      </c>
      <c r="L816">
        <v>1</v>
      </c>
      <c r="M816">
        <v>-1</v>
      </c>
      <c r="N816" t="s">
        <v>22</v>
      </c>
      <c r="O816" t="s">
        <v>387</v>
      </c>
      <c r="P816" s="15">
        <f t="shared" si="12"/>
        <v>31.239999999999974</v>
      </c>
      <c r="Q816" s="20">
        <v>43556</v>
      </c>
    </row>
    <row r="817" spans="1:17" x14ac:dyDescent="0.25">
      <c r="A817">
        <v>148</v>
      </c>
      <c r="B817" t="s">
        <v>385</v>
      </c>
      <c r="C817" t="s">
        <v>16</v>
      </c>
      <c r="D817" t="s">
        <v>17</v>
      </c>
      <c r="E817" t="s">
        <v>386</v>
      </c>
      <c r="F817">
        <v>1.85</v>
      </c>
      <c r="G817" t="s">
        <v>19</v>
      </c>
      <c r="H817" t="s">
        <v>86</v>
      </c>
      <c r="I817" t="str">
        <f>"2-2"</f>
        <v>2-2</v>
      </c>
      <c r="J817" t="s">
        <v>21</v>
      </c>
      <c r="K817">
        <v>1.847</v>
      </c>
      <c r="L817">
        <v>1</v>
      </c>
      <c r="M817">
        <v>0.85</v>
      </c>
      <c r="N817" t="s">
        <v>22</v>
      </c>
      <c r="O817" t="s">
        <v>387</v>
      </c>
      <c r="P817" s="15">
        <f t="shared" si="12"/>
        <v>32.089999999999975</v>
      </c>
      <c r="Q817" s="20">
        <v>43556</v>
      </c>
    </row>
    <row r="818" spans="1:17" x14ac:dyDescent="0.25">
      <c r="A818">
        <v>147</v>
      </c>
      <c r="B818" t="s">
        <v>367</v>
      </c>
      <c r="C818" t="s">
        <v>16</v>
      </c>
      <c r="D818" t="s">
        <v>230</v>
      </c>
      <c r="E818" t="s">
        <v>383</v>
      </c>
      <c r="F818">
        <v>1.94</v>
      </c>
      <c r="G818" t="s">
        <v>19</v>
      </c>
      <c r="H818" t="s">
        <v>20</v>
      </c>
      <c r="I818" t="str">
        <f>"2-0"</f>
        <v>2-0</v>
      </c>
      <c r="J818" t="s">
        <v>21</v>
      </c>
      <c r="K818">
        <v>1.9430000000000001</v>
      </c>
      <c r="L818">
        <v>1</v>
      </c>
      <c r="M818">
        <v>0.94</v>
      </c>
      <c r="N818" t="s">
        <v>22</v>
      </c>
      <c r="O818" t="s">
        <v>384</v>
      </c>
      <c r="P818" s="15">
        <f t="shared" si="12"/>
        <v>33.029999999999973</v>
      </c>
      <c r="Q818" s="20">
        <v>43556</v>
      </c>
    </row>
    <row r="819" spans="1:17" x14ac:dyDescent="0.25">
      <c r="A819">
        <v>146</v>
      </c>
      <c r="B819" t="s">
        <v>381</v>
      </c>
      <c r="C819" t="s">
        <v>16</v>
      </c>
      <c r="D819" t="s">
        <v>59</v>
      </c>
      <c r="E819" t="s">
        <v>382</v>
      </c>
      <c r="F819">
        <v>0</v>
      </c>
      <c r="G819" t="s">
        <v>27</v>
      </c>
      <c r="H819" t="s">
        <v>73</v>
      </c>
      <c r="I819" t="str">
        <f>"0-1"</f>
        <v>0-1</v>
      </c>
      <c r="J819" t="s">
        <v>21</v>
      </c>
      <c r="K819">
        <v>1.7509999999999999</v>
      </c>
      <c r="L819">
        <v>1</v>
      </c>
      <c r="M819">
        <v>-1</v>
      </c>
      <c r="N819" t="s">
        <v>22</v>
      </c>
      <c r="O819" t="s">
        <v>380</v>
      </c>
      <c r="P819" s="15">
        <f t="shared" si="12"/>
        <v>32.029999999999973</v>
      </c>
      <c r="Q819" s="20">
        <v>43556</v>
      </c>
    </row>
    <row r="820" spans="1:17" x14ac:dyDescent="0.25">
      <c r="A820">
        <v>145</v>
      </c>
      <c r="B820" t="s">
        <v>347</v>
      </c>
      <c r="C820" t="s">
        <v>16</v>
      </c>
      <c r="D820" t="s">
        <v>59</v>
      </c>
      <c r="E820" t="s">
        <v>379</v>
      </c>
      <c r="F820">
        <v>0</v>
      </c>
      <c r="G820" t="s">
        <v>27</v>
      </c>
      <c r="H820" t="s">
        <v>47</v>
      </c>
      <c r="I820" t="str">
        <f>"0-5"</f>
        <v>0-5</v>
      </c>
      <c r="J820" t="s">
        <v>21</v>
      </c>
      <c r="K820">
        <v>1.6890000000000001</v>
      </c>
      <c r="L820">
        <v>1</v>
      </c>
      <c r="M820">
        <v>-1</v>
      </c>
      <c r="N820" t="s">
        <v>22</v>
      </c>
      <c r="O820" t="s">
        <v>380</v>
      </c>
      <c r="P820" s="15">
        <f t="shared" si="12"/>
        <v>31.029999999999973</v>
      </c>
      <c r="Q820" s="20">
        <v>43556</v>
      </c>
    </row>
    <row r="821" spans="1:17" x14ac:dyDescent="0.25">
      <c r="A821">
        <v>144</v>
      </c>
      <c r="B821" t="s">
        <v>347</v>
      </c>
      <c r="C821" t="s">
        <v>16</v>
      </c>
      <c r="D821" t="s">
        <v>59</v>
      </c>
      <c r="E821" t="s">
        <v>378</v>
      </c>
      <c r="F821">
        <v>0</v>
      </c>
      <c r="G821" t="s">
        <v>27</v>
      </c>
      <c r="H821" t="s">
        <v>167</v>
      </c>
      <c r="I821" t="str">
        <f>"2-0"</f>
        <v>2-0</v>
      </c>
      <c r="J821" t="s">
        <v>21</v>
      </c>
      <c r="K821">
        <v>2.17</v>
      </c>
      <c r="L821">
        <v>1</v>
      </c>
      <c r="M821">
        <v>-1</v>
      </c>
      <c r="N821" t="s">
        <v>22</v>
      </c>
      <c r="O821" t="s">
        <v>377</v>
      </c>
      <c r="P821" s="15">
        <f t="shared" si="12"/>
        <v>30.029999999999973</v>
      </c>
      <c r="Q821" s="20">
        <v>43556</v>
      </c>
    </row>
    <row r="822" spans="1:17" x14ac:dyDescent="0.25">
      <c r="A822">
        <v>143</v>
      </c>
      <c r="B822" t="s">
        <v>375</v>
      </c>
      <c r="C822" t="s">
        <v>16</v>
      </c>
      <c r="D822" t="s">
        <v>55</v>
      </c>
      <c r="E822" t="s">
        <v>376</v>
      </c>
      <c r="F822">
        <v>1.73</v>
      </c>
      <c r="G822" t="s">
        <v>19</v>
      </c>
      <c r="H822" t="s">
        <v>113</v>
      </c>
      <c r="I822" t="str">
        <f>"1-1"</f>
        <v>1-1</v>
      </c>
      <c r="J822" t="s">
        <v>21</v>
      </c>
      <c r="K822">
        <v>1.7290000000000001</v>
      </c>
      <c r="L822">
        <v>1</v>
      </c>
      <c r="M822">
        <v>0.73</v>
      </c>
      <c r="N822" t="s">
        <v>22</v>
      </c>
      <c r="O822" t="s">
        <v>377</v>
      </c>
      <c r="P822" s="15">
        <f t="shared" si="12"/>
        <v>30.759999999999973</v>
      </c>
      <c r="Q822" s="20">
        <v>43556</v>
      </c>
    </row>
    <row r="823" spans="1:17" x14ac:dyDescent="0.25">
      <c r="A823">
        <v>142</v>
      </c>
      <c r="B823" t="s">
        <v>303</v>
      </c>
      <c r="C823" t="s">
        <v>16</v>
      </c>
      <c r="D823" t="s">
        <v>55</v>
      </c>
      <c r="E823" t="s">
        <v>374</v>
      </c>
      <c r="F823">
        <v>0</v>
      </c>
      <c r="G823" t="s">
        <v>27</v>
      </c>
      <c r="H823" t="s">
        <v>32</v>
      </c>
      <c r="I823" t="str">
        <f>"2-0"</f>
        <v>2-0</v>
      </c>
      <c r="J823" t="s">
        <v>21</v>
      </c>
      <c r="K823">
        <v>1.8620000000000001</v>
      </c>
      <c r="L823">
        <v>1</v>
      </c>
      <c r="M823">
        <v>-1</v>
      </c>
      <c r="N823" t="s">
        <v>22</v>
      </c>
      <c r="O823" t="s">
        <v>372</v>
      </c>
      <c r="P823" s="15">
        <f t="shared" si="12"/>
        <v>29.759999999999973</v>
      </c>
      <c r="Q823" s="20">
        <v>43556</v>
      </c>
    </row>
    <row r="824" spans="1:17" x14ac:dyDescent="0.25">
      <c r="A824">
        <v>141</v>
      </c>
      <c r="B824" t="s">
        <v>303</v>
      </c>
      <c r="C824" t="s">
        <v>16</v>
      </c>
      <c r="D824" t="s">
        <v>55</v>
      </c>
      <c r="E824" t="s">
        <v>373</v>
      </c>
      <c r="F824">
        <v>1.88</v>
      </c>
      <c r="G824" t="s">
        <v>19</v>
      </c>
      <c r="H824" t="s">
        <v>39</v>
      </c>
      <c r="I824" t="str">
        <f>"0-1"</f>
        <v>0-1</v>
      </c>
      <c r="J824" t="s">
        <v>21</v>
      </c>
      <c r="K824">
        <v>1.877</v>
      </c>
      <c r="L824">
        <v>1</v>
      </c>
      <c r="M824">
        <v>0.88</v>
      </c>
      <c r="N824" t="s">
        <v>22</v>
      </c>
      <c r="O824" t="s">
        <v>372</v>
      </c>
      <c r="P824" s="15">
        <f t="shared" si="12"/>
        <v>30.639999999999972</v>
      </c>
      <c r="Q824" s="20">
        <v>43556</v>
      </c>
    </row>
    <row r="825" spans="1:17" x14ac:dyDescent="0.25">
      <c r="A825">
        <v>140</v>
      </c>
      <c r="B825" t="s">
        <v>285</v>
      </c>
      <c r="C825" t="s">
        <v>16</v>
      </c>
      <c r="D825" t="s">
        <v>55</v>
      </c>
      <c r="E825" t="s">
        <v>371</v>
      </c>
      <c r="F825">
        <v>1.99</v>
      </c>
      <c r="G825" t="s">
        <v>19</v>
      </c>
      <c r="H825" t="s">
        <v>86</v>
      </c>
      <c r="I825" t="str">
        <f>"2-1"</f>
        <v>2-1</v>
      </c>
      <c r="J825" t="s">
        <v>21</v>
      </c>
      <c r="K825">
        <v>1.99</v>
      </c>
      <c r="L825">
        <v>1</v>
      </c>
      <c r="M825">
        <v>0.99</v>
      </c>
      <c r="N825" t="s">
        <v>22</v>
      </c>
      <c r="O825" t="s">
        <v>372</v>
      </c>
      <c r="P825" s="15">
        <f t="shared" si="12"/>
        <v>31.629999999999971</v>
      </c>
      <c r="Q825" s="20">
        <v>43556</v>
      </c>
    </row>
    <row r="826" spans="1:17" x14ac:dyDescent="0.25">
      <c r="A826">
        <v>139</v>
      </c>
      <c r="B826" t="s">
        <v>369</v>
      </c>
      <c r="C826" t="s">
        <v>16</v>
      </c>
      <c r="D826" t="s">
        <v>55</v>
      </c>
      <c r="E826" t="s">
        <v>370</v>
      </c>
      <c r="F826">
        <v>0</v>
      </c>
      <c r="G826" t="s">
        <v>27</v>
      </c>
      <c r="H826" t="s">
        <v>98</v>
      </c>
      <c r="I826" t="str">
        <f>"1-4"</f>
        <v>1-4</v>
      </c>
      <c r="J826" t="s">
        <v>21</v>
      </c>
      <c r="K826">
        <v>2</v>
      </c>
      <c r="L826">
        <v>1</v>
      </c>
      <c r="M826">
        <v>-1</v>
      </c>
      <c r="N826" t="s">
        <v>22</v>
      </c>
      <c r="O826" t="s">
        <v>365</v>
      </c>
      <c r="P826" s="15">
        <f t="shared" si="12"/>
        <v>30.629999999999971</v>
      </c>
      <c r="Q826" s="20">
        <v>43556</v>
      </c>
    </row>
    <row r="827" spans="1:17" x14ac:dyDescent="0.25">
      <c r="A827">
        <v>138</v>
      </c>
      <c r="B827" t="s">
        <v>367</v>
      </c>
      <c r="C827" t="s">
        <v>16</v>
      </c>
      <c r="D827" t="s">
        <v>230</v>
      </c>
      <c r="E827" t="s">
        <v>368</v>
      </c>
      <c r="F827">
        <v>2.09</v>
      </c>
      <c r="G827" t="s">
        <v>19</v>
      </c>
      <c r="H827" t="s">
        <v>113</v>
      </c>
      <c r="I827" t="str">
        <f>"1-0"</f>
        <v>1-0</v>
      </c>
      <c r="J827" t="s">
        <v>21</v>
      </c>
      <c r="K827">
        <v>2.09</v>
      </c>
      <c r="L827">
        <v>1</v>
      </c>
      <c r="M827">
        <v>1.0900000000000001</v>
      </c>
      <c r="N827" t="s">
        <v>22</v>
      </c>
      <c r="O827" t="s">
        <v>365</v>
      </c>
      <c r="P827" s="15">
        <f t="shared" si="12"/>
        <v>31.71999999999997</v>
      </c>
      <c r="Q827" s="20">
        <v>43556</v>
      </c>
    </row>
    <row r="828" spans="1:17" x14ac:dyDescent="0.25">
      <c r="A828">
        <v>137</v>
      </c>
      <c r="B828" t="s">
        <v>363</v>
      </c>
      <c r="C828" t="s">
        <v>16</v>
      </c>
      <c r="D828" t="s">
        <v>230</v>
      </c>
      <c r="E828" t="s">
        <v>366</v>
      </c>
      <c r="F828">
        <v>0</v>
      </c>
      <c r="G828" t="s">
        <v>27</v>
      </c>
      <c r="H828" t="s">
        <v>39</v>
      </c>
      <c r="I828" t="str">
        <f>"1-1"</f>
        <v>1-1</v>
      </c>
      <c r="J828" t="s">
        <v>21</v>
      </c>
      <c r="K828">
        <v>2.2000000000000002</v>
      </c>
      <c r="L828">
        <v>1</v>
      </c>
      <c r="M828">
        <v>-1</v>
      </c>
      <c r="N828" t="s">
        <v>22</v>
      </c>
      <c r="O828" t="s">
        <v>365</v>
      </c>
      <c r="P828" s="15">
        <f t="shared" si="12"/>
        <v>30.71999999999997</v>
      </c>
      <c r="Q828" s="20">
        <v>43556</v>
      </c>
    </row>
    <row r="829" spans="1:17" x14ac:dyDescent="0.25">
      <c r="A829">
        <v>136</v>
      </c>
      <c r="B829" t="s">
        <v>363</v>
      </c>
      <c r="C829" t="s">
        <v>16</v>
      </c>
      <c r="D829" t="s">
        <v>230</v>
      </c>
      <c r="E829" t="s">
        <v>364</v>
      </c>
      <c r="F829">
        <v>2.06</v>
      </c>
      <c r="G829" t="s">
        <v>19</v>
      </c>
      <c r="H829" t="s">
        <v>39</v>
      </c>
      <c r="I829" t="str">
        <f>"0-1"</f>
        <v>0-1</v>
      </c>
      <c r="J829" t="s">
        <v>21</v>
      </c>
      <c r="K829">
        <v>2.06</v>
      </c>
      <c r="L829">
        <v>1</v>
      </c>
      <c r="M829">
        <v>1.06</v>
      </c>
      <c r="N829" t="s">
        <v>22</v>
      </c>
      <c r="O829" t="s">
        <v>365</v>
      </c>
      <c r="P829" s="15">
        <f t="shared" si="12"/>
        <v>31.779999999999969</v>
      </c>
      <c r="Q829" s="20">
        <v>43556</v>
      </c>
    </row>
    <row r="830" spans="1:17" x14ac:dyDescent="0.25">
      <c r="A830">
        <v>135</v>
      </c>
      <c r="B830" t="s">
        <v>360</v>
      </c>
      <c r="C830" t="s">
        <v>16</v>
      </c>
      <c r="D830" t="s">
        <v>17</v>
      </c>
      <c r="E830" t="s">
        <v>361</v>
      </c>
      <c r="F830">
        <v>1</v>
      </c>
      <c r="G830" t="s">
        <v>81</v>
      </c>
      <c r="H830" t="s">
        <v>51</v>
      </c>
      <c r="I830" t="str">
        <f>"1-0"</f>
        <v>1-0</v>
      </c>
      <c r="J830" t="s">
        <v>21</v>
      </c>
      <c r="K830">
        <v>1.9610000000000001</v>
      </c>
      <c r="L830">
        <v>1</v>
      </c>
      <c r="M830">
        <v>0</v>
      </c>
      <c r="N830" t="s">
        <v>22</v>
      </c>
      <c r="O830" t="s">
        <v>362</v>
      </c>
      <c r="P830" s="15">
        <f t="shared" si="12"/>
        <v>31.779999999999969</v>
      </c>
      <c r="Q830" s="20">
        <v>43556</v>
      </c>
    </row>
    <row r="831" spans="1:17" x14ac:dyDescent="0.25">
      <c r="A831">
        <v>134</v>
      </c>
      <c r="B831" t="s">
        <v>359</v>
      </c>
      <c r="C831" t="s">
        <v>16</v>
      </c>
      <c r="D831" t="s">
        <v>17</v>
      </c>
      <c r="E831" t="s">
        <v>135</v>
      </c>
      <c r="F831">
        <v>1.87</v>
      </c>
      <c r="G831" t="s">
        <v>19</v>
      </c>
      <c r="H831" t="s">
        <v>61</v>
      </c>
      <c r="I831" t="str">
        <f>"1-0"</f>
        <v>1-0</v>
      </c>
      <c r="J831" t="s">
        <v>21</v>
      </c>
      <c r="K831">
        <v>1.869</v>
      </c>
      <c r="L831">
        <v>1</v>
      </c>
      <c r="M831">
        <v>0.87</v>
      </c>
      <c r="N831" t="s">
        <v>22</v>
      </c>
      <c r="O831" t="s">
        <v>356</v>
      </c>
      <c r="P831" s="15">
        <f t="shared" si="12"/>
        <v>32.64999999999997</v>
      </c>
      <c r="Q831" s="20">
        <v>43556</v>
      </c>
    </row>
    <row r="832" spans="1:17" x14ac:dyDescent="0.25">
      <c r="A832">
        <v>133</v>
      </c>
      <c r="B832" t="s">
        <v>357</v>
      </c>
      <c r="C832" t="s">
        <v>16</v>
      </c>
      <c r="D832" t="s">
        <v>17</v>
      </c>
      <c r="E832" t="s">
        <v>358</v>
      </c>
      <c r="F832">
        <v>2.0299999999999998</v>
      </c>
      <c r="G832" t="s">
        <v>19</v>
      </c>
      <c r="H832" t="s">
        <v>93</v>
      </c>
      <c r="I832" t="str">
        <f>"1-1"</f>
        <v>1-1</v>
      </c>
      <c r="J832" t="s">
        <v>21</v>
      </c>
      <c r="K832">
        <v>2.0299999999999998</v>
      </c>
      <c r="L832">
        <v>1</v>
      </c>
      <c r="M832">
        <v>1.03</v>
      </c>
      <c r="N832" t="s">
        <v>22</v>
      </c>
      <c r="O832" t="s">
        <v>356</v>
      </c>
      <c r="P832" s="15">
        <f t="shared" si="12"/>
        <v>33.679999999999971</v>
      </c>
      <c r="Q832" s="20">
        <v>43556</v>
      </c>
    </row>
    <row r="833" spans="1:17" x14ac:dyDescent="0.25">
      <c r="A833">
        <v>132</v>
      </c>
      <c r="B833" t="s">
        <v>354</v>
      </c>
      <c r="C833" t="s">
        <v>16</v>
      </c>
      <c r="D833" t="s">
        <v>17</v>
      </c>
      <c r="E833" t="s">
        <v>355</v>
      </c>
      <c r="F833">
        <v>0</v>
      </c>
      <c r="G833" t="s">
        <v>27</v>
      </c>
      <c r="H833" t="s">
        <v>110</v>
      </c>
      <c r="I833" t="str">
        <f>"1-3"</f>
        <v>1-3</v>
      </c>
      <c r="J833" t="s">
        <v>21</v>
      </c>
      <c r="K833">
        <v>1.8260000000000001</v>
      </c>
      <c r="L833">
        <v>1</v>
      </c>
      <c r="M833">
        <v>-1</v>
      </c>
      <c r="N833" t="s">
        <v>22</v>
      </c>
      <c r="O833" t="s">
        <v>356</v>
      </c>
      <c r="P833" s="15">
        <f t="shared" si="12"/>
        <v>32.679999999999971</v>
      </c>
      <c r="Q833" s="20">
        <v>43556</v>
      </c>
    </row>
    <row r="834" spans="1:17" x14ac:dyDescent="0.25">
      <c r="A834">
        <v>131</v>
      </c>
      <c r="B834" t="s">
        <v>352</v>
      </c>
      <c r="C834" t="s">
        <v>16</v>
      </c>
      <c r="D834" t="s">
        <v>17</v>
      </c>
      <c r="E834" t="s">
        <v>353</v>
      </c>
      <c r="F834">
        <v>0</v>
      </c>
      <c r="G834" t="s">
        <v>27</v>
      </c>
      <c r="H834" t="s">
        <v>172</v>
      </c>
      <c r="I834" t="str">
        <f>"0-0"</f>
        <v>0-0</v>
      </c>
      <c r="J834" t="s">
        <v>21</v>
      </c>
      <c r="K834">
        <v>1.8620000000000001</v>
      </c>
      <c r="L834">
        <v>1</v>
      </c>
      <c r="M834">
        <v>-1</v>
      </c>
      <c r="N834" t="s">
        <v>22</v>
      </c>
      <c r="O834" t="s">
        <v>351</v>
      </c>
      <c r="P834" s="15">
        <f t="shared" si="12"/>
        <v>31.679999999999971</v>
      </c>
      <c r="Q834" s="20">
        <v>43556</v>
      </c>
    </row>
    <row r="835" spans="1:17" x14ac:dyDescent="0.25">
      <c r="A835">
        <v>130</v>
      </c>
      <c r="B835" t="s">
        <v>347</v>
      </c>
      <c r="C835" t="s">
        <v>16</v>
      </c>
      <c r="D835" t="s">
        <v>59</v>
      </c>
      <c r="E835" t="s">
        <v>350</v>
      </c>
      <c r="F835">
        <v>0</v>
      </c>
      <c r="G835" t="s">
        <v>27</v>
      </c>
      <c r="H835" t="s">
        <v>39</v>
      </c>
      <c r="I835" t="str">
        <f>"2-0"</f>
        <v>2-0</v>
      </c>
      <c r="J835" t="s">
        <v>21</v>
      </c>
      <c r="K835">
        <v>1.8</v>
      </c>
      <c r="L835">
        <v>1</v>
      </c>
      <c r="M835">
        <v>-1</v>
      </c>
      <c r="N835" t="s">
        <v>22</v>
      </c>
      <c r="O835" t="s">
        <v>351</v>
      </c>
      <c r="P835" s="15">
        <f t="shared" si="12"/>
        <v>30.679999999999971</v>
      </c>
      <c r="Q835" s="20">
        <v>43556</v>
      </c>
    </row>
    <row r="836" spans="1:17" x14ac:dyDescent="0.25">
      <c r="A836">
        <v>129</v>
      </c>
      <c r="B836" t="s">
        <v>347</v>
      </c>
      <c r="C836" t="s">
        <v>16</v>
      </c>
      <c r="D836" t="s">
        <v>59</v>
      </c>
      <c r="E836" t="s">
        <v>348</v>
      </c>
      <c r="F836">
        <v>0</v>
      </c>
      <c r="G836" t="s">
        <v>27</v>
      </c>
      <c r="H836" t="s">
        <v>35</v>
      </c>
      <c r="I836" t="str">
        <f>"3-1"</f>
        <v>3-1</v>
      </c>
      <c r="J836" t="s">
        <v>21</v>
      </c>
      <c r="K836">
        <v>2.0499999999999998</v>
      </c>
      <c r="L836">
        <v>1</v>
      </c>
      <c r="M836">
        <v>-1</v>
      </c>
      <c r="N836" t="s">
        <v>22</v>
      </c>
      <c r="O836" t="s">
        <v>349</v>
      </c>
      <c r="P836" s="15">
        <f t="shared" si="12"/>
        <v>29.679999999999971</v>
      </c>
      <c r="Q836" s="20">
        <v>43556</v>
      </c>
    </row>
    <row r="837" spans="1:17" x14ac:dyDescent="0.25">
      <c r="A837">
        <v>128</v>
      </c>
      <c r="B837" t="s">
        <v>305</v>
      </c>
      <c r="C837" t="s">
        <v>16</v>
      </c>
      <c r="D837" t="s">
        <v>200</v>
      </c>
      <c r="E837" t="s">
        <v>346</v>
      </c>
      <c r="F837">
        <v>0</v>
      </c>
      <c r="G837" t="s">
        <v>27</v>
      </c>
      <c r="H837" t="s">
        <v>93</v>
      </c>
      <c r="I837" t="str">
        <f>"2-0"</f>
        <v>2-0</v>
      </c>
      <c r="J837" t="s">
        <v>21</v>
      </c>
      <c r="K837">
        <v>1.671</v>
      </c>
      <c r="L837">
        <v>1</v>
      </c>
      <c r="M837">
        <v>-1</v>
      </c>
      <c r="N837" t="s">
        <v>22</v>
      </c>
      <c r="O837" t="s">
        <v>344</v>
      </c>
      <c r="P837" s="15">
        <f t="shared" ref="P837:P900" si="13">P836+M837</f>
        <v>28.679999999999971</v>
      </c>
      <c r="Q837" s="20">
        <v>43556</v>
      </c>
    </row>
    <row r="838" spans="1:17" x14ac:dyDescent="0.25">
      <c r="A838">
        <v>127</v>
      </c>
      <c r="B838" t="s">
        <v>305</v>
      </c>
      <c r="C838" t="s">
        <v>16</v>
      </c>
      <c r="D838" t="s">
        <v>200</v>
      </c>
      <c r="E838" t="s">
        <v>345</v>
      </c>
      <c r="F838">
        <v>0</v>
      </c>
      <c r="G838" t="s">
        <v>27</v>
      </c>
      <c r="H838" t="s">
        <v>93</v>
      </c>
      <c r="I838" t="str">
        <f>"4-2"</f>
        <v>4-2</v>
      </c>
      <c r="J838" t="s">
        <v>21</v>
      </c>
      <c r="K838">
        <v>1.6890000000000001</v>
      </c>
      <c r="L838">
        <v>1</v>
      </c>
      <c r="M838">
        <v>-1</v>
      </c>
      <c r="N838" t="s">
        <v>22</v>
      </c>
      <c r="O838" t="s">
        <v>344</v>
      </c>
      <c r="P838" s="15">
        <f t="shared" si="13"/>
        <v>27.679999999999971</v>
      </c>
      <c r="Q838" s="20">
        <v>43556</v>
      </c>
    </row>
    <row r="839" spans="1:17" x14ac:dyDescent="0.25">
      <c r="A839">
        <v>126</v>
      </c>
      <c r="B839" t="s">
        <v>305</v>
      </c>
      <c r="C839" t="s">
        <v>16</v>
      </c>
      <c r="D839" t="s">
        <v>200</v>
      </c>
      <c r="E839" t="s">
        <v>343</v>
      </c>
      <c r="F839">
        <v>2.04</v>
      </c>
      <c r="G839" t="s">
        <v>19</v>
      </c>
      <c r="H839" t="s">
        <v>35</v>
      </c>
      <c r="I839" t="str">
        <f>"1-3"</f>
        <v>1-3</v>
      </c>
      <c r="J839" t="s">
        <v>21</v>
      </c>
      <c r="K839">
        <v>2.04</v>
      </c>
      <c r="L839">
        <v>1</v>
      </c>
      <c r="M839">
        <v>1.04</v>
      </c>
      <c r="N839" t="s">
        <v>22</v>
      </c>
      <c r="O839" t="s">
        <v>344</v>
      </c>
      <c r="P839" s="15">
        <f t="shared" si="13"/>
        <v>28.71999999999997</v>
      </c>
      <c r="Q839" s="20">
        <v>43556</v>
      </c>
    </row>
    <row r="840" spans="1:17" x14ac:dyDescent="0.25">
      <c r="A840">
        <v>125</v>
      </c>
      <c r="B840" t="s">
        <v>303</v>
      </c>
      <c r="C840" t="s">
        <v>16</v>
      </c>
      <c r="D840" t="s">
        <v>55</v>
      </c>
      <c r="E840" t="s">
        <v>342</v>
      </c>
      <c r="F840">
        <v>1</v>
      </c>
      <c r="G840" t="s">
        <v>81</v>
      </c>
      <c r="H840" t="s">
        <v>51</v>
      </c>
      <c r="I840" t="str">
        <f>"2-1"</f>
        <v>2-1</v>
      </c>
      <c r="J840" t="s">
        <v>21</v>
      </c>
      <c r="K840">
        <v>2.04</v>
      </c>
      <c r="L840">
        <v>1</v>
      </c>
      <c r="M840">
        <v>0</v>
      </c>
      <c r="N840" t="s">
        <v>22</v>
      </c>
      <c r="O840" t="s">
        <v>341</v>
      </c>
      <c r="P840" s="15">
        <f t="shared" si="13"/>
        <v>28.71999999999997</v>
      </c>
      <c r="Q840" s="20">
        <v>43556</v>
      </c>
    </row>
    <row r="841" spans="1:17" x14ac:dyDescent="0.25">
      <c r="A841">
        <v>124</v>
      </c>
      <c r="B841" t="s">
        <v>339</v>
      </c>
      <c r="C841" t="s">
        <v>16</v>
      </c>
      <c r="D841" t="s">
        <v>55</v>
      </c>
      <c r="E841" t="s">
        <v>340</v>
      </c>
      <c r="F841">
        <v>1.79</v>
      </c>
      <c r="G841" t="s">
        <v>19</v>
      </c>
      <c r="H841" t="s">
        <v>51</v>
      </c>
      <c r="I841" t="str">
        <f>"2-0"</f>
        <v>2-0</v>
      </c>
      <c r="J841" t="s">
        <v>21</v>
      </c>
      <c r="K841">
        <v>1.7869999999999999</v>
      </c>
      <c r="L841">
        <v>1</v>
      </c>
      <c r="M841">
        <v>0.79</v>
      </c>
      <c r="N841" t="s">
        <v>22</v>
      </c>
      <c r="O841" t="s">
        <v>341</v>
      </c>
      <c r="P841" s="15">
        <f t="shared" si="13"/>
        <v>29.50999999999997</v>
      </c>
      <c r="Q841" s="20">
        <v>43556</v>
      </c>
    </row>
    <row r="842" spans="1:17" x14ac:dyDescent="0.25">
      <c r="A842">
        <v>123</v>
      </c>
      <c r="B842" t="s">
        <v>336</v>
      </c>
      <c r="C842" t="s">
        <v>16</v>
      </c>
      <c r="D842" t="s">
        <v>25</v>
      </c>
      <c r="E842" t="s">
        <v>337</v>
      </c>
      <c r="F842">
        <v>2.27</v>
      </c>
      <c r="G842" t="s">
        <v>19</v>
      </c>
      <c r="H842" t="s">
        <v>167</v>
      </c>
      <c r="I842" t="str">
        <f>"2-1"</f>
        <v>2-1</v>
      </c>
      <c r="J842" t="s">
        <v>21</v>
      </c>
      <c r="K842">
        <v>2.27</v>
      </c>
      <c r="L842">
        <v>1</v>
      </c>
      <c r="M842">
        <v>1.27</v>
      </c>
      <c r="N842" t="s">
        <v>22</v>
      </c>
      <c r="O842" t="s">
        <v>338</v>
      </c>
      <c r="P842" s="15">
        <f t="shared" si="13"/>
        <v>30.779999999999969</v>
      </c>
      <c r="Q842" s="20">
        <v>43556</v>
      </c>
    </row>
    <row r="843" spans="1:17" x14ac:dyDescent="0.25">
      <c r="A843">
        <v>122</v>
      </c>
      <c r="B843" t="s">
        <v>285</v>
      </c>
      <c r="C843" t="s">
        <v>16</v>
      </c>
      <c r="D843" t="s">
        <v>25</v>
      </c>
      <c r="E843" t="s">
        <v>334</v>
      </c>
      <c r="F843">
        <v>0</v>
      </c>
      <c r="G843" t="s">
        <v>27</v>
      </c>
      <c r="H843" t="s">
        <v>32</v>
      </c>
      <c r="I843" t="str">
        <f>"2-0"</f>
        <v>2-0</v>
      </c>
      <c r="J843" t="s">
        <v>21</v>
      </c>
      <c r="K843">
        <v>2.27</v>
      </c>
      <c r="L843">
        <v>1</v>
      </c>
      <c r="M843">
        <v>-1</v>
      </c>
      <c r="N843" t="s">
        <v>22</v>
      </c>
      <c r="O843" t="s">
        <v>335</v>
      </c>
      <c r="P843" s="15">
        <f t="shared" si="13"/>
        <v>29.779999999999969</v>
      </c>
      <c r="Q843" s="20">
        <v>43556</v>
      </c>
    </row>
    <row r="844" spans="1:17" x14ac:dyDescent="0.25">
      <c r="A844">
        <v>121</v>
      </c>
      <c r="B844" t="s">
        <v>330</v>
      </c>
      <c r="C844" t="s">
        <v>16</v>
      </c>
      <c r="D844" t="s">
        <v>25</v>
      </c>
      <c r="E844" t="s">
        <v>331</v>
      </c>
      <c r="F844">
        <v>0</v>
      </c>
      <c r="G844" t="s">
        <v>27</v>
      </c>
      <c r="H844" t="s">
        <v>332</v>
      </c>
      <c r="I844" t="str">
        <f>"3-2"</f>
        <v>3-2</v>
      </c>
      <c r="J844" t="s">
        <v>21</v>
      </c>
      <c r="K844">
        <v>1.8839999999999999</v>
      </c>
      <c r="L844">
        <v>1</v>
      </c>
      <c r="M844">
        <v>-1</v>
      </c>
      <c r="N844" t="s">
        <v>22</v>
      </c>
      <c r="O844" t="s">
        <v>333</v>
      </c>
      <c r="P844" s="15">
        <f t="shared" si="13"/>
        <v>28.779999999999969</v>
      </c>
      <c r="Q844" s="20">
        <v>43556</v>
      </c>
    </row>
    <row r="845" spans="1:17" x14ac:dyDescent="0.25">
      <c r="A845">
        <v>120</v>
      </c>
      <c r="B845" t="s">
        <v>327</v>
      </c>
      <c r="C845" t="s">
        <v>16</v>
      </c>
      <c r="D845" t="s">
        <v>25</v>
      </c>
      <c r="E845" t="s">
        <v>328</v>
      </c>
      <c r="F845">
        <v>1</v>
      </c>
      <c r="G845" t="s">
        <v>81</v>
      </c>
      <c r="H845" t="s">
        <v>35</v>
      </c>
      <c r="I845" t="str">
        <f>"2-2"</f>
        <v>2-2</v>
      </c>
      <c r="J845" t="s">
        <v>21</v>
      </c>
      <c r="K845">
        <v>1.7929999999999999</v>
      </c>
      <c r="L845">
        <v>1</v>
      </c>
      <c r="M845">
        <v>0</v>
      </c>
      <c r="N845" t="s">
        <v>22</v>
      </c>
      <c r="O845" t="s">
        <v>329</v>
      </c>
      <c r="P845" s="15">
        <f t="shared" si="13"/>
        <v>28.779999999999969</v>
      </c>
      <c r="Q845" s="20">
        <v>43556</v>
      </c>
    </row>
    <row r="846" spans="1:17" x14ac:dyDescent="0.25">
      <c r="A846">
        <v>119</v>
      </c>
      <c r="B846" t="s">
        <v>325</v>
      </c>
      <c r="C846" t="s">
        <v>16</v>
      </c>
      <c r="D846" t="s">
        <v>25</v>
      </c>
      <c r="E846" t="s">
        <v>326</v>
      </c>
      <c r="F846">
        <v>1.71</v>
      </c>
      <c r="G846" t="s">
        <v>19</v>
      </c>
      <c r="H846" t="s">
        <v>73</v>
      </c>
      <c r="I846" t="str">
        <f>"3-2"</f>
        <v>3-2</v>
      </c>
      <c r="J846" t="s">
        <v>21</v>
      </c>
      <c r="K846">
        <v>1.714</v>
      </c>
      <c r="L846">
        <v>1</v>
      </c>
      <c r="M846">
        <v>0.71</v>
      </c>
      <c r="N846" t="s">
        <v>22</v>
      </c>
      <c r="O846" t="s">
        <v>322</v>
      </c>
      <c r="P846" s="15">
        <f t="shared" si="13"/>
        <v>29.48999999999997</v>
      </c>
      <c r="Q846" s="20">
        <v>43556</v>
      </c>
    </row>
    <row r="847" spans="1:17" x14ac:dyDescent="0.25">
      <c r="A847">
        <v>118</v>
      </c>
      <c r="B847" t="s">
        <v>323</v>
      </c>
      <c r="C847" t="s">
        <v>16</v>
      </c>
      <c r="D847" t="s">
        <v>25</v>
      </c>
      <c r="E847" t="s">
        <v>324</v>
      </c>
      <c r="F847">
        <v>1</v>
      </c>
      <c r="G847" t="s">
        <v>81</v>
      </c>
      <c r="H847" t="s">
        <v>47</v>
      </c>
      <c r="I847" t="str">
        <f>"1-1"</f>
        <v>1-1</v>
      </c>
      <c r="J847" t="s">
        <v>21</v>
      </c>
      <c r="K847">
        <v>1.74</v>
      </c>
      <c r="L847">
        <v>1</v>
      </c>
      <c r="M847">
        <v>0</v>
      </c>
      <c r="N847" t="s">
        <v>22</v>
      </c>
      <c r="O847" t="s">
        <v>322</v>
      </c>
      <c r="P847" s="15">
        <f t="shared" si="13"/>
        <v>29.48999999999997</v>
      </c>
      <c r="Q847" s="20">
        <v>43556</v>
      </c>
    </row>
    <row r="848" spans="1:17" x14ac:dyDescent="0.25">
      <c r="A848">
        <v>117</v>
      </c>
      <c r="B848" t="s">
        <v>273</v>
      </c>
      <c r="C848" t="s">
        <v>16</v>
      </c>
      <c r="D848" t="s">
        <v>25</v>
      </c>
      <c r="E848" t="s">
        <v>321</v>
      </c>
      <c r="F848">
        <v>1.97</v>
      </c>
      <c r="G848" t="s">
        <v>19</v>
      </c>
      <c r="H848" t="s">
        <v>110</v>
      </c>
      <c r="I848" t="str">
        <f>"1-1"</f>
        <v>1-1</v>
      </c>
      <c r="J848" t="s">
        <v>21</v>
      </c>
      <c r="K848">
        <v>1.97</v>
      </c>
      <c r="L848">
        <v>1</v>
      </c>
      <c r="M848">
        <v>0.97</v>
      </c>
      <c r="N848" t="s">
        <v>22</v>
      </c>
      <c r="O848" t="s">
        <v>322</v>
      </c>
      <c r="P848" s="15">
        <f t="shared" si="13"/>
        <v>30.459999999999969</v>
      </c>
      <c r="Q848" s="20">
        <v>43556</v>
      </c>
    </row>
    <row r="849" spans="1:17" x14ac:dyDescent="0.25">
      <c r="A849">
        <v>116</v>
      </c>
      <c r="B849" t="s">
        <v>318</v>
      </c>
      <c r="C849" t="s">
        <v>16</v>
      </c>
      <c r="D849" t="s">
        <v>101</v>
      </c>
      <c r="E849" t="s">
        <v>319</v>
      </c>
      <c r="F849">
        <v>0</v>
      </c>
      <c r="G849" t="s">
        <v>27</v>
      </c>
      <c r="H849" t="s">
        <v>35</v>
      </c>
      <c r="I849" t="str">
        <f>"3-1"</f>
        <v>3-1</v>
      </c>
      <c r="J849" t="s">
        <v>21</v>
      </c>
      <c r="K849">
        <v>1.9430000000000001</v>
      </c>
      <c r="L849">
        <v>1</v>
      </c>
      <c r="M849">
        <v>-1</v>
      </c>
      <c r="N849" t="s">
        <v>22</v>
      </c>
      <c r="O849" t="s">
        <v>320</v>
      </c>
      <c r="P849" s="15">
        <f t="shared" si="13"/>
        <v>29.459999999999969</v>
      </c>
      <c r="Q849" s="20">
        <v>43556</v>
      </c>
    </row>
    <row r="850" spans="1:17" x14ac:dyDescent="0.25">
      <c r="A850">
        <v>115</v>
      </c>
      <c r="B850" t="s">
        <v>316</v>
      </c>
      <c r="C850" t="s">
        <v>16</v>
      </c>
      <c r="D850" t="s">
        <v>101</v>
      </c>
      <c r="E850" t="s">
        <v>317</v>
      </c>
      <c r="F850">
        <v>1.78</v>
      </c>
      <c r="G850" t="s">
        <v>19</v>
      </c>
      <c r="H850" t="s">
        <v>167</v>
      </c>
      <c r="I850" t="str">
        <f>"2-1"</f>
        <v>2-1</v>
      </c>
      <c r="J850" t="s">
        <v>21</v>
      </c>
      <c r="K850">
        <v>1.7809999999999999</v>
      </c>
      <c r="L850">
        <v>1</v>
      </c>
      <c r="M850">
        <v>0.78</v>
      </c>
      <c r="N850" t="s">
        <v>22</v>
      </c>
      <c r="O850" t="s">
        <v>313</v>
      </c>
      <c r="P850" s="15">
        <f t="shared" si="13"/>
        <v>30.23999999999997</v>
      </c>
      <c r="Q850" s="20">
        <v>43556</v>
      </c>
    </row>
    <row r="851" spans="1:17" x14ac:dyDescent="0.25">
      <c r="A851">
        <v>114</v>
      </c>
      <c r="B851" t="s">
        <v>314</v>
      </c>
      <c r="C851" t="s">
        <v>16</v>
      </c>
      <c r="D851" t="s">
        <v>101</v>
      </c>
      <c r="E851" t="s">
        <v>315</v>
      </c>
      <c r="F851">
        <v>1.97</v>
      </c>
      <c r="G851" t="s">
        <v>19</v>
      </c>
      <c r="H851" t="s">
        <v>93</v>
      </c>
      <c r="I851" t="str">
        <f>"0-0"</f>
        <v>0-0</v>
      </c>
      <c r="J851" t="s">
        <v>21</v>
      </c>
      <c r="K851">
        <v>1.97</v>
      </c>
      <c r="L851">
        <v>1</v>
      </c>
      <c r="M851">
        <v>0.97</v>
      </c>
      <c r="N851" t="s">
        <v>22</v>
      </c>
      <c r="O851" t="s">
        <v>313</v>
      </c>
      <c r="P851" s="15">
        <f t="shared" si="13"/>
        <v>31.209999999999969</v>
      </c>
      <c r="Q851" s="20">
        <v>43556</v>
      </c>
    </row>
    <row r="852" spans="1:17" x14ac:dyDescent="0.25">
      <c r="A852">
        <v>113</v>
      </c>
      <c r="B852" t="s">
        <v>295</v>
      </c>
      <c r="C852" t="s">
        <v>16</v>
      </c>
      <c r="D852" t="s">
        <v>101</v>
      </c>
      <c r="E852" t="s">
        <v>312</v>
      </c>
      <c r="F852">
        <v>1.9</v>
      </c>
      <c r="G852" t="s">
        <v>19</v>
      </c>
      <c r="H852" t="s">
        <v>73</v>
      </c>
      <c r="I852" t="str">
        <f>"2-1"</f>
        <v>2-1</v>
      </c>
      <c r="J852" t="s">
        <v>21</v>
      </c>
      <c r="K852">
        <v>1.9</v>
      </c>
      <c r="L852">
        <v>1</v>
      </c>
      <c r="M852">
        <v>0.9</v>
      </c>
      <c r="N852" t="s">
        <v>22</v>
      </c>
      <c r="O852" t="s">
        <v>313</v>
      </c>
      <c r="P852" s="15">
        <f t="shared" si="13"/>
        <v>32.109999999999971</v>
      </c>
      <c r="Q852" s="20">
        <v>43556</v>
      </c>
    </row>
    <row r="853" spans="1:17" x14ac:dyDescent="0.25">
      <c r="A853">
        <v>112</v>
      </c>
      <c r="B853" t="s">
        <v>310</v>
      </c>
      <c r="C853" t="s">
        <v>16</v>
      </c>
      <c r="D853" t="s">
        <v>101</v>
      </c>
      <c r="E853" t="s">
        <v>311</v>
      </c>
      <c r="F853">
        <v>1.78</v>
      </c>
      <c r="G853" t="s">
        <v>19</v>
      </c>
      <c r="H853" t="s">
        <v>73</v>
      </c>
      <c r="I853" t="str">
        <f>"3-0"</f>
        <v>3-0</v>
      </c>
      <c r="J853" t="s">
        <v>21</v>
      </c>
      <c r="K853">
        <v>1.7749999999999999</v>
      </c>
      <c r="L853">
        <v>1</v>
      </c>
      <c r="M853">
        <v>0.78</v>
      </c>
      <c r="N853" t="s">
        <v>22</v>
      </c>
      <c r="O853" t="s">
        <v>307</v>
      </c>
      <c r="P853" s="15">
        <f t="shared" si="13"/>
        <v>32.889999999999972</v>
      </c>
      <c r="Q853" s="20">
        <v>43556</v>
      </c>
    </row>
    <row r="854" spans="1:17" x14ac:dyDescent="0.25">
      <c r="A854">
        <v>111</v>
      </c>
      <c r="B854" t="s">
        <v>308</v>
      </c>
      <c r="C854" t="s">
        <v>16</v>
      </c>
      <c r="D854" t="s">
        <v>101</v>
      </c>
      <c r="E854" t="s">
        <v>309</v>
      </c>
      <c r="F854">
        <v>1.68</v>
      </c>
      <c r="G854" t="s">
        <v>19</v>
      </c>
      <c r="H854" t="s">
        <v>110</v>
      </c>
      <c r="I854" t="str">
        <f>"5-1"</f>
        <v>5-1</v>
      </c>
      <c r="J854" t="s">
        <v>21</v>
      </c>
      <c r="K854">
        <v>1.68</v>
      </c>
      <c r="L854">
        <v>1</v>
      </c>
      <c r="M854">
        <v>0.68</v>
      </c>
      <c r="N854" t="s">
        <v>22</v>
      </c>
      <c r="O854" t="s">
        <v>307</v>
      </c>
      <c r="P854" s="15">
        <f t="shared" si="13"/>
        <v>33.569999999999972</v>
      </c>
      <c r="Q854" s="20">
        <v>43556</v>
      </c>
    </row>
    <row r="855" spans="1:17" x14ac:dyDescent="0.25">
      <c r="A855">
        <v>110</v>
      </c>
      <c r="B855" t="s">
        <v>305</v>
      </c>
      <c r="C855" t="s">
        <v>16</v>
      </c>
      <c r="D855" t="s">
        <v>200</v>
      </c>
      <c r="E855" t="s">
        <v>306</v>
      </c>
      <c r="F855">
        <v>1</v>
      </c>
      <c r="G855" t="s">
        <v>81</v>
      </c>
      <c r="H855" t="s">
        <v>110</v>
      </c>
      <c r="I855" t="str">
        <f>"0-1"</f>
        <v>0-1</v>
      </c>
      <c r="J855" t="s">
        <v>21</v>
      </c>
      <c r="K855">
        <v>1.724</v>
      </c>
      <c r="L855">
        <v>1</v>
      </c>
      <c r="M855">
        <v>0</v>
      </c>
      <c r="N855" t="s">
        <v>22</v>
      </c>
      <c r="O855" t="s">
        <v>307</v>
      </c>
      <c r="P855" s="15">
        <f t="shared" si="13"/>
        <v>33.569999999999972</v>
      </c>
      <c r="Q855" s="20">
        <v>43556</v>
      </c>
    </row>
    <row r="856" spans="1:17" x14ac:dyDescent="0.25">
      <c r="A856">
        <v>109</v>
      </c>
      <c r="B856" t="s">
        <v>303</v>
      </c>
      <c r="C856" t="s">
        <v>16</v>
      </c>
      <c r="D856" t="s">
        <v>55</v>
      </c>
      <c r="E856" t="s">
        <v>304</v>
      </c>
      <c r="F856">
        <v>1</v>
      </c>
      <c r="G856" t="s">
        <v>81</v>
      </c>
      <c r="H856" t="s">
        <v>28</v>
      </c>
      <c r="I856" t="str">
        <f>"0-1"</f>
        <v>0-1</v>
      </c>
      <c r="J856" t="s">
        <v>21</v>
      </c>
      <c r="K856">
        <v>2.0699999999999998</v>
      </c>
      <c r="L856">
        <v>1</v>
      </c>
      <c r="M856">
        <v>0</v>
      </c>
      <c r="N856" t="s">
        <v>22</v>
      </c>
      <c r="O856" t="s">
        <v>301</v>
      </c>
      <c r="P856" s="15">
        <f t="shared" si="13"/>
        <v>33.569999999999972</v>
      </c>
      <c r="Q856" s="20">
        <v>43556</v>
      </c>
    </row>
    <row r="857" spans="1:17" x14ac:dyDescent="0.25">
      <c r="A857">
        <v>108</v>
      </c>
      <c r="B857" t="s">
        <v>295</v>
      </c>
      <c r="C857" t="s">
        <v>16</v>
      </c>
      <c r="D857" t="s">
        <v>17</v>
      </c>
      <c r="E857" t="s">
        <v>302</v>
      </c>
      <c r="F857">
        <v>2.0299999999999998</v>
      </c>
      <c r="G857" t="s">
        <v>19</v>
      </c>
      <c r="H857" t="s">
        <v>93</v>
      </c>
      <c r="I857" t="str">
        <f>"0-0"</f>
        <v>0-0</v>
      </c>
      <c r="J857" t="s">
        <v>21</v>
      </c>
      <c r="K857">
        <v>2.0299999999999998</v>
      </c>
      <c r="L857">
        <v>1</v>
      </c>
      <c r="M857">
        <v>1.03</v>
      </c>
      <c r="N857" t="s">
        <v>22</v>
      </c>
      <c r="O857" t="s">
        <v>301</v>
      </c>
      <c r="P857" s="15">
        <f t="shared" si="13"/>
        <v>34.599999999999973</v>
      </c>
      <c r="Q857" s="20">
        <v>43556</v>
      </c>
    </row>
    <row r="858" spans="1:17" x14ac:dyDescent="0.25">
      <c r="A858">
        <v>107</v>
      </c>
      <c r="B858" t="s">
        <v>295</v>
      </c>
      <c r="C858" t="s">
        <v>16</v>
      </c>
      <c r="D858" t="s">
        <v>17</v>
      </c>
      <c r="E858" t="s">
        <v>300</v>
      </c>
      <c r="F858">
        <v>1.7</v>
      </c>
      <c r="G858" t="s">
        <v>19</v>
      </c>
      <c r="H858" t="s">
        <v>47</v>
      </c>
      <c r="I858" t="str">
        <f>"2-0"</f>
        <v>2-0</v>
      </c>
      <c r="J858" t="s">
        <v>21</v>
      </c>
      <c r="K858">
        <v>1.704</v>
      </c>
      <c r="L858">
        <v>1</v>
      </c>
      <c r="M858">
        <v>0.7</v>
      </c>
      <c r="N858" t="s">
        <v>22</v>
      </c>
      <c r="O858" t="s">
        <v>301</v>
      </c>
      <c r="P858" s="15">
        <f t="shared" si="13"/>
        <v>35.299999999999976</v>
      </c>
      <c r="Q858" s="20">
        <v>43556</v>
      </c>
    </row>
    <row r="859" spans="1:17" x14ac:dyDescent="0.25">
      <c r="A859">
        <v>106</v>
      </c>
      <c r="B859" t="s">
        <v>297</v>
      </c>
      <c r="C859" t="s">
        <v>16</v>
      </c>
      <c r="D859" t="s">
        <v>101</v>
      </c>
      <c r="E859" t="s">
        <v>298</v>
      </c>
      <c r="F859">
        <v>1</v>
      </c>
      <c r="G859" t="s">
        <v>81</v>
      </c>
      <c r="H859" t="s">
        <v>51</v>
      </c>
      <c r="I859" t="str">
        <f>"2-1"</f>
        <v>2-1</v>
      </c>
      <c r="J859" t="s">
        <v>21</v>
      </c>
      <c r="K859">
        <v>1.9339999999999999</v>
      </c>
      <c r="L859">
        <v>1</v>
      </c>
      <c r="M859">
        <v>0</v>
      </c>
      <c r="N859" t="s">
        <v>22</v>
      </c>
      <c r="O859" t="s">
        <v>299</v>
      </c>
      <c r="P859" s="15">
        <f t="shared" si="13"/>
        <v>35.299999999999976</v>
      </c>
      <c r="Q859" s="20">
        <v>43556</v>
      </c>
    </row>
    <row r="860" spans="1:17" x14ac:dyDescent="0.25">
      <c r="A860">
        <v>105</v>
      </c>
      <c r="B860" t="s">
        <v>295</v>
      </c>
      <c r="C860" t="s">
        <v>16</v>
      </c>
      <c r="D860" t="s">
        <v>101</v>
      </c>
      <c r="E860" t="s">
        <v>296</v>
      </c>
      <c r="F860">
        <v>2.12</v>
      </c>
      <c r="G860" t="s">
        <v>19</v>
      </c>
      <c r="H860" t="s">
        <v>93</v>
      </c>
      <c r="I860" t="str">
        <f>"0-0"</f>
        <v>0-0</v>
      </c>
      <c r="J860" t="s">
        <v>21</v>
      </c>
      <c r="K860">
        <v>2.12</v>
      </c>
      <c r="L860">
        <v>1</v>
      </c>
      <c r="M860">
        <v>1.1200000000000001</v>
      </c>
      <c r="N860" t="s">
        <v>22</v>
      </c>
      <c r="O860" t="s">
        <v>294</v>
      </c>
      <c r="P860" s="15">
        <f t="shared" si="13"/>
        <v>36.419999999999973</v>
      </c>
      <c r="Q860" s="20">
        <v>43556</v>
      </c>
    </row>
    <row r="861" spans="1:17" x14ac:dyDescent="0.25">
      <c r="A861">
        <v>104</v>
      </c>
      <c r="B861" t="s">
        <v>292</v>
      </c>
      <c r="C861" t="s">
        <v>16</v>
      </c>
      <c r="D861" t="s">
        <v>59</v>
      </c>
      <c r="E861" t="s">
        <v>293</v>
      </c>
      <c r="F861">
        <v>0</v>
      </c>
      <c r="G861" t="s">
        <v>27</v>
      </c>
      <c r="H861" t="s">
        <v>178</v>
      </c>
      <c r="I861" t="str">
        <f>"4-0"</f>
        <v>4-0</v>
      </c>
      <c r="J861" t="s">
        <v>21</v>
      </c>
      <c r="K861">
        <v>1.7929999999999999</v>
      </c>
      <c r="L861">
        <v>1</v>
      </c>
      <c r="M861">
        <v>-1</v>
      </c>
      <c r="N861" t="s">
        <v>22</v>
      </c>
      <c r="O861" t="s">
        <v>294</v>
      </c>
      <c r="P861" s="15">
        <f t="shared" si="13"/>
        <v>35.419999999999973</v>
      </c>
      <c r="Q861" s="20">
        <v>43556</v>
      </c>
    </row>
    <row r="862" spans="1:17" x14ac:dyDescent="0.25">
      <c r="A862">
        <v>103</v>
      </c>
      <c r="B862" t="s">
        <v>288</v>
      </c>
      <c r="C862" t="s">
        <v>16</v>
      </c>
      <c r="D862" t="s">
        <v>59</v>
      </c>
      <c r="E862" t="s">
        <v>289</v>
      </c>
      <c r="F862">
        <v>1.97</v>
      </c>
      <c r="G862" t="s">
        <v>19</v>
      </c>
      <c r="H862" t="s">
        <v>290</v>
      </c>
      <c r="I862" t="str">
        <f>"1-3"</f>
        <v>1-3</v>
      </c>
      <c r="J862" t="s">
        <v>21</v>
      </c>
      <c r="K862">
        <v>1.97</v>
      </c>
      <c r="L862">
        <v>1</v>
      </c>
      <c r="M862">
        <v>0.97</v>
      </c>
      <c r="N862" t="s">
        <v>22</v>
      </c>
      <c r="O862" t="s">
        <v>291</v>
      </c>
      <c r="P862" s="15">
        <f t="shared" si="13"/>
        <v>36.389999999999972</v>
      </c>
      <c r="Q862" s="20">
        <v>43556</v>
      </c>
    </row>
    <row r="863" spans="1:17" x14ac:dyDescent="0.25">
      <c r="A863">
        <v>102</v>
      </c>
      <c r="B863" t="s">
        <v>285</v>
      </c>
      <c r="C863" t="s">
        <v>16</v>
      </c>
      <c r="D863" t="s">
        <v>59</v>
      </c>
      <c r="E863" t="s">
        <v>286</v>
      </c>
      <c r="F863">
        <v>1.79</v>
      </c>
      <c r="G863" t="s">
        <v>19</v>
      </c>
      <c r="H863" t="s">
        <v>86</v>
      </c>
      <c r="I863" t="str">
        <f>"2-1"</f>
        <v>2-1</v>
      </c>
      <c r="J863" t="s">
        <v>21</v>
      </c>
      <c r="K863">
        <v>1.7869999999999999</v>
      </c>
      <c r="L863">
        <v>1</v>
      </c>
      <c r="M863">
        <v>0.79</v>
      </c>
      <c r="N863" t="s">
        <v>22</v>
      </c>
      <c r="O863" t="s">
        <v>287</v>
      </c>
      <c r="P863" s="15">
        <f t="shared" si="13"/>
        <v>37.179999999999971</v>
      </c>
      <c r="Q863" s="20">
        <v>43556</v>
      </c>
    </row>
    <row r="864" spans="1:17" x14ac:dyDescent="0.25">
      <c r="A864">
        <v>101</v>
      </c>
      <c r="B864" t="s">
        <v>283</v>
      </c>
      <c r="C864" t="s">
        <v>16</v>
      </c>
      <c r="D864" t="s">
        <v>25</v>
      </c>
      <c r="E864" t="s">
        <v>284</v>
      </c>
      <c r="F864">
        <v>1.79</v>
      </c>
      <c r="G864" t="s">
        <v>19</v>
      </c>
      <c r="H864" t="s">
        <v>110</v>
      </c>
      <c r="I864" t="str">
        <f>"0-0"</f>
        <v>0-0</v>
      </c>
      <c r="J864" t="s">
        <v>21</v>
      </c>
      <c r="K864">
        <v>1.7869999999999999</v>
      </c>
      <c r="L864">
        <v>1</v>
      </c>
      <c r="M864">
        <v>0.79</v>
      </c>
      <c r="N864" t="s">
        <v>22</v>
      </c>
      <c r="O864" t="s">
        <v>282</v>
      </c>
      <c r="P864" s="15">
        <f t="shared" si="13"/>
        <v>37.96999999999997</v>
      </c>
      <c r="Q864" s="20">
        <v>43556</v>
      </c>
    </row>
    <row r="865" spans="1:17" x14ac:dyDescent="0.25">
      <c r="A865">
        <v>100</v>
      </c>
      <c r="B865" t="s">
        <v>280</v>
      </c>
      <c r="C865" t="s">
        <v>16</v>
      </c>
      <c r="D865" t="s">
        <v>17</v>
      </c>
      <c r="E865" t="s">
        <v>281</v>
      </c>
      <c r="F865">
        <v>1.95</v>
      </c>
      <c r="G865" t="s">
        <v>19</v>
      </c>
      <c r="H865" t="s">
        <v>113</v>
      </c>
      <c r="I865" t="str">
        <f>"2-1"</f>
        <v>2-1</v>
      </c>
      <c r="J865" t="s">
        <v>21</v>
      </c>
      <c r="K865">
        <v>1.952</v>
      </c>
      <c r="L865">
        <v>1</v>
      </c>
      <c r="M865">
        <v>0.95</v>
      </c>
      <c r="N865" t="s">
        <v>22</v>
      </c>
      <c r="O865" t="s">
        <v>282</v>
      </c>
      <c r="P865" s="15">
        <f t="shared" si="13"/>
        <v>38.919999999999973</v>
      </c>
      <c r="Q865" s="20">
        <v>43556</v>
      </c>
    </row>
    <row r="866" spans="1:17" x14ac:dyDescent="0.25">
      <c r="A866">
        <v>99</v>
      </c>
      <c r="B866" t="s">
        <v>265</v>
      </c>
      <c r="C866" t="s">
        <v>16</v>
      </c>
      <c r="D866" t="s">
        <v>55</v>
      </c>
      <c r="E866" t="s">
        <v>279</v>
      </c>
      <c r="F866">
        <v>0</v>
      </c>
      <c r="G866" t="s">
        <v>27</v>
      </c>
      <c r="H866" t="s">
        <v>51</v>
      </c>
      <c r="I866" t="str">
        <f>"1-3"</f>
        <v>1-3</v>
      </c>
      <c r="J866" t="s">
        <v>21</v>
      </c>
      <c r="K866">
        <v>1.833</v>
      </c>
      <c r="L866">
        <v>1</v>
      </c>
      <c r="M866">
        <v>-1</v>
      </c>
      <c r="N866" t="s">
        <v>22</v>
      </c>
      <c r="O866" t="s">
        <v>278</v>
      </c>
      <c r="P866" s="15">
        <f t="shared" si="13"/>
        <v>37.919999999999973</v>
      </c>
      <c r="Q866" s="20">
        <v>43556</v>
      </c>
    </row>
    <row r="867" spans="1:17" x14ac:dyDescent="0.25">
      <c r="A867">
        <v>98</v>
      </c>
      <c r="B867" t="s">
        <v>276</v>
      </c>
      <c r="C867" t="s">
        <v>16</v>
      </c>
      <c r="D867" t="s">
        <v>59</v>
      </c>
      <c r="E867" t="s">
        <v>277</v>
      </c>
      <c r="F867">
        <v>0</v>
      </c>
      <c r="G867" t="s">
        <v>27</v>
      </c>
      <c r="H867" t="s">
        <v>167</v>
      </c>
      <c r="I867" t="str">
        <f>"2-0"</f>
        <v>2-0</v>
      </c>
      <c r="J867" t="s">
        <v>21</v>
      </c>
      <c r="K867">
        <v>1.833</v>
      </c>
      <c r="L867">
        <v>1</v>
      </c>
      <c r="M867">
        <v>-1</v>
      </c>
      <c r="N867" t="s">
        <v>22</v>
      </c>
      <c r="O867" t="s">
        <v>278</v>
      </c>
      <c r="P867" s="15">
        <f t="shared" si="13"/>
        <v>36.919999999999973</v>
      </c>
      <c r="Q867" s="20">
        <v>43556</v>
      </c>
    </row>
    <row r="868" spans="1:17" x14ac:dyDescent="0.25">
      <c r="A868">
        <v>97</v>
      </c>
      <c r="B868" t="s">
        <v>273</v>
      </c>
      <c r="C868" t="s">
        <v>16</v>
      </c>
      <c r="D868" t="s">
        <v>59</v>
      </c>
      <c r="E868" t="s">
        <v>274</v>
      </c>
      <c r="F868">
        <v>1.67</v>
      </c>
      <c r="G868" t="s">
        <v>19</v>
      </c>
      <c r="H868" t="s">
        <v>35</v>
      </c>
      <c r="I868" t="str">
        <f>"0-1"</f>
        <v>0-1</v>
      </c>
      <c r="J868" t="s">
        <v>21</v>
      </c>
      <c r="K868">
        <v>1.671</v>
      </c>
      <c r="L868">
        <v>1</v>
      </c>
      <c r="M868">
        <v>0.67</v>
      </c>
      <c r="N868" t="s">
        <v>22</v>
      </c>
      <c r="O868" t="s">
        <v>275</v>
      </c>
      <c r="P868" s="15">
        <f t="shared" si="13"/>
        <v>37.589999999999975</v>
      </c>
      <c r="Q868" s="20">
        <v>43556</v>
      </c>
    </row>
    <row r="869" spans="1:17" x14ac:dyDescent="0.25">
      <c r="A869">
        <v>96</v>
      </c>
      <c r="B869" t="s">
        <v>270</v>
      </c>
      <c r="C869" t="s">
        <v>16</v>
      </c>
      <c r="D869" t="s">
        <v>25</v>
      </c>
      <c r="E869" t="s">
        <v>271</v>
      </c>
      <c r="F869">
        <v>2.0099999999999998</v>
      </c>
      <c r="G869" t="s">
        <v>19</v>
      </c>
      <c r="H869" t="s">
        <v>35</v>
      </c>
      <c r="I869" t="str">
        <f>"0-1"</f>
        <v>0-1</v>
      </c>
      <c r="J869" t="s">
        <v>21</v>
      </c>
      <c r="K869">
        <v>2.0099999999999998</v>
      </c>
      <c r="L869">
        <v>1</v>
      </c>
      <c r="M869">
        <v>1.01</v>
      </c>
      <c r="N869" t="s">
        <v>22</v>
      </c>
      <c r="O869" t="s">
        <v>272</v>
      </c>
      <c r="P869" s="15">
        <f t="shared" si="13"/>
        <v>38.599999999999973</v>
      </c>
      <c r="Q869" s="20">
        <v>43556</v>
      </c>
    </row>
    <row r="870" spans="1:17" x14ac:dyDescent="0.25">
      <c r="A870">
        <v>95</v>
      </c>
      <c r="B870" t="s">
        <v>268</v>
      </c>
      <c r="C870" t="s">
        <v>16</v>
      </c>
      <c r="D870" t="s">
        <v>25</v>
      </c>
      <c r="E870" t="s">
        <v>269</v>
      </c>
      <c r="F870">
        <v>1.83</v>
      </c>
      <c r="G870" t="s">
        <v>19</v>
      </c>
      <c r="H870" t="s">
        <v>51</v>
      </c>
      <c r="I870" t="str">
        <f>"3-1"</f>
        <v>3-1</v>
      </c>
      <c r="J870" t="s">
        <v>21</v>
      </c>
      <c r="K870">
        <v>1.8260000000000001</v>
      </c>
      <c r="L870">
        <v>1</v>
      </c>
      <c r="M870">
        <v>0.83</v>
      </c>
      <c r="N870" t="s">
        <v>22</v>
      </c>
      <c r="O870" t="s">
        <v>267</v>
      </c>
      <c r="P870" s="15">
        <f t="shared" si="13"/>
        <v>39.429999999999971</v>
      </c>
      <c r="Q870" s="20">
        <v>43556</v>
      </c>
    </row>
    <row r="871" spans="1:17" x14ac:dyDescent="0.25">
      <c r="A871">
        <v>94</v>
      </c>
      <c r="B871" t="s">
        <v>265</v>
      </c>
      <c r="C871" t="s">
        <v>16</v>
      </c>
      <c r="D871" t="s">
        <v>17</v>
      </c>
      <c r="E871" t="s">
        <v>266</v>
      </c>
      <c r="F871">
        <v>1.69</v>
      </c>
      <c r="G871" t="s">
        <v>19</v>
      </c>
      <c r="H871" t="s">
        <v>167</v>
      </c>
      <c r="I871" t="str">
        <f>"1-3"</f>
        <v>1-3</v>
      </c>
      <c r="J871" t="s">
        <v>21</v>
      </c>
      <c r="K871">
        <v>1.6890000000000001</v>
      </c>
      <c r="L871">
        <v>1</v>
      </c>
      <c r="M871">
        <v>0.69</v>
      </c>
      <c r="N871" t="s">
        <v>22</v>
      </c>
      <c r="O871" t="s">
        <v>267</v>
      </c>
      <c r="P871" s="15">
        <f t="shared" si="13"/>
        <v>40.119999999999969</v>
      </c>
      <c r="Q871" s="20">
        <v>43556</v>
      </c>
    </row>
    <row r="872" spans="1:17" x14ac:dyDescent="0.25">
      <c r="A872">
        <v>93</v>
      </c>
      <c r="B872" t="s">
        <v>203</v>
      </c>
      <c r="C872" t="s">
        <v>16</v>
      </c>
      <c r="D872" t="s">
        <v>17</v>
      </c>
      <c r="E872" t="s">
        <v>263</v>
      </c>
      <c r="F872">
        <v>0</v>
      </c>
      <c r="G872" t="s">
        <v>27</v>
      </c>
      <c r="H872" t="s">
        <v>86</v>
      </c>
      <c r="I872" t="str">
        <f>"2-0"</f>
        <v>2-0</v>
      </c>
      <c r="J872" t="s">
        <v>21</v>
      </c>
      <c r="K872">
        <v>1.7749999999999999</v>
      </c>
      <c r="L872">
        <v>1</v>
      </c>
      <c r="M872">
        <v>-1</v>
      </c>
      <c r="N872" t="s">
        <v>22</v>
      </c>
      <c r="O872" t="s">
        <v>264</v>
      </c>
      <c r="P872" s="15">
        <f t="shared" si="13"/>
        <v>39.119999999999969</v>
      </c>
      <c r="Q872" s="20">
        <v>43556</v>
      </c>
    </row>
    <row r="873" spans="1:17" x14ac:dyDescent="0.25">
      <c r="A873">
        <v>92</v>
      </c>
      <c r="B873" t="s">
        <v>210</v>
      </c>
      <c r="C873" t="s">
        <v>16</v>
      </c>
      <c r="D873" t="s">
        <v>55</v>
      </c>
      <c r="E873" t="s">
        <v>262</v>
      </c>
      <c r="F873">
        <v>0</v>
      </c>
      <c r="G873" t="s">
        <v>27</v>
      </c>
      <c r="H873" t="s">
        <v>86</v>
      </c>
      <c r="I873" t="str">
        <f>"2-0"</f>
        <v>2-0</v>
      </c>
      <c r="J873" t="s">
        <v>21</v>
      </c>
      <c r="K873">
        <v>2.04</v>
      </c>
      <c r="L873">
        <v>1</v>
      </c>
      <c r="M873">
        <v>-1</v>
      </c>
      <c r="N873" t="s">
        <v>22</v>
      </c>
      <c r="O873" t="s">
        <v>261</v>
      </c>
      <c r="P873" s="15">
        <f t="shared" si="13"/>
        <v>38.119999999999969</v>
      </c>
      <c r="Q873" s="20">
        <v>43556</v>
      </c>
    </row>
    <row r="874" spans="1:17" x14ac:dyDescent="0.25">
      <c r="A874">
        <v>91</v>
      </c>
      <c r="B874" t="s">
        <v>249</v>
      </c>
      <c r="C874" t="s">
        <v>16</v>
      </c>
      <c r="D874" t="s">
        <v>55</v>
      </c>
      <c r="E874" t="s">
        <v>260</v>
      </c>
      <c r="F874">
        <v>1.76</v>
      </c>
      <c r="G874" t="s">
        <v>19</v>
      </c>
      <c r="H874" t="s">
        <v>35</v>
      </c>
      <c r="I874" t="str">
        <f>"1-2"</f>
        <v>1-2</v>
      </c>
      <c r="J874" t="s">
        <v>21</v>
      </c>
      <c r="K874">
        <v>1.7629999999999999</v>
      </c>
      <c r="L874">
        <v>1</v>
      </c>
      <c r="M874">
        <v>0.76</v>
      </c>
      <c r="N874" t="s">
        <v>22</v>
      </c>
      <c r="O874" t="s">
        <v>261</v>
      </c>
      <c r="P874" s="15">
        <f t="shared" si="13"/>
        <v>38.879999999999967</v>
      </c>
      <c r="Q874" s="20">
        <v>43556</v>
      </c>
    </row>
    <row r="875" spans="1:17" x14ac:dyDescent="0.25">
      <c r="A875">
        <v>90</v>
      </c>
      <c r="B875" t="s">
        <v>258</v>
      </c>
      <c r="C875" t="s">
        <v>16</v>
      </c>
      <c r="D875" t="s">
        <v>55</v>
      </c>
      <c r="E875" t="s">
        <v>259</v>
      </c>
      <c r="F875">
        <v>0</v>
      </c>
      <c r="G875" t="s">
        <v>27</v>
      </c>
      <c r="H875" t="s">
        <v>110</v>
      </c>
      <c r="I875" t="str">
        <f>"0-4"</f>
        <v>0-4</v>
      </c>
      <c r="J875" t="s">
        <v>21</v>
      </c>
      <c r="K875">
        <v>1.97</v>
      </c>
      <c r="L875">
        <v>1</v>
      </c>
      <c r="M875">
        <v>-1</v>
      </c>
      <c r="N875" t="s">
        <v>22</v>
      </c>
      <c r="O875" t="s">
        <v>255</v>
      </c>
      <c r="P875" s="15">
        <f t="shared" si="13"/>
        <v>37.879999999999967</v>
      </c>
      <c r="Q875" s="20">
        <v>43556</v>
      </c>
    </row>
    <row r="876" spans="1:17" x14ac:dyDescent="0.25">
      <c r="A876">
        <v>89</v>
      </c>
      <c r="B876" t="s">
        <v>256</v>
      </c>
      <c r="C876" t="s">
        <v>16</v>
      </c>
      <c r="D876" t="s">
        <v>59</v>
      </c>
      <c r="E876" t="s">
        <v>257</v>
      </c>
      <c r="F876">
        <v>1</v>
      </c>
      <c r="G876" t="s">
        <v>81</v>
      </c>
      <c r="H876" t="s">
        <v>251</v>
      </c>
      <c r="I876" t="str">
        <f>"0-2"</f>
        <v>0-2</v>
      </c>
      <c r="J876" t="s">
        <v>21</v>
      </c>
      <c r="K876">
        <v>1.806</v>
      </c>
      <c r="L876">
        <v>1</v>
      </c>
      <c r="M876">
        <v>0</v>
      </c>
      <c r="N876" t="s">
        <v>22</v>
      </c>
      <c r="O876" t="s">
        <v>255</v>
      </c>
      <c r="P876" s="15">
        <f t="shared" si="13"/>
        <v>37.879999999999967</v>
      </c>
      <c r="Q876" s="20">
        <v>43556</v>
      </c>
    </row>
    <row r="877" spans="1:17" x14ac:dyDescent="0.25">
      <c r="A877">
        <v>88</v>
      </c>
      <c r="B877" t="s">
        <v>187</v>
      </c>
      <c r="C877" t="s">
        <v>16</v>
      </c>
      <c r="D877" t="s">
        <v>59</v>
      </c>
      <c r="E877" t="s">
        <v>254</v>
      </c>
      <c r="F877">
        <v>0</v>
      </c>
      <c r="G877" t="s">
        <v>27</v>
      </c>
      <c r="H877" t="s">
        <v>172</v>
      </c>
      <c r="I877" t="str">
        <f>"0-1"</f>
        <v>0-1</v>
      </c>
      <c r="J877" t="s">
        <v>21</v>
      </c>
      <c r="K877">
        <v>1.97</v>
      </c>
      <c r="L877">
        <v>1</v>
      </c>
      <c r="M877">
        <v>-1</v>
      </c>
      <c r="N877" t="s">
        <v>22</v>
      </c>
      <c r="O877" t="s">
        <v>255</v>
      </c>
      <c r="P877" s="15">
        <f t="shared" si="13"/>
        <v>36.879999999999967</v>
      </c>
      <c r="Q877" s="20">
        <v>43556</v>
      </c>
    </row>
    <row r="878" spans="1:17" x14ac:dyDescent="0.25">
      <c r="A878">
        <v>87</v>
      </c>
      <c r="B878" t="s">
        <v>187</v>
      </c>
      <c r="C878" t="s">
        <v>16</v>
      </c>
      <c r="D878" t="s">
        <v>59</v>
      </c>
      <c r="E878" t="s">
        <v>253</v>
      </c>
      <c r="F878">
        <v>1.69</v>
      </c>
      <c r="G878" t="s">
        <v>19</v>
      </c>
      <c r="H878" t="s">
        <v>113</v>
      </c>
      <c r="I878" t="str">
        <f>"2-2"</f>
        <v>2-2</v>
      </c>
      <c r="J878" t="s">
        <v>21</v>
      </c>
      <c r="K878">
        <v>1.6890000000000001</v>
      </c>
      <c r="L878">
        <v>1</v>
      </c>
      <c r="M878">
        <v>0.69</v>
      </c>
      <c r="N878" t="s">
        <v>22</v>
      </c>
      <c r="O878" t="s">
        <v>252</v>
      </c>
      <c r="P878" s="15">
        <f t="shared" si="13"/>
        <v>37.569999999999965</v>
      </c>
      <c r="Q878" s="20">
        <v>43556</v>
      </c>
    </row>
    <row r="879" spans="1:17" x14ac:dyDescent="0.25">
      <c r="A879">
        <v>86</v>
      </c>
      <c r="B879" t="s">
        <v>249</v>
      </c>
      <c r="C879" t="s">
        <v>16</v>
      </c>
      <c r="D879" t="s">
        <v>59</v>
      </c>
      <c r="E879" t="s">
        <v>250</v>
      </c>
      <c r="F879">
        <v>1.73</v>
      </c>
      <c r="G879" t="s">
        <v>19</v>
      </c>
      <c r="H879" t="s">
        <v>251</v>
      </c>
      <c r="I879" t="str">
        <f>"3-1"</f>
        <v>3-1</v>
      </c>
      <c r="J879" t="s">
        <v>21</v>
      </c>
      <c r="K879">
        <v>1.7290000000000001</v>
      </c>
      <c r="L879">
        <v>1</v>
      </c>
      <c r="M879">
        <v>0.73</v>
      </c>
      <c r="N879" t="s">
        <v>22</v>
      </c>
      <c r="O879" t="s">
        <v>252</v>
      </c>
      <c r="P879" s="15">
        <f t="shared" si="13"/>
        <v>38.299999999999962</v>
      </c>
      <c r="Q879" s="20">
        <v>43556</v>
      </c>
    </row>
    <row r="880" spans="1:17" x14ac:dyDescent="0.25">
      <c r="A880">
        <v>85</v>
      </c>
      <c r="B880" t="s">
        <v>245</v>
      </c>
      <c r="C880" t="s">
        <v>16</v>
      </c>
      <c r="D880" t="s">
        <v>230</v>
      </c>
      <c r="E880" t="s">
        <v>248</v>
      </c>
      <c r="F880">
        <v>2.0699999999999998</v>
      </c>
      <c r="G880" t="s">
        <v>19</v>
      </c>
      <c r="H880" t="s">
        <v>20</v>
      </c>
      <c r="I880" t="str">
        <f>"3-0"</f>
        <v>3-0</v>
      </c>
      <c r="J880" t="s">
        <v>21</v>
      </c>
      <c r="K880">
        <v>2.0699999999999998</v>
      </c>
      <c r="L880">
        <v>1</v>
      </c>
      <c r="M880">
        <v>1.07</v>
      </c>
      <c r="N880" t="s">
        <v>22</v>
      </c>
      <c r="O880" t="s">
        <v>247</v>
      </c>
      <c r="P880" s="15">
        <f t="shared" si="13"/>
        <v>39.369999999999962</v>
      </c>
      <c r="Q880" s="20">
        <v>43556</v>
      </c>
    </row>
    <row r="881" spans="1:17" x14ac:dyDescent="0.25">
      <c r="A881">
        <v>84</v>
      </c>
      <c r="B881" t="s">
        <v>245</v>
      </c>
      <c r="C881" t="s">
        <v>16</v>
      </c>
      <c r="D881" t="s">
        <v>230</v>
      </c>
      <c r="E881" t="s">
        <v>246</v>
      </c>
      <c r="F881">
        <v>0</v>
      </c>
      <c r="G881" t="s">
        <v>27</v>
      </c>
      <c r="H881" t="s">
        <v>73</v>
      </c>
      <c r="I881" t="str">
        <f>"1-2"</f>
        <v>1-2</v>
      </c>
      <c r="J881" t="s">
        <v>21</v>
      </c>
      <c r="K881">
        <v>1.6890000000000001</v>
      </c>
      <c r="L881">
        <v>1</v>
      </c>
      <c r="M881">
        <v>-1</v>
      </c>
      <c r="N881" t="s">
        <v>22</v>
      </c>
      <c r="O881" t="s">
        <v>247</v>
      </c>
      <c r="P881" s="15">
        <f t="shared" si="13"/>
        <v>38.369999999999962</v>
      </c>
      <c r="Q881" s="20">
        <v>43556</v>
      </c>
    </row>
    <row r="882" spans="1:17" x14ac:dyDescent="0.25">
      <c r="A882">
        <v>83</v>
      </c>
      <c r="B882" t="s">
        <v>243</v>
      </c>
      <c r="C882" t="s">
        <v>16</v>
      </c>
      <c r="D882" t="s">
        <v>17</v>
      </c>
      <c r="E882" t="s">
        <v>244</v>
      </c>
      <c r="F882">
        <v>0</v>
      </c>
      <c r="G882" t="s">
        <v>27</v>
      </c>
      <c r="H882" t="s">
        <v>39</v>
      </c>
      <c r="I882" t="str">
        <f>"1-1"</f>
        <v>1-1</v>
      </c>
      <c r="J882" t="s">
        <v>21</v>
      </c>
      <c r="K882">
        <v>1.819</v>
      </c>
      <c r="L882">
        <v>1</v>
      </c>
      <c r="M882">
        <v>-1</v>
      </c>
      <c r="N882" t="s">
        <v>22</v>
      </c>
      <c r="O882" t="s">
        <v>241</v>
      </c>
      <c r="P882" s="15">
        <f t="shared" si="13"/>
        <v>37.369999999999962</v>
      </c>
      <c r="Q882" s="20">
        <v>43556</v>
      </c>
    </row>
    <row r="883" spans="1:17" x14ac:dyDescent="0.25">
      <c r="A883">
        <v>82</v>
      </c>
      <c r="B883" t="s">
        <v>176</v>
      </c>
      <c r="C883" t="s">
        <v>16</v>
      </c>
      <c r="D883" t="s">
        <v>17</v>
      </c>
      <c r="E883" t="s">
        <v>242</v>
      </c>
      <c r="F883">
        <v>0</v>
      </c>
      <c r="G883" t="s">
        <v>27</v>
      </c>
      <c r="H883" t="s">
        <v>93</v>
      </c>
      <c r="I883" t="str">
        <f>"3-0"</f>
        <v>3-0</v>
      </c>
      <c r="J883" t="s">
        <v>21</v>
      </c>
      <c r="K883">
        <v>1.6839999999999999</v>
      </c>
      <c r="L883">
        <v>1</v>
      </c>
      <c r="M883">
        <v>-1</v>
      </c>
      <c r="N883" t="s">
        <v>22</v>
      </c>
      <c r="O883" t="s">
        <v>241</v>
      </c>
      <c r="P883" s="15">
        <f t="shared" si="13"/>
        <v>36.369999999999962</v>
      </c>
      <c r="Q883" s="20">
        <v>43556</v>
      </c>
    </row>
    <row r="884" spans="1:17" x14ac:dyDescent="0.25">
      <c r="A884">
        <v>81</v>
      </c>
      <c r="B884" t="s">
        <v>176</v>
      </c>
      <c r="C884" t="s">
        <v>16</v>
      </c>
      <c r="D884" t="s">
        <v>17</v>
      </c>
      <c r="E884" t="s">
        <v>240</v>
      </c>
      <c r="F884">
        <v>2.0699999999999998</v>
      </c>
      <c r="G884" t="s">
        <v>19</v>
      </c>
      <c r="H884" t="s">
        <v>35</v>
      </c>
      <c r="I884" t="str">
        <f>"0-1"</f>
        <v>0-1</v>
      </c>
      <c r="J884" t="s">
        <v>21</v>
      </c>
      <c r="K884">
        <v>2.0699999999999998</v>
      </c>
      <c r="L884">
        <v>1</v>
      </c>
      <c r="M884">
        <v>1.07</v>
      </c>
      <c r="N884" t="s">
        <v>22</v>
      </c>
      <c r="O884" t="s">
        <v>241</v>
      </c>
      <c r="P884" s="15">
        <f t="shared" si="13"/>
        <v>37.439999999999962</v>
      </c>
      <c r="Q884" s="20">
        <v>43556</v>
      </c>
    </row>
    <row r="885" spans="1:17" x14ac:dyDescent="0.25">
      <c r="A885">
        <v>80</v>
      </c>
      <c r="B885" t="s">
        <v>207</v>
      </c>
      <c r="C885" t="s">
        <v>16</v>
      </c>
      <c r="D885" t="s">
        <v>17</v>
      </c>
      <c r="E885" t="s">
        <v>239</v>
      </c>
      <c r="F885">
        <v>2.1</v>
      </c>
      <c r="G885" t="s">
        <v>19</v>
      </c>
      <c r="H885" t="s">
        <v>93</v>
      </c>
      <c r="I885" t="str">
        <f>"1-1"</f>
        <v>1-1</v>
      </c>
      <c r="J885" t="s">
        <v>21</v>
      </c>
      <c r="K885">
        <v>2.1</v>
      </c>
      <c r="L885">
        <v>1</v>
      </c>
      <c r="M885">
        <v>1.1000000000000001</v>
      </c>
      <c r="N885" t="s">
        <v>22</v>
      </c>
      <c r="O885" t="s">
        <v>238</v>
      </c>
      <c r="P885" s="15">
        <f t="shared" si="13"/>
        <v>38.539999999999964</v>
      </c>
      <c r="Q885" s="20">
        <v>43556</v>
      </c>
    </row>
    <row r="886" spans="1:17" x14ac:dyDescent="0.25">
      <c r="A886">
        <v>79</v>
      </c>
      <c r="B886" t="s">
        <v>236</v>
      </c>
      <c r="C886" t="s">
        <v>16</v>
      </c>
      <c r="D886" t="s">
        <v>25</v>
      </c>
      <c r="E886" t="s">
        <v>237</v>
      </c>
      <c r="F886">
        <v>0</v>
      </c>
      <c r="G886" t="s">
        <v>27</v>
      </c>
      <c r="H886" t="s">
        <v>47</v>
      </c>
      <c r="I886" t="str">
        <f>"0-1"</f>
        <v>0-1</v>
      </c>
      <c r="J886" t="s">
        <v>21</v>
      </c>
      <c r="K886">
        <v>2.0699999999999998</v>
      </c>
      <c r="L886">
        <v>1</v>
      </c>
      <c r="M886">
        <v>-1</v>
      </c>
      <c r="N886" t="s">
        <v>22</v>
      </c>
      <c r="O886" t="s">
        <v>238</v>
      </c>
      <c r="P886" s="15">
        <f t="shared" si="13"/>
        <v>37.539999999999964</v>
      </c>
      <c r="Q886" s="20">
        <v>43556</v>
      </c>
    </row>
    <row r="887" spans="1:17" x14ac:dyDescent="0.25">
      <c r="A887">
        <v>78</v>
      </c>
      <c r="B887" t="s">
        <v>233</v>
      </c>
      <c r="C887" t="s">
        <v>16</v>
      </c>
      <c r="D887" t="s">
        <v>25</v>
      </c>
      <c r="E887" t="s">
        <v>234</v>
      </c>
      <c r="F887">
        <v>0</v>
      </c>
      <c r="G887" t="s">
        <v>27</v>
      </c>
      <c r="H887" t="s">
        <v>35</v>
      </c>
      <c r="I887" t="str">
        <f>"3-0"</f>
        <v>3-0</v>
      </c>
      <c r="J887" t="s">
        <v>21</v>
      </c>
      <c r="K887">
        <v>1.675</v>
      </c>
      <c r="L887">
        <v>1</v>
      </c>
      <c r="M887">
        <v>-1</v>
      </c>
      <c r="N887" t="s">
        <v>22</v>
      </c>
      <c r="O887" t="s">
        <v>235</v>
      </c>
      <c r="P887" s="15">
        <f t="shared" si="13"/>
        <v>36.539999999999964</v>
      </c>
      <c r="Q887" s="20">
        <v>43556</v>
      </c>
    </row>
    <row r="888" spans="1:17" x14ac:dyDescent="0.25">
      <c r="A888">
        <v>77</v>
      </c>
      <c r="B888" t="s">
        <v>229</v>
      </c>
      <c r="C888" t="s">
        <v>16</v>
      </c>
      <c r="D888" t="s">
        <v>230</v>
      </c>
      <c r="E888" t="s">
        <v>175</v>
      </c>
      <c r="F888">
        <v>1.95</v>
      </c>
      <c r="G888" t="s">
        <v>19</v>
      </c>
      <c r="H888" t="s">
        <v>86</v>
      </c>
      <c r="I888" t="str">
        <f>"4-3"</f>
        <v>4-3</v>
      </c>
      <c r="J888" t="s">
        <v>21</v>
      </c>
      <c r="K888">
        <v>1.952</v>
      </c>
      <c r="L888">
        <v>1</v>
      </c>
      <c r="M888">
        <v>0.95</v>
      </c>
      <c r="N888" t="s">
        <v>22</v>
      </c>
      <c r="O888" t="s">
        <v>232</v>
      </c>
      <c r="P888" s="15">
        <f t="shared" si="13"/>
        <v>37.489999999999966</v>
      </c>
      <c r="Q888" s="20">
        <v>43556</v>
      </c>
    </row>
    <row r="889" spans="1:17" x14ac:dyDescent="0.25">
      <c r="A889">
        <v>76</v>
      </c>
      <c r="B889" t="s">
        <v>229</v>
      </c>
      <c r="C889" t="s">
        <v>16</v>
      </c>
      <c r="D889" t="s">
        <v>230</v>
      </c>
      <c r="E889" t="s">
        <v>231</v>
      </c>
      <c r="F889">
        <v>0</v>
      </c>
      <c r="G889" t="s">
        <v>27</v>
      </c>
      <c r="H889" t="s">
        <v>113</v>
      </c>
      <c r="I889" t="str">
        <f>"1-4"</f>
        <v>1-4</v>
      </c>
      <c r="J889" t="s">
        <v>21</v>
      </c>
      <c r="K889">
        <v>1.8</v>
      </c>
      <c r="L889">
        <v>1</v>
      </c>
      <c r="M889">
        <v>-1</v>
      </c>
      <c r="N889" t="s">
        <v>22</v>
      </c>
      <c r="O889" t="s">
        <v>232</v>
      </c>
      <c r="P889" s="15">
        <f t="shared" si="13"/>
        <v>36.489999999999966</v>
      </c>
      <c r="Q889" s="20">
        <v>43556</v>
      </c>
    </row>
    <row r="890" spans="1:17" x14ac:dyDescent="0.25">
      <c r="A890">
        <v>75</v>
      </c>
      <c r="B890" t="s">
        <v>227</v>
      </c>
      <c r="C890" t="s">
        <v>16</v>
      </c>
      <c r="D890" t="s">
        <v>101</v>
      </c>
      <c r="E890" t="s">
        <v>228</v>
      </c>
      <c r="F890">
        <v>2.0499999999999998</v>
      </c>
      <c r="G890" t="s">
        <v>19</v>
      </c>
      <c r="H890" t="s">
        <v>86</v>
      </c>
      <c r="I890" t="str">
        <f>"2-1"</f>
        <v>2-1</v>
      </c>
      <c r="J890" t="s">
        <v>21</v>
      </c>
      <c r="K890">
        <v>2.0499999999999998</v>
      </c>
      <c r="L890">
        <v>1</v>
      </c>
      <c r="M890">
        <v>1.05</v>
      </c>
      <c r="N890" t="s">
        <v>22</v>
      </c>
      <c r="O890" t="s">
        <v>226</v>
      </c>
      <c r="P890" s="15">
        <f t="shared" si="13"/>
        <v>37.539999999999964</v>
      </c>
      <c r="Q890" s="20">
        <v>43556</v>
      </c>
    </row>
    <row r="891" spans="1:17" x14ac:dyDescent="0.25">
      <c r="A891">
        <v>74</v>
      </c>
      <c r="B891" t="s">
        <v>224</v>
      </c>
      <c r="C891" t="s">
        <v>16</v>
      </c>
      <c r="D891" t="s">
        <v>101</v>
      </c>
      <c r="E891" t="s">
        <v>225</v>
      </c>
      <c r="F891">
        <v>0</v>
      </c>
      <c r="G891" t="s">
        <v>27</v>
      </c>
      <c r="H891" t="s">
        <v>113</v>
      </c>
      <c r="I891" t="str">
        <f>"1-3"</f>
        <v>1-3</v>
      </c>
      <c r="J891" t="s">
        <v>21</v>
      </c>
      <c r="K891">
        <v>1.9610000000000001</v>
      </c>
      <c r="L891">
        <v>1</v>
      </c>
      <c r="M891">
        <v>-1</v>
      </c>
      <c r="N891" t="s">
        <v>22</v>
      </c>
      <c r="O891" t="s">
        <v>226</v>
      </c>
      <c r="P891" s="15">
        <f t="shared" si="13"/>
        <v>36.539999999999964</v>
      </c>
      <c r="Q891" s="20">
        <v>43556</v>
      </c>
    </row>
    <row r="892" spans="1:17" x14ac:dyDescent="0.25">
      <c r="A892">
        <v>73</v>
      </c>
      <c r="B892" t="s">
        <v>221</v>
      </c>
      <c r="C892" t="s">
        <v>16</v>
      </c>
      <c r="D892" t="s">
        <v>101</v>
      </c>
      <c r="E892" t="s">
        <v>223</v>
      </c>
      <c r="F892">
        <v>0</v>
      </c>
      <c r="G892" t="s">
        <v>27</v>
      </c>
      <c r="H892" t="s">
        <v>73</v>
      </c>
      <c r="I892" t="str">
        <f>"0-1"</f>
        <v>0-1</v>
      </c>
      <c r="J892" t="s">
        <v>21</v>
      </c>
      <c r="K892">
        <v>1.7869999999999999</v>
      </c>
      <c r="L892">
        <v>1</v>
      </c>
      <c r="M892">
        <v>-1</v>
      </c>
      <c r="N892" t="s">
        <v>22</v>
      </c>
      <c r="O892" t="s">
        <v>220</v>
      </c>
      <c r="P892" s="15">
        <f t="shared" si="13"/>
        <v>35.539999999999964</v>
      </c>
      <c r="Q892" s="20">
        <v>43556</v>
      </c>
    </row>
    <row r="893" spans="1:17" x14ac:dyDescent="0.25">
      <c r="A893">
        <v>72</v>
      </c>
      <c r="B893" t="s">
        <v>221</v>
      </c>
      <c r="C893" t="s">
        <v>16</v>
      </c>
      <c r="D893" t="s">
        <v>101</v>
      </c>
      <c r="E893" t="s">
        <v>222</v>
      </c>
      <c r="F893">
        <v>2.2000000000000002</v>
      </c>
      <c r="G893" t="s">
        <v>19</v>
      </c>
      <c r="H893" t="s">
        <v>35</v>
      </c>
      <c r="I893" t="str">
        <f>"1-3"</f>
        <v>1-3</v>
      </c>
      <c r="J893" t="s">
        <v>21</v>
      </c>
      <c r="K893">
        <v>2.2000000000000002</v>
      </c>
      <c r="L893">
        <v>1</v>
      </c>
      <c r="M893">
        <v>1.2</v>
      </c>
      <c r="N893" t="s">
        <v>22</v>
      </c>
      <c r="O893" t="s">
        <v>220</v>
      </c>
      <c r="P893" s="15">
        <f t="shared" si="13"/>
        <v>36.739999999999966</v>
      </c>
      <c r="Q893" s="20">
        <v>43556</v>
      </c>
    </row>
    <row r="894" spans="1:17" x14ac:dyDescent="0.25">
      <c r="A894">
        <v>71</v>
      </c>
      <c r="B894" t="s">
        <v>218</v>
      </c>
      <c r="C894" t="s">
        <v>16</v>
      </c>
      <c r="D894" t="s">
        <v>101</v>
      </c>
      <c r="E894" t="s">
        <v>219</v>
      </c>
      <c r="F894">
        <v>1.7</v>
      </c>
      <c r="G894" t="s">
        <v>19</v>
      </c>
      <c r="H894" t="s">
        <v>113</v>
      </c>
      <c r="I894" t="str">
        <f>"0-0"</f>
        <v>0-0</v>
      </c>
      <c r="J894" t="s">
        <v>21</v>
      </c>
      <c r="K894">
        <v>1.6990000000000001</v>
      </c>
      <c r="L894">
        <v>1</v>
      </c>
      <c r="M894">
        <v>0.7</v>
      </c>
      <c r="N894" t="s">
        <v>22</v>
      </c>
      <c r="O894" t="s">
        <v>220</v>
      </c>
      <c r="P894" s="15">
        <f t="shared" si="13"/>
        <v>37.439999999999969</v>
      </c>
      <c r="Q894" s="20">
        <v>43556</v>
      </c>
    </row>
    <row r="895" spans="1:17" x14ac:dyDescent="0.25">
      <c r="A895">
        <v>70</v>
      </c>
      <c r="B895" t="s">
        <v>160</v>
      </c>
      <c r="C895" t="s">
        <v>16</v>
      </c>
      <c r="D895" t="s">
        <v>101</v>
      </c>
      <c r="E895" t="s">
        <v>217</v>
      </c>
      <c r="F895">
        <v>2.17</v>
      </c>
      <c r="G895" t="s">
        <v>19</v>
      </c>
      <c r="H895" t="s">
        <v>35</v>
      </c>
      <c r="I895" t="str">
        <f>"0-2"</f>
        <v>0-2</v>
      </c>
      <c r="J895" t="s">
        <v>21</v>
      </c>
      <c r="K895">
        <v>2.17</v>
      </c>
      <c r="L895">
        <v>1</v>
      </c>
      <c r="M895">
        <v>1.17</v>
      </c>
      <c r="N895" t="s">
        <v>22</v>
      </c>
      <c r="O895" t="s">
        <v>216</v>
      </c>
      <c r="P895" s="15">
        <f t="shared" si="13"/>
        <v>38.609999999999971</v>
      </c>
      <c r="Q895" s="20">
        <v>43556</v>
      </c>
    </row>
    <row r="896" spans="1:17" x14ac:dyDescent="0.25">
      <c r="A896">
        <v>69</v>
      </c>
      <c r="B896" t="s">
        <v>199</v>
      </c>
      <c r="C896" t="s">
        <v>16</v>
      </c>
      <c r="D896" t="s">
        <v>200</v>
      </c>
      <c r="E896" t="s">
        <v>215</v>
      </c>
      <c r="F896">
        <v>1.83</v>
      </c>
      <c r="G896" t="s">
        <v>19</v>
      </c>
      <c r="H896" t="s">
        <v>86</v>
      </c>
      <c r="I896" t="str">
        <f>"4-3"</f>
        <v>4-3</v>
      </c>
      <c r="J896" t="s">
        <v>21</v>
      </c>
      <c r="K896">
        <v>1.8260000000000001</v>
      </c>
      <c r="L896">
        <v>1</v>
      </c>
      <c r="M896">
        <v>0.83</v>
      </c>
      <c r="N896" t="s">
        <v>22</v>
      </c>
      <c r="O896" t="s">
        <v>216</v>
      </c>
      <c r="P896" s="15">
        <f t="shared" si="13"/>
        <v>39.439999999999969</v>
      </c>
      <c r="Q896" s="20">
        <v>43556</v>
      </c>
    </row>
    <row r="897" spans="1:17" x14ac:dyDescent="0.25">
      <c r="A897">
        <v>68</v>
      </c>
      <c r="B897" t="s">
        <v>199</v>
      </c>
      <c r="C897" t="s">
        <v>16</v>
      </c>
      <c r="D897" t="s">
        <v>200</v>
      </c>
      <c r="E897" t="s">
        <v>214</v>
      </c>
      <c r="F897">
        <v>0</v>
      </c>
      <c r="G897" t="s">
        <v>27</v>
      </c>
      <c r="H897" t="s">
        <v>93</v>
      </c>
      <c r="I897" t="str">
        <f>"2-0"</f>
        <v>2-0</v>
      </c>
      <c r="J897" t="s">
        <v>21</v>
      </c>
      <c r="K897">
        <v>2.14</v>
      </c>
      <c r="L897">
        <v>1</v>
      </c>
      <c r="M897">
        <v>-1</v>
      </c>
      <c r="N897" t="s">
        <v>22</v>
      </c>
      <c r="O897" t="s">
        <v>213</v>
      </c>
      <c r="P897" s="15">
        <f t="shared" si="13"/>
        <v>38.439999999999969</v>
      </c>
      <c r="Q897" s="20">
        <v>43556</v>
      </c>
    </row>
    <row r="898" spans="1:17" x14ac:dyDescent="0.25">
      <c r="A898">
        <v>67</v>
      </c>
      <c r="B898" t="s">
        <v>199</v>
      </c>
      <c r="C898" t="s">
        <v>16</v>
      </c>
      <c r="D898" t="s">
        <v>200</v>
      </c>
      <c r="E898" t="s">
        <v>212</v>
      </c>
      <c r="F898">
        <v>2.02</v>
      </c>
      <c r="G898" t="s">
        <v>19</v>
      </c>
      <c r="H898" t="s">
        <v>61</v>
      </c>
      <c r="I898" t="str">
        <f>"2-0"</f>
        <v>2-0</v>
      </c>
      <c r="J898" t="s">
        <v>21</v>
      </c>
      <c r="K898">
        <v>2.02</v>
      </c>
      <c r="L898">
        <v>1</v>
      </c>
      <c r="M898">
        <v>1.02</v>
      </c>
      <c r="N898" t="s">
        <v>22</v>
      </c>
      <c r="O898" t="s">
        <v>213</v>
      </c>
      <c r="P898" s="15">
        <f t="shared" si="13"/>
        <v>39.459999999999972</v>
      </c>
      <c r="Q898" s="20">
        <v>43556</v>
      </c>
    </row>
    <row r="899" spans="1:17" x14ac:dyDescent="0.25">
      <c r="A899">
        <v>66</v>
      </c>
      <c r="B899" t="s">
        <v>210</v>
      </c>
      <c r="C899" t="s">
        <v>16</v>
      </c>
      <c r="D899" t="s">
        <v>55</v>
      </c>
      <c r="E899" t="s">
        <v>211</v>
      </c>
      <c r="F899">
        <v>0</v>
      </c>
      <c r="G899" t="s">
        <v>27</v>
      </c>
      <c r="H899" t="s">
        <v>191</v>
      </c>
      <c r="I899" t="str">
        <f>"1-0"</f>
        <v>1-0</v>
      </c>
      <c r="J899" t="s">
        <v>21</v>
      </c>
      <c r="K899">
        <v>1.694</v>
      </c>
      <c r="L899">
        <v>1</v>
      </c>
      <c r="M899">
        <v>-1</v>
      </c>
      <c r="N899" t="s">
        <v>22</v>
      </c>
      <c r="O899" t="s">
        <v>209</v>
      </c>
      <c r="P899" s="15">
        <f t="shared" si="13"/>
        <v>38.459999999999972</v>
      </c>
      <c r="Q899" s="20">
        <v>43556</v>
      </c>
    </row>
    <row r="900" spans="1:17" x14ac:dyDescent="0.25">
      <c r="A900">
        <v>65</v>
      </c>
      <c r="B900" t="s">
        <v>207</v>
      </c>
      <c r="C900" t="s">
        <v>16</v>
      </c>
      <c r="D900" t="s">
        <v>55</v>
      </c>
      <c r="E900" t="s">
        <v>208</v>
      </c>
      <c r="F900">
        <v>2.0499999999999998</v>
      </c>
      <c r="G900" t="s">
        <v>19</v>
      </c>
      <c r="H900" t="s">
        <v>39</v>
      </c>
      <c r="I900" t="str">
        <f>"2-5"</f>
        <v>2-5</v>
      </c>
      <c r="J900" t="s">
        <v>21</v>
      </c>
      <c r="K900">
        <v>2.0499999999999998</v>
      </c>
      <c r="L900">
        <v>1</v>
      </c>
      <c r="M900">
        <v>1.05</v>
      </c>
      <c r="N900" t="s">
        <v>22</v>
      </c>
      <c r="O900" t="s">
        <v>209</v>
      </c>
      <c r="P900" s="15">
        <f t="shared" si="13"/>
        <v>39.50999999999997</v>
      </c>
      <c r="Q900" s="20">
        <v>43556</v>
      </c>
    </row>
    <row r="901" spans="1:17" x14ac:dyDescent="0.25">
      <c r="A901">
        <v>64</v>
      </c>
      <c r="B901" t="s">
        <v>187</v>
      </c>
      <c r="C901" t="s">
        <v>16</v>
      </c>
      <c r="D901" t="s">
        <v>59</v>
      </c>
      <c r="E901" t="s">
        <v>205</v>
      </c>
      <c r="F901">
        <v>1.8</v>
      </c>
      <c r="G901" t="s">
        <v>19</v>
      </c>
      <c r="H901" t="s">
        <v>39</v>
      </c>
      <c r="I901" t="str">
        <f>"1-2"</f>
        <v>1-2</v>
      </c>
      <c r="J901" t="s">
        <v>21</v>
      </c>
      <c r="K901">
        <v>1.8</v>
      </c>
      <c r="L901">
        <v>1</v>
      </c>
      <c r="M901">
        <v>0.8</v>
      </c>
      <c r="N901" t="s">
        <v>22</v>
      </c>
      <c r="O901" t="s">
        <v>206</v>
      </c>
      <c r="P901" s="15">
        <f t="shared" ref="P901:P964" si="14">P900+M901</f>
        <v>40.309999999999967</v>
      </c>
      <c r="Q901" s="20">
        <v>43556</v>
      </c>
    </row>
    <row r="902" spans="1:17" x14ac:dyDescent="0.25">
      <c r="A902">
        <v>63</v>
      </c>
      <c r="B902" t="s">
        <v>203</v>
      </c>
      <c r="C902" t="s">
        <v>16</v>
      </c>
      <c r="D902" t="s">
        <v>101</v>
      </c>
      <c r="E902" t="s">
        <v>204</v>
      </c>
      <c r="F902">
        <v>1.74</v>
      </c>
      <c r="G902" t="s">
        <v>19</v>
      </c>
      <c r="H902" t="s">
        <v>110</v>
      </c>
      <c r="I902" t="str">
        <f>"3-2"</f>
        <v>3-2</v>
      </c>
      <c r="J902" t="s">
        <v>21</v>
      </c>
      <c r="K902">
        <v>1.7350000000000001</v>
      </c>
      <c r="L902">
        <v>1</v>
      </c>
      <c r="M902">
        <v>0.74</v>
      </c>
      <c r="N902" t="s">
        <v>22</v>
      </c>
      <c r="O902" t="s">
        <v>202</v>
      </c>
      <c r="P902" s="15">
        <f t="shared" si="14"/>
        <v>41.049999999999969</v>
      </c>
      <c r="Q902" s="20">
        <v>43556</v>
      </c>
    </row>
    <row r="903" spans="1:17" x14ac:dyDescent="0.25">
      <c r="A903">
        <v>62</v>
      </c>
      <c r="B903" t="s">
        <v>199</v>
      </c>
      <c r="C903" t="s">
        <v>16</v>
      </c>
      <c r="D903" t="s">
        <v>200</v>
      </c>
      <c r="E903" t="s">
        <v>201</v>
      </c>
      <c r="F903">
        <v>1.7</v>
      </c>
      <c r="G903" t="s">
        <v>19</v>
      </c>
      <c r="H903" t="s">
        <v>32</v>
      </c>
      <c r="I903" t="str">
        <f>"0-1"</f>
        <v>0-1</v>
      </c>
      <c r="J903" t="s">
        <v>21</v>
      </c>
      <c r="K903">
        <v>1.6990000000000001</v>
      </c>
      <c r="L903">
        <v>1</v>
      </c>
      <c r="M903">
        <v>0.7</v>
      </c>
      <c r="N903" t="s">
        <v>22</v>
      </c>
      <c r="O903" t="s">
        <v>202</v>
      </c>
      <c r="P903" s="15">
        <f t="shared" si="14"/>
        <v>41.749999999999972</v>
      </c>
      <c r="Q903" s="20">
        <v>43556</v>
      </c>
    </row>
    <row r="904" spans="1:17" x14ac:dyDescent="0.25">
      <c r="A904">
        <v>61</v>
      </c>
      <c r="B904" t="s">
        <v>195</v>
      </c>
      <c r="C904" t="s">
        <v>16</v>
      </c>
      <c r="D904" t="s">
        <v>25</v>
      </c>
      <c r="E904" t="s">
        <v>196</v>
      </c>
      <c r="F904">
        <v>1.99</v>
      </c>
      <c r="G904" t="s">
        <v>19</v>
      </c>
      <c r="H904" t="s">
        <v>197</v>
      </c>
      <c r="I904" t="str">
        <f>"0-0"</f>
        <v>0-0</v>
      </c>
      <c r="J904" t="s">
        <v>21</v>
      </c>
      <c r="K904">
        <v>1.99</v>
      </c>
      <c r="L904">
        <v>1</v>
      </c>
      <c r="M904">
        <v>0.99</v>
      </c>
      <c r="N904" t="s">
        <v>22</v>
      </c>
      <c r="O904" t="s">
        <v>198</v>
      </c>
      <c r="P904" s="15">
        <f t="shared" si="14"/>
        <v>42.739999999999974</v>
      </c>
      <c r="Q904" s="20">
        <v>43556</v>
      </c>
    </row>
    <row r="905" spans="1:17" x14ac:dyDescent="0.25">
      <c r="A905">
        <v>60</v>
      </c>
      <c r="B905" t="s">
        <v>193</v>
      </c>
      <c r="C905" t="s">
        <v>16</v>
      </c>
      <c r="D905" t="s">
        <v>17</v>
      </c>
      <c r="E905" t="s">
        <v>194</v>
      </c>
      <c r="F905">
        <v>1</v>
      </c>
      <c r="G905" t="s">
        <v>81</v>
      </c>
      <c r="H905" t="s">
        <v>32</v>
      </c>
      <c r="I905" t="str">
        <f>"2-1"</f>
        <v>2-1</v>
      </c>
      <c r="J905" t="s">
        <v>21</v>
      </c>
      <c r="K905">
        <v>2.06</v>
      </c>
      <c r="L905">
        <v>1</v>
      </c>
      <c r="M905">
        <v>0</v>
      </c>
      <c r="N905" t="s">
        <v>22</v>
      </c>
      <c r="O905" t="s">
        <v>192</v>
      </c>
      <c r="P905" s="15">
        <f t="shared" si="14"/>
        <v>42.739999999999974</v>
      </c>
      <c r="Q905" s="20">
        <v>43556</v>
      </c>
    </row>
    <row r="906" spans="1:17" x14ac:dyDescent="0.25">
      <c r="A906">
        <v>59</v>
      </c>
      <c r="B906" t="s">
        <v>189</v>
      </c>
      <c r="C906" t="s">
        <v>16</v>
      </c>
      <c r="D906" t="s">
        <v>25</v>
      </c>
      <c r="E906" t="s">
        <v>190</v>
      </c>
      <c r="F906">
        <v>0</v>
      </c>
      <c r="G906" t="s">
        <v>27</v>
      </c>
      <c r="H906" t="s">
        <v>191</v>
      </c>
      <c r="I906" t="str">
        <f>"2-1"</f>
        <v>2-1</v>
      </c>
      <c r="J906" t="s">
        <v>21</v>
      </c>
      <c r="K906">
        <v>2.0699999999999998</v>
      </c>
      <c r="L906">
        <v>1</v>
      </c>
      <c r="M906">
        <v>-1</v>
      </c>
      <c r="N906" t="s">
        <v>22</v>
      </c>
      <c r="O906" t="s">
        <v>192</v>
      </c>
      <c r="P906" s="15">
        <f t="shared" si="14"/>
        <v>41.739999999999974</v>
      </c>
      <c r="Q906" s="20">
        <v>43556</v>
      </c>
    </row>
    <row r="907" spans="1:17" x14ac:dyDescent="0.25">
      <c r="A907">
        <v>58</v>
      </c>
      <c r="B907" t="s">
        <v>187</v>
      </c>
      <c r="C907" t="s">
        <v>16</v>
      </c>
      <c r="D907" t="s">
        <v>59</v>
      </c>
      <c r="E907" t="s">
        <v>188</v>
      </c>
      <c r="F907">
        <v>0</v>
      </c>
      <c r="G907" t="s">
        <v>27</v>
      </c>
      <c r="H907" t="s">
        <v>73</v>
      </c>
      <c r="I907" t="str">
        <f>"0-0"</f>
        <v>0-0</v>
      </c>
      <c r="J907" t="s">
        <v>21</v>
      </c>
      <c r="K907">
        <v>1.7509999999999999</v>
      </c>
      <c r="L907">
        <v>1</v>
      </c>
      <c r="M907">
        <v>-1</v>
      </c>
      <c r="N907" t="s">
        <v>22</v>
      </c>
      <c r="O907" t="s">
        <v>186</v>
      </c>
      <c r="P907" s="15">
        <f t="shared" si="14"/>
        <v>40.739999999999974</v>
      </c>
      <c r="Q907" s="20">
        <v>43556</v>
      </c>
    </row>
    <row r="908" spans="1:17" x14ac:dyDescent="0.25">
      <c r="A908">
        <v>57</v>
      </c>
      <c r="B908" t="s">
        <v>184</v>
      </c>
      <c r="C908" t="s">
        <v>16</v>
      </c>
      <c r="D908" t="s">
        <v>59</v>
      </c>
      <c r="E908" t="s">
        <v>185</v>
      </c>
      <c r="F908">
        <v>0</v>
      </c>
      <c r="G908" t="s">
        <v>27</v>
      </c>
      <c r="H908" t="s">
        <v>35</v>
      </c>
      <c r="I908" t="str">
        <f>"4-0"</f>
        <v>4-0</v>
      </c>
      <c r="J908" t="s">
        <v>21</v>
      </c>
      <c r="K908">
        <v>1.671</v>
      </c>
      <c r="L908">
        <v>1</v>
      </c>
      <c r="M908">
        <v>-1</v>
      </c>
      <c r="N908" t="s">
        <v>22</v>
      </c>
      <c r="O908" t="s">
        <v>186</v>
      </c>
      <c r="P908" s="15">
        <f t="shared" si="14"/>
        <v>39.739999999999974</v>
      </c>
      <c r="Q908" s="20">
        <v>43556</v>
      </c>
    </row>
    <row r="909" spans="1:17" x14ac:dyDescent="0.25">
      <c r="A909">
        <v>56</v>
      </c>
      <c r="B909" t="s">
        <v>182</v>
      </c>
      <c r="C909" t="s">
        <v>16</v>
      </c>
      <c r="D909" t="s">
        <v>101</v>
      </c>
      <c r="E909" t="s">
        <v>183</v>
      </c>
      <c r="F909">
        <v>0</v>
      </c>
      <c r="G909" t="s">
        <v>27</v>
      </c>
      <c r="H909" t="s">
        <v>35</v>
      </c>
      <c r="I909" t="str">
        <f>"3-2"</f>
        <v>3-2</v>
      </c>
      <c r="J909" t="s">
        <v>21</v>
      </c>
      <c r="K909">
        <v>1.909</v>
      </c>
      <c r="L909">
        <v>1</v>
      </c>
      <c r="M909">
        <v>-1</v>
      </c>
      <c r="N909" t="s">
        <v>22</v>
      </c>
      <c r="O909" t="s">
        <v>179</v>
      </c>
      <c r="P909" s="15">
        <f t="shared" si="14"/>
        <v>38.739999999999974</v>
      </c>
      <c r="Q909" s="20">
        <v>43556</v>
      </c>
    </row>
    <row r="910" spans="1:17" x14ac:dyDescent="0.25">
      <c r="A910">
        <v>55</v>
      </c>
      <c r="B910" t="s">
        <v>180</v>
      </c>
      <c r="C910" t="s">
        <v>16</v>
      </c>
      <c r="D910" t="s">
        <v>101</v>
      </c>
      <c r="E910" t="s">
        <v>181</v>
      </c>
      <c r="F910">
        <v>1.8</v>
      </c>
      <c r="G910" t="s">
        <v>19</v>
      </c>
      <c r="H910" t="s">
        <v>51</v>
      </c>
      <c r="I910" t="str">
        <f>"3-1"</f>
        <v>3-1</v>
      </c>
      <c r="J910" t="s">
        <v>21</v>
      </c>
      <c r="K910">
        <v>1.8</v>
      </c>
      <c r="L910">
        <v>1</v>
      </c>
      <c r="M910">
        <v>0.8</v>
      </c>
      <c r="N910" t="s">
        <v>22</v>
      </c>
      <c r="O910" t="s">
        <v>179</v>
      </c>
      <c r="P910" s="15">
        <f t="shared" si="14"/>
        <v>39.539999999999971</v>
      </c>
      <c r="Q910" s="20">
        <v>43556</v>
      </c>
    </row>
    <row r="911" spans="1:17" x14ac:dyDescent="0.25">
      <c r="A911">
        <v>54</v>
      </c>
      <c r="B911" t="s">
        <v>176</v>
      </c>
      <c r="C911" t="s">
        <v>16</v>
      </c>
      <c r="D911" t="s">
        <v>17</v>
      </c>
      <c r="E911" t="s">
        <v>177</v>
      </c>
      <c r="F911">
        <v>1.95</v>
      </c>
      <c r="G911" t="s">
        <v>19</v>
      </c>
      <c r="H911" t="s">
        <v>178</v>
      </c>
      <c r="I911" t="str">
        <f>"1-2"</f>
        <v>1-2</v>
      </c>
      <c r="J911" t="s">
        <v>21</v>
      </c>
      <c r="K911">
        <v>1.952</v>
      </c>
      <c r="L911">
        <v>1</v>
      </c>
      <c r="M911">
        <v>0.95</v>
      </c>
      <c r="N911" t="s">
        <v>22</v>
      </c>
      <c r="O911" t="s">
        <v>179</v>
      </c>
      <c r="P911" s="15">
        <f t="shared" si="14"/>
        <v>40.489999999999974</v>
      </c>
      <c r="Q911" s="20">
        <v>43556</v>
      </c>
    </row>
    <row r="912" spans="1:17" x14ac:dyDescent="0.25">
      <c r="A912">
        <v>53</v>
      </c>
      <c r="B912" t="s">
        <v>174</v>
      </c>
      <c r="C912" t="s">
        <v>16</v>
      </c>
      <c r="D912" t="s">
        <v>59</v>
      </c>
      <c r="E912" t="s">
        <v>175</v>
      </c>
      <c r="F912">
        <v>2.1800000000000002</v>
      </c>
      <c r="G912" t="s">
        <v>19</v>
      </c>
      <c r="H912" t="s">
        <v>86</v>
      </c>
      <c r="I912" t="str">
        <f>"1-0"</f>
        <v>1-0</v>
      </c>
      <c r="J912" t="s">
        <v>21</v>
      </c>
      <c r="K912">
        <v>2.1800000000000002</v>
      </c>
      <c r="L912">
        <v>1</v>
      </c>
      <c r="M912">
        <v>1.18</v>
      </c>
      <c r="N912" t="s">
        <v>22</v>
      </c>
      <c r="O912" t="s">
        <v>173</v>
      </c>
      <c r="P912" s="15">
        <f t="shared" si="14"/>
        <v>41.669999999999973</v>
      </c>
      <c r="Q912" s="20">
        <v>43556</v>
      </c>
    </row>
    <row r="913" spans="1:17" x14ac:dyDescent="0.25">
      <c r="A913">
        <v>52</v>
      </c>
      <c r="B913" t="s">
        <v>160</v>
      </c>
      <c r="C913" t="s">
        <v>16</v>
      </c>
      <c r="D913" t="s">
        <v>59</v>
      </c>
      <c r="E913" t="s">
        <v>171</v>
      </c>
      <c r="F913">
        <v>0</v>
      </c>
      <c r="G913" t="s">
        <v>27</v>
      </c>
      <c r="H913" t="s">
        <v>172</v>
      </c>
      <c r="I913" t="str">
        <f>"0-2"</f>
        <v>0-2</v>
      </c>
      <c r="J913" t="s">
        <v>21</v>
      </c>
      <c r="K913">
        <v>1.9339999999999999</v>
      </c>
      <c r="L913">
        <v>1</v>
      </c>
      <c r="M913">
        <v>-1</v>
      </c>
      <c r="N913" t="s">
        <v>22</v>
      </c>
      <c r="O913" t="s">
        <v>173</v>
      </c>
      <c r="P913" s="15">
        <f t="shared" si="14"/>
        <v>40.669999999999973</v>
      </c>
      <c r="Q913" s="20">
        <v>43556</v>
      </c>
    </row>
    <row r="914" spans="1:17" x14ac:dyDescent="0.25">
      <c r="A914">
        <v>51</v>
      </c>
      <c r="B914" t="s">
        <v>169</v>
      </c>
      <c r="C914" t="s">
        <v>16</v>
      </c>
      <c r="D914" t="s">
        <v>25</v>
      </c>
      <c r="E914" t="s">
        <v>170</v>
      </c>
      <c r="F914">
        <v>0</v>
      </c>
      <c r="G914" t="s">
        <v>27</v>
      </c>
      <c r="H914" t="s">
        <v>93</v>
      </c>
      <c r="I914" t="str">
        <f>"2-1"</f>
        <v>2-1</v>
      </c>
      <c r="J914" t="s">
        <v>21</v>
      </c>
      <c r="K914">
        <v>2.17</v>
      </c>
      <c r="L914">
        <v>1</v>
      </c>
      <c r="M914">
        <v>-1</v>
      </c>
      <c r="N914" t="s">
        <v>22</v>
      </c>
      <c r="O914" t="s">
        <v>168</v>
      </c>
      <c r="P914" s="15">
        <f t="shared" si="14"/>
        <v>39.669999999999973</v>
      </c>
      <c r="Q914" s="20">
        <v>43556</v>
      </c>
    </row>
    <row r="915" spans="1:17" x14ac:dyDescent="0.25">
      <c r="A915">
        <v>50</v>
      </c>
      <c r="B915" t="s">
        <v>165</v>
      </c>
      <c r="C915" t="s">
        <v>16</v>
      </c>
      <c r="D915" t="s">
        <v>25</v>
      </c>
      <c r="E915" t="s">
        <v>166</v>
      </c>
      <c r="F915">
        <v>1.94</v>
      </c>
      <c r="G915" t="s">
        <v>19</v>
      </c>
      <c r="H915" t="s">
        <v>167</v>
      </c>
      <c r="I915" t="str">
        <f>"1-2"</f>
        <v>1-2</v>
      </c>
      <c r="J915" t="s">
        <v>21</v>
      </c>
      <c r="K915">
        <v>1.9430000000000001</v>
      </c>
      <c r="L915">
        <v>1</v>
      </c>
      <c r="M915">
        <v>0.94</v>
      </c>
      <c r="N915" t="s">
        <v>22</v>
      </c>
      <c r="O915" t="s">
        <v>168</v>
      </c>
      <c r="P915" s="15">
        <f t="shared" si="14"/>
        <v>40.609999999999971</v>
      </c>
      <c r="Q915" s="20">
        <v>43556</v>
      </c>
    </row>
    <row r="916" spans="1:17" x14ac:dyDescent="0.25">
      <c r="A916">
        <v>49</v>
      </c>
      <c r="B916" t="s">
        <v>163</v>
      </c>
      <c r="C916" t="s">
        <v>16</v>
      </c>
      <c r="D916" t="s">
        <v>17</v>
      </c>
      <c r="E916" t="s">
        <v>164</v>
      </c>
      <c r="F916">
        <v>1.93</v>
      </c>
      <c r="G916" t="s">
        <v>19</v>
      </c>
      <c r="H916" t="s">
        <v>93</v>
      </c>
      <c r="I916" t="str">
        <f>"1-2"</f>
        <v>1-2</v>
      </c>
      <c r="J916" t="s">
        <v>21</v>
      </c>
      <c r="K916">
        <v>1.9339999999999999</v>
      </c>
      <c r="L916">
        <v>1</v>
      </c>
      <c r="M916">
        <v>0.93</v>
      </c>
      <c r="N916" t="s">
        <v>22</v>
      </c>
      <c r="O916" t="s">
        <v>162</v>
      </c>
      <c r="P916" s="15">
        <f t="shared" si="14"/>
        <v>41.539999999999971</v>
      </c>
      <c r="Q916" s="20">
        <v>43556</v>
      </c>
    </row>
    <row r="917" spans="1:17" x14ac:dyDescent="0.25">
      <c r="A917">
        <v>48</v>
      </c>
      <c r="B917" t="s">
        <v>160</v>
      </c>
      <c r="C917" t="s">
        <v>16</v>
      </c>
      <c r="D917" t="s">
        <v>59</v>
      </c>
      <c r="E917" t="s">
        <v>161</v>
      </c>
      <c r="F917">
        <v>0</v>
      </c>
      <c r="G917" t="s">
        <v>27</v>
      </c>
      <c r="H917" t="s">
        <v>51</v>
      </c>
      <c r="I917" t="str">
        <f>"2-3"</f>
        <v>2-3</v>
      </c>
      <c r="J917" t="s">
        <v>21</v>
      </c>
      <c r="K917">
        <v>1.9</v>
      </c>
      <c r="L917">
        <v>1</v>
      </c>
      <c r="M917">
        <v>-1</v>
      </c>
      <c r="N917" t="s">
        <v>22</v>
      </c>
      <c r="O917" t="s">
        <v>162</v>
      </c>
      <c r="P917" s="15">
        <f t="shared" si="14"/>
        <v>40.539999999999971</v>
      </c>
      <c r="Q917" s="20">
        <v>43556</v>
      </c>
    </row>
    <row r="918" spans="1:17" x14ac:dyDescent="0.25">
      <c r="A918">
        <v>47</v>
      </c>
      <c r="B918" t="s">
        <v>158</v>
      </c>
      <c r="C918" t="s">
        <v>16</v>
      </c>
      <c r="D918" t="s">
        <v>59</v>
      </c>
      <c r="E918" t="s">
        <v>159</v>
      </c>
      <c r="F918">
        <v>2.11</v>
      </c>
      <c r="G918" t="s">
        <v>19</v>
      </c>
      <c r="H918" t="s">
        <v>86</v>
      </c>
      <c r="I918" t="str">
        <f>"2-2"</f>
        <v>2-2</v>
      </c>
      <c r="J918" t="s">
        <v>21</v>
      </c>
      <c r="K918">
        <v>2.11</v>
      </c>
      <c r="L918">
        <v>1</v>
      </c>
      <c r="M918">
        <v>1.1100000000000001</v>
      </c>
      <c r="N918" t="s">
        <v>22</v>
      </c>
      <c r="O918" t="s">
        <v>157</v>
      </c>
      <c r="P918" s="15">
        <f t="shared" si="14"/>
        <v>41.64999999999997</v>
      </c>
      <c r="Q918" s="20">
        <v>43556</v>
      </c>
    </row>
    <row r="919" spans="1:17" x14ac:dyDescent="0.25">
      <c r="A919">
        <v>46</v>
      </c>
      <c r="B919" t="s">
        <v>155</v>
      </c>
      <c r="C919" t="s">
        <v>16</v>
      </c>
      <c r="D919" t="s">
        <v>55</v>
      </c>
      <c r="E919" t="s">
        <v>156</v>
      </c>
      <c r="F919">
        <v>1</v>
      </c>
      <c r="G919" t="s">
        <v>81</v>
      </c>
      <c r="H919" t="s">
        <v>35</v>
      </c>
      <c r="I919" t="str">
        <f>"1-1"</f>
        <v>1-1</v>
      </c>
      <c r="J919" t="s">
        <v>21</v>
      </c>
      <c r="K919">
        <v>1.9610000000000001</v>
      </c>
      <c r="L919">
        <v>1</v>
      </c>
      <c r="M919">
        <v>0</v>
      </c>
      <c r="N919" t="s">
        <v>22</v>
      </c>
      <c r="O919" t="s">
        <v>157</v>
      </c>
      <c r="P919" s="15">
        <f t="shared" si="14"/>
        <v>41.64999999999997</v>
      </c>
      <c r="Q919" s="20">
        <v>43556</v>
      </c>
    </row>
    <row r="920" spans="1:17" x14ac:dyDescent="0.25">
      <c r="A920">
        <v>45</v>
      </c>
      <c r="B920" t="s">
        <v>153</v>
      </c>
      <c r="C920" t="s">
        <v>16</v>
      </c>
      <c r="D920" t="s">
        <v>25</v>
      </c>
      <c r="E920" t="s">
        <v>154</v>
      </c>
      <c r="F920">
        <v>1.77</v>
      </c>
      <c r="G920" t="s">
        <v>19</v>
      </c>
      <c r="H920" t="s">
        <v>39</v>
      </c>
      <c r="I920" t="str">
        <f>"0-2"</f>
        <v>0-2</v>
      </c>
      <c r="J920" t="s">
        <v>21</v>
      </c>
      <c r="K920">
        <v>1.7689999999999999</v>
      </c>
      <c r="L920">
        <v>1</v>
      </c>
      <c r="M920">
        <v>0.77</v>
      </c>
      <c r="N920" t="s">
        <v>22</v>
      </c>
      <c r="O920" t="s">
        <v>152</v>
      </c>
      <c r="P920" s="15">
        <f t="shared" si="14"/>
        <v>42.419999999999973</v>
      </c>
      <c r="Q920" s="20">
        <v>43556</v>
      </c>
    </row>
    <row r="921" spans="1:17" x14ac:dyDescent="0.25">
      <c r="A921">
        <v>44</v>
      </c>
      <c r="B921" t="s">
        <v>149</v>
      </c>
      <c r="C921" t="s">
        <v>16</v>
      </c>
      <c r="D921" t="s">
        <v>59</v>
      </c>
      <c r="E921" t="s">
        <v>151</v>
      </c>
      <c r="F921">
        <v>0</v>
      </c>
      <c r="G921" t="s">
        <v>27</v>
      </c>
      <c r="H921" t="s">
        <v>20</v>
      </c>
      <c r="I921" t="str">
        <f>"1-0"</f>
        <v>1-0</v>
      </c>
      <c r="J921" t="s">
        <v>21</v>
      </c>
      <c r="K921">
        <v>2.17</v>
      </c>
      <c r="L921">
        <v>1</v>
      </c>
      <c r="M921">
        <v>-1</v>
      </c>
      <c r="N921" t="s">
        <v>22</v>
      </c>
      <c r="O921" t="s">
        <v>152</v>
      </c>
      <c r="P921" s="15">
        <f t="shared" si="14"/>
        <v>41.419999999999973</v>
      </c>
      <c r="Q921" s="20">
        <v>43556</v>
      </c>
    </row>
    <row r="922" spans="1:17" x14ac:dyDescent="0.25">
      <c r="A922">
        <v>43</v>
      </c>
      <c r="B922" t="s">
        <v>149</v>
      </c>
      <c r="C922" t="s">
        <v>16</v>
      </c>
      <c r="D922" t="s">
        <v>59</v>
      </c>
      <c r="E922" t="s">
        <v>150</v>
      </c>
      <c r="F922">
        <v>1.76</v>
      </c>
      <c r="G922" t="s">
        <v>19</v>
      </c>
      <c r="H922" t="s">
        <v>93</v>
      </c>
      <c r="I922" t="str">
        <f>"1-1"</f>
        <v>1-1</v>
      </c>
      <c r="J922" t="s">
        <v>21</v>
      </c>
      <c r="K922">
        <v>1.7569999999999999</v>
      </c>
      <c r="L922">
        <v>1</v>
      </c>
      <c r="M922">
        <v>0.76</v>
      </c>
      <c r="N922" t="s">
        <v>22</v>
      </c>
      <c r="O922" t="s">
        <v>148</v>
      </c>
      <c r="P922" s="15">
        <f t="shared" si="14"/>
        <v>42.179999999999971</v>
      </c>
      <c r="Q922" s="20">
        <v>43556</v>
      </c>
    </row>
    <row r="923" spans="1:17" x14ac:dyDescent="0.25">
      <c r="A923">
        <v>42</v>
      </c>
      <c r="B923" t="s">
        <v>146</v>
      </c>
      <c r="C923" t="s">
        <v>16</v>
      </c>
      <c r="D923" t="s">
        <v>55</v>
      </c>
      <c r="E923" t="s">
        <v>147</v>
      </c>
      <c r="F923">
        <v>0</v>
      </c>
      <c r="G923" t="s">
        <v>27</v>
      </c>
      <c r="H923" t="s">
        <v>110</v>
      </c>
      <c r="I923" t="str">
        <f>"1-4"</f>
        <v>1-4</v>
      </c>
      <c r="J923" t="s">
        <v>21</v>
      </c>
      <c r="K923">
        <v>1.675</v>
      </c>
      <c r="L923">
        <v>1</v>
      </c>
      <c r="M923">
        <v>-1</v>
      </c>
      <c r="N923" t="s">
        <v>22</v>
      </c>
      <c r="O923" t="s">
        <v>148</v>
      </c>
      <c r="P923" s="15">
        <f t="shared" si="14"/>
        <v>41.179999999999971</v>
      </c>
      <c r="Q923" s="20">
        <v>43556</v>
      </c>
    </row>
    <row r="924" spans="1:17" x14ac:dyDescent="0.25">
      <c r="A924">
        <v>41</v>
      </c>
      <c r="B924" t="s">
        <v>71</v>
      </c>
      <c r="C924" t="s">
        <v>16</v>
      </c>
      <c r="D924" t="s">
        <v>55</v>
      </c>
      <c r="E924" t="s">
        <v>145</v>
      </c>
      <c r="F924">
        <v>0</v>
      </c>
      <c r="G924" t="s">
        <v>27</v>
      </c>
      <c r="H924" t="s">
        <v>39</v>
      </c>
      <c r="I924" t="str">
        <f>"1-0"</f>
        <v>1-0</v>
      </c>
      <c r="J924" t="s">
        <v>21</v>
      </c>
      <c r="K924">
        <v>2.23</v>
      </c>
      <c r="L924">
        <v>1</v>
      </c>
      <c r="M924">
        <v>-1</v>
      </c>
      <c r="N924" t="s">
        <v>22</v>
      </c>
      <c r="O924" t="s">
        <v>144</v>
      </c>
      <c r="P924" s="15">
        <f t="shared" si="14"/>
        <v>40.179999999999971</v>
      </c>
      <c r="Q924" s="20">
        <v>43556</v>
      </c>
    </row>
    <row r="925" spans="1:17" x14ac:dyDescent="0.25">
      <c r="A925">
        <v>40</v>
      </c>
      <c r="B925" t="s">
        <v>142</v>
      </c>
      <c r="C925" t="s">
        <v>16</v>
      </c>
      <c r="D925" t="s">
        <v>17</v>
      </c>
      <c r="E925" t="s">
        <v>143</v>
      </c>
      <c r="F925">
        <v>0</v>
      </c>
      <c r="G925" t="s">
        <v>27</v>
      </c>
      <c r="H925" t="s">
        <v>32</v>
      </c>
      <c r="I925" t="str">
        <f>"3-0"</f>
        <v>3-0</v>
      </c>
      <c r="J925" t="s">
        <v>21</v>
      </c>
      <c r="K925">
        <v>1.8540000000000001</v>
      </c>
      <c r="L925">
        <v>1</v>
      </c>
      <c r="M925">
        <v>-1</v>
      </c>
      <c r="N925" t="s">
        <v>22</v>
      </c>
      <c r="O925" t="s">
        <v>144</v>
      </c>
      <c r="P925" s="15">
        <f t="shared" si="14"/>
        <v>39.179999999999971</v>
      </c>
      <c r="Q925" s="20">
        <v>43556</v>
      </c>
    </row>
    <row r="926" spans="1:17" x14ac:dyDescent="0.25">
      <c r="A926">
        <v>39</v>
      </c>
      <c r="B926" t="s">
        <v>140</v>
      </c>
      <c r="C926" t="s">
        <v>16</v>
      </c>
      <c r="D926" t="s">
        <v>17</v>
      </c>
      <c r="E926" t="s">
        <v>141</v>
      </c>
      <c r="F926">
        <v>1</v>
      </c>
      <c r="G926" t="s">
        <v>81</v>
      </c>
      <c r="H926" t="s">
        <v>47</v>
      </c>
      <c r="I926" t="str">
        <f>"1-1"</f>
        <v>1-1</v>
      </c>
      <c r="J926" t="s">
        <v>21</v>
      </c>
      <c r="K926">
        <v>1.869</v>
      </c>
      <c r="L926">
        <v>1</v>
      </c>
      <c r="M926">
        <v>0</v>
      </c>
      <c r="N926" t="s">
        <v>22</v>
      </c>
      <c r="O926" t="s">
        <v>139</v>
      </c>
      <c r="P926" s="15">
        <f t="shared" si="14"/>
        <v>39.179999999999971</v>
      </c>
      <c r="Q926" s="20">
        <v>43556</v>
      </c>
    </row>
    <row r="927" spans="1:17" x14ac:dyDescent="0.25">
      <c r="A927">
        <v>38</v>
      </c>
      <c r="B927" t="s">
        <v>131</v>
      </c>
      <c r="C927" t="s">
        <v>16</v>
      </c>
      <c r="D927" t="s">
        <v>137</v>
      </c>
      <c r="E927" t="s">
        <v>138</v>
      </c>
      <c r="F927">
        <v>1.88</v>
      </c>
      <c r="G927" t="s">
        <v>19</v>
      </c>
      <c r="H927" t="s">
        <v>129</v>
      </c>
      <c r="I927" t="str">
        <f>"2-3"</f>
        <v>2-3</v>
      </c>
      <c r="J927" t="s">
        <v>21</v>
      </c>
      <c r="K927">
        <v>1.877</v>
      </c>
      <c r="L927">
        <v>1</v>
      </c>
      <c r="M927">
        <v>0.88</v>
      </c>
      <c r="N927" t="s">
        <v>22</v>
      </c>
      <c r="O927" t="s">
        <v>139</v>
      </c>
      <c r="P927" s="15">
        <f t="shared" si="14"/>
        <v>40.059999999999974</v>
      </c>
      <c r="Q927" s="20">
        <v>43556</v>
      </c>
    </row>
    <row r="928" spans="1:17" x14ac:dyDescent="0.25">
      <c r="A928">
        <v>37</v>
      </c>
      <c r="B928" t="s">
        <v>131</v>
      </c>
      <c r="C928" t="s">
        <v>16</v>
      </c>
      <c r="D928" t="s">
        <v>91</v>
      </c>
      <c r="E928" t="s">
        <v>135</v>
      </c>
      <c r="F928">
        <v>0</v>
      </c>
      <c r="G928" t="s">
        <v>27</v>
      </c>
      <c r="H928" t="s">
        <v>47</v>
      </c>
      <c r="I928" t="str">
        <f>"0-1"</f>
        <v>0-1</v>
      </c>
      <c r="J928" t="s">
        <v>21</v>
      </c>
      <c r="K928">
        <v>1.8260000000000001</v>
      </c>
      <c r="L928">
        <v>1</v>
      </c>
      <c r="M928">
        <v>-1</v>
      </c>
      <c r="N928" t="s">
        <v>22</v>
      </c>
      <c r="O928" t="s">
        <v>136</v>
      </c>
      <c r="P928" s="15">
        <f t="shared" si="14"/>
        <v>39.059999999999974</v>
      </c>
      <c r="Q928" s="20">
        <v>43556</v>
      </c>
    </row>
    <row r="929" spans="1:17" x14ac:dyDescent="0.25">
      <c r="A929">
        <v>36</v>
      </c>
      <c r="B929" t="s">
        <v>88</v>
      </c>
      <c r="C929" t="s">
        <v>16</v>
      </c>
      <c r="D929" t="s">
        <v>55</v>
      </c>
      <c r="E929" t="s">
        <v>134</v>
      </c>
      <c r="F929">
        <v>0</v>
      </c>
      <c r="G929" t="s">
        <v>27</v>
      </c>
      <c r="H929" t="s">
        <v>20</v>
      </c>
      <c r="I929" t="str">
        <f>"2-4"</f>
        <v>2-4</v>
      </c>
      <c r="J929" t="s">
        <v>21</v>
      </c>
      <c r="K929">
        <v>1.925</v>
      </c>
      <c r="L929">
        <v>1</v>
      </c>
      <c r="M929">
        <v>-1</v>
      </c>
      <c r="N929" t="s">
        <v>22</v>
      </c>
      <c r="O929" t="s">
        <v>133</v>
      </c>
      <c r="P929" s="15">
        <f t="shared" si="14"/>
        <v>38.059999999999974</v>
      </c>
      <c r="Q929" s="20">
        <v>43556</v>
      </c>
    </row>
    <row r="930" spans="1:17" x14ac:dyDescent="0.25">
      <c r="A930">
        <v>35</v>
      </c>
      <c r="B930" t="s">
        <v>131</v>
      </c>
      <c r="C930" t="s">
        <v>16</v>
      </c>
      <c r="D930" t="s">
        <v>59</v>
      </c>
      <c r="E930" t="s">
        <v>132</v>
      </c>
      <c r="F930">
        <v>2.16</v>
      </c>
      <c r="G930" t="s">
        <v>19</v>
      </c>
      <c r="H930" t="s">
        <v>47</v>
      </c>
      <c r="I930" t="str">
        <f>"3-1"</f>
        <v>3-1</v>
      </c>
      <c r="J930" t="s">
        <v>21</v>
      </c>
      <c r="K930">
        <v>2.16</v>
      </c>
      <c r="L930">
        <v>1</v>
      </c>
      <c r="M930">
        <v>1.1599999999999999</v>
      </c>
      <c r="N930" t="s">
        <v>22</v>
      </c>
      <c r="O930" t="s">
        <v>133</v>
      </c>
      <c r="P930" s="15">
        <f t="shared" si="14"/>
        <v>39.21999999999997</v>
      </c>
      <c r="Q930" s="20">
        <v>43556</v>
      </c>
    </row>
    <row r="931" spans="1:17" x14ac:dyDescent="0.25">
      <c r="A931">
        <v>34</v>
      </c>
      <c r="B931" t="s">
        <v>127</v>
      </c>
      <c r="C931" t="s">
        <v>16</v>
      </c>
      <c r="D931" t="s">
        <v>59</v>
      </c>
      <c r="E931" t="s">
        <v>128</v>
      </c>
      <c r="F931">
        <v>0</v>
      </c>
      <c r="G931" t="s">
        <v>27</v>
      </c>
      <c r="H931" t="s">
        <v>129</v>
      </c>
      <c r="I931" t="str">
        <f>"0-2"</f>
        <v>0-2</v>
      </c>
      <c r="J931" t="s">
        <v>21</v>
      </c>
      <c r="K931">
        <v>1.746</v>
      </c>
      <c r="L931">
        <v>1</v>
      </c>
      <c r="M931">
        <v>-1</v>
      </c>
      <c r="N931" t="s">
        <v>22</v>
      </c>
      <c r="O931" t="s">
        <v>130</v>
      </c>
      <c r="P931" s="15">
        <f t="shared" si="14"/>
        <v>38.21999999999997</v>
      </c>
      <c r="Q931" s="20">
        <v>43556</v>
      </c>
    </row>
    <row r="932" spans="1:17" x14ac:dyDescent="0.25">
      <c r="A932">
        <v>33</v>
      </c>
      <c r="B932" t="s">
        <v>123</v>
      </c>
      <c r="C932" t="s">
        <v>16</v>
      </c>
      <c r="D932" t="s">
        <v>59</v>
      </c>
      <c r="E932" t="s">
        <v>124</v>
      </c>
      <c r="F932">
        <v>0</v>
      </c>
      <c r="G932" t="s">
        <v>27</v>
      </c>
      <c r="H932" t="s">
        <v>125</v>
      </c>
      <c r="I932" t="str">
        <f>"5-0"</f>
        <v>5-0</v>
      </c>
      <c r="J932" t="s">
        <v>21</v>
      </c>
      <c r="K932">
        <v>1.694</v>
      </c>
      <c r="L932">
        <v>1</v>
      </c>
      <c r="M932">
        <v>-1</v>
      </c>
      <c r="N932" t="s">
        <v>22</v>
      </c>
      <c r="O932" t="s">
        <v>126</v>
      </c>
      <c r="P932" s="15">
        <f t="shared" si="14"/>
        <v>37.21999999999997</v>
      </c>
      <c r="Q932" s="20">
        <v>43556</v>
      </c>
    </row>
    <row r="933" spans="1:17" x14ac:dyDescent="0.25">
      <c r="A933">
        <v>32</v>
      </c>
      <c r="B933" t="s">
        <v>69</v>
      </c>
      <c r="C933" t="s">
        <v>16</v>
      </c>
      <c r="D933" t="s">
        <v>59</v>
      </c>
      <c r="E933" t="s">
        <v>122</v>
      </c>
      <c r="F933">
        <v>1</v>
      </c>
      <c r="G933" t="s">
        <v>81</v>
      </c>
      <c r="H933" t="s">
        <v>35</v>
      </c>
      <c r="I933" t="str">
        <f>"0-0"</f>
        <v>0-0</v>
      </c>
      <c r="J933" t="s">
        <v>21</v>
      </c>
      <c r="K933">
        <v>1.98</v>
      </c>
      <c r="L933">
        <v>1</v>
      </c>
      <c r="M933">
        <v>0</v>
      </c>
      <c r="N933" t="s">
        <v>22</v>
      </c>
      <c r="O933" t="s">
        <v>121</v>
      </c>
      <c r="P933" s="15">
        <f t="shared" si="14"/>
        <v>37.21999999999997</v>
      </c>
      <c r="Q933" s="20">
        <v>43556</v>
      </c>
    </row>
    <row r="934" spans="1:17" x14ac:dyDescent="0.25">
      <c r="A934">
        <v>31</v>
      </c>
      <c r="B934" t="s">
        <v>69</v>
      </c>
      <c r="C934" t="s">
        <v>16</v>
      </c>
      <c r="D934" t="s">
        <v>59</v>
      </c>
      <c r="E934" t="s">
        <v>120</v>
      </c>
      <c r="F934">
        <v>1.81</v>
      </c>
      <c r="G934" t="s">
        <v>19</v>
      </c>
      <c r="H934" t="s">
        <v>47</v>
      </c>
      <c r="I934" t="str">
        <f>"1-0"</f>
        <v>1-0</v>
      </c>
      <c r="J934" t="s">
        <v>21</v>
      </c>
      <c r="K934">
        <v>1.806</v>
      </c>
      <c r="L934">
        <v>1</v>
      </c>
      <c r="M934">
        <v>0.81</v>
      </c>
      <c r="N934" t="s">
        <v>22</v>
      </c>
      <c r="O934" t="s">
        <v>121</v>
      </c>
      <c r="P934" s="15">
        <f t="shared" si="14"/>
        <v>38.029999999999973</v>
      </c>
      <c r="Q934" s="20">
        <v>43556</v>
      </c>
    </row>
    <row r="935" spans="1:17" x14ac:dyDescent="0.25">
      <c r="A935">
        <v>30</v>
      </c>
      <c r="B935" t="s">
        <v>118</v>
      </c>
      <c r="C935" t="s">
        <v>16</v>
      </c>
      <c r="D935" t="s">
        <v>25</v>
      </c>
      <c r="E935" t="s">
        <v>119</v>
      </c>
      <c r="F935">
        <v>1.93</v>
      </c>
      <c r="G935" t="s">
        <v>19</v>
      </c>
      <c r="H935" t="s">
        <v>73</v>
      </c>
      <c r="I935" t="str">
        <f>"3-2"</f>
        <v>3-2</v>
      </c>
      <c r="J935" t="s">
        <v>21</v>
      </c>
      <c r="K935">
        <v>1.925</v>
      </c>
      <c r="L935">
        <v>1</v>
      </c>
      <c r="M935">
        <v>0.93</v>
      </c>
      <c r="N935" t="s">
        <v>22</v>
      </c>
      <c r="O935" t="s">
        <v>117</v>
      </c>
      <c r="P935" s="15">
        <f t="shared" si="14"/>
        <v>38.959999999999972</v>
      </c>
      <c r="Q935" s="20">
        <v>43556</v>
      </c>
    </row>
    <row r="936" spans="1:17" x14ac:dyDescent="0.25">
      <c r="A936">
        <v>29</v>
      </c>
      <c r="B936" t="s">
        <v>115</v>
      </c>
      <c r="C936" t="s">
        <v>16</v>
      </c>
      <c r="D936" t="s">
        <v>25</v>
      </c>
      <c r="E936" t="s">
        <v>116</v>
      </c>
      <c r="F936">
        <v>2.09</v>
      </c>
      <c r="G936" t="s">
        <v>19</v>
      </c>
      <c r="H936" t="s">
        <v>20</v>
      </c>
      <c r="I936" t="str">
        <f>"5-0"</f>
        <v>5-0</v>
      </c>
      <c r="J936" t="s">
        <v>21</v>
      </c>
      <c r="K936">
        <v>2.09</v>
      </c>
      <c r="L936">
        <v>1</v>
      </c>
      <c r="M936">
        <v>1.0900000000000001</v>
      </c>
      <c r="N936" t="s">
        <v>22</v>
      </c>
      <c r="O936" t="s">
        <v>117</v>
      </c>
      <c r="P936" s="15">
        <f t="shared" si="14"/>
        <v>40.049999999999976</v>
      </c>
      <c r="Q936" s="20">
        <v>43556</v>
      </c>
    </row>
    <row r="937" spans="1:17" x14ac:dyDescent="0.25">
      <c r="A937">
        <v>28</v>
      </c>
      <c r="B937" t="s">
        <v>111</v>
      </c>
      <c r="C937" t="s">
        <v>16</v>
      </c>
      <c r="D937" t="s">
        <v>25</v>
      </c>
      <c r="E937" t="s">
        <v>112</v>
      </c>
      <c r="F937">
        <v>2.0699999999999998</v>
      </c>
      <c r="G937" t="s">
        <v>19</v>
      </c>
      <c r="H937" t="s">
        <v>113</v>
      </c>
      <c r="I937" t="str">
        <f>"0-0"</f>
        <v>0-0</v>
      </c>
      <c r="J937" t="s">
        <v>21</v>
      </c>
      <c r="K937">
        <v>2.0699999999999998</v>
      </c>
      <c r="L937">
        <v>1</v>
      </c>
      <c r="M937">
        <v>1.07</v>
      </c>
      <c r="N937" t="s">
        <v>22</v>
      </c>
      <c r="O937" t="s">
        <v>114</v>
      </c>
      <c r="P937" s="15">
        <f t="shared" si="14"/>
        <v>41.119999999999976</v>
      </c>
      <c r="Q937" s="20">
        <v>43556</v>
      </c>
    </row>
    <row r="938" spans="1:17" x14ac:dyDescent="0.25">
      <c r="A938">
        <v>27</v>
      </c>
      <c r="B938" t="s">
        <v>108</v>
      </c>
      <c r="C938" t="s">
        <v>16</v>
      </c>
      <c r="D938" t="s">
        <v>101</v>
      </c>
      <c r="E938" t="s">
        <v>109</v>
      </c>
      <c r="F938">
        <v>1</v>
      </c>
      <c r="G938" t="s">
        <v>81</v>
      </c>
      <c r="H938" t="s">
        <v>110</v>
      </c>
      <c r="I938" t="str">
        <f>"2-3"</f>
        <v>2-3</v>
      </c>
      <c r="J938" t="s">
        <v>21</v>
      </c>
      <c r="K938">
        <v>1.704</v>
      </c>
      <c r="L938">
        <v>1</v>
      </c>
      <c r="M938">
        <v>0</v>
      </c>
      <c r="N938" t="s">
        <v>22</v>
      </c>
      <c r="O938" t="s">
        <v>105</v>
      </c>
      <c r="P938" s="15">
        <f t="shared" si="14"/>
        <v>41.119999999999976</v>
      </c>
      <c r="Q938" s="20">
        <v>43556</v>
      </c>
    </row>
    <row r="939" spans="1:17" x14ac:dyDescent="0.25">
      <c r="A939">
        <v>26</v>
      </c>
      <c r="B939" t="s">
        <v>106</v>
      </c>
      <c r="C939" t="s">
        <v>16</v>
      </c>
      <c r="D939" t="s">
        <v>101</v>
      </c>
      <c r="E939" t="s">
        <v>107</v>
      </c>
      <c r="F939">
        <v>1.98</v>
      </c>
      <c r="G939" t="s">
        <v>19</v>
      </c>
      <c r="H939" t="s">
        <v>51</v>
      </c>
      <c r="I939" t="str">
        <f>"5-0"</f>
        <v>5-0</v>
      </c>
      <c r="J939" t="s">
        <v>21</v>
      </c>
      <c r="K939">
        <v>1.98</v>
      </c>
      <c r="L939">
        <v>1</v>
      </c>
      <c r="M939">
        <v>0.98</v>
      </c>
      <c r="N939" t="s">
        <v>22</v>
      </c>
      <c r="O939" t="s">
        <v>105</v>
      </c>
      <c r="P939" s="15">
        <f t="shared" si="14"/>
        <v>42.099999999999973</v>
      </c>
      <c r="Q939" s="20">
        <v>43556</v>
      </c>
    </row>
    <row r="940" spans="1:17" x14ac:dyDescent="0.25">
      <c r="A940">
        <v>25</v>
      </c>
      <c r="B940" t="s">
        <v>103</v>
      </c>
      <c r="C940" t="s">
        <v>16</v>
      </c>
      <c r="D940" t="s">
        <v>101</v>
      </c>
      <c r="E940" t="s">
        <v>104</v>
      </c>
      <c r="F940">
        <v>1.98</v>
      </c>
      <c r="G940" t="s">
        <v>19</v>
      </c>
      <c r="H940" t="s">
        <v>51</v>
      </c>
      <c r="I940" t="str">
        <f>"2-0"</f>
        <v>2-0</v>
      </c>
      <c r="J940" t="s">
        <v>21</v>
      </c>
      <c r="K940">
        <v>1.98</v>
      </c>
      <c r="L940">
        <v>1</v>
      </c>
      <c r="M940">
        <v>0.98</v>
      </c>
      <c r="N940" t="s">
        <v>22</v>
      </c>
      <c r="O940" t="s">
        <v>105</v>
      </c>
      <c r="P940" s="15">
        <f t="shared" si="14"/>
        <v>43.07999999999997</v>
      </c>
      <c r="Q940" s="20">
        <v>43556</v>
      </c>
    </row>
    <row r="941" spans="1:17" x14ac:dyDescent="0.25">
      <c r="A941">
        <v>24</v>
      </c>
      <c r="B941" t="s">
        <v>100</v>
      </c>
      <c r="C941" t="s">
        <v>16</v>
      </c>
      <c r="D941" t="s">
        <v>101</v>
      </c>
      <c r="E941" t="s">
        <v>102</v>
      </c>
      <c r="F941">
        <v>1.98</v>
      </c>
      <c r="G941" t="s">
        <v>19</v>
      </c>
      <c r="H941" t="s">
        <v>32</v>
      </c>
      <c r="I941" t="str">
        <f>"1-2"</f>
        <v>1-2</v>
      </c>
      <c r="J941" t="s">
        <v>21</v>
      </c>
      <c r="K941">
        <v>1.98</v>
      </c>
      <c r="L941">
        <v>1</v>
      </c>
      <c r="M941">
        <v>0.98</v>
      </c>
      <c r="N941" t="s">
        <v>22</v>
      </c>
      <c r="O941" t="s">
        <v>99</v>
      </c>
      <c r="P941" s="15">
        <f t="shared" si="14"/>
        <v>44.059999999999967</v>
      </c>
      <c r="Q941" s="20">
        <v>43556</v>
      </c>
    </row>
    <row r="942" spans="1:17" x14ac:dyDescent="0.25">
      <c r="A942">
        <v>23</v>
      </c>
      <c r="B942" t="s">
        <v>95</v>
      </c>
      <c r="C942" t="s">
        <v>16</v>
      </c>
      <c r="D942" t="s">
        <v>96</v>
      </c>
      <c r="E942" t="s">
        <v>97</v>
      </c>
      <c r="F942">
        <v>1.73</v>
      </c>
      <c r="G942" t="s">
        <v>19</v>
      </c>
      <c r="H942" t="s">
        <v>98</v>
      </c>
      <c r="I942" t="str">
        <f>"2-2"</f>
        <v>2-2</v>
      </c>
      <c r="J942" t="s">
        <v>21</v>
      </c>
      <c r="K942">
        <v>1.7290000000000001</v>
      </c>
      <c r="L942">
        <v>1</v>
      </c>
      <c r="M942">
        <v>0.73</v>
      </c>
      <c r="N942" t="s">
        <v>22</v>
      </c>
      <c r="O942" t="s">
        <v>99</v>
      </c>
      <c r="P942" s="15">
        <f t="shared" si="14"/>
        <v>44.789999999999964</v>
      </c>
      <c r="Q942" s="20">
        <v>43556</v>
      </c>
    </row>
    <row r="943" spans="1:17" x14ac:dyDescent="0.25">
      <c r="A943">
        <v>22</v>
      </c>
      <c r="B943" t="s">
        <v>90</v>
      </c>
      <c r="C943" t="s">
        <v>16</v>
      </c>
      <c r="D943" t="s">
        <v>91</v>
      </c>
      <c r="E943" t="s">
        <v>92</v>
      </c>
      <c r="F943">
        <v>0</v>
      </c>
      <c r="G943" t="s">
        <v>27</v>
      </c>
      <c r="H943" t="s">
        <v>93</v>
      </c>
      <c r="I943" t="str">
        <f>"2-1"</f>
        <v>2-1</v>
      </c>
      <c r="J943" t="s">
        <v>21</v>
      </c>
      <c r="K943">
        <v>2.21</v>
      </c>
      <c r="L943">
        <v>1</v>
      </c>
      <c r="M943">
        <v>-1</v>
      </c>
      <c r="N943" t="s">
        <v>22</v>
      </c>
      <c r="O943" t="s">
        <v>94</v>
      </c>
      <c r="P943" s="15">
        <f t="shared" si="14"/>
        <v>43.789999999999964</v>
      </c>
      <c r="Q943" s="20">
        <v>43556</v>
      </c>
    </row>
    <row r="944" spans="1:17" x14ac:dyDescent="0.25">
      <c r="A944">
        <v>21</v>
      </c>
      <c r="B944" t="s">
        <v>88</v>
      </c>
      <c r="C944" t="s">
        <v>16</v>
      </c>
      <c r="D944" t="s">
        <v>55</v>
      </c>
      <c r="E944" t="s">
        <v>89</v>
      </c>
      <c r="F944">
        <v>0</v>
      </c>
      <c r="G944" t="s">
        <v>27</v>
      </c>
      <c r="H944" t="s">
        <v>51</v>
      </c>
      <c r="I944" t="str">
        <f>"0-0"</f>
        <v>0-0</v>
      </c>
      <c r="J944" t="s">
        <v>21</v>
      </c>
      <c r="K944">
        <v>1.671</v>
      </c>
      <c r="L944">
        <v>1</v>
      </c>
      <c r="M944">
        <v>-1</v>
      </c>
      <c r="N944" t="s">
        <v>22</v>
      </c>
      <c r="O944" t="s">
        <v>87</v>
      </c>
      <c r="P944" s="15">
        <f t="shared" si="14"/>
        <v>42.789999999999964</v>
      </c>
      <c r="Q944" s="20">
        <v>43556</v>
      </c>
    </row>
    <row r="945" spans="1:17" x14ac:dyDescent="0.25">
      <c r="A945">
        <v>20</v>
      </c>
      <c r="B945" t="s">
        <v>84</v>
      </c>
      <c r="C945" t="s">
        <v>16</v>
      </c>
      <c r="D945" t="s">
        <v>55</v>
      </c>
      <c r="E945" t="s">
        <v>85</v>
      </c>
      <c r="F945">
        <v>1.75</v>
      </c>
      <c r="G945" t="s">
        <v>19</v>
      </c>
      <c r="H945" t="s">
        <v>86</v>
      </c>
      <c r="I945" t="str">
        <f>"1-4"</f>
        <v>1-4</v>
      </c>
      <c r="J945" t="s">
        <v>21</v>
      </c>
      <c r="K945">
        <v>1.746</v>
      </c>
      <c r="L945">
        <v>1</v>
      </c>
      <c r="M945">
        <v>0.75</v>
      </c>
      <c r="N945" t="s">
        <v>22</v>
      </c>
      <c r="O945" t="s">
        <v>87</v>
      </c>
      <c r="P945" s="15">
        <f t="shared" si="14"/>
        <v>43.539999999999964</v>
      </c>
      <c r="Q945" s="20">
        <v>43556</v>
      </c>
    </row>
    <row r="946" spans="1:17" x14ac:dyDescent="0.25">
      <c r="A946">
        <v>19</v>
      </c>
      <c r="B946" t="s">
        <v>79</v>
      </c>
      <c r="C946" t="s">
        <v>16</v>
      </c>
      <c r="D946" t="s">
        <v>17</v>
      </c>
      <c r="E946" t="s">
        <v>80</v>
      </c>
      <c r="F946">
        <v>1</v>
      </c>
      <c r="G946" t="s">
        <v>81</v>
      </c>
      <c r="H946" t="s">
        <v>82</v>
      </c>
      <c r="I946" t="str">
        <f>"0-2"</f>
        <v>0-2</v>
      </c>
      <c r="J946" t="s">
        <v>21</v>
      </c>
      <c r="K946">
        <v>1.84</v>
      </c>
      <c r="L946">
        <v>1</v>
      </c>
      <c r="M946">
        <v>0</v>
      </c>
      <c r="N946" t="s">
        <v>22</v>
      </c>
      <c r="O946" t="s">
        <v>83</v>
      </c>
      <c r="P946" s="15">
        <f t="shared" si="14"/>
        <v>43.539999999999964</v>
      </c>
      <c r="Q946" s="20">
        <v>43556</v>
      </c>
    </row>
    <row r="947" spans="1:17" x14ac:dyDescent="0.25">
      <c r="A947">
        <v>18</v>
      </c>
      <c r="B947" t="s">
        <v>76</v>
      </c>
      <c r="C947" t="s">
        <v>16</v>
      </c>
      <c r="D947" t="s">
        <v>59</v>
      </c>
      <c r="E947" t="s">
        <v>77</v>
      </c>
      <c r="F947">
        <v>0</v>
      </c>
      <c r="G947" t="s">
        <v>27</v>
      </c>
      <c r="H947" t="s">
        <v>51</v>
      </c>
      <c r="I947" t="str">
        <f>"0-1"</f>
        <v>0-1</v>
      </c>
      <c r="J947" t="s">
        <v>21</v>
      </c>
      <c r="K947">
        <v>1.7090000000000001</v>
      </c>
      <c r="L947">
        <v>1</v>
      </c>
      <c r="M947">
        <v>-1</v>
      </c>
      <c r="N947" t="s">
        <v>22</v>
      </c>
      <c r="O947" t="s">
        <v>78</v>
      </c>
      <c r="P947" s="15">
        <f t="shared" si="14"/>
        <v>42.539999999999964</v>
      </c>
      <c r="Q947" s="20">
        <v>43556</v>
      </c>
    </row>
    <row r="948" spans="1:17" x14ac:dyDescent="0.25">
      <c r="A948">
        <v>17</v>
      </c>
      <c r="B948" t="s">
        <v>69</v>
      </c>
      <c r="C948" t="s">
        <v>16</v>
      </c>
      <c r="D948" t="s">
        <v>59</v>
      </c>
      <c r="E948" t="s">
        <v>75</v>
      </c>
      <c r="F948">
        <v>0</v>
      </c>
      <c r="G948" t="s">
        <v>27</v>
      </c>
      <c r="H948" t="s">
        <v>73</v>
      </c>
      <c r="I948" t="str">
        <f>"3-3"</f>
        <v>3-3</v>
      </c>
      <c r="J948" t="s">
        <v>21</v>
      </c>
      <c r="K948">
        <v>2.0099999999999998</v>
      </c>
      <c r="L948">
        <v>1</v>
      </c>
      <c r="M948">
        <v>-1</v>
      </c>
      <c r="N948" t="s">
        <v>22</v>
      </c>
      <c r="O948" t="s">
        <v>74</v>
      </c>
      <c r="P948" s="15">
        <f t="shared" si="14"/>
        <v>41.539999999999964</v>
      </c>
      <c r="Q948" s="20">
        <v>43556</v>
      </c>
    </row>
    <row r="949" spans="1:17" x14ac:dyDescent="0.25">
      <c r="A949">
        <v>16</v>
      </c>
      <c r="B949" t="s">
        <v>71</v>
      </c>
      <c r="C949" t="s">
        <v>16</v>
      </c>
      <c r="D949" t="s">
        <v>59</v>
      </c>
      <c r="E949" t="s">
        <v>72</v>
      </c>
      <c r="F949">
        <v>0</v>
      </c>
      <c r="G949" t="s">
        <v>27</v>
      </c>
      <c r="H949" t="s">
        <v>73</v>
      </c>
      <c r="I949" t="str">
        <f>"1-1"</f>
        <v>1-1</v>
      </c>
      <c r="J949" t="s">
        <v>21</v>
      </c>
      <c r="K949">
        <v>2.31</v>
      </c>
      <c r="L949">
        <v>1</v>
      </c>
      <c r="M949">
        <v>-1</v>
      </c>
      <c r="N949" t="s">
        <v>22</v>
      </c>
      <c r="O949" t="s">
        <v>74</v>
      </c>
      <c r="P949" s="15">
        <f t="shared" si="14"/>
        <v>40.539999999999964</v>
      </c>
      <c r="Q949" s="20">
        <v>43556</v>
      </c>
    </row>
    <row r="950" spans="1:17" x14ac:dyDescent="0.25">
      <c r="A950">
        <v>15</v>
      </c>
      <c r="B950" t="s">
        <v>69</v>
      </c>
      <c r="C950" t="s">
        <v>16</v>
      </c>
      <c r="D950" t="s">
        <v>59</v>
      </c>
      <c r="E950" t="s">
        <v>70</v>
      </c>
      <c r="F950">
        <v>2.1</v>
      </c>
      <c r="G950" t="s">
        <v>19</v>
      </c>
      <c r="H950" t="s">
        <v>35</v>
      </c>
      <c r="I950" t="str">
        <f>"1-2"</f>
        <v>1-2</v>
      </c>
      <c r="J950" t="s">
        <v>21</v>
      </c>
      <c r="K950">
        <v>2.1</v>
      </c>
      <c r="L950">
        <v>1</v>
      </c>
      <c r="M950">
        <v>1.1000000000000001</v>
      </c>
      <c r="N950" t="s">
        <v>22</v>
      </c>
      <c r="O950" t="s">
        <v>66</v>
      </c>
      <c r="P950" s="15">
        <f t="shared" si="14"/>
        <v>41.639999999999965</v>
      </c>
      <c r="Q950" s="20">
        <v>43556</v>
      </c>
    </row>
    <row r="951" spans="1:17" x14ac:dyDescent="0.25">
      <c r="A951">
        <v>14</v>
      </c>
      <c r="B951" t="s">
        <v>67</v>
      </c>
      <c r="C951" t="s">
        <v>16</v>
      </c>
      <c r="D951" t="s">
        <v>59</v>
      </c>
      <c r="E951" t="s">
        <v>68</v>
      </c>
      <c r="F951">
        <v>0</v>
      </c>
      <c r="G951" t="s">
        <v>27</v>
      </c>
      <c r="H951" t="s">
        <v>35</v>
      </c>
      <c r="I951" t="str">
        <f>"3-0"</f>
        <v>3-0</v>
      </c>
      <c r="J951" t="s">
        <v>21</v>
      </c>
      <c r="K951">
        <v>1.8839999999999999</v>
      </c>
      <c r="L951">
        <v>1</v>
      </c>
      <c r="M951">
        <v>-1</v>
      </c>
      <c r="N951" t="s">
        <v>22</v>
      </c>
      <c r="O951" t="s">
        <v>66</v>
      </c>
      <c r="P951" s="15">
        <f t="shared" si="14"/>
        <v>40.639999999999965</v>
      </c>
      <c r="Q951" s="20">
        <v>43556</v>
      </c>
    </row>
    <row r="952" spans="1:17" x14ac:dyDescent="0.25">
      <c r="A952">
        <v>13</v>
      </c>
      <c r="B952" t="s">
        <v>63</v>
      </c>
      <c r="C952" t="s">
        <v>16</v>
      </c>
      <c r="D952" t="s">
        <v>59</v>
      </c>
      <c r="E952" t="s">
        <v>64</v>
      </c>
      <c r="F952">
        <v>1.71</v>
      </c>
      <c r="G952" t="s">
        <v>19</v>
      </c>
      <c r="H952" t="s">
        <v>65</v>
      </c>
      <c r="I952" t="str">
        <f>"0-1"</f>
        <v>0-1</v>
      </c>
      <c r="J952" t="s">
        <v>21</v>
      </c>
      <c r="K952">
        <v>1.7090000000000001</v>
      </c>
      <c r="L952">
        <v>1</v>
      </c>
      <c r="M952">
        <v>0.71</v>
      </c>
      <c r="N952" t="s">
        <v>22</v>
      </c>
      <c r="O952" t="s">
        <v>66</v>
      </c>
      <c r="P952" s="15">
        <f t="shared" si="14"/>
        <v>41.349999999999966</v>
      </c>
      <c r="Q952" s="20">
        <v>43556</v>
      </c>
    </row>
    <row r="953" spans="1:17" x14ac:dyDescent="0.25">
      <c r="A953">
        <v>12</v>
      </c>
      <c r="B953" t="s">
        <v>58</v>
      </c>
      <c r="C953" t="s">
        <v>16</v>
      </c>
      <c r="D953" t="s">
        <v>59</v>
      </c>
      <c r="E953" t="s">
        <v>60</v>
      </c>
      <c r="F953">
        <v>2.09</v>
      </c>
      <c r="G953" t="s">
        <v>19</v>
      </c>
      <c r="H953" t="s">
        <v>61</v>
      </c>
      <c r="I953" t="str">
        <f>"1-1"</f>
        <v>1-1</v>
      </c>
      <c r="J953" t="s">
        <v>21</v>
      </c>
      <c r="K953">
        <v>2.09</v>
      </c>
      <c r="L953">
        <v>1</v>
      </c>
      <c r="M953">
        <v>1.0900000000000001</v>
      </c>
      <c r="N953" t="s">
        <v>22</v>
      </c>
      <c r="O953" t="s">
        <v>62</v>
      </c>
      <c r="P953" s="15">
        <f t="shared" si="14"/>
        <v>42.439999999999969</v>
      </c>
      <c r="Q953" s="20">
        <v>43556</v>
      </c>
    </row>
    <row r="954" spans="1:17" x14ac:dyDescent="0.25">
      <c r="A954">
        <v>11</v>
      </c>
      <c r="B954" t="s">
        <v>45</v>
      </c>
      <c r="C954" t="s">
        <v>16</v>
      </c>
      <c r="D954" t="s">
        <v>55</v>
      </c>
      <c r="E954" t="s">
        <v>56</v>
      </c>
      <c r="F954">
        <v>0</v>
      </c>
      <c r="G954" t="s">
        <v>27</v>
      </c>
      <c r="H954" t="s">
        <v>57</v>
      </c>
      <c r="I954" t="str">
        <f>"0-0"</f>
        <v>0-0</v>
      </c>
      <c r="J954" t="s">
        <v>21</v>
      </c>
      <c r="K954">
        <v>1.877</v>
      </c>
      <c r="L954">
        <v>1</v>
      </c>
      <c r="M954">
        <v>-1</v>
      </c>
      <c r="N954" t="s">
        <v>22</v>
      </c>
      <c r="O954" t="s">
        <v>54</v>
      </c>
      <c r="P954" s="15">
        <f t="shared" si="14"/>
        <v>41.439999999999969</v>
      </c>
      <c r="Q954" s="20">
        <v>43556</v>
      </c>
    </row>
    <row r="955" spans="1:17" x14ac:dyDescent="0.25">
      <c r="A955">
        <v>10</v>
      </c>
      <c r="B955" t="s">
        <v>52</v>
      </c>
      <c r="C955" t="s">
        <v>16</v>
      </c>
      <c r="D955" t="s">
        <v>25</v>
      </c>
      <c r="E955" t="s">
        <v>53</v>
      </c>
      <c r="F955">
        <v>0</v>
      </c>
      <c r="G955" t="s">
        <v>27</v>
      </c>
      <c r="H955" t="s">
        <v>51</v>
      </c>
      <c r="I955" t="str">
        <f>"1-1"</f>
        <v>1-1</v>
      </c>
      <c r="J955" t="s">
        <v>21</v>
      </c>
      <c r="K955">
        <v>1.9610000000000001</v>
      </c>
      <c r="L955">
        <v>1</v>
      </c>
      <c r="M955">
        <v>-1</v>
      </c>
      <c r="N955" t="s">
        <v>22</v>
      </c>
      <c r="O955" t="s">
        <v>54</v>
      </c>
      <c r="P955" s="15">
        <f t="shared" si="14"/>
        <v>40.439999999999969</v>
      </c>
      <c r="Q955" s="20">
        <v>43556</v>
      </c>
    </row>
    <row r="956" spans="1:17" x14ac:dyDescent="0.25">
      <c r="A956">
        <v>9</v>
      </c>
      <c r="B956" t="s">
        <v>49</v>
      </c>
      <c r="C956" t="s">
        <v>16</v>
      </c>
      <c r="D956" t="s">
        <v>25</v>
      </c>
      <c r="E956" t="s">
        <v>50</v>
      </c>
      <c r="F956">
        <v>0</v>
      </c>
      <c r="G956" t="s">
        <v>27</v>
      </c>
      <c r="H956" t="s">
        <v>51</v>
      </c>
      <c r="I956" t="str">
        <f>"0-1"</f>
        <v>0-1</v>
      </c>
      <c r="J956" t="s">
        <v>21</v>
      </c>
      <c r="K956">
        <v>1.675</v>
      </c>
      <c r="L956">
        <v>1</v>
      </c>
      <c r="M956">
        <v>-1</v>
      </c>
      <c r="N956" t="s">
        <v>22</v>
      </c>
      <c r="O956" t="s">
        <v>48</v>
      </c>
      <c r="P956" s="15">
        <f t="shared" si="14"/>
        <v>39.439999999999969</v>
      </c>
      <c r="Q956" s="20">
        <v>43556</v>
      </c>
    </row>
    <row r="957" spans="1:17" x14ac:dyDescent="0.25">
      <c r="A957">
        <v>8</v>
      </c>
      <c r="B957" t="s">
        <v>45</v>
      </c>
      <c r="C957" t="s">
        <v>16</v>
      </c>
      <c r="D957" t="s">
        <v>17</v>
      </c>
      <c r="E957" t="s">
        <v>46</v>
      </c>
      <c r="F957">
        <v>0</v>
      </c>
      <c r="G957" t="s">
        <v>27</v>
      </c>
      <c r="H957" t="s">
        <v>47</v>
      </c>
      <c r="I957" t="str">
        <f>"1-2"</f>
        <v>1-2</v>
      </c>
      <c r="J957" t="s">
        <v>21</v>
      </c>
      <c r="K957">
        <v>2.2200000000000002</v>
      </c>
      <c r="L957">
        <v>1</v>
      </c>
      <c r="M957">
        <v>-1</v>
      </c>
      <c r="N957" t="s">
        <v>22</v>
      </c>
      <c r="O957" t="s">
        <v>48</v>
      </c>
      <c r="P957" s="15">
        <f t="shared" si="14"/>
        <v>38.439999999999969</v>
      </c>
      <c r="Q957" s="20">
        <v>43556</v>
      </c>
    </row>
    <row r="958" spans="1:17" x14ac:dyDescent="0.25">
      <c r="A958">
        <v>7</v>
      </c>
      <c r="B958" t="s">
        <v>42</v>
      </c>
      <c r="C958" t="s">
        <v>16</v>
      </c>
      <c r="D958" t="s">
        <v>17</v>
      </c>
      <c r="E958" t="s">
        <v>43</v>
      </c>
      <c r="F958">
        <v>0</v>
      </c>
      <c r="G958" t="s">
        <v>27</v>
      </c>
      <c r="H958" t="s">
        <v>35</v>
      </c>
      <c r="I958" t="str">
        <f>"2-0"</f>
        <v>2-0</v>
      </c>
      <c r="J958" t="s">
        <v>21</v>
      </c>
      <c r="K958">
        <v>1.8620000000000001</v>
      </c>
      <c r="L958">
        <v>1</v>
      </c>
      <c r="M958">
        <v>-1</v>
      </c>
      <c r="N958" t="s">
        <v>22</v>
      </c>
      <c r="O958" t="s">
        <v>44</v>
      </c>
      <c r="P958" s="15">
        <f t="shared" si="14"/>
        <v>37.439999999999969</v>
      </c>
      <c r="Q958" s="20">
        <v>43556</v>
      </c>
    </row>
    <row r="959" spans="1:17" x14ac:dyDescent="0.25">
      <c r="A959">
        <v>6</v>
      </c>
      <c r="B959" t="s">
        <v>40</v>
      </c>
      <c r="C959" t="s">
        <v>16</v>
      </c>
      <c r="D959" t="s">
        <v>25</v>
      </c>
      <c r="E959" t="s">
        <v>41</v>
      </c>
      <c r="F959">
        <v>0</v>
      </c>
      <c r="G959" t="s">
        <v>27</v>
      </c>
      <c r="H959" t="s">
        <v>20</v>
      </c>
      <c r="I959" t="str">
        <f>"1-0"</f>
        <v>1-0</v>
      </c>
      <c r="J959" t="s">
        <v>21</v>
      </c>
      <c r="K959">
        <v>1.7569999999999999</v>
      </c>
      <c r="L959">
        <v>1</v>
      </c>
      <c r="M959">
        <v>-1</v>
      </c>
      <c r="N959" t="s">
        <v>22</v>
      </c>
      <c r="O959" t="s">
        <v>36</v>
      </c>
      <c r="P959" s="15">
        <f t="shared" si="14"/>
        <v>36.439999999999969</v>
      </c>
      <c r="Q959" s="20">
        <v>43556</v>
      </c>
    </row>
    <row r="960" spans="1:17" x14ac:dyDescent="0.25">
      <c r="A960">
        <v>5</v>
      </c>
      <c r="B960" t="s">
        <v>37</v>
      </c>
      <c r="C960" t="s">
        <v>16</v>
      </c>
      <c r="D960" t="s">
        <v>25</v>
      </c>
      <c r="E960" t="s">
        <v>38</v>
      </c>
      <c r="F960">
        <v>0</v>
      </c>
      <c r="G960" t="s">
        <v>27</v>
      </c>
      <c r="H960" t="s">
        <v>39</v>
      </c>
      <c r="I960" t="str">
        <f>"1-0"</f>
        <v>1-0</v>
      </c>
      <c r="J960" t="s">
        <v>21</v>
      </c>
      <c r="K960">
        <v>1.9</v>
      </c>
      <c r="L960">
        <v>1</v>
      </c>
      <c r="M960">
        <v>-1</v>
      </c>
      <c r="N960" t="s">
        <v>22</v>
      </c>
      <c r="O960" t="s">
        <v>36</v>
      </c>
      <c r="P960" s="15">
        <f t="shared" si="14"/>
        <v>35.439999999999969</v>
      </c>
      <c r="Q960" s="20">
        <v>43556</v>
      </c>
    </row>
    <row r="961" spans="1:17" x14ac:dyDescent="0.25">
      <c r="A961">
        <v>4</v>
      </c>
      <c r="B961" t="s">
        <v>33</v>
      </c>
      <c r="C961" t="s">
        <v>16</v>
      </c>
      <c r="D961" t="s">
        <v>25</v>
      </c>
      <c r="E961" t="s">
        <v>34</v>
      </c>
      <c r="F961">
        <v>0</v>
      </c>
      <c r="G961" t="s">
        <v>27</v>
      </c>
      <c r="H961" t="s">
        <v>35</v>
      </c>
      <c r="I961" t="str">
        <f>"2-1"</f>
        <v>2-1</v>
      </c>
      <c r="J961" t="s">
        <v>21</v>
      </c>
      <c r="K961">
        <v>2.04</v>
      </c>
      <c r="L961">
        <v>1</v>
      </c>
      <c r="M961">
        <v>-1</v>
      </c>
      <c r="N961" t="s">
        <v>22</v>
      </c>
      <c r="O961" t="s">
        <v>36</v>
      </c>
      <c r="P961" s="15">
        <f t="shared" si="14"/>
        <v>34.439999999999969</v>
      </c>
      <c r="Q961" s="20">
        <v>43556</v>
      </c>
    </row>
    <row r="962" spans="1:17" x14ac:dyDescent="0.25">
      <c r="A962">
        <v>3</v>
      </c>
      <c r="B962" t="s">
        <v>30</v>
      </c>
      <c r="C962" t="s">
        <v>16</v>
      </c>
      <c r="D962" t="s">
        <v>25</v>
      </c>
      <c r="E962" t="s">
        <v>31</v>
      </c>
      <c r="F962">
        <v>1.94</v>
      </c>
      <c r="G962" t="s">
        <v>19</v>
      </c>
      <c r="H962" t="s">
        <v>32</v>
      </c>
      <c r="I962" t="str">
        <f>"1-1"</f>
        <v>1-1</v>
      </c>
      <c r="J962" t="s">
        <v>21</v>
      </c>
      <c r="K962">
        <v>1.9430000000000001</v>
      </c>
      <c r="L962">
        <v>1</v>
      </c>
      <c r="M962">
        <v>0.94</v>
      </c>
      <c r="N962" t="s">
        <v>22</v>
      </c>
      <c r="O962" t="s">
        <v>29</v>
      </c>
      <c r="P962" s="15">
        <f t="shared" si="14"/>
        <v>35.379999999999967</v>
      </c>
      <c r="Q962" s="20">
        <v>43556</v>
      </c>
    </row>
    <row r="963" spans="1:17" x14ac:dyDescent="0.25">
      <c r="A963">
        <v>2</v>
      </c>
      <c r="B963" t="s">
        <v>24</v>
      </c>
      <c r="C963" t="s">
        <v>16</v>
      </c>
      <c r="D963" t="s">
        <v>25</v>
      </c>
      <c r="E963" t="s">
        <v>26</v>
      </c>
      <c r="F963">
        <v>0</v>
      </c>
      <c r="G963" t="s">
        <v>27</v>
      </c>
      <c r="H963" t="s">
        <v>28</v>
      </c>
      <c r="I963" t="str">
        <f>"1-0"</f>
        <v>1-0</v>
      </c>
      <c r="J963" t="s">
        <v>21</v>
      </c>
      <c r="K963">
        <v>1.6890000000000001</v>
      </c>
      <c r="L963">
        <v>1</v>
      </c>
      <c r="M963">
        <v>-1</v>
      </c>
      <c r="N963" t="s">
        <v>22</v>
      </c>
      <c r="O963" t="s">
        <v>29</v>
      </c>
      <c r="P963" s="15">
        <f>P962+M963</f>
        <v>34.379999999999967</v>
      </c>
      <c r="Q963" s="20">
        <v>43556</v>
      </c>
    </row>
    <row r="964" spans="1:17" x14ac:dyDescent="0.25">
      <c r="A964">
        <v>1</v>
      </c>
      <c r="B964" t="s">
        <v>15</v>
      </c>
      <c r="C964" t="s">
        <v>16</v>
      </c>
      <c r="D964" t="s">
        <v>17</v>
      </c>
      <c r="E964" t="s">
        <v>18</v>
      </c>
      <c r="F964">
        <v>1.95</v>
      </c>
      <c r="G964" t="s">
        <v>19</v>
      </c>
      <c r="H964" t="s">
        <v>20</v>
      </c>
      <c r="I964" t="str">
        <f>"2-0"</f>
        <v>2-0</v>
      </c>
      <c r="J964" t="s">
        <v>21</v>
      </c>
      <c r="K964">
        <v>1.952</v>
      </c>
      <c r="L964">
        <v>1</v>
      </c>
      <c r="M964">
        <v>0.95</v>
      </c>
      <c r="N964" t="s">
        <v>22</v>
      </c>
      <c r="O964" t="s">
        <v>23</v>
      </c>
      <c r="P964" s="15">
        <f t="shared" si="14"/>
        <v>35.32999999999997</v>
      </c>
      <c r="Q964" s="20">
        <v>43556</v>
      </c>
    </row>
  </sheetData>
  <autoFilter ref="A1:P1" xr:uid="{00000000-0009-0000-0000-000000000000}">
    <sortState xmlns:xlrd2="http://schemas.microsoft.com/office/spreadsheetml/2017/richdata2" ref="A2:P964">
      <sortCondition descending="1"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9"/>
  <sheetViews>
    <sheetView tabSelected="1" zoomScaleNormal="100" workbookViewId="0">
      <selection activeCell="L16" sqref="L16"/>
    </sheetView>
  </sheetViews>
  <sheetFormatPr defaultColWidth="11.5703125" defaultRowHeight="15" x14ac:dyDescent="0.25"/>
  <cols>
    <col min="1" max="1" width="6.85546875" style="1" customWidth="1"/>
    <col min="2" max="2" width="23.85546875" style="1" bestFit="1" customWidth="1"/>
    <col min="3" max="3" width="14.28515625" style="1" bestFit="1" customWidth="1"/>
    <col min="4" max="4" width="13.42578125" style="2" customWidth="1"/>
    <col min="5" max="5" width="13.28515625" style="1" bestFit="1" customWidth="1"/>
    <col min="6" max="6" width="11.28515625" style="1" customWidth="1"/>
    <col min="7" max="7" width="12.42578125" style="1" customWidth="1"/>
    <col min="8" max="8" width="12.42578125" customWidth="1"/>
    <col min="9" max="9" width="8.28515625" style="1" customWidth="1"/>
    <col min="10" max="10" width="12.7109375" style="16" bestFit="1" customWidth="1"/>
    <col min="11" max="11" width="6.5703125" style="1" bestFit="1" customWidth="1"/>
    <col min="12" max="12" width="13.140625" style="1" bestFit="1" customWidth="1"/>
    <col min="13" max="13" width="12" style="1" bestFit="1" customWidth="1"/>
    <col min="14" max="14" width="9.140625" style="1" bestFit="1" customWidth="1"/>
    <col min="15" max="16384" width="11.5703125" style="1"/>
  </cols>
  <sheetData>
    <row r="2" spans="2:14" ht="21" x14ac:dyDescent="0.35">
      <c r="B2" s="12" t="s">
        <v>2281</v>
      </c>
      <c r="C2" s="13" t="s">
        <v>2282</v>
      </c>
      <c r="D2" s="13" t="s">
        <v>2286</v>
      </c>
      <c r="E2" s="9" t="s">
        <v>2285</v>
      </c>
      <c r="F2" s="13" t="s">
        <v>2284</v>
      </c>
      <c r="G2" s="14" t="s">
        <v>2287</v>
      </c>
      <c r="J2" s="18" t="s">
        <v>2296</v>
      </c>
      <c r="K2" s="13" t="s">
        <v>2282</v>
      </c>
      <c r="L2" s="13" t="s">
        <v>2298</v>
      </c>
      <c r="M2" s="13" t="s">
        <v>2297</v>
      </c>
      <c r="N2" s="13" t="s">
        <v>2284</v>
      </c>
    </row>
    <row r="3" spans="2:14" s="11" customFormat="1" ht="21" x14ac:dyDescent="0.35">
      <c r="B3" s="3" t="s">
        <v>230</v>
      </c>
      <c r="C3" s="4">
        <v>29</v>
      </c>
      <c r="D3" s="4">
        <v>1</v>
      </c>
      <c r="E3" s="5">
        <v>1.9105172413793101</v>
      </c>
      <c r="F3" s="4">
        <v>4.6700000000000017</v>
      </c>
      <c r="G3" s="6">
        <f>GETPIVOTDATA("ROC",$B$2,"Competition","Champions L")/GETPIVOTDATA("TIPS",$B$2,"Competition","Champions L")</f>
        <v>0.16103448275862076</v>
      </c>
      <c r="H3"/>
      <c r="J3" s="21" t="s">
        <v>2299</v>
      </c>
      <c r="K3" s="4">
        <v>215</v>
      </c>
      <c r="L3" s="4">
        <v>1</v>
      </c>
      <c r="M3" s="4">
        <v>1.925446511627908</v>
      </c>
      <c r="N3" s="4">
        <v>18.149999999999991</v>
      </c>
    </row>
    <row r="4" spans="2:14" x14ac:dyDescent="0.25">
      <c r="B4" s="3" t="s">
        <v>400</v>
      </c>
      <c r="C4" s="4">
        <v>10</v>
      </c>
      <c r="D4" s="4">
        <v>1</v>
      </c>
      <c r="E4" s="5">
        <v>1.9707999999999999</v>
      </c>
      <c r="F4" s="4">
        <v>6.37</v>
      </c>
      <c r="G4" s="6">
        <f>GETPIVOTDATA("ROC",$B$2,"Competition","Eng. FA Cup")/GETPIVOTDATA("TIPS",$B$2,"Competition","Eng. FA Cup")</f>
        <v>0.63700000000000001</v>
      </c>
      <c r="J4" s="22" t="s">
        <v>2290</v>
      </c>
      <c r="K4" s="4">
        <v>19</v>
      </c>
      <c r="L4" s="4">
        <v>1</v>
      </c>
      <c r="M4" s="4">
        <v>1.9527894736842106</v>
      </c>
      <c r="N4" s="4">
        <v>0.16999999999999982</v>
      </c>
    </row>
    <row r="5" spans="2:14" x14ac:dyDescent="0.25">
      <c r="B5" s="3" t="s">
        <v>974</v>
      </c>
      <c r="C5" s="4">
        <v>6</v>
      </c>
      <c r="D5" s="4">
        <v>1</v>
      </c>
      <c r="E5" s="5">
        <v>1.9716666666666667</v>
      </c>
      <c r="F5" s="4">
        <v>1.1300000000000001</v>
      </c>
      <c r="G5" s="6">
        <f>GETPIVOTDATA("ROC",$B$2,"Competition","Eng. League Cup")/GETPIVOTDATA("TIPS",$B$2,"Competition","Eng. League Cup")</f>
        <v>0.18833333333333335</v>
      </c>
      <c r="J5" s="22" t="s">
        <v>2291</v>
      </c>
      <c r="K5" s="4">
        <v>196</v>
      </c>
      <c r="L5" s="4">
        <v>1</v>
      </c>
      <c r="M5" s="4">
        <v>1.9227959183673478</v>
      </c>
      <c r="N5" s="4">
        <v>17.979999999999997</v>
      </c>
    </row>
    <row r="6" spans="2:14" x14ac:dyDescent="0.25">
      <c r="B6" s="3" t="s">
        <v>59</v>
      </c>
      <c r="C6" s="4">
        <v>222</v>
      </c>
      <c r="D6" s="4">
        <v>1</v>
      </c>
      <c r="E6" s="5">
        <v>1.913454954954956</v>
      </c>
      <c r="F6" s="4">
        <v>-15.970000000000002</v>
      </c>
      <c r="G6" s="6">
        <f>GETPIVOTDATA("ROC",$B$2,"Competition","Eng. Premier")/GETPIVOTDATA("TIPS",$B$2,"Competition","Eng. Premier")</f>
        <v>-7.1936936936936952E-2</v>
      </c>
      <c r="J6" s="21" t="s">
        <v>2300</v>
      </c>
      <c r="K6" s="4">
        <v>748</v>
      </c>
      <c r="L6" s="4">
        <v>1</v>
      </c>
      <c r="M6" s="4">
        <v>1.9273970588235281</v>
      </c>
      <c r="N6" s="4">
        <v>17.18</v>
      </c>
    </row>
    <row r="7" spans="2:14" x14ac:dyDescent="0.25">
      <c r="B7" s="3" t="s">
        <v>200</v>
      </c>
      <c r="C7" s="4">
        <v>46</v>
      </c>
      <c r="D7" s="4">
        <v>1</v>
      </c>
      <c r="E7" s="5">
        <v>1.9387391304347827</v>
      </c>
      <c r="F7" s="4">
        <v>-0.29000000000000092</v>
      </c>
      <c r="G7" s="6">
        <f>GETPIVOTDATA("ROC",$B$2,"Competition","Europa League")/GETPIVOTDATA("TIPS",$B$2,"Competition","Europa League")</f>
        <v>-6.3043478260869767E-3</v>
      </c>
      <c r="J7" s="22" t="s">
        <v>2292</v>
      </c>
      <c r="K7" s="4">
        <v>189</v>
      </c>
      <c r="L7" s="4">
        <v>1</v>
      </c>
      <c r="M7" s="4">
        <v>1.9177460317460326</v>
      </c>
      <c r="N7" s="4">
        <v>9.7900000000000009</v>
      </c>
    </row>
    <row r="8" spans="2:14" x14ac:dyDescent="0.25">
      <c r="B8" s="3" t="s">
        <v>96</v>
      </c>
      <c r="C8" s="4">
        <v>4</v>
      </c>
      <c r="D8" s="4">
        <v>1</v>
      </c>
      <c r="E8" s="5">
        <v>1.9322499999999998</v>
      </c>
      <c r="F8" s="4">
        <v>3.73</v>
      </c>
      <c r="G8" s="6">
        <f>GETPIVOTDATA("ROC",$B$2,"Competition","Fra. Coupe De France")/GETPIVOTDATA("TIPS",$B$2,"Competition","Fra. Coupe De France")</f>
        <v>0.9325</v>
      </c>
      <c r="J8" s="22" t="s">
        <v>2293</v>
      </c>
      <c r="K8" s="4">
        <v>202</v>
      </c>
      <c r="L8" s="4">
        <v>1</v>
      </c>
      <c r="M8" s="4">
        <v>1.9335198019802007</v>
      </c>
      <c r="N8" s="4">
        <v>5.01</v>
      </c>
    </row>
    <row r="9" spans="2:14" x14ac:dyDescent="0.25">
      <c r="B9" s="3" t="s">
        <v>101</v>
      </c>
      <c r="C9" s="4">
        <v>152</v>
      </c>
      <c r="D9" s="4">
        <v>1</v>
      </c>
      <c r="E9" s="5">
        <v>1.9425986842105274</v>
      </c>
      <c r="F9" s="4">
        <v>26.66</v>
      </c>
      <c r="G9" s="6">
        <f>GETPIVOTDATA("ROC",$B$2,"Competition","Fra. Ligue 1")/GETPIVOTDATA("TIPS",$B$2,"Competition","Fra. Ligue 1")</f>
        <v>0.17539473684210527</v>
      </c>
      <c r="J9" s="22" t="s">
        <v>2294</v>
      </c>
      <c r="K9" s="4">
        <v>160</v>
      </c>
      <c r="L9" s="4">
        <v>1</v>
      </c>
      <c r="M9" s="4">
        <v>1.9442562500000011</v>
      </c>
      <c r="N9" s="4">
        <v>0.46000000000000285</v>
      </c>
    </row>
    <row r="10" spans="2:14" x14ac:dyDescent="0.25">
      <c r="B10" s="3" t="s">
        <v>1361</v>
      </c>
      <c r="C10" s="4">
        <v>5</v>
      </c>
      <c r="D10" s="4">
        <v>1</v>
      </c>
      <c r="E10" s="5">
        <v>1.8957999999999999</v>
      </c>
      <c r="F10" s="4">
        <v>-1.25</v>
      </c>
      <c r="G10" s="6">
        <f>GETPIVOTDATA("ROC",$B$2,"Competition","Fra. Other")/GETPIVOTDATA("TIPS",$B$2,"Competition","Fra. Other")</f>
        <v>-0.25</v>
      </c>
      <c r="J10" s="22" t="s">
        <v>2295</v>
      </c>
      <c r="K10" s="4">
        <v>197</v>
      </c>
      <c r="L10" s="4">
        <v>1</v>
      </c>
      <c r="M10" s="4">
        <v>1.9166852791878186</v>
      </c>
      <c r="N10" s="4">
        <v>1.9199999999999993</v>
      </c>
    </row>
    <row r="11" spans="2:14" ht="21" x14ac:dyDescent="0.35">
      <c r="B11" s="3" t="s">
        <v>55</v>
      </c>
      <c r="C11" s="4">
        <v>128</v>
      </c>
      <c r="D11" s="4">
        <v>1</v>
      </c>
      <c r="E11" s="5">
        <v>1.9123593750000012</v>
      </c>
      <c r="F11" s="4">
        <v>1.1999999999999997</v>
      </c>
      <c r="G11" s="6">
        <f>GETPIVOTDATA("ROC",$B$2,"Competition","Ger. Bundesliga I")/GETPIVOTDATA("TIPS",$B$2,"Competition","Ger. Bundesliga I")</f>
        <v>9.3749999999999979E-3</v>
      </c>
      <c r="J11" s="19" t="s">
        <v>2283</v>
      </c>
      <c r="K11" s="8">
        <v>963</v>
      </c>
      <c r="L11" s="8">
        <v>1</v>
      </c>
      <c r="M11" s="9">
        <v>1.9269615784008285</v>
      </c>
      <c r="N11" s="8">
        <v>35.32999999999997</v>
      </c>
    </row>
    <row r="12" spans="2:14" x14ac:dyDescent="0.25">
      <c r="B12" s="3" t="s">
        <v>137</v>
      </c>
      <c r="C12" s="4">
        <v>7</v>
      </c>
      <c r="D12" s="4">
        <v>1</v>
      </c>
      <c r="E12" s="5">
        <v>1.9255714285714285</v>
      </c>
      <c r="F12" s="4">
        <v>-3.17</v>
      </c>
      <c r="G12" s="6">
        <f>GETPIVOTDATA("ROC",$B$2,"Competition","Ger. DFB Pokal")/GETPIVOTDATA("TIPS",$B$2,"Competition","Ger. DFB Pokal")</f>
        <v>-0.45285714285714285</v>
      </c>
    </row>
    <row r="13" spans="2:14" x14ac:dyDescent="0.25">
      <c r="B13" s="3" t="s">
        <v>91</v>
      </c>
      <c r="C13" s="4">
        <v>13</v>
      </c>
      <c r="D13" s="4">
        <v>1</v>
      </c>
      <c r="E13" s="5">
        <v>1.9425384615384615</v>
      </c>
      <c r="F13" s="4">
        <v>3.49</v>
      </c>
      <c r="G13" s="6">
        <f>GETPIVOTDATA("ROC",$B$2,"Competition","Ita. Coppa Italia")/GETPIVOTDATA("TIPS",$B$2,"Competition","Ita. Coppa Italia")</f>
        <v>0.26846153846153847</v>
      </c>
    </row>
    <row r="14" spans="2:14" x14ac:dyDescent="0.25">
      <c r="B14" s="3" t="s">
        <v>1609</v>
      </c>
      <c r="C14" s="4">
        <v>1</v>
      </c>
      <c r="D14" s="4">
        <v>1</v>
      </c>
      <c r="E14" s="5">
        <v>2.13</v>
      </c>
      <c r="F14" s="4">
        <v>0</v>
      </c>
      <c r="G14" s="6">
        <f>GETPIVOTDATA("ROC",$B$2,"Competition","Ita. Other")/GETPIVOTDATA("TIPS",$B$2,"Competition","Ita. Other")</f>
        <v>0</v>
      </c>
    </row>
    <row r="15" spans="2:14" x14ac:dyDescent="0.25">
      <c r="B15" s="3" t="s">
        <v>17</v>
      </c>
      <c r="C15" s="4">
        <v>153</v>
      </c>
      <c r="D15" s="4">
        <v>1</v>
      </c>
      <c r="E15" s="5">
        <v>1.9073006535947712</v>
      </c>
      <c r="F15" s="4">
        <v>9.1999999999999993</v>
      </c>
      <c r="G15" s="6">
        <f>GETPIVOTDATA("ROC",$B$2,"Competition","Ita. Serie A")/GETPIVOTDATA("TIPS",$B$2,"Competition","Ita. Serie A")</f>
        <v>6.0130718954248361E-2</v>
      </c>
    </row>
    <row r="16" spans="2:14" x14ac:dyDescent="0.25">
      <c r="B16" s="3" t="s">
        <v>914</v>
      </c>
      <c r="C16" s="4">
        <v>20</v>
      </c>
      <c r="D16" s="4">
        <v>1</v>
      </c>
      <c r="E16" s="5">
        <v>1.9208500000000002</v>
      </c>
      <c r="F16" s="4">
        <v>-3.32</v>
      </c>
      <c r="G16" s="6">
        <f>GETPIVOTDATA("ROC",$B$2,"Competition","Spa. Copa Del Rey")/GETPIVOTDATA("TIPS",$B$2,"Competition","Spa. Copa Del Rey")</f>
        <v>-0.16599999999999998</v>
      </c>
    </row>
    <row r="17" spans="2:10" x14ac:dyDescent="0.25">
      <c r="B17" s="3" t="s">
        <v>25</v>
      </c>
      <c r="C17" s="4">
        <v>167</v>
      </c>
      <c r="D17" s="4">
        <v>1</v>
      </c>
      <c r="E17" s="5">
        <v>1.954437125748504</v>
      </c>
      <c r="F17" s="4">
        <v>2.8799999999999981</v>
      </c>
      <c r="G17" s="6">
        <f>GETPIVOTDATA("ROC",$B$2,"Competition","Spa. Primera")/GETPIVOTDATA("TIPS",$B$2,"Competition","Spa. Primera")</f>
        <v>1.7245508982035918E-2</v>
      </c>
    </row>
    <row r="18" spans="2:10" ht="21" x14ac:dyDescent="0.35">
      <c r="B18" s="7" t="s">
        <v>2283</v>
      </c>
      <c r="C18" s="8">
        <v>963</v>
      </c>
      <c r="D18" s="8">
        <v>1</v>
      </c>
      <c r="E18" s="9">
        <v>1.9269615784008296</v>
      </c>
      <c r="F18" s="8">
        <v>35.330000000000005</v>
      </c>
      <c r="G18" s="10">
        <f>GETPIVOTDATA("ROC",$B$2)/GETPIVOTDATA("TIPS",$B$2)</f>
        <v>3.6687435098650058E-2</v>
      </c>
    </row>
    <row r="19" spans="2:10" s="11" customFormat="1" ht="14.45" customHeight="1" x14ac:dyDescent="0.35">
      <c r="H19"/>
      <c r="J19" s="17"/>
    </row>
  </sheetData>
  <sortState xmlns:xlrd2="http://schemas.microsoft.com/office/spreadsheetml/2017/richdata2" ref="J2:N9">
    <sortCondition ref="J3" customList="janvier,février,mars,avril,mai,juin,juillet,août,septembre,octobre,novembre,décembre"/>
  </sortState>
  <pageMargins left="0.7" right="0.7" top="0.75" bottom="0.75" header="0.3" footer="0.3"/>
  <pageSetup paperSize="9" orientation="portrait" horizontalDpi="300" verticalDpi="30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O11" sqref="O11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Blogabet 2 Bilan 30042019</vt:lpstr>
      <vt:lpstr>STATS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Jean-Eric Pelouas</cp:lastModifiedBy>
  <dcterms:created xsi:type="dcterms:W3CDTF">2019-04-30T09:42:36Z</dcterms:created>
  <dcterms:modified xsi:type="dcterms:W3CDTF">2019-05-02T12:41:55Z</dcterms:modified>
</cp:coreProperties>
</file>