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6419896-3A28-4656-864D-99FB9D9D24AC}" xr6:coauthVersionLast="45" xr6:coauthVersionMax="45" xr10:uidLastSave="{00000000-0000-0000-0000-000000000000}"/>
  <bookViews>
    <workbookView xWindow="-120" yWindow="-120" windowWidth="24240" windowHeight="13740" xr2:uid="{248FE310-F893-6340-BB1F-21A8DE8AC51C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2" i="2"/>
  <c r="J3" i="2" l="1"/>
  <c r="J4" i="2"/>
  <c r="J2" i="2"/>
  <c r="J5" i="2" s="1"/>
  <c r="B32" i="2"/>
  <c r="L4" i="2"/>
  <c r="K4" i="2"/>
  <c r="K3" i="2"/>
  <c r="L3" i="2"/>
  <c r="K2" i="2"/>
  <c r="F32" i="2"/>
  <c r="L2" i="2"/>
  <c r="L5" i="2" l="1"/>
  <c r="K5" i="2"/>
</calcChain>
</file>

<file path=xl/sharedStrings.xml><?xml version="1.0" encoding="utf-8"?>
<sst xmlns="http://schemas.openxmlformats.org/spreadsheetml/2006/main" count="15" uniqueCount="13">
  <si>
    <t>jour semaine</t>
  </si>
  <si>
    <t>Début</t>
  </si>
  <si>
    <t>Fin</t>
  </si>
  <si>
    <t>Total</t>
  </si>
  <si>
    <t>Jours</t>
  </si>
  <si>
    <t>lun-ven</t>
  </si>
  <si>
    <t>Date</t>
  </si>
  <si>
    <t>Durée totale</t>
  </si>
  <si>
    <t>sam</t>
  </si>
  <si>
    <t>dim</t>
  </si>
  <si>
    <t>Nombre jours travaillés</t>
  </si>
  <si>
    <t>Nombre de jours</t>
  </si>
  <si>
    <t>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</si>
</sst>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\ dd\ mm\ yyyy"/>
    <numFmt numFmtId="165" formatCode="[hh]:mm"/>
  </numFmts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20" fontId="0" fillId="0" borderId="0" xfId="0" applyNumberFormat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165" fontId="1" fillId="2" borderId="3" xfId="0" applyNumberFormat="1" applyFont="1" applyFill="1" applyBorder="1" applyAlignment="1">
      <alignment vertical="top" wrapText="1"/>
    </xf>
    <xf numFmtId="0" fontId="0" fillId="3" borderId="2" xfId="0" applyFill="1" applyBorder="1"/>
    <xf numFmtId="165" fontId="0" fillId="3" borderId="3" xfId="0" applyNumberFormat="1" applyFill="1" applyBorder="1"/>
    <xf numFmtId="0" fontId="2" fillId="3" borderId="4" xfId="0" applyFont="1" applyFill="1" applyBorder="1"/>
    <xf numFmtId="165" fontId="2" fillId="3" borderId="1" xfId="0" applyNumberFormat="1" applyFont="1" applyFill="1" applyBorder="1"/>
    <xf numFmtId="0" fontId="2" fillId="3" borderId="1" xfId="0" applyNumberFormat="1" applyFont="1" applyFill="1" applyBorder="1"/>
  </cellXfs>
  <cellStyles count="1">
    <cellStyle name="Normal" xfId="0" builtinId="0"/>
  </cellStyles>
  <dxfs count="11">
    <dxf>
      <numFmt numFmtId="165" formatCode="[hh]:mm"/>
    </dxf>
    <dxf>
      <numFmt numFmtId="165" formatCode="[hh]:mm"/>
    </dxf>
    <dxf>
      <numFmt numFmtId="25" formatCode="hh:mm"/>
    </dxf>
    <dxf>
      <numFmt numFmtId="25" formatCode="hh:mm"/>
    </dxf>
    <dxf>
      <numFmt numFmtId="25" formatCode="hh:mm"/>
    </dxf>
    <dxf>
      <numFmt numFmtId="0" formatCode="General"/>
    </dxf>
    <dxf>
      <numFmt numFmtId="164" formatCode="ddd\ dd\ mm\ yyyy"/>
    </dxf>
    <dxf>
      <numFmt numFmtId="25" formatCode="hh:mm"/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00D3EBA7-8B79-4204-AEB8-47338A8090E1}">
      <tableStyleElement type="wholeTable" dxfId="10"/>
      <tableStyleElement type="headerRow" dxfId="9"/>
      <tableStyleElement type="total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B67E59-E871-4A73-8306-7B06F1A39826}" name="Table1" displayName="Table1" ref="A1:F32" totalsRowCount="1" headerRowDxfId="7">
  <autoFilter ref="A1:F31" xr:uid="{A7A20FDC-720F-49A6-AEC0-6C2523D517E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BA9DCA7-0BA4-47CC-BD55-59F4B2FA3E3B}" name="Date" totalsRowLabel="Total" dataDxfId="6"/>
    <tableColumn id="2" xr3:uid="{EEDECD01-8DF3-41DE-8B5A-8C72AC113A94}" name="jour semaine" totalsRowFunction="count" dataDxfId="5">
      <calculatedColumnFormula>WEEKDAY(A2,2)</calculatedColumnFormula>
    </tableColumn>
    <tableColumn id="3" xr3:uid="{8672BFCA-C085-4E3B-8487-BD212A272D8E}" name="Début" dataDxfId="4"/>
    <tableColumn id="4" xr3:uid="{16CA8278-9EFC-4D9F-BF8B-1A6B21BD4806}" name="Fin" dataDxfId="3"/>
    <tableColumn id="5" xr3:uid="{E7CB7FD4-4EBA-4BAA-8501-7CCF4B456BA6}" name="Pause" dataDxfId="2"/>
    <tableColumn id="7" xr3:uid="{C329940F-2835-4EDC-A80F-DABC88D95E21}" name="Durée totale" totalsRowFunction="sum" dataDxfId="1" totalsRowDxfId="0">
      <calculatedColumnFormula>Table1[[#This Row],[Fin]]-Table1[[#This Row],[Début]]-Table1[[#This Row],[Pause]]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A5BB9-D437-4EE2-A198-C450CC5E6C7F}">
  <dimension ref="A1:L32"/>
  <sheetViews>
    <sheetView showGridLines="0" tabSelected="1" workbookViewId="0">
      <selection activeCell="A8" sqref="A8"/>
    </sheetView>
  </sheetViews>
  <sheetFormatPr defaultRowHeight="15.75" x14ac:dyDescent="0.25"/>
  <cols>
    <col min="1" max="1" width="13.875" bestFit="1" customWidth="1"/>
    <col min="2" max="2" width="7.875" bestFit="1" customWidth="1"/>
    <col min="3" max="3" width="6.125" bestFit="1" customWidth="1"/>
    <col min="4" max="4" width="5.375" bestFit="1" customWidth="1"/>
    <col min="5" max="5" width="7" bestFit="1" customWidth="1"/>
    <col min="6" max="6" width="9.25" customWidth="1"/>
    <col min="7" max="7" width="6.375" bestFit="1" customWidth="1"/>
    <col min="10" max="10" width="7.875" bestFit="1" customWidth="1"/>
    <col min="11" max="11" width="12.625" bestFit="1" customWidth="1"/>
    <col min="12" max="12" width="12.875" customWidth="1"/>
  </cols>
  <sheetData>
    <row r="1" spans="1:12" ht="31.5" x14ac:dyDescent="0.25">
      <c r="A1" s="5" t="s">
        <v>6</v>
      </c>
      <c r="B1" s="6" t="s">
        <v>0</v>
      </c>
      <c r="C1" s="7" t="s">
        <v>1</v>
      </c>
      <c r="D1" s="7" t="s">
        <v>2</v>
      </c>
      <c r="E1" s="7" t="s">
        <v>12</v>
      </c>
      <c r="F1" s="7" t="s">
        <v>7</v>
      </c>
      <c r="I1" s="8" t="s">
        <v>4</v>
      </c>
      <c r="J1" s="8" t="s">
        <v>11</v>
      </c>
      <c r="K1" s="8" t="s">
        <v>10</v>
      </c>
      <c r="L1" s="9" t="s">
        <v>7</v>
      </c>
    </row>
    <row r="2" spans="1:12" x14ac:dyDescent="0.25">
      <c r="A2" s="2">
        <v>44075</v>
      </c>
      <c r="B2" s="3">
        <f>WEEKDAY(A2,2)</f>
        <v>2</v>
      </c>
      <c r="C2" s="1">
        <v>0.375</v>
      </c>
      <c r="D2" s="1">
        <v>0.71875</v>
      </c>
      <c r="E2" s="1">
        <v>2.0833333333333332E-2</v>
      </c>
      <c r="F2" s="4">
        <f>Table1[[#This Row],[Fin]]-Table1[[#This Row],[Début]]-Table1[[#This Row],[Pause]]</f>
        <v>0.32291666666666669</v>
      </c>
      <c r="I2" s="10" t="s">
        <v>5</v>
      </c>
      <c r="J2" s="10">
        <f>COUNTIF(Table1[jour semaine],"&lt;6")</f>
        <v>22</v>
      </c>
      <c r="K2" s="10">
        <f>COUNTIFS(Table1[jour semaine],"&lt;6",Table1[Durée totale],"&lt;&gt;0")</f>
        <v>20</v>
      </c>
      <c r="L2" s="11">
        <f>SUMIF(Table1[jour semaine],"&lt;6",Table1[Durée totale])</f>
        <v>6.3541666666666679</v>
      </c>
    </row>
    <row r="3" spans="1:12" x14ac:dyDescent="0.25">
      <c r="A3" s="2">
        <v>44076</v>
      </c>
      <c r="B3" s="3">
        <f t="shared" ref="B3:B31" si="0">WEEKDAY(A3,2)</f>
        <v>3</v>
      </c>
      <c r="C3" s="1">
        <v>0.375</v>
      </c>
      <c r="D3" s="1">
        <v>0.71875</v>
      </c>
      <c r="E3" s="1">
        <v>2.0833333333333332E-2</v>
      </c>
      <c r="F3" s="4">
        <f>Table1[[#This Row],[Fin]]-Table1[[#This Row],[Début]]-Table1[[#This Row],[Pause]]</f>
        <v>0.32291666666666669</v>
      </c>
      <c r="I3" s="10" t="s">
        <v>8</v>
      </c>
      <c r="J3" s="10">
        <f>COUNTIF(Table1[jour semaine],"=6")</f>
        <v>4</v>
      </c>
      <c r="K3" s="10">
        <f>COUNTIFS(Table1[jour semaine],"=6",Table1[Durée totale],"&lt;&gt;0")</f>
        <v>0</v>
      </c>
      <c r="L3" s="11">
        <f>SUMIF(Table1[jour semaine],"=6",Table1[Durée totale])</f>
        <v>0</v>
      </c>
    </row>
    <row r="4" spans="1:12" x14ac:dyDescent="0.25">
      <c r="A4" s="2">
        <v>44077</v>
      </c>
      <c r="B4" s="3">
        <f t="shared" si="0"/>
        <v>4</v>
      </c>
      <c r="C4" s="1"/>
      <c r="D4" s="1"/>
      <c r="E4" s="1"/>
      <c r="F4" s="4">
        <f>Table1[[#This Row],[Fin]]-Table1[[#This Row],[Début]]-Table1[[#This Row],[Pause]]</f>
        <v>0</v>
      </c>
      <c r="I4" s="10" t="s">
        <v>9</v>
      </c>
      <c r="J4" s="10">
        <f>COUNTIF(Table1[jour semaine],"=7")</f>
        <v>4</v>
      </c>
      <c r="K4" s="10">
        <f>COUNTIFS(Table1[jour semaine],"=7",Table1[Durée totale],"&lt;&gt;0")</f>
        <v>2</v>
      </c>
      <c r="L4" s="11">
        <f>SUMIF(Table1[jour semaine],"=7",Table1[Durée totale])</f>
        <v>0.625</v>
      </c>
    </row>
    <row r="5" spans="1:12" x14ac:dyDescent="0.25">
      <c r="A5" s="2">
        <v>44078</v>
      </c>
      <c r="B5" s="3">
        <f t="shared" si="0"/>
        <v>5</v>
      </c>
      <c r="C5" s="1">
        <v>0.375</v>
      </c>
      <c r="D5" s="1">
        <v>0.71875</v>
      </c>
      <c r="E5" s="1">
        <v>2.0833333333333332E-2</v>
      </c>
      <c r="F5" s="4">
        <f>Table1[[#This Row],[Fin]]-Table1[[#This Row],[Début]]-Table1[[#This Row],[Pause]]</f>
        <v>0.32291666666666669</v>
      </c>
      <c r="I5" s="12" t="s">
        <v>3</v>
      </c>
      <c r="J5" s="12">
        <f>SUM(J2:J4)</f>
        <v>30</v>
      </c>
      <c r="K5" s="14">
        <f>SUM(K2:K4)</f>
        <v>22</v>
      </c>
      <c r="L5" s="13">
        <f>SUM(L2:L4)</f>
        <v>6.9791666666666679</v>
      </c>
    </row>
    <row r="6" spans="1:12" x14ac:dyDescent="0.25">
      <c r="A6" s="2">
        <v>44079</v>
      </c>
      <c r="B6" s="3">
        <f t="shared" si="0"/>
        <v>6</v>
      </c>
      <c r="C6" s="1"/>
      <c r="D6" s="1"/>
      <c r="E6" s="1"/>
      <c r="F6" s="4">
        <f>Table1[[#This Row],[Fin]]-Table1[[#This Row],[Début]]-Table1[[#This Row],[Pause]]</f>
        <v>0</v>
      </c>
    </row>
    <row r="7" spans="1:12" x14ac:dyDescent="0.25">
      <c r="A7" s="2">
        <v>44080</v>
      </c>
      <c r="B7" s="3">
        <f t="shared" si="0"/>
        <v>7</v>
      </c>
      <c r="C7" s="1">
        <v>0.41666666666666669</v>
      </c>
      <c r="D7" s="1">
        <v>0.75</v>
      </c>
      <c r="E7" s="1">
        <v>2.0833333333333332E-2</v>
      </c>
      <c r="F7" s="4">
        <f>Table1[[#This Row],[Fin]]-Table1[[#This Row],[Début]]-Table1[[#This Row],[Pause]]</f>
        <v>0.3125</v>
      </c>
    </row>
    <row r="8" spans="1:12" x14ac:dyDescent="0.25">
      <c r="A8" s="2">
        <v>44081</v>
      </c>
      <c r="B8" s="3">
        <f t="shared" si="0"/>
        <v>1</v>
      </c>
      <c r="C8" s="1">
        <v>0.40625</v>
      </c>
      <c r="D8" s="1">
        <v>0.75</v>
      </c>
      <c r="E8" s="1">
        <v>2.0833333333333332E-2</v>
      </c>
      <c r="F8" s="4">
        <f>Table1[[#This Row],[Fin]]-Table1[[#This Row],[Début]]-Table1[[#This Row],[Pause]]</f>
        <v>0.32291666666666669</v>
      </c>
    </row>
    <row r="9" spans="1:12" x14ac:dyDescent="0.25">
      <c r="A9" s="2">
        <v>44082</v>
      </c>
      <c r="B9" s="3">
        <f t="shared" si="0"/>
        <v>2</v>
      </c>
      <c r="C9" s="1">
        <v>0.40625</v>
      </c>
      <c r="D9" s="1">
        <v>0.75</v>
      </c>
      <c r="E9" s="1">
        <v>2.0833333333333332E-2</v>
      </c>
      <c r="F9" s="4">
        <f>Table1[[#This Row],[Fin]]-Table1[[#This Row],[Début]]-Table1[[#This Row],[Pause]]</f>
        <v>0.32291666666666669</v>
      </c>
    </row>
    <row r="10" spans="1:12" x14ac:dyDescent="0.25">
      <c r="A10" s="2">
        <v>44083</v>
      </c>
      <c r="B10" s="3">
        <f t="shared" si="0"/>
        <v>3</v>
      </c>
      <c r="C10" s="1">
        <v>0.40625</v>
      </c>
      <c r="D10" s="1">
        <v>0.75</v>
      </c>
      <c r="E10" s="1">
        <v>2.0833333333333332E-2</v>
      </c>
      <c r="F10" s="4">
        <f>Table1[[#This Row],[Fin]]-Table1[[#This Row],[Début]]-Table1[[#This Row],[Pause]]</f>
        <v>0.32291666666666669</v>
      </c>
    </row>
    <row r="11" spans="1:12" x14ac:dyDescent="0.25">
      <c r="A11" s="2">
        <v>44084</v>
      </c>
      <c r="B11" s="3">
        <f t="shared" si="0"/>
        <v>4</v>
      </c>
      <c r="C11" s="1">
        <v>0.40625</v>
      </c>
      <c r="D11" s="1">
        <v>0.71875</v>
      </c>
      <c r="E11" s="1">
        <v>2.0833333333333332E-2</v>
      </c>
      <c r="F11" s="4">
        <f>Table1[[#This Row],[Fin]]-Table1[[#This Row],[Début]]-Table1[[#This Row],[Pause]]</f>
        <v>0.29166666666666669</v>
      </c>
    </row>
    <row r="12" spans="1:12" x14ac:dyDescent="0.25">
      <c r="A12" s="2">
        <v>44085</v>
      </c>
      <c r="B12" s="3">
        <f t="shared" si="0"/>
        <v>5</v>
      </c>
      <c r="C12" s="1">
        <v>0.40625</v>
      </c>
      <c r="D12" s="1">
        <v>0.75</v>
      </c>
      <c r="E12" s="1">
        <v>2.0833333333333332E-2</v>
      </c>
      <c r="F12" s="4">
        <f>Table1[[#This Row],[Fin]]-Table1[[#This Row],[Début]]-Table1[[#This Row],[Pause]]</f>
        <v>0.32291666666666669</v>
      </c>
    </row>
    <row r="13" spans="1:12" x14ac:dyDescent="0.25">
      <c r="A13" s="2">
        <v>44086</v>
      </c>
      <c r="B13" s="3">
        <f t="shared" si="0"/>
        <v>6</v>
      </c>
      <c r="C13" s="1"/>
      <c r="D13" s="1"/>
      <c r="E13" s="1"/>
      <c r="F13" s="4">
        <f>Table1[[#This Row],[Fin]]-Table1[[#This Row],[Début]]-Table1[[#This Row],[Pause]]</f>
        <v>0</v>
      </c>
    </row>
    <row r="14" spans="1:12" x14ac:dyDescent="0.25">
      <c r="A14" s="2">
        <v>44087</v>
      </c>
      <c r="B14" s="3">
        <f t="shared" si="0"/>
        <v>7</v>
      </c>
      <c r="C14" s="1"/>
      <c r="D14" s="1"/>
      <c r="E14" s="1"/>
      <c r="F14" s="4">
        <f>Table1[[#This Row],[Fin]]-Table1[[#This Row],[Début]]-Table1[[#This Row],[Pause]]</f>
        <v>0</v>
      </c>
    </row>
    <row r="15" spans="1:12" x14ac:dyDescent="0.25">
      <c r="A15" s="2">
        <v>44088</v>
      </c>
      <c r="B15" s="3">
        <f t="shared" si="0"/>
        <v>1</v>
      </c>
      <c r="C15" s="1">
        <v>0.375</v>
      </c>
      <c r="D15" s="1">
        <v>0.71875</v>
      </c>
      <c r="E15" s="1">
        <v>2.0833333333333332E-2</v>
      </c>
      <c r="F15" s="4">
        <f>Table1[[#This Row],[Fin]]-Table1[[#This Row],[Début]]-Table1[[#This Row],[Pause]]</f>
        <v>0.32291666666666669</v>
      </c>
    </row>
    <row r="16" spans="1:12" x14ac:dyDescent="0.25">
      <c r="A16" s="2">
        <v>44089</v>
      </c>
      <c r="B16" s="3">
        <f t="shared" si="0"/>
        <v>2</v>
      </c>
      <c r="C16" s="1">
        <v>0.375</v>
      </c>
      <c r="D16" s="1">
        <v>0.69791666666666663</v>
      </c>
      <c r="E16" s="1">
        <v>2.0833333333333332E-2</v>
      </c>
      <c r="F16" s="4">
        <f>Table1[[#This Row],[Fin]]-Table1[[#This Row],[Début]]-Table1[[#This Row],[Pause]]</f>
        <v>0.30208333333333331</v>
      </c>
    </row>
    <row r="17" spans="1:6" x14ac:dyDescent="0.25">
      <c r="A17" s="2">
        <v>44090</v>
      </c>
      <c r="B17" s="3">
        <f t="shared" si="0"/>
        <v>3</v>
      </c>
      <c r="C17" s="1">
        <v>0.375</v>
      </c>
      <c r="D17" s="1">
        <v>0.71875</v>
      </c>
      <c r="E17" s="1">
        <v>2.0833333333333332E-2</v>
      </c>
      <c r="F17" s="4">
        <f>Table1[[#This Row],[Fin]]-Table1[[#This Row],[Début]]-Table1[[#This Row],[Pause]]</f>
        <v>0.32291666666666669</v>
      </c>
    </row>
    <row r="18" spans="1:6" x14ac:dyDescent="0.25">
      <c r="A18" s="2">
        <v>44091</v>
      </c>
      <c r="B18" s="3">
        <f t="shared" si="0"/>
        <v>4</v>
      </c>
      <c r="C18" s="1"/>
      <c r="D18" s="1"/>
      <c r="E18" s="1"/>
      <c r="F18" s="4">
        <f>Table1[[#This Row],[Fin]]-Table1[[#This Row],[Début]]-Table1[[#This Row],[Pause]]</f>
        <v>0</v>
      </c>
    </row>
    <row r="19" spans="1:6" x14ac:dyDescent="0.25">
      <c r="A19" s="2">
        <v>44092</v>
      </c>
      <c r="B19" s="3">
        <f t="shared" si="0"/>
        <v>5</v>
      </c>
      <c r="C19" s="1">
        <v>0.375</v>
      </c>
      <c r="D19" s="1">
        <v>0.71875</v>
      </c>
      <c r="E19" s="1">
        <v>2.0833333333333332E-2</v>
      </c>
      <c r="F19" s="4">
        <f>Table1[[#This Row],[Fin]]-Table1[[#This Row],[Début]]-Table1[[#This Row],[Pause]]</f>
        <v>0.32291666666666669</v>
      </c>
    </row>
    <row r="20" spans="1:6" x14ac:dyDescent="0.25">
      <c r="A20" s="2">
        <v>44093</v>
      </c>
      <c r="B20" s="3">
        <f t="shared" si="0"/>
        <v>6</v>
      </c>
      <c r="C20" s="1"/>
      <c r="D20" s="1"/>
      <c r="E20" s="1"/>
      <c r="F20" s="4">
        <f>Table1[[#This Row],[Fin]]-Table1[[#This Row],[Début]]-Table1[[#This Row],[Pause]]</f>
        <v>0</v>
      </c>
    </row>
    <row r="21" spans="1:6" x14ac:dyDescent="0.25">
      <c r="A21" s="2">
        <v>44094</v>
      </c>
      <c r="B21" s="3">
        <f t="shared" si="0"/>
        <v>7</v>
      </c>
      <c r="C21" s="1">
        <v>0.41666666666666669</v>
      </c>
      <c r="D21" s="1">
        <v>0.75</v>
      </c>
      <c r="E21" s="1">
        <v>2.0833333333333332E-2</v>
      </c>
      <c r="F21" s="4">
        <f>Table1[[#This Row],[Fin]]-Table1[[#This Row],[Début]]-Table1[[#This Row],[Pause]]</f>
        <v>0.3125</v>
      </c>
    </row>
    <row r="22" spans="1:6" x14ac:dyDescent="0.25">
      <c r="A22" s="2">
        <v>44095</v>
      </c>
      <c r="B22" s="3">
        <f t="shared" si="0"/>
        <v>1</v>
      </c>
      <c r="C22" s="1">
        <v>0.40625</v>
      </c>
      <c r="D22" s="1">
        <v>0.75</v>
      </c>
      <c r="E22" s="1">
        <v>2.0833333333333332E-2</v>
      </c>
      <c r="F22" s="4">
        <f>Table1[[#This Row],[Fin]]-Table1[[#This Row],[Début]]-Table1[[#This Row],[Pause]]</f>
        <v>0.32291666666666669</v>
      </c>
    </row>
    <row r="23" spans="1:6" x14ac:dyDescent="0.25">
      <c r="A23" s="2">
        <v>44096</v>
      </c>
      <c r="B23" s="3">
        <f t="shared" si="0"/>
        <v>2</v>
      </c>
      <c r="C23" s="1">
        <v>0.40625</v>
      </c>
      <c r="D23" s="1">
        <v>0.75</v>
      </c>
      <c r="E23" s="1">
        <v>2.0833333333333332E-2</v>
      </c>
      <c r="F23" s="4">
        <f>Table1[[#This Row],[Fin]]-Table1[[#This Row],[Début]]-Table1[[#This Row],[Pause]]</f>
        <v>0.32291666666666669</v>
      </c>
    </row>
    <row r="24" spans="1:6" x14ac:dyDescent="0.25">
      <c r="A24" s="2">
        <v>44097</v>
      </c>
      <c r="B24" s="3">
        <f t="shared" si="0"/>
        <v>3</v>
      </c>
      <c r="C24" s="1">
        <v>0.40625</v>
      </c>
      <c r="D24" s="1">
        <v>0.71875</v>
      </c>
      <c r="E24" s="1">
        <v>2.0833333333333332E-2</v>
      </c>
      <c r="F24" s="4">
        <f>Table1[[#This Row],[Fin]]-Table1[[#This Row],[Début]]-Table1[[#This Row],[Pause]]</f>
        <v>0.29166666666666669</v>
      </c>
    </row>
    <row r="25" spans="1:6" x14ac:dyDescent="0.25">
      <c r="A25" s="2">
        <v>44098</v>
      </c>
      <c r="B25" s="3">
        <f t="shared" si="0"/>
        <v>4</v>
      </c>
      <c r="C25" s="1">
        <v>0.40625</v>
      </c>
      <c r="D25" s="1">
        <v>0.75</v>
      </c>
      <c r="E25" s="1">
        <v>2.0833333333333332E-2</v>
      </c>
      <c r="F25" s="4">
        <f>Table1[[#This Row],[Fin]]-Table1[[#This Row],[Début]]-Table1[[#This Row],[Pause]]</f>
        <v>0.32291666666666669</v>
      </c>
    </row>
    <row r="26" spans="1:6" x14ac:dyDescent="0.25">
      <c r="A26" s="2">
        <v>44099</v>
      </c>
      <c r="B26" s="3">
        <f t="shared" si="0"/>
        <v>5</v>
      </c>
      <c r="C26" s="1">
        <v>0.40625</v>
      </c>
      <c r="D26" s="1">
        <v>0.75</v>
      </c>
      <c r="E26" s="1">
        <v>2.0833333333333332E-2</v>
      </c>
      <c r="F26" s="4">
        <f>Table1[[#This Row],[Fin]]-Table1[[#This Row],[Début]]-Table1[[#This Row],[Pause]]</f>
        <v>0.32291666666666669</v>
      </c>
    </row>
    <row r="27" spans="1:6" x14ac:dyDescent="0.25">
      <c r="A27" s="2">
        <v>44100</v>
      </c>
      <c r="B27" s="3">
        <f t="shared" si="0"/>
        <v>6</v>
      </c>
      <c r="C27" s="1"/>
      <c r="D27" s="1"/>
      <c r="E27" s="1"/>
      <c r="F27" s="4">
        <f>Table1[[#This Row],[Fin]]-Table1[[#This Row],[Début]]-Table1[[#This Row],[Pause]]</f>
        <v>0</v>
      </c>
    </row>
    <row r="28" spans="1:6" x14ac:dyDescent="0.25">
      <c r="A28" s="2">
        <v>44101</v>
      </c>
      <c r="B28" s="3">
        <f t="shared" si="0"/>
        <v>7</v>
      </c>
      <c r="C28" s="1"/>
      <c r="D28" s="1"/>
      <c r="E28" s="1"/>
      <c r="F28" s="4">
        <f>Table1[[#This Row],[Fin]]-Table1[[#This Row],[Début]]-Table1[[#This Row],[Pause]]</f>
        <v>0</v>
      </c>
    </row>
    <row r="29" spans="1:6" x14ac:dyDescent="0.25">
      <c r="A29" s="2">
        <v>44102</v>
      </c>
      <c r="B29" s="3">
        <f t="shared" si="0"/>
        <v>1</v>
      </c>
      <c r="C29" s="1">
        <v>0.375</v>
      </c>
      <c r="D29" s="1">
        <v>0.71875</v>
      </c>
      <c r="E29" s="1">
        <v>2.0833333333333332E-2</v>
      </c>
      <c r="F29" s="4">
        <f>Table1[[#This Row],[Fin]]-Table1[[#This Row],[Début]]-Table1[[#This Row],[Pause]]</f>
        <v>0.32291666666666669</v>
      </c>
    </row>
    <row r="30" spans="1:6" x14ac:dyDescent="0.25">
      <c r="A30" s="2">
        <v>44103</v>
      </c>
      <c r="B30" s="3">
        <f t="shared" si="0"/>
        <v>2</v>
      </c>
      <c r="C30" s="1">
        <v>0.375</v>
      </c>
      <c r="D30" s="1">
        <v>0.69791666666666663</v>
      </c>
      <c r="E30" s="1">
        <v>2.0833333333333332E-2</v>
      </c>
      <c r="F30" s="4">
        <f>Table1[[#This Row],[Fin]]-Table1[[#This Row],[Début]]-Table1[[#This Row],[Pause]]</f>
        <v>0.30208333333333331</v>
      </c>
    </row>
    <row r="31" spans="1:6" x14ac:dyDescent="0.25">
      <c r="A31" s="2">
        <v>44104</v>
      </c>
      <c r="B31" s="3">
        <f t="shared" si="0"/>
        <v>3</v>
      </c>
      <c r="C31" s="1">
        <v>0.375</v>
      </c>
      <c r="D31" s="1">
        <v>0.71875</v>
      </c>
      <c r="E31" s="1">
        <v>2.0833333333333332E-2</v>
      </c>
      <c r="F31" s="4">
        <f>Table1[[#This Row],[Fin]]-Table1[[#This Row],[Début]]-Table1[[#This Row],[Pause]]</f>
        <v>0.32291666666666669</v>
      </c>
    </row>
    <row r="32" spans="1:6" x14ac:dyDescent="0.25">
      <c r="A32" t="s">
        <v>3</v>
      </c>
      <c r="B32">
        <f>SUBTOTAL(103,Table1[jour semaine])</f>
        <v>30</v>
      </c>
      <c r="F32" s="4">
        <f>SUBTOTAL(109,Table1[Durée totale])</f>
        <v>6.9791666666666679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</cp:lastModifiedBy>
  <dcterms:created xsi:type="dcterms:W3CDTF">2020-10-11T09:15:39Z</dcterms:created>
  <dcterms:modified xsi:type="dcterms:W3CDTF">2020-10-11T10:35:29Z</dcterms:modified>
</cp:coreProperties>
</file>