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52FE3F6-B184-45B8-BF86-EC213DCA5689}" xr6:coauthVersionLast="45" xr6:coauthVersionMax="45" xr10:uidLastSave="{00000000-0000-0000-0000-000000000000}"/>
  <bookViews>
    <workbookView xWindow="-120" yWindow="-120" windowWidth="24240" windowHeight="13740" tabRatio="834" xr2:uid="{CD287C6E-BF0B-45D2-86E7-6874E3BB097A}"/>
  </bookViews>
  <sheets>
    <sheet name="Controle" sheetId="49" r:id="rId1"/>
  </sheets>
  <definedNames>
    <definedName name="A" localSheetId="0">IFERROR(IF([0]!PrêtOK,IF([0]!PaiementsParAn=1,1,MATCH(0.01,Controle!AA,-1)+1)),"")</definedName>
    <definedName name="A">IFERROR(IF([0]!PrêtOK,IF([0]!PaiementsParAn=1,1,MATCH(0.01,AA,-1)+1)),"")</definedName>
    <definedName name="AA" localSheetId="0">#REF!</definedName>
    <definedName name="AA">#REF!</definedName>
    <definedName name="DateDébutPrêt">#REF!</definedName>
    <definedName name="DateFin">#REF!</definedName>
    <definedName name="DernièreColonne">MATCH(REPT("z",255),#REF!)</definedName>
    <definedName name="DernièreLigne">MATCH(9.99E+307,#REF!)</definedName>
    <definedName name="Mois_actuel">Controle!$Y$4</definedName>
    <definedName name="MontantPrêt">#REF!</definedName>
    <definedName name="NombreDePaiementsPlanifiés">#REF!</definedName>
    <definedName name="NombreRéelDePaiements" localSheetId="0">IFERROR(IF([0]!PrêtOK,IF([0]!PaiementsParAn=1,1,MATCH(0.01,Controle!Solde_Fin,-1)+1)),"")</definedName>
    <definedName name="NombreRéelDePaiements">IFERROR(IF(PrêtOK,IF(PaiementsParAn=1,1,MATCH(0.01,Solde_Fin,-1)+1)),"")</definedName>
    <definedName name="NombreRéelDepaiementsPinel" localSheetId="0">IFERROR(IF([0]!PrêtOK,IF([0]!PaiementsParAn=1,1,MATCH(0.01,Controle!Solde_FinPinel,-1)+1)),"")</definedName>
    <definedName name="NombreRéelDepaiementsPinel">IFERROR(IF([0]!PrêtOK,IF([0]!PaiementsParAn=1,1,MATCH(0.01,Solde_FinPinel,-1)+1)),"")</definedName>
    <definedName name="NomPrêteur">#REF!</definedName>
    <definedName name="PaiementProgrammé">#REF!</definedName>
    <definedName name="PaiementsParAn">#REF!</definedName>
    <definedName name="PaiementsSupp">#REF!</definedName>
    <definedName name="PériodePrêt">#REF!</definedName>
    <definedName name="PrêtOK">(#REF!*#REF!*#REF!*#REF!)&gt;0</definedName>
    <definedName name="Solde_Fin" localSheetId="0">#REF!</definedName>
    <definedName name="Solde_Fin">#REF!</definedName>
    <definedName name="Solde_FinPinel" localSheetId="0">#REF!</definedName>
    <definedName name="Solde_FinPinel">#REF!</definedName>
    <definedName name="Tablo_recap">#REF!</definedName>
    <definedName name="TauxIntérêt">#REF!</definedName>
    <definedName name="TitreColonne1" localSheetId="0">#REF!</definedName>
    <definedName name="TitreColonne1">#REF!</definedName>
    <definedName name="Titrecolonne1Pinel" localSheetId="0">#REF!</definedName>
    <definedName name="Titrecolonne1Pinel">#REF!</definedName>
    <definedName name="TitreLigneRégion1..E9">#REF!</definedName>
    <definedName name="TitreLigneRégion2..I7">#REF!</definedName>
    <definedName name="TitreLigneRégion3..E9">#REF!</definedName>
    <definedName name="TitreLigneRégion4..H9">#REF!</definedName>
    <definedName name="TMI">#REF!</definedName>
    <definedName name="TotalIntérêts" localSheetId="0">SUM(#REF!)</definedName>
    <definedName name="TotalIntérêts">SUM(#REF!)</definedName>
    <definedName name="totalinteretspinel" localSheetId="0">SUM(#REF!)</definedName>
    <definedName name="totalinteretspinel">SUM(#REF!)</definedName>
    <definedName name="TotalPaiementsAvance" localSheetId="0">SUM(#REF!)</definedName>
    <definedName name="TotalPaiementsAvance">SUM(#REF!)</definedName>
    <definedName name="totalpaimentavancepinel" localSheetId="0">SUM(#REF!)</definedName>
    <definedName name="totalpaimentavancepinel">SUM(#REF!)</definedName>
    <definedName name="ZoneImpression_DÉFINIE" localSheetId="0">OFFSET(#REF!,,,LastRow,LastCol)</definedName>
    <definedName name="ZoneImpression_DÉFINIE">OFFSET(#REF!,,,LastRow,LastCol)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7" i="49" l="1"/>
  <c r="M7" i="49"/>
  <c r="N7" i="49"/>
  <c r="L8" i="49"/>
  <c r="M8" i="49"/>
  <c r="N8" i="49"/>
  <c r="D7" i="49"/>
  <c r="E7" i="49" s="1"/>
  <c r="F7" i="49" s="1"/>
  <c r="G7" i="49" s="1"/>
  <c r="H7" i="49" s="1"/>
  <c r="I7" i="49" s="1"/>
  <c r="J7" i="49" s="1"/>
  <c r="K7" i="49" s="1"/>
  <c r="C8" i="49"/>
  <c r="D8" i="49" s="1"/>
  <c r="E8" i="49" s="1"/>
  <c r="F8" i="49" s="1"/>
  <c r="G8" i="49" s="1"/>
  <c r="H8" i="49" s="1"/>
  <c r="I8" i="49" s="1"/>
  <c r="J8" i="49" s="1"/>
  <c r="K8" i="49" s="1"/>
  <c r="C7" i="49"/>
  <c r="Y4" i="49"/>
  <c r="C2" i="49" l="1"/>
  <c r="Y3" i="49"/>
  <c r="Z3" i="49" s="1"/>
  <c r="AA3" i="49" s="1"/>
  <c r="AB3" i="49" s="1"/>
  <c r="AC3" i="49" s="1"/>
  <c r="AD3" i="49" s="1"/>
  <c r="AE3" i="49" s="1"/>
  <c r="AF3" i="49" s="1"/>
  <c r="AG3" i="49" s="1"/>
  <c r="AH3" i="49" s="1"/>
  <c r="AI3" i="49" s="1"/>
  <c r="N6" i="49" l="1"/>
  <c r="M6" i="49"/>
  <c r="L6" i="49"/>
  <c r="O5" i="49" l="1"/>
  <c r="C6" i="49" l="1"/>
  <c r="J6" i="49" l="1"/>
  <c r="K6" i="49"/>
  <c r="G6" i="49"/>
  <c r="D6" i="49"/>
  <c r="F6" i="49"/>
  <c r="I6" i="49"/>
  <c r="H6" i="49"/>
  <c r="E6" i="49"/>
  <c r="O4" i="49"/>
  <c r="O6" i="49" l="1"/>
</calcChain>
</file>

<file path=xl/sharedStrings.xml><?xml version="1.0" encoding="utf-8"?>
<sst xmlns="http://schemas.openxmlformats.org/spreadsheetml/2006/main" count="39" uniqueCount="21">
  <si>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</si>
  <si>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</si>
  <si>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</si>
  <si>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</si>
  <si>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</si>
  <si>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</si>
  <si>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</si>
  <si>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</si>
  <si>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</si>
  <si>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</si>
  <si>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</si>
  <si>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</si>
  <si>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</si>
  <si>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Réel</t>
  </si>
  <si>
    <t>Budget</t>
  </si>
  <si>
    <t>Différence</t>
  </si>
  <si>
    <t>Mois actuel</t>
  </si>
  <si>
    <t>Mois à analyser</t>
  </si>
  <si>
    <t>Budget cumulé</t>
  </si>
  <si>
    <t>Réel cumulé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</si>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</sst>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6" formatCode="#,##0\ &quot;€&quot;;[Red]\-#,##0\ &quot;€&quot;"/>
    <numFmt numFmtId="164" formatCode="#,##0.00\ &quot;€&quot;"/>
    <numFmt numFmtId="165" formatCode="_-* #,##0.00\ &quot;F&quot;_-;\-* #,##0.00\ &quot;F&quot;_-;_-* &quot;-&quot;??\ &quot;F&quot;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6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11"/>
      <color theme="1" tint="0.24994659260841701"/>
      <name val="Calibri Light"/>
      <family val="2"/>
      <scheme val="major"/>
    </font>
    <font>
      <i/>
      <sz val="11"/>
      <color theme="1" tint="0.34998626667073579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4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3" fillId="0" borderId="12" applyNumberFormat="0" applyFill="0" applyProtection="0">
      <alignment vertical="center"/>
    </xf>
    <xf numFmtId="0" fontId="4" fillId="0" borderId="0"/>
    <xf numFmtId="0" fontId="5" fillId="0" borderId="13" applyNumberFormat="0" applyFill="0" applyProtection="0">
      <alignment vertical="center"/>
    </xf>
    <xf numFmtId="0" fontId="6" fillId="0" borderId="14" applyNumberFormat="0" applyProtection="0">
      <alignment vertical="center"/>
    </xf>
    <xf numFmtId="164" fontId="7" fillId="4" borderId="0" applyFont="0" applyFill="0" applyBorder="0" applyAlignment="0" applyProtection="0"/>
    <xf numFmtId="0" fontId="7" fillId="2" borderId="0" applyFont="0" applyAlignment="0">
      <alignment horizontal="center" vertical="center" wrapText="1"/>
    </xf>
    <xf numFmtId="10" fontId="4" fillId="0" borderId="0" applyFont="0" applyFill="0" applyBorder="0" applyAlignment="0" applyProtection="0"/>
    <xf numFmtId="1" fontId="7" fillId="2" borderId="0" applyFont="0" applyFill="0" applyBorder="0" applyAlignment="0"/>
    <xf numFmtId="14" fontId="7" fillId="0" borderId="0" applyFont="0" applyFill="0" applyBorder="0" applyAlignment="0"/>
    <xf numFmtId="0" fontId="2" fillId="0" borderId="15" applyNumberFormat="0" applyFill="0" applyProtection="0">
      <alignment vertical="center"/>
    </xf>
    <xf numFmtId="0" fontId="7" fillId="4" borderId="14" applyNumberFormat="0" applyProtection="0">
      <alignment horizontal="right"/>
    </xf>
    <xf numFmtId="0" fontId="1" fillId="5" borderId="0" applyNumberFormat="0" applyBorder="0" applyProtection="0">
      <alignment vertical="center" wrapText="1"/>
    </xf>
    <xf numFmtId="0" fontId="1" fillId="5" borderId="0" applyBorder="0" applyProtection="0">
      <alignment horizontal="right" vertical="center" wrapText="1" indent="2"/>
    </xf>
    <xf numFmtId="164" fontId="7" fillId="4" borderId="0" applyFont="0" applyFill="0" applyBorder="0" applyProtection="0">
      <alignment horizontal="right" indent="2"/>
    </xf>
    <xf numFmtId="0" fontId="8" fillId="0" borderId="0"/>
    <xf numFmtId="9" fontId="9" fillId="0" borderId="0" applyFont="0" applyFill="0" applyBorder="0" applyAlignment="0" applyProtection="0"/>
    <xf numFmtId="165" fontId="9" fillId="0" borderId="0" applyFont="0" applyFill="0" applyBorder="0" applyAlignment="0" applyProtection="0"/>
  </cellStyleXfs>
  <cellXfs count="29">
    <xf numFmtId="0" fontId="0" fillId="0" borderId="0" xfId="0"/>
    <xf numFmtId="0" fontId="12" fillId="4" borderId="0" xfId="0" applyFont="1" applyFill="1"/>
    <xf numFmtId="0" fontId="14" fillId="3" borderId="3" xfId="0" applyFont="1" applyFill="1" applyBorder="1" applyAlignment="1">
      <alignment horizontal="center"/>
    </xf>
    <xf numFmtId="0" fontId="12" fillId="4" borderId="0" xfId="0" applyFont="1" applyFill="1" applyAlignment="1">
      <alignment horizontal="center"/>
    </xf>
    <xf numFmtId="0" fontId="12" fillId="4" borderId="0" xfId="0" applyNumberFormat="1" applyFont="1" applyFill="1" applyAlignment="1">
      <alignment horizontal="center"/>
    </xf>
    <xf numFmtId="0" fontId="12" fillId="4" borderId="0" xfId="0" applyFont="1" applyFill="1" applyAlignment="1">
      <alignment horizontal="left"/>
    </xf>
    <xf numFmtId="0" fontId="14" fillId="3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left"/>
    </xf>
    <xf numFmtId="0" fontId="12" fillId="3" borderId="3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left"/>
    </xf>
    <xf numFmtId="0" fontId="12" fillId="3" borderId="0" xfId="0" applyFont="1" applyFill="1" applyBorder="1" applyAlignment="1">
      <alignment horizontal="center"/>
    </xf>
    <xf numFmtId="0" fontId="12" fillId="3" borderId="17" xfId="0" applyFont="1" applyFill="1" applyBorder="1" applyAlignment="1">
      <alignment horizontal="center"/>
    </xf>
    <xf numFmtId="0" fontId="12" fillId="3" borderId="11" xfId="0" applyFont="1" applyFill="1" applyBorder="1" applyAlignment="1">
      <alignment horizontal="center"/>
    </xf>
    <xf numFmtId="0" fontId="12" fillId="3" borderId="16" xfId="0" applyFont="1" applyFill="1" applyBorder="1" applyAlignment="1">
      <alignment horizontal="center"/>
    </xf>
    <xf numFmtId="0" fontId="14" fillId="3" borderId="17" xfId="0" applyNumberFormat="1" applyFont="1" applyFill="1" applyBorder="1" applyAlignment="1">
      <alignment horizontal="center"/>
    </xf>
    <xf numFmtId="0" fontId="14" fillId="3" borderId="10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left"/>
    </xf>
    <xf numFmtId="6" fontId="11" fillId="6" borderId="5" xfId="0" applyNumberFormat="1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left"/>
    </xf>
    <xf numFmtId="0" fontId="15" fillId="3" borderId="7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10" xfId="0" applyFont="1" applyFill="1" applyBorder="1" applyAlignment="1">
      <alignment horizontal="center"/>
    </xf>
    <xf numFmtId="0" fontId="12" fillId="3" borderId="6" xfId="0" applyFont="1" applyFill="1" applyBorder="1" applyAlignment="1"/>
    <xf numFmtId="0" fontId="12" fillId="3" borderId="1" xfId="0" applyFont="1" applyFill="1" applyBorder="1" applyAlignment="1"/>
    <xf numFmtId="0" fontId="12" fillId="3" borderId="0" xfId="0" applyFont="1" applyFill="1" applyBorder="1" applyAlignment="1"/>
    <xf numFmtId="0" fontId="12" fillId="3" borderId="7" xfId="0" applyFont="1" applyFill="1" applyBorder="1" applyAlignment="1"/>
    <xf numFmtId="0" fontId="12" fillId="3" borderId="8" xfId="0" applyFont="1" applyFill="1" applyBorder="1" applyAlignment="1"/>
  </cellXfs>
  <cellStyles count="18">
    <cellStyle name="Date" xfId="9" xr:uid="{6CC8EA81-E0B5-4765-B3B1-1B06D5E54429}"/>
    <cellStyle name="Entrée 2" xfId="11" xr:uid="{2975E2E3-A183-48BB-BEF9-56CF85DC6E35}"/>
    <cellStyle name="Monétaire 2" xfId="17" xr:uid="{39A3CC0A-6145-445C-9F3B-816CBE41174F}"/>
    <cellStyle name="Montant" xfId="5" xr:uid="{43B33641-A456-4E14-A197-4A0EC54AC9FA}"/>
    <cellStyle name="Montant du tableau" xfId="14" xr:uid="{D5A324C5-451D-482E-9CD5-DA95F97E24B2}"/>
    <cellStyle name="Nombre" xfId="8" xr:uid="{114BC66A-CA29-4CA2-8379-11235156E3E5}"/>
    <cellStyle name="Normal" xfId="0" builtinId="0"/>
    <cellStyle name="Normal 2" xfId="2" xr:uid="{B39E0EA4-94A6-4E43-943A-4FB368C1560B}"/>
    <cellStyle name="Normal 3" xfId="15" xr:uid="{4A4F7931-2C27-4A73-9CC3-364DA35579D9}"/>
    <cellStyle name="Pourcentage 2" xfId="7" xr:uid="{CA2D4106-F938-4A90-9B4C-58A064B8553C}"/>
    <cellStyle name="Pourcentage 3" xfId="16" xr:uid="{56BBD37A-3F77-40C7-873D-0F037BBFC9BB}"/>
    <cellStyle name="Relevé des prêts" xfId="6" xr:uid="{44506F35-F33F-4ED1-A039-672F9CFFF3A6}"/>
    <cellStyle name="Texte explicatif 2" xfId="4" xr:uid="{481F8A9C-52C0-40C8-8208-F089DC584AEA}"/>
    <cellStyle name="Titre 4 aligné à droite" xfId="13" xr:uid="{DCB9B7A0-0797-4C83-9A2D-94CA6698AC26}"/>
    <cellStyle name="Titre 1 2" xfId="1" xr:uid="{82E5A15D-CF62-40B8-B222-E5385E6A20D7}"/>
    <cellStyle name="Titre 2 2" xfId="3" xr:uid="{CA7C4DF8-FF46-4957-8A89-6925E1CE1D36}"/>
    <cellStyle name="Titre 3 2" xfId="10" xr:uid="{3505ADCA-3752-4421-9120-0B0D514CE6CB}"/>
    <cellStyle name="Titre 4 2" xfId="12" xr:uid="{A321EA2D-B738-4D21-9B7F-2E0AFBD2CC8B}"/>
  </cellStyles>
  <dxfs count="20">
    <dxf>
      <font>
        <color rgb="FF9C0006"/>
      </font>
    </dxf>
    <dxf>
      <font>
        <color rgb="FF0070C0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0" tint="-0.14996795556505021"/>
      </font>
    </dxf>
    <dxf>
      <font>
        <color rgb="FF9C0006"/>
      </font>
    </dxf>
    <dxf>
      <font>
        <color rgb="FF0070C0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1" tint="0.2499465926084170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2499465926084170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  <border>
        <top style="double">
          <color theme="4"/>
        </top>
      </border>
    </dxf>
    <dxf>
      <font>
        <b/>
        <i val="0"/>
        <color theme="0"/>
      </font>
      <fill>
        <patternFill patternType="solid">
          <fgColor theme="4"/>
          <bgColor theme="4" tint="-0.499984740745262"/>
        </patternFill>
      </fill>
    </dxf>
    <dxf>
      <font>
        <color theme="1" tint="0.2499465926084170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1" defaultTableStyle="TableStyleMedium2" defaultPivotStyle="PivotStyleLight16">
    <tableStyle name="Plan d’amortissement" pivot="0" count="7" xr9:uid="{BEAE473E-0E60-473B-BD16-1C6E793521D8}">
      <tableStyleElement type="wholeTable" dxfId="19"/>
      <tableStyleElement type="headerRow" dxfId="18"/>
      <tableStyleElement type="totalRow" dxfId="17"/>
      <tableStyleElement type="firstColumn" dxfId="16"/>
      <tableStyleElement type="lastColumn" dxfId="15"/>
      <tableStyleElement type="firstRowStripe" dxfId="14"/>
      <tableStyleElement type="firstColumnStripe" dxfId="13"/>
    </tableStyle>
  </tableStyles>
  <colors>
    <mruColors>
      <color rgb="FF00FF00"/>
      <color rgb="FF00FFFF"/>
      <color rgb="FF33CCFF"/>
      <color rgb="FF00CCFF"/>
      <color rgb="FF66FF66"/>
      <color rgb="FFFF9900"/>
      <color rgb="FF3399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Cash flow Mensuel</a:t>
            </a:r>
            <a:r>
              <a:rPr lang="fr-FR" baseline="0"/>
              <a:t> </a:t>
            </a:r>
            <a:endParaRPr lang="fr-FR"/>
          </a:p>
        </c:rich>
      </c:tx>
      <c:layout>
        <c:manualLayout>
          <c:xMode val="edge"/>
          <c:yMode val="edge"/>
          <c:x val="0.36345859243530543"/>
          <c:y val="4.276983646274985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632192299797197E-2"/>
          <c:y val="9.8930047330291593E-2"/>
          <c:w val="0.92530507940191564"/>
          <c:h val="0.8222428416261594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Controle!$B$4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rgbClr val="33CCFF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/>
              <a:bevelB w="152400" h="50800" prst="softRound"/>
            </a:sp3d>
          </c:spPr>
          <c:invertIfNegative val="0"/>
          <c:dPt>
            <c:idx val="5"/>
            <c:invertIfNegative val="0"/>
            <c:bubble3D val="0"/>
            <c:spPr>
              <a:solidFill>
                <a:srgbClr val="33CCFF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  <a:bevelB w="152400" h="50800" prst="softRound"/>
              </a:sp3d>
            </c:spPr>
            <c:extLst>
              <c:ext xmlns:c16="http://schemas.microsoft.com/office/drawing/2014/chart" uri="{C3380CC4-5D6E-409C-BE32-E72D297353CC}">
                <c16:uniqueId val="{00000001-1F7C-43B7-9131-F8E88636D64F}"/>
              </c:ext>
            </c:extLst>
          </c:dPt>
          <c:dLbls>
            <c:numFmt formatCode="0;\-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FF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Controle!$C$4:$N$4</c:f>
              <c:numCache>
                <c:formatCode>General</c:formatCode>
                <c:ptCount val="12"/>
                <c:pt idx="0">
                  <c:v>735</c:v>
                </c:pt>
                <c:pt idx="1">
                  <c:v>-765</c:v>
                </c:pt>
                <c:pt idx="2">
                  <c:v>635</c:v>
                </c:pt>
                <c:pt idx="3">
                  <c:v>735</c:v>
                </c:pt>
                <c:pt idx="4">
                  <c:v>-115</c:v>
                </c:pt>
                <c:pt idx="5">
                  <c:v>635</c:v>
                </c:pt>
                <c:pt idx="6">
                  <c:v>735</c:v>
                </c:pt>
                <c:pt idx="7">
                  <c:v>735</c:v>
                </c:pt>
                <c:pt idx="8">
                  <c:v>635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89-4F9E-9C57-CCCE04DC15D1}"/>
            </c:ext>
          </c:extLst>
        </c:ser>
        <c:ser>
          <c:idx val="1"/>
          <c:order val="1"/>
          <c:tx>
            <c:strRef>
              <c:f>Controle!$B$5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rgbClr val="66FF66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prst="angle"/>
            </a:sp3d>
          </c:spPr>
          <c:invertIfNegative val="0"/>
          <c:dLbls>
            <c:numFmt formatCode="0;\-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Controle!$C$5:$N$5</c:f>
              <c:numCache>
                <c:formatCode>General</c:formatCode>
                <c:ptCount val="12"/>
                <c:pt idx="0">
                  <c:v>1695</c:v>
                </c:pt>
                <c:pt idx="1">
                  <c:v>-1140</c:v>
                </c:pt>
                <c:pt idx="2">
                  <c:v>-2040</c:v>
                </c:pt>
                <c:pt idx="3">
                  <c:v>100</c:v>
                </c:pt>
                <c:pt idx="4">
                  <c:v>100</c:v>
                </c:pt>
                <c:pt idx="5">
                  <c:v>2400</c:v>
                </c:pt>
                <c:pt idx="6">
                  <c:v>2100</c:v>
                </c:pt>
                <c:pt idx="7">
                  <c:v>100</c:v>
                </c:pt>
                <c:pt idx="8">
                  <c:v>-640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422-495A-85B9-DFB19EB150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36130079"/>
        <c:axId val="1986582095"/>
      </c:barChart>
      <c:catAx>
        <c:axId val="1936130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6582095"/>
        <c:crosses val="autoZero"/>
        <c:auto val="1"/>
        <c:lblAlgn val="ctr"/>
        <c:lblOffset val="100"/>
        <c:noMultiLvlLbl val="0"/>
      </c:catAx>
      <c:valAx>
        <c:axId val="198658209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61300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6435826880123656"/>
          <c:y val="6.6038122918384304E-2"/>
          <c:w val="8.2036664388616037E-2"/>
          <c:h val="0.1107781939844825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ysClr val="windowText" lastClr="000000">
        <a:lumMod val="75000"/>
        <a:lumOff val="25000"/>
      </a:sysClr>
    </a:solidFill>
    <a:ln w="12700" cap="flat" cmpd="sng" algn="ctr">
      <a:solidFill>
        <a:srgbClr val="FFC000">
          <a:lumMod val="75000"/>
        </a:srgbClr>
      </a:solidFill>
      <a:round/>
    </a:ln>
    <a:effectLst/>
  </c:spPr>
  <c:txPr>
    <a:bodyPr/>
    <a:lstStyle/>
    <a:p>
      <a:pPr>
        <a:defRPr lang="fr-FR" sz="1000" b="0" i="0" u="none" strike="noStrike" kern="1200" baseline="0"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solde trésorerie depuis le début de l'année (cumulée)</a:t>
            </a:r>
          </a:p>
        </c:rich>
      </c:tx>
      <c:layout>
        <c:manualLayout>
          <c:xMode val="edge"/>
          <c:yMode val="edge"/>
          <c:x val="0.22527999637573204"/>
          <c:y val="5.5021184687358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251498521274672E-2"/>
          <c:y val="0.19828652535283964"/>
          <c:w val="0.84477105767859761"/>
          <c:h val="0.63778709932902633"/>
        </c:manualLayout>
      </c:layout>
      <c:lineChart>
        <c:grouping val="standard"/>
        <c:varyColors val="0"/>
        <c:ser>
          <c:idx val="0"/>
          <c:order val="0"/>
          <c:tx>
            <c:strRef>
              <c:f>Controle!$B$7</c:f>
              <c:strCache>
                <c:ptCount val="1"/>
                <c:pt idx="0">
                  <c:v>Budget cumulé</c:v>
                </c:pt>
              </c:strCache>
            </c:strRef>
          </c:tx>
          <c:spPr>
            <a:ln w="28575" cap="rnd">
              <a:solidFill>
                <a:srgbClr val="33CCFF"/>
              </a:solidFill>
              <a:round/>
            </a:ln>
            <a:effectLst/>
          </c:spPr>
          <c:marker>
            <c:symbol val="none"/>
          </c:marker>
          <c:dPt>
            <c:idx val="5"/>
            <c:marker>
              <c:symbol val="none"/>
            </c:marker>
            <c:bubble3D val="0"/>
            <c:spPr>
              <a:ln w="28575" cap="rnd">
                <a:solidFill>
                  <a:srgbClr val="33CCFF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1F7C-43B7-9131-F8E88636D6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FF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Controle!$C$7:$N$7</c:f>
              <c:numCache>
                <c:formatCode>General</c:formatCode>
                <c:ptCount val="12"/>
                <c:pt idx="0">
                  <c:v>735</c:v>
                </c:pt>
                <c:pt idx="1">
                  <c:v>-30</c:v>
                </c:pt>
                <c:pt idx="2">
                  <c:v>605</c:v>
                </c:pt>
                <c:pt idx="3">
                  <c:v>1340</c:v>
                </c:pt>
                <c:pt idx="4">
                  <c:v>1225</c:v>
                </c:pt>
                <c:pt idx="5">
                  <c:v>1860</c:v>
                </c:pt>
                <c:pt idx="6">
                  <c:v>2595</c:v>
                </c:pt>
                <c:pt idx="7">
                  <c:v>3330</c:v>
                </c:pt>
                <c:pt idx="8">
                  <c:v>3965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F89-4F9E-9C57-CCCE04DC15D1}"/>
            </c:ext>
          </c:extLst>
        </c:ser>
        <c:ser>
          <c:idx val="1"/>
          <c:order val="1"/>
          <c:tx>
            <c:strRef>
              <c:f>Controle!$B$8</c:f>
              <c:strCache>
                <c:ptCount val="1"/>
                <c:pt idx="0">
                  <c:v>Réel cumulé</c:v>
                </c:pt>
              </c:strCache>
            </c:strRef>
          </c:tx>
          <c:spPr>
            <a:ln w="28575" cap="rnd">
              <a:solidFill>
                <a:srgbClr val="00FF0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66FF6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Controle!$C$8:$N$8</c:f>
              <c:numCache>
                <c:formatCode>General</c:formatCode>
                <c:ptCount val="12"/>
                <c:pt idx="0">
                  <c:v>1695</c:v>
                </c:pt>
                <c:pt idx="1">
                  <c:v>555</c:v>
                </c:pt>
                <c:pt idx="2">
                  <c:v>-1485</c:v>
                </c:pt>
                <c:pt idx="3">
                  <c:v>-1385</c:v>
                </c:pt>
                <c:pt idx="4">
                  <c:v>-1285</c:v>
                </c:pt>
                <c:pt idx="5">
                  <c:v>1115</c:v>
                </c:pt>
                <c:pt idx="6">
                  <c:v>3215</c:v>
                </c:pt>
                <c:pt idx="7">
                  <c:v>3315</c:v>
                </c:pt>
                <c:pt idx="8">
                  <c:v>2675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42B-496B-933D-EBA5684387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36130079"/>
        <c:axId val="1986582095"/>
      </c:lineChart>
      <c:catAx>
        <c:axId val="1936130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6582095"/>
        <c:crosses val="autoZero"/>
        <c:auto val="1"/>
        <c:lblAlgn val="ctr"/>
        <c:lblOffset val="100"/>
        <c:noMultiLvlLbl val="0"/>
      </c:catAx>
      <c:valAx>
        <c:axId val="198658209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61300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184577768299936"/>
          <c:y val="0.13901052644484471"/>
          <c:w val="0.17246586474603445"/>
          <c:h val="0.1208753204266975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ysClr val="windowText" lastClr="000000">
        <a:lumMod val="75000"/>
        <a:lumOff val="25000"/>
      </a:sysClr>
    </a:solidFill>
    <a:ln w="12700" cap="flat" cmpd="sng" algn="ctr">
      <a:solidFill>
        <a:srgbClr val="FFC000">
          <a:lumMod val="75000"/>
        </a:srgbClr>
      </a:solidFill>
      <a:round/>
    </a:ln>
    <a:effectLst/>
  </c:spPr>
  <c:txPr>
    <a:bodyPr/>
    <a:lstStyle/>
    <a:p>
      <a:pPr>
        <a:defRPr lang="fr-FR" sz="1000" b="0" i="0" u="none" strike="noStrike" kern="1200" baseline="0"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582709</xdr:colOff>
      <xdr:row>32</xdr:row>
      <xdr:rowOff>100854</xdr:rowOff>
    </xdr:from>
    <xdr:to>
      <xdr:col>8</xdr:col>
      <xdr:colOff>425824</xdr:colOff>
      <xdr:row>55</xdr:row>
      <xdr:rowOff>123266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70B22A9-92AC-4853-9A2C-3A9E464A25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549090</xdr:colOff>
      <xdr:row>10</xdr:row>
      <xdr:rowOff>23532</xdr:rowOff>
    </xdr:from>
    <xdr:to>
      <xdr:col>8</xdr:col>
      <xdr:colOff>437031</xdr:colOff>
      <xdr:row>31</xdr:row>
      <xdr:rowOff>112059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2A347707-0523-4B63-8F36-06B72BCBC1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10</xdr:col>
      <xdr:colOff>694765</xdr:colOff>
      <xdr:row>9</xdr:row>
      <xdr:rowOff>11206</xdr:rowOff>
    </xdr:from>
    <xdr:to>
      <xdr:col>20</xdr:col>
      <xdr:colOff>152211</xdr:colOff>
      <xdr:row>24</xdr:row>
      <xdr:rowOff>178938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7E89904-6C89-4E1F-BBBE-07A864E6C7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222441" y="1658471"/>
          <a:ext cx="5990476" cy="2857143"/>
        </a:xfrm>
        <a:prstGeom prst="rect">
          <a:avLst/>
        </a:prstGeom>
      </xdr:spPr>
    </xdr:pic>
    <xdr:clientData/>
  </xdr:twoCellAnchor>
  <xdr:twoCellAnchor editAs="oneCell">
    <xdr:from>
      <xdr:col>9</xdr:col>
      <xdr:colOff>515470</xdr:colOff>
      <xdr:row>39</xdr:row>
      <xdr:rowOff>22412</xdr:rowOff>
    </xdr:from>
    <xdr:to>
      <xdr:col>13</xdr:col>
      <xdr:colOff>140405</xdr:colOff>
      <xdr:row>50</xdr:row>
      <xdr:rowOff>69758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CD834DA-182A-4DA3-9A3E-E72326D9B4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5617" y="7048500"/>
          <a:ext cx="2381582" cy="2019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07F56-42CF-4D1A-AE20-735224D95A69}">
  <sheetPr>
    <tabColor theme="5" tint="0.79998168889431442"/>
  </sheetPr>
  <dimension ref="B2:FO57"/>
  <sheetViews>
    <sheetView showGridLines="0" tabSelected="1" zoomScale="85" zoomScaleNormal="85" workbookViewId="0">
      <selection activeCell="C2" sqref="C2:O2"/>
    </sheetView>
  </sheetViews>
  <sheetFormatPr baseColWidth="10" defaultColWidth="11.42578125" defaultRowHeight="14.25" x14ac:dyDescent="0.2"/>
  <cols>
    <col min="1" max="1" width="9.85546875" style="1" customWidth="1"/>
    <col min="2" max="2" width="41.140625" style="5" bestFit="1" customWidth="1"/>
    <col min="3" max="3" width="10.85546875" style="3" bestFit="1" customWidth="1"/>
    <col min="4" max="10" width="9.42578125" style="3" bestFit="1" customWidth="1"/>
    <col min="11" max="11" width="11.42578125" style="3" bestFit="1" customWidth="1"/>
    <col min="12" max="12" width="9.42578125" style="3" bestFit="1" customWidth="1"/>
    <col min="13" max="13" width="11.140625" style="3" bestFit="1" customWidth="1"/>
    <col min="14" max="14" width="11" style="3" bestFit="1" customWidth="1"/>
    <col min="15" max="15" width="10.42578125" style="4" bestFit="1" customWidth="1"/>
    <col min="16" max="17" width="8.28515625" style="3" bestFit="1" customWidth="1"/>
    <col min="18" max="18" width="8.140625" style="3" bestFit="1" customWidth="1"/>
    <col min="19" max="19" width="11.5703125" style="3" bestFit="1" customWidth="1"/>
    <col min="20" max="23" width="8.5703125" style="3" bestFit="1" customWidth="1"/>
    <col min="24" max="24" width="11.42578125" style="3" bestFit="1" customWidth="1"/>
    <col min="25" max="25" width="9" style="3" bestFit="1" customWidth="1"/>
    <col min="26" max="26" width="11.140625" style="3" bestFit="1" customWidth="1"/>
    <col min="27" max="27" width="11" style="3" bestFit="1" customWidth="1"/>
    <col min="28" max="28" width="9.85546875" style="3" bestFit="1" customWidth="1"/>
    <col min="29" max="36" width="8.5703125" style="3" bestFit="1" customWidth="1"/>
    <col min="37" max="37" width="11.42578125" style="3" bestFit="1" customWidth="1"/>
    <col min="38" max="38" width="9" style="3" bestFit="1" customWidth="1"/>
    <col min="39" max="39" width="11.140625" style="3" bestFit="1" customWidth="1"/>
    <col min="40" max="40" width="11" style="3" bestFit="1" customWidth="1"/>
    <col min="41" max="41" width="9.28515625" style="3" bestFit="1" customWidth="1"/>
    <col min="42" max="49" width="8.85546875" style="3" bestFit="1" customWidth="1"/>
    <col min="50" max="50" width="11.28515625" style="3" bestFit="1" customWidth="1"/>
    <col min="51" max="51" width="8.85546875" style="3" bestFit="1" customWidth="1"/>
    <col min="52" max="52" width="11" style="3" bestFit="1" customWidth="1"/>
    <col min="53" max="53" width="10.85546875" style="3" bestFit="1" customWidth="1"/>
    <col min="54" max="54" width="9.28515625" style="3" bestFit="1" customWidth="1"/>
    <col min="55" max="62" width="8.85546875" style="3" bestFit="1" customWidth="1"/>
    <col min="63" max="63" width="11.28515625" style="3" bestFit="1" customWidth="1"/>
    <col min="64" max="64" width="8.85546875" style="3" bestFit="1" customWidth="1"/>
    <col min="65" max="65" width="11" style="3" bestFit="1" customWidth="1"/>
    <col min="66" max="66" width="10.85546875" style="3" bestFit="1" customWidth="1"/>
    <col min="67" max="67" width="9.28515625" style="3" bestFit="1" customWidth="1"/>
    <col min="68" max="75" width="8.85546875" style="3" bestFit="1" customWidth="1"/>
    <col min="76" max="76" width="11.28515625" style="3" bestFit="1" customWidth="1"/>
    <col min="77" max="77" width="8.85546875" style="3" bestFit="1" customWidth="1"/>
    <col min="78" max="78" width="11" style="3" bestFit="1" customWidth="1"/>
    <col min="79" max="79" width="10.85546875" style="3" bestFit="1" customWidth="1"/>
    <col min="80" max="80" width="9.28515625" style="3" bestFit="1" customWidth="1"/>
    <col min="81" max="88" width="8.85546875" style="3" bestFit="1" customWidth="1"/>
    <col min="89" max="89" width="11.28515625" style="3" bestFit="1" customWidth="1"/>
    <col min="90" max="90" width="8.85546875" style="3" bestFit="1" customWidth="1"/>
    <col min="91" max="91" width="11" style="3" bestFit="1" customWidth="1"/>
    <col min="92" max="92" width="10.85546875" style="3" bestFit="1" customWidth="1"/>
    <col min="93" max="93" width="9.28515625" style="3" bestFit="1" customWidth="1"/>
    <col min="94" max="101" width="8.85546875" style="3" bestFit="1" customWidth="1"/>
    <col min="102" max="102" width="11.28515625" style="3" bestFit="1" customWidth="1"/>
    <col min="103" max="103" width="8.85546875" style="3" bestFit="1" customWidth="1"/>
    <col min="104" max="104" width="11" style="3" bestFit="1" customWidth="1"/>
    <col min="105" max="105" width="10.85546875" style="3" bestFit="1" customWidth="1"/>
    <col min="106" max="106" width="9.28515625" style="3" bestFit="1" customWidth="1"/>
    <col min="107" max="114" width="8.85546875" style="3" bestFit="1" customWidth="1"/>
    <col min="115" max="115" width="11.28515625" style="3" bestFit="1" customWidth="1"/>
    <col min="116" max="116" width="8.85546875" style="3" bestFit="1" customWidth="1"/>
    <col min="117" max="117" width="11" style="3" bestFit="1" customWidth="1"/>
    <col min="118" max="118" width="10.85546875" style="3" bestFit="1" customWidth="1"/>
    <col min="119" max="119" width="9.28515625" style="3" bestFit="1" customWidth="1"/>
    <col min="120" max="127" width="8.85546875" style="3" bestFit="1" customWidth="1"/>
    <col min="128" max="128" width="11.28515625" style="3" bestFit="1" customWidth="1"/>
    <col min="129" max="129" width="8.85546875" style="3" bestFit="1" customWidth="1"/>
    <col min="130" max="130" width="11" style="3" bestFit="1" customWidth="1"/>
    <col min="131" max="131" width="10.85546875" style="3" bestFit="1" customWidth="1"/>
    <col min="132" max="132" width="9.28515625" style="3" bestFit="1" customWidth="1"/>
    <col min="133" max="171" width="11.5703125" style="3" bestFit="1" customWidth="1"/>
    <col min="172" max="16384" width="11.42578125" style="1"/>
  </cols>
  <sheetData>
    <row r="2" spans="2:35" ht="15" x14ac:dyDescent="0.25">
      <c r="C2" s="21" t="e">
        <f>+#REF!</f>
        <v>#REF!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3"/>
      <c r="X2" s="6" t="s">
        <v>0</v>
      </c>
      <c r="Y2" s="2" t="s">
        <v>1</v>
      </c>
      <c r="Z2" s="2" t="s">
        <v>2</v>
      </c>
      <c r="AA2" s="2" t="s">
        <v>3</v>
      </c>
      <c r="AB2" s="2" t="s">
        <v>4</v>
      </c>
      <c r="AC2" s="2" t="s">
        <v>5</v>
      </c>
      <c r="AD2" s="2" t="s">
        <v>6</v>
      </c>
      <c r="AE2" s="2" t="s">
        <v>7</v>
      </c>
      <c r="AF2" s="2" t="s">
        <v>8</v>
      </c>
      <c r="AG2" s="2" t="s">
        <v>9</v>
      </c>
      <c r="AH2" s="2" t="s">
        <v>10</v>
      </c>
      <c r="AI2" s="15" t="s">
        <v>11</v>
      </c>
    </row>
    <row r="3" spans="2:35" ht="15" x14ac:dyDescent="0.25">
      <c r="C3" s="6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14" t="s">
        <v>12</v>
      </c>
      <c r="X3" s="25">
        <v>1</v>
      </c>
      <c r="Y3" s="26">
        <f>1+X3</f>
        <v>2</v>
      </c>
      <c r="Z3" s="27">
        <f t="shared" ref="Z3:AI3" si="0">1+Y3</f>
        <v>3</v>
      </c>
      <c r="AA3" s="27">
        <f t="shared" si="0"/>
        <v>4</v>
      </c>
      <c r="AB3" s="27">
        <f t="shared" si="0"/>
        <v>5</v>
      </c>
      <c r="AC3" s="27">
        <f t="shared" si="0"/>
        <v>6</v>
      </c>
      <c r="AD3" s="27">
        <f t="shared" si="0"/>
        <v>7</v>
      </c>
      <c r="AE3" s="27">
        <f t="shared" si="0"/>
        <v>8</v>
      </c>
      <c r="AF3" s="27">
        <f t="shared" si="0"/>
        <v>9</v>
      </c>
      <c r="AG3" s="27">
        <f t="shared" si="0"/>
        <v>10</v>
      </c>
      <c r="AH3" s="27">
        <f t="shared" si="0"/>
        <v>11</v>
      </c>
      <c r="AI3" s="28">
        <f t="shared" si="0"/>
        <v>12</v>
      </c>
    </row>
    <row r="4" spans="2:35" x14ac:dyDescent="0.2">
      <c r="B4" s="7" t="s">
        <v>14</v>
      </c>
      <c r="C4" s="8">
        <v>735</v>
      </c>
      <c r="D4" s="8">
        <v>-765</v>
      </c>
      <c r="E4" s="8">
        <v>635</v>
      </c>
      <c r="F4" s="8">
        <v>735</v>
      </c>
      <c r="G4" s="8">
        <v>-115</v>
      </c>
      <c r="H4" s="8">
        <v>635</v>
      </c>
      <c r="I4" s="8">
        <v>735</v>
      </c>
      <c r="J4" s="8">
        <v>735</v>
      </c>
      <c r="K4" s="8">
        <v>635</v>
      </c>
      <c r="L4" s="8" t="s">
        <v>20</v>
      </c>
      <c r="M4" s="8" t="s">
        <v>20</v>
      </c>
      <c r="N4" s="8" t="s">
        <v>20</v>
      </c>
      <c r="O4" s="11">
        <f>SUM(C4:N4)</f>
        <v>3965</v>
      </c>
      <c r="X4" s="16" t="s">
        <v>16</v>
      </c>
      <c r="Y4" s="24">
        <f ca="1">MONTH(TODAY())</f>
        <v>9</v>
      </c>
    </row>
    <row r="5" spans="2:35" x14ac:dyDescent="0.2">
      <c r="B5" s="9" t="s">
        <v>13</v>
      </c>
      <c r="C5" s="10">
        <v>1695</v>
      </c>
      <c r="D5" s="10">
        <v>-1140</v>
      </c>
      <c r="E5" s="10">
        <v>-2040</v>
      </c>
      <c r="F5" s="10">
        <v>100</v>
      </c>
      <c r="G5" s="10">
        <v>100</v>
      </c>
      <c r="H5" s="10">
        <v>2400</v>
      </c>
      <c r="I5" s="10">
        <v>2100</v>
      </c>
      <c r="J5" s="10">
        <v>100</v>
      </c>
      <c r="K5" s="10">
        <v>-640</v>
      </c>
      <c r="L5" s="10" t="s">
        <v>20</v>
      </c>
      <c r="M5" s="10" t="s">
        <v>20</v>
      </c>
      <c r="N5" s="10" t="s">
        <v>20</v>
      </c>
      <c r="O5" s="12">
        <f>SUM(C5:N5)</f>
        <v>2675</v>
      </c>
    </row>
    <row r="6" spans="2:35" ht="15" x14ac:dyDescent="0.25">
      <c r="B6" s="19" t="s">
        <v>15</v>
      </c>
      <c r="C6" s="20">
        <f t="shared" ref="C6:K6" si="1">IF(C4="","",+C5-C4)</f>
        <v>960</v>
      </c>
      <c r="D6" s="20">
        <f t="shared" si="1"/>
        <v>-375</v>
      </c>
      <c r="E6" s="20">
        <f t="shared" si="1"/>
        <v>-2675</v>
      </c>
      <c r="F6" s="20">
        <f t="shared" si="1"/>
        <v>-635</v>
      </c>
      <c r="G6" s="20">
        <f t="shared" si="1"/>
        <v>215</v>
      </c>
      <c r="H6" s="20">
        <f t="shared" si="1"/>
        <v>1765</v>
      </c>
      <c r="I6" s="20">
        <f t="shared" si="1"/>
        <v>1365</v>
      </c>
      <c r="J6" s="20">
        <f t="shared" si="1"/>
        <v>-635</v>
      </c>
      <c r="K6" s="20">
        <f t="shared" si="1"/>
        <v>-1275</v>
      </c>
      <c r="L6" s="20" t="str">
        <f>IF(L4="","",+L5-L4)</f>
        <v/>
      </c>
      <c r="M6" s="20" t="str">
        <f t="shared" ref="M6:N6" si="2">IF(M4="","",+M5-M4)</f>
        <v/>
      </c>
      <c r="N6" s="20" t="str">
        <f t="shared" si="2"/>
        <v/>
      </c>
      <c r="O6" s="13">
        <f>+O5-O4</f>
        <v>-1290</v>
      </c>
    </row>
    <row r="7" spans="2:35" x14ac:dyDescent="0.2">
      <c r="B7" s="5" t="s">
        <v>18</v>
      </c>
      <c r="C7" s="3">
        <f>C4</f>
        <v>735</v>
      </c>
      <c r="D7" s="3">
        <f>IF(D4="",NA(),C7+D4)</f>
        <v>-30</v>
      </c>
      <c r="E7" s="3">
        <f t="shared" ref="E7:J7" si="3">IF(E4="",NA(),D7+E4)</f>
        <v>605</v>
      </c>
      <c r="F7" s="3">
        <f t="shared" si="3"/>
        <v>1340</v>
      </c>
      <c r="G7" s="3">
        <f t="shared" si="3"/>
        <v>1225</v>
      </c>
      <c r="H7" s="3">
        <f t="shared" si="3"/>
        <v>1860</v>
      </c>
      <c r="I7" s="3">
        <f t="shared" si="3"/>
        <v>2595</v>
      </c>
      <c r="J7" s="3">
        <f t="shared" si="3"/>
        <v>3330</v>
      </c>
      <c r="K7" s="3">
        <f>IF(K4="",NA(),J7+K4)</f>
        <v>3965</v>
      </c>
      <c r="L7" s="3" t="e">
        <f t="shared" ref="L7:N7" si="4">IF(L4="",NA(),K7+L4)</f>
        <v>#N/A</v>
      </c>
      <c r="M7" s="3" t="e">
        <f t="shared" si="4"/>
        <v>#N/A</v>
      </c>
      <c r="N7" s="3" t="e">
        <f t="shared" si="4"/>
        <v>#N/A</v>
      </c>
    </row>
    <row r="8" spans="2:35" x14ac:dyDescent="0.2">
      <c r="B8" s="5" t="s">
        <v>19</v>
      </c>
      <c r="C8" s="3">
        <f>C5</f>
        <v>1695</v>
      </c>
      <c r="D8" s="3">
        <f>IF(D5="",NA(),C8+D5)</f>
        <v>555</v>
      </c>
      <c r="E8" s="3">
        <f t="shared" ref="E8:J8" si="5">IF(E5="",NA(),D8+E5)</f>
        <v>-1485</v>
      </c>
      <c r="F8" s="3">
        <f t="shared" si="5"/>
        <v>-1385</v>
      </c>
      <c r="G8" s="3">
        <f t="shared" si="5"/>
        <v>-1285</v>
      </c>
      <c r="H8" s="3">
        <f t="shared" si="5"/>
        <v>1115</v>
      </c>
      <c r="I8" s="3">
        <f t="shared" si="5"/>
        <v>3215</v>
      </c>
      <c r="J8" s="3">
        <f t="shared" si="5"/>
        <v>3315</v>
      </c>
      <c r="K8" s="3">
        <f>IF(K5="",NA(),J8+K5)</f>
        <v>2675</v>
      </c>
      <c r="L8" s="3" t="e">
        <f t="shared" ref="L8:N8" si="6">IF(L5="",NA(),K8+L5)</f>
        <v>#N/A</v>
      </c>
      <c r="M8" s="3" t="e">
        <f t="shared" si="6"/>
        <v>#N/A</v>
      </c>
      <c r="N8" s="3" t="e">
        <f t="shared" si="6"/>
        <v>#N/A</v>
      </c>
    </row>
    <row r="57" spans="2:3" x14ac:dyDescent="0.2">
      <c r="B57" s="17" t="s">
        <v>17</v>
      </c>
      <c r="C57" s="18" t="s">
        <v>8</v>
      </c>
    </row>
  </sheetData>
  <mergeCells count="1">
    <mergeCell ref="C2:O2"/>
  </mergeCells>
  <phoneticPr fontId="10" type="noConversion"/>
  <conditionalFormatting sqref="O1 O7:O1048576">
    <cfRule type="cellIs" dxfId="12" priority="100" operator="lessThan">
      <formula>0</formula>
    </cfRule>
    <cfRule type="cellIs" dxfId="11" priority="101" operator="greaterThan">
      <formula>0</formula>
    </cfRule>
  </conditionalFormatting>
  <conditionalFormatting sqref="O2:O3">
    <cfRule type="cellIs" dxfId="10" priority="10" operator="lessThan">
      <formula>0</formula>
    </cfRule>
    <cfRule type="cellIs" dxfId="9" priority="11" operator="greaterThan">
      <formula>0</formula>
    </cfRule>
  </conditionalFormatting>
  <conditionalFormatting sqref="B6:O6">
    <cfRule type="cellIs" dxfId="8" priority="5" operator="greaterThan">
      <formula>0</formula>
    </cfRule>
  </conditionalFormatting>
  <conditionalFormatting sqref="B6:O6">
    <cfRule type="cellIs" dxfId="7" priority="4" operator="lessThan">
      <formula>0</formula>
    </cfRule>
  </conditionalFormatting>
  <conditionalFormatting sqref="C7:N8">
    <cfRule type="expression" dxfId="6" priority="1">
      <formula>ISNA(C7)</formula>
    </cfRule>
  </conditionalFormatting>
  <dataValidations count="1">
    <dataValidation type="list" allowBlank="1" showInputMessage="1" showErrorMessage="1" sqref="C57" xr:uid="{BE8FFF31-97C8-471B-8C7D-7C3EC45E89BA}">
      <formula1>$C$3:$N$3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Controle</vt:lpstr>
      <vt:lpstr>Mois_actuel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Hoffstetter</dc:creator>
  <cp:lastModifiedBy>Jean-Eric</cp:lastModifiedBy>
  <dcterms:created xsi:type="dcterms:W3CDTF">2017-09-24T14:10:41Z</dcterms:created>
  <dcterms:modified xsi:type="dcterms:W3CDTF">2020-09-22T21:37:06Z</dcterms:modified>
</cp:coreProperties>
</file>