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96C5ACA-E3FE-48B6-A1F3-CEF251E33EAE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FORFAIT" sheetId="2" r:id="rId2"/>
    <sheet name="TDB forfait" sheetId="3" r:id="rId3"/>
  </sheets>
  <calcPr calcId="191029"/>
  <pivotCaches>
    <pivotCache cacheId="1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2" l="1"/>
  <c r="G4" i="2"/>
  <c r="G3" i="2"/>
  <c r="G2" i="2"/>
  <c r="E5" i="2"/>
  <c r="E4" i="2"/>
  <c r="E3" i="2"/>
  <c r="E2" i="2"/>
  <c r="H2" i="2" l="1"/>
  <c r="H3" i="2"/>
  <c r="H4" i="2"/>
  <c r="H5" i="2"/>
</calcChain>
</file>

<file path=xl/sharedStrings.xml><?xml version="1.0" encoding="utf-8"?>
<sst xmlns="http://schemas.openxmlformats.org/spreadsheetml/2006/main" count="137" uniqueCount="44">
  <si>
    <t>DIRECTION</t>
  </si>
  <si>
    <t>ETAPE</t>
  </si>
  <si>
    <t>ANNEE</t>
  </si>
  <si>
    <t>METIER / DSI</t>
  </si>
  <si>
    <t>TYPE DE FINANCEMENT</t>
  </si>
  <si>
    <t>ID du forfait</t>
  </si>
  <si>
    <t>NOM ROBOT</t>
  </si>
  <si>
    <t>COMPLEXITE</t>
  </si>
  <si>
    <t>ESTIME</t>
  </si>
  <si>
    <t>ATTRIBUE</t>
  </si>
  <si>
    <t>Commentaires écart Esti/Attrib</t>
  </si>
  <si>
    <t>CONSOMME</t>
  </si>
  <si>
    <t>ECART</t>
  </si>
  <si>
    <t>Commentaires écart Atri/Conso</t>
  </si>
  <si>
    <t>BUILD</t>
  </si>
  <si>
    <t>METIER</t>
  </si>
  <si>
    <t>Forfait</t>
  </si>
  <si>
    <t>TRIM1</t>
  </si>
  <si>
    <t>crasso</t>
  </si>
  <si>
    <t>Simple</t>
  </si>
  <si>
    <t>tropo</t>
  </si>
  <si>
    <t>Standard</t>
  </si>
  <si>
    <t>drepo</t>
  </si>
  <si>
    <t>Complexe</t>
  </si>
  <si>
    <t>TRIM2</t>
  </si>
  <si>
    <t>proto</t>
  </si>
  <si>
    <t>kling</t>
  </si>
  <si>
    <t>fretre</t>
  </si>
  <si>
    <t>procf</t>
  </si>
  <si>
    <t>sdrpo</t>
  </si>
  <si>
    <t>hjhjh</t>
  </si>
  <si>
    <t>Très Complexe</t>
  </si>
  <si>
    <t>ghbv</t>
  </si>
  <si>
    <t>mjnv</t>
  </si>
  <si>
    <t>TOTO</t>
  </si>
  <si>
    <t>TATA</t>
  </si>
  <si>
    <t>FORFAIT</t>
  </si>
  <si>
    <t>Valeurs</t>
  </si>
  <si>
    <t>Grand Total</t>
  </si>
  <si>
    <t xml:space="preserve">ESTIME </t>
  </si>
  <si>
    <t xml:space="preserve">CONSOMME </t>
  </si>
  <si>
    <t>FORFAIT - CONSOMME</t>
  </si>
  <si>
    <t>E2 : =GETPIVOTDATA("ESTIME ";'TDB forfait'!$A$5;"DIRECTION";A2;"ID du forfait";D2)</t>
  </si>
  <si>
    <t>G2 : =GETPIVOTDATA("CONSOMME ";'TDB forfait'!$A$5;"DIRECTION";A2;"ID du forfait";D2)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</si>
</sst>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vertical="top" wrapText="1"/>
    </xf>
    <xf numFmtId="3" fontId="0" fillId="0" borderId="0" xfId="0" applyNumberFormat="1"/>
    <xf numFmtId="3" fontId="0" fillId="0" borderId="0" xfId="0" quotePrefix="1" applyNumberFormat="1"/>
    <xf numFmtId="0" fontId="1" fillId="0" borderId="0" xfId="0" applyFont="1"/>
  </cellXfs>
  <cellStyles count="1">
    <cellStyle name="Normal" xfId="0" builtinId="0"/>
  </cellStyles>
  <dxfs count="25">
    <dxf>
      <font>
        <b/>
        <i val="0"/>
        <strike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general" vertical="top" textRotation="0" wrapText="1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horizontal="general" vertical="top" textRotation="0" wrapText="1" indent="0" justifyLastLine="0" shrinkToFit="0" readingOrder="0"/>
    </dxf>
    <dxf>
      <numFmt numFmtId="164" formatCode="#,##0\ &quot;€&quot;"/>
    </dxf>
  </dxfs>
  <tableStyles count="1" defaultPivotStyle="PivotStyleLight16">
    <tableStyle name="Jean-Eric" pivot="0" count="2" xr9:uid="{5D77B42B-4ED0-46EA-A13A-3A05D893AF69}">
      <tableStyleElement type="wholeTable" dxfId="22"/>
      <tableStyleElement type="headerRow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0.623866898146" createdVersion="6" refreshedVersion="6" minRefreshableVersion="3" recordCount="12" xr:uid="{96F5B6A8-F441-4AC5-BB10-1BA3B00A1288}">
  <cacheSource type="worksheet">
    <worksheetSource name="Données"/>
  </cacheSource>
  <cacheFields count="14">
    <cacheField name="DIRECTION" numFmtId="0">
      <sharedItems count="2">
        <s v="TOTO"/>
        <s v="TATA"/>
      </sharedItems>
    </cacheField>
    <cacheField name="ETAPE" numFmtId="0">
      <sharedItems count="1">
        <s v="BUILD"/>
      </sharedItems>
    </cacheField>
    <cacheField name="ANNEE" numFmtId="0">
      <sharedItems containsSemiMixedTypes="0" containsString="0" containsNumber="1" containsInteger="1" minValue="2020" maxValue="2020" count="1">
        <n v="2020"/>
      </sharedItems>
    </cacheField>
    <cacheField name="METIER / DSI" numFmtId="0">
      <sharedItems/>
    </cacheField>
    <cacheField name="TYPE DE FINANCEMENT" numFmtId="0">
      <sharedItems count="1">
        <s v="Forfait"/>
      </sharedItems>
    </cacheField>
    <cacheField name="ID du forfait" numFmtId="0">
      <sharedItems count="2">
        <s v="TRIM1"/>
        <s v="TRIM2"/>
      </sharedItems>
    </cacheField>
    <cacheField name="NOM ROBOT" numFmtId="0">
      <sharedItems/>
    </cacheField>
    <cacheField name="COMPLEXITE" numFmtId="0">
      <sharedItems/>
    </cacheField>
    <cacheField name="ESTIME" numFmtId="0">
      <sharedItems containsSemiMixedTypes="0" containsString="0" containsNumber="1" containsInteger="1" minValue="25000" maxValue="45000"/>
    </cacheField>
    <cacheField name="ATTRIBUE" numFmtId="0">
      <sharedItems containsSemiMixedTypes="0" containsString="0" containsNumber="1" containsInteger="1" minValue="24000" maxValue="45000"/>
    </cacheField>
    <cacheField name="Commentaires écart Esti/Attrib" numFmtId="0">
      <sharedItems containsNonDate="0" containsString="0" containsBlank="1"/>
    </cacheField>
    <cacheField name="CONSOMME" numFmtId="0">
      <sharedItems containsSemiMixedTypes="0" containsString="0" containsNumber="1" containsInteger="1" minValue="11000" maxValue="47000"/>
    </cacheField>
    <cacheField name="ECART" numFmtId="0">
      <sharedItems containsSemiMixedTypes="0" containsString="0" containsNumber="1" containsInteger="1" minValue="-3000" maxValue="20000"/>
    </cacheField>
    <cacheField name="Commentaires écart Atri/Conso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s v="METIER"/>
    <x v="0"/>
    <x v="0"/>
    <s v="crasso"/>
    <s v="Simple"/>
    <n v="25000"/>
    <n v="25000"/>
    <m/>
    <n v="24000"/>
    <n v="1000"/>
    <m/>
  </r>
  <r>
    <x v="0"/>
    <x v="0"/>
    <x v="0"/>
    <s v="METIER"/>
    <x v="0"/>
    <x v="0"/>
    <s v="tropo"/>
    <s v="Standard"/>
    <n v="30000"/>
    <n v="27000"/>
    <m/>
    <n v="27000"/>
    <n v="0"/>
    <m/>
  </r>
  <r>
    <x v="0"/>
    <x v="0"/>
    <x v="0"/>
    <s v="METIER"/>
    <x v="0"/>
    <x v="0"/>
    <s v="drepo"/>
    <s v="Complexe"/>
    <n v="40000"/>
    <n v="43000"/>
    <m/>
    <n v="43000"/>
    <n v="0"/>
    <m/>
  </r>
  <r>
    <x v="0"/>
    <x v="0"/>
    <x v="0"/>
    <s v="METIER"/>
    <x v="0"/>
    <x v="1"/>
    <s v="proto"/>
    <s v="Simple"/>
    <n v="25000"/>
    <n v="24000"/>
    <m/>
    <n v="12000"/>
    <n v="12000"/>
    <m/>
  </r>
  <r>
    <x v="0"/>
    <x v="0"/>
    <x v="0"/>
    <s v="METIER"/>
    <x v="0"/>
    <x v="1"/>
    <s v="kling"/>
    <s v="Standard"/>
    <n v="30000"/>
    <n v="31000"/>
    <m/>
    <n v="11000"/>
    <n v="20000"/>
    <m/>
  </r>
  <r>
    <x v="0"/>
    <x v="0"/>
    <x v="0"/>
    <s v="METIER"/>
    <x v="0"/>
    <x v="1"/>
    <s v="fretre"/>
    <s v="Complexe"/>
    <n v="40000"/>
    <n v="42000"/>
    <m/>
    <n v="22000"/>
    <n v="20000"/>
    <m/>
  </r>
  <r>
    <x v="1"/>
    <x v="0"/>
    <x v="0"/>
    <s v="METIER"/>
    <x v="0"/>
    <x v="0"/>
    <s v="procf"/>
    <s v="Standard"/>
    <n v="30000"/>
    <n v="27000"/>
    <m/>
    <n v="12000"/>
    <n v="15000"/>
    <m/>
  </r>
  <r>
    <x v="1"/>
    <x v="0"/>
    <x v="0"/>
    <s v="METIER"/>
    <x v="0"/>
    <x v="0"/>
    <s v="sdrpo"/>
    <s v="Complexe"/>
    <n v="40000"/>
    <n v="43000"/>
    <m/>
    <n v="42000"/>
    <n v="1000"/>
    <m/>
  </r>
  <r>
    <x v="1"/>
    <x v="0"/>
    <x v="0"/>
    <s v="METIER"/>
    <x v="0"/>
    <x v="0"/>
    <s v="hjhjh"/>
    <s v="Très Complexe"/>
    <n v="45000"/>
    <n v="45000"/>
    <m/>
    <n v="47000"/>
    <n v="-2000"/>
    <m/>
  </r>
  <r>
    <x v="1"/>
    <x v="0"/>
    <x v="0"/>
    <s v="METIER"/>
    <x v="0"/>
    <x v="1"/>
    <s v="sdrpo"/>
    <s v="Standard"/>
    <n v="30000"/>
    <n v="32000"/>
    <m/>
    <n v="18000"/>
    <n v="14000"/>
    <m/>
  </r>
  <r>
    <x v="1"/>
    <x v="0"/>
    <x v="0"/>
    <s v="METIER"/>
    <x v="0"/>
    <x v="1"/>
    <s v="ghbv"/>
    <s v="Complexe"/>
    <n v="40000"/>
    <n v="40000"/>
    <m/>
    <n v="43000"/>
    <n v="-3000"/>
    <m/>
  </r>
  <r>
    <x v="1"/>
    <x v="0"/>
    <x v="0"/>
    <s v="METIER"/>
    <x v="0"/>
    <x v="1"/>
    <s v="mjnv"/>
    <s v="Très Complexe"/>
    <n v="45000"/>
    <n v="43000"/>
    <m/>
    <n v="43000"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979114-55B1-430C-BE9B-0F16E640DC66}" name="Tableau croisé dynamique4" cacheId="13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5" indent="0" compact="0" compactData="0" multipleFieldFilters="0">
  <location ref="A5:E10" firstHeaderRow="1" firstDataRow="3" firstDataCol="1" rowPageCount="3" colPageCount="1"/>
  <pivotFields count="14">
    <pivotField axis="axisCol" compact="0" outline="0" showAll="0">
      <items count="3">
        <item x="1"/>
        <item x="0"/>
        <item t="default"/>
      </items>
    </pivotField>
    <pivotField axis="axisPage" compact="0" outline="0" showAll="0">
      <items count="2">
        <item x="0"/>
        <item t="default"/>
      </items>
    </pivotField>
    <pivotField axis="axisPage" compact="0" outline="0" showAll="0">
      <items count="2">
        <item x="0"/>
        <item t="default"/>
      </items>
    </pivotField>
    <pivotField compact="0" outline="0" showAll="0"/>
    <pivotField axis="axisPage" compact="0" outline="0" showAll="0">
      <items count="2">
        <item x="0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outline="0" showAll="0"/>
    <pivotField dataField="1" compact="0" numFmtId="164" outline="0" showAll="0"/>
    <pivotField compact="0" numFmtId="164" outline="0" showAll="0"/>
    <pivotField compact="0" outline="0" showAll="0"/>
  </pivotFields>
  <rowFields count="1">
    <field x="5"/>
  </rowFields>
  <rowItems count="3">
    <i>
      <x/>
    </i>
    <i>
      <x v="1"/>
    </i>
    <i t="grand">
      <x/>
    </i>
  </rowItems>
  <colFields count="2">
    <field x="0"/>
    <field x="-2"/>
  </colFields>
  <colItems count="4">
    <i>
      <x/>
      <x/>
    </i>
    <i r="1" i="1">
      <x v="1"/>
    </i>
    <i>
      <x v="1"/>
      <x/>
    </i>
    <i r="1" i="1">
      <x v="1"/>
    </i>
  </colItems>
  <pageFields count="3">
    <pageField fld="2" item="0" hier="-1"/>
    <pageField fld="1" item="0" hier="-1"/>
    <pageField fld="4" item="0" hier="-1"/>
  </pageFields>
  <dataFields count="2">
    <dataField name="ESTIME " fld="8" baseField="0" baseItem="0"/>
    <dataField name="CONSOMME " fld="11" baseField="0" baseItem="0"/>
  </dataFields>
  <formats count="1">
    <format dxfId="24">
      <pivotArea outline="0" collapsedLevelsAreSubtotals="1" fieldPosition="0"/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F038D5-D53E-40CF-BEE1-31D5B7890DEE}" name="Données" displayName="Données" ref="A1:N13" totalsRowShown="0" headerRowDxfId="23">
  <autoFilter ref="A1:N13" xr:uid="{2B0ECD28-F5BE-4DCD-A891-6ECB7E3E16C4}"/>
  <tableColumns count="14">
    <tableColumn id="1" xr3:uid="{52422C37-5CF9-4E4B-B56B-9F1BCF1A4C78}" name="DIRECTION"/>
    <tableColumn id="2" xr3:uid="{D6452688-2B91-4BFE-88D1-A0EFC278C8B8}" name="ETAPE"/>
    <tableColumn id="3" xr3:uid="{4A07ECB9-8994-4CC1-8CA5-06A64D374E68}" name="ANNEE"/>
    <tableColumn id="4" xr3:uid="{449FDED9-DC0F-4AD6-9BC1-BD487DEBA03E}" name="METIER / DSI"/>
    <tableColumn id="5" xr3:uid="{6FF88262-6DCF-44B6-965B-D86724C614A3}" name="TYPE DE FINANCEMENT"/>
    <tableColumn id="6" xr3:uid="{FDA51C2A-A5BC-4C2A-B011-151A2D6EF7B8}" name="ID du forfait"/>
    <tableColumn id="7" xr3:uid="{0739F510-81C0-4AF5-98F4-F6AE64D83018}" name="NOM ROBOT"/>
    <tableColumn id="8" xr3:uid="{265F4623-FC6D-44E5-B5CE-DE382AE18767}" name="COMPLEXITE"/>
    <tableColumn id="9" xr3:uid="{9EF3BD36-C4D9-47E4-824E-1904AB0B31EA}" name="ESTIME"/>
    <tableColumn id="10" xr3:uid="{A0BB8012-9696-4FB0-8E80-AF2234BEC112}" name="ATTRIBUE"/>
    <tableColumn id="11" xr3:uid="{144C9C0B-EC22-45D7-B8ED-2CC399CD5D36}" name="Commentaires écart Esti/Attrib"/>
    <tableColumn id="12" xr3:uid="{67DAE26B-E75E-47EA-A23C-2BF76A667AB5}" name="CONSOMME"/>
    <tableColumn id="13" xr3:uid="{A38136AF-8F82-4C73-94A8-0A06DA0B51D1}" name="ECART"/>
    <tableColumn id="14" xr3:uid="{BF356CF1-5CBC-4493-9C87-809CE1927006}" name="Commentaires écart Atri/Conso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D77FEA-08C5-4632-AD10-079C17E96820}" name="Forfaits" displayName="Forfaits" ref="A1:H5" totalsRowShown="0" headerRowDxfId="20">
  <autoFilter ref="A1:H5" xr:uid="{170AC84E-A893-4773-A8EC-8D24797ACCC9}"/>
  <tableColumns count="8">
    <tableColumn id="1" xr3:uid="{0884C7C8-D6D6-4613-B7A8-353AA5151081}" name="DIRECTION"/>
    <tableColumn id="2" xr3:uid="{807E1958-DAA3-4277-82DE-8B5183448FA1}" name="ETAPE"/>
    <tableColumn id="3" xr3:uid="{5DD7D5C3-4368-4DBE-8140-D4C504CE6ADF}" name="ANNEE"/>
    <tableColumn id="4" xr3:uid="{1B557C74-39CF-4CB4-89EF-980FC7B9C7BE}" name="ID du forfait"/>
    <tableColumn id="5" xr3:uid="{AF4ACEC0-FC88-4EFC-BAFA-936D3AA99AAD}" name="ESTIME" dataDxfId="19">
      <calculatedColumnFormula>GETPIVOTDATA("ESTIME ",'TDB forfait'!$A$5,"DIRECTION",A2,"ID du forfait",D2)</calculatedColumnFormula>
    </tableColumn>
    <tableColumn id="6" xr3:uid="{A76F350D-CDD1-45F3-AE83-B4BD64F447F2}" name="FORFAIT" dataDxfId="18"/>
    <tableColumn id="7" xr3:uid="{4335C112-69BD-4AF8-8551-620CF55D02A2}" name="CONSOMME" dataDxfId="17">
      <calculatedColumnFormula>GETPIVOTDATA("CONSOMME ",'TDB forfait'!$A$5,"DIRECTION",A2,"ID du forfait",D2)</calculatedColumnFormula>
    </tableColumn>
    <tableColumn id="8" xr3:uid="{77A12B58-3452-4F68-97E6-CCFD590B7FD8}" name="FORFAIT - CONSOMME" dataDxfId="16">
      <calculatedColumnFormula>F2-G2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showGridLines="0" workbookViewId="0">
      <selection activeCell="C22" sqref="C22"/>
    </sheetView>
  </sheetViews>
  <sheetFormatPr defaultColWidth="11.42578125" defaultRowHeight="15" x14ac:dyDescent="0.25"/>
  <cols>
    <col min="1" max="1" width="12.7109375" customWidth="1"/>
    <col min="4" max="4" width="14.140625" customWidth="1"/>
    <col min="5" max="5" width="17.42578125" customWidth="1"/>
    <col min="6" max="6" width="13.7109375" customWidth="1"/>
    <col min="7" max="7" width="14.28515625" customWidth="1"/>
    <col min="8" max="8" width="14.140625" bestFit="1" customWidth="1"/>
    <col min="10" max="10" width="11.5703125" customWidth="1"/>
    <col min="11" max="11" width="19.42578125" customWidth="1"/>
    <col min="12" max="12" width="14" customWidth="1"/>
    <col min="14" max="14" width="21.42578125" bestFit="1" customWidth="1"/>
  </cols>
  <sheetData>
    <row r="1" spans="1:14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x14ac:dyDescent="0.25">
      <c r="A2" t="s">
        <v>34</v>
      </c>
      <c r="B2" t="s">
        <v>14</v>
      </c>
      <c r="C2">
        <v>2020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25000</v>
      </c>
      <c r="J2">
        <v>25000</v>
      </c>
      <c r="L2">
        <v>24000</v>
      </c>
      <c r="M2">
        <v>1000</v>
      </c>
    </row>
    <row r="3" spans="1:14" x14ac:dyDescent="0.25">
      <c r="A3" t="s">
        <v>34</v>
      </c>
      <c r="B3" t="s">
        <v>14</v>
      </c>
      <c r="C3">
        <v>2020</v>
      </c>
      <c r="D3" t="s">
        <v>15</v>
      </c>
      <c r="E3" t="s">
        <v>16</v>
      </c>
      <c r="F3" t="s">
        <v>17</v>
      </c>
      <c r="G3" t="s">
        <v>20</v>
      </c>
      <c r="H3" t="s">
        <v>21</v>
      </c>
      <c r="I3">
        <v>30000</v>
      </c>
      <c r="J3">
        <v>27000</v>
      </c>
      <c r="L3">
        <v>27000</v>
      </c>
      <c r="M3">
        <v>0</v>
      </c>
    </row>
    <row r="4" spans="1:14" x14ac:dyDescent="0.25">
      <c r="A4" t="s">
        <v>34</v>
      </c>
      <c r="B4" t="s">
        <v>14</v>
      </c>
      <c r="C4">
        <v>2020</v>
      </c>
      <c r="D4" t="s">
        <v>15</v>
      </c>
      <c r="E4" t="s">
        <v>16</v>
      </c>
      <c r="F4" t="s">
        <v>17</v>
      </c>
      <c r="G4" t="s">
        <v>22</v>
      </c>
      <c r="H4" t="s">
        <v>23</v>
      </c>
      <c r="I4">
        <v>40000</v>
      </c>
      <c r="J4">
        <v>43000</v>
      </c>
      <c r="L4">
        <v>43000</v>
      </c>
      <c r="M4">
        <v>0</v>
      </c>
    </row>
    <row r="5" spans="1:14" x14ac:dyDescent="0.25">
      <c r="A5" t="s">
        <v>34</v>
      </c>
      <c r="B5" t="s">
        <v>14</v>
      </c>
      <c r="C5">
        <v>2020</v>
      </c>
      <c r="D5" t="s">
        <v>15</v>
      </c>
      <c r="E5" t="s">
        <v>16</v>
      </c>
      <c r="F5" t="s">
        <v>24</v>
      </c>
      <c r="G5" t="s">
        <v>25</v>
      </c>
      <c r="H5" t="s">
        <v>19</v>
      </c>
      <c r="I5">
        <v>25000</v>
      </c>
      <c r="J5">
        <v>24000</v>
      </c>
      <c r="L5">
        <v>12000</v>
      </c>
      <c r="M5">
        <v>12000</v>
      </c>
    </row>
    <row r="6" spans="1:14" x14ac:dyDescent="0.25">
      <c r="A6" t="s">
        <v>34</v>
      </c>
      <c r="B6" t="s">
        <v>14</v>
      </c>
      <c r="C6">
        <v>2020</v>
      </c>
      <c r="D6" t="s">
        <v>15</v>
      </c>
      <c r="E6" t="s">
        <v>16</v>
      </c>
      <c r="F6" t="s">
        <v>24</v>
      </c>
      <c r="G6" t="s">
        <v>26</v>
      </c>
      <c r="H6" t="s">
        <v>21</v>
      </c>
      <c r="I6">
        <v>30000</v>
      </c>
      <c r="J6">
        <v>31000</v>
      </c>
      <c r="L6">
        <v>11000</v>
      </c>
      <c r="M6">
        <v>20000</v>
      </c>
    </row>
    <row r="7" spans="1:14" x14ac:dyDescent="0.25">
      <c r="A7" t="s">
        <v>34</v>
      </c>
      <c r="B7" t="s">
        <v>14</v>
      </c>
      <c r="C7">
        <v>2020</v>
      </c>
      <c r="D7" t="s">
        <v>15</v>
      </c>
      <c r="E7" t="s">
        <v>16</v>
      </c>
      <c r="F7" t="s">
        <v>24</v>
      </c>
      <c r="G7" t="s">
        <v>27</v>
      </c>
      <c r="H7" t="s">
        <v>23</v>
      </c>
      <c r="I7">
        <v>40000</v>
      </c>
      <c r="J7">
        <v>42000</v>
      </c>
      <c r="L7">
        <v>22000</v>
      </c>
      <c r="M7">
        <v>20000</v>
      </c>
    </row>
    <row r="8" spans="1:14" x14ac:dyDescent="0.25">
      <c r="A8" t="s">
        <v>35</v>
      </c>
      <c r="B8" t="s">
        <v>14</v>
      </c>
      <c r="C8">
        <v>2020</v>
      </c>
      <c r="D8" t="s">
        <v>15</v>
      </c>
      <c r="E8" t="s">
        <v>16</v>
      </c>
      <c r="F8" t="s">
        <v>17</v>
      </c>
      <c r="G8" t="s">
        <v>28</v>
      </c>
      <c r="H8" t="s">
        <v>21</v>
      </c>
      <c r="I8">
        <v>30000</v>
      </c>
      <c r="J8">
        <v>27000</v>
      </c>
      <c r="L8">
        <v>12000</v>
      </c>
      <c r="M8">
        <v>15000</v>
      </c>
    </row>
    <row r="9" spans="1:14" x14ac:dyDescent="0.25">
      <c r="A9" t="s">
        <v>35</v>
      </c>
      <c r="B9" t="s">
        <v>14</v>
      </c>
      <c r="C9">
        <v>2020</v>
      </c>
      <c r="D9" t="s">
        <v>15</v>
      </c>
      <c r="E9" t="s">
        <v>16</v>
      </c>
      <c r="F9" t="s">
        <v>17</v>
      </c>
      <c r="G9" t="s">
        <v>29</v>
      </c>
      <c r="H9" t="s">
        <v>23</v>
      </c>
      <c r="I9">
        <v>40000</v>
      </c>
      <c r="J9">
        <v>43000</v>
      </c>
      <c r="L9">
        <v>42000</v>
      </c>
      <c r="M9">
        <v>1000</v>
      </c>
    </row>
    <row r="10" spans="1:14" x14ac:dyDescent="0.25">
      <c r="A10" t="s">
        <v>35</v>
      </c>
      <c r="B10" t="s">
        <v>14</v>
      </c>
      <c r="C10">
        <v>2020</v>
      </c>
      <c r="D10" t="s">
        <v>15</v>
      </c>
      <c r="E10" t="s">
        <v>16</v>
      </c>
      <c r="F10" t="s">
        <v>17</v>
      </c>
      <c r="G10" t="s">
        <v>30</v>
      </c>
      <c r="H10" t="s">
        <v>31</v>
      </c>
      <c r="I10">
        <v>45000</v>
      </c>
      <c r="J10">
        <v>45000</v>
      </c>
      <c r="L10">
        <v>47000</v>
      </c>
      <c r="M10">
        <v>-2000</v>
      </c>
    </row>
    <row r="11" spans="1:14" x14ac:dyDescent="0.25">
      <c r="A11" t="s">
        <v>35</v>
      </c>
      <c r="B11" t="s">
        <v>14</v>
      </c>
      <c r="C11">
        <v>2020</v>
      </c>
      <c r="D11" t="s">
        <v>15</v>
      </c>
      <c r="E11" t="s">
        <v>16</v>
      </c>
      <c r="F11" t="s">
        <v>24</v>
      </c>
      <c r="G11" t="s">
        <v>29</v>
      </c>
      <c r="H11" t="s">
        <v>21</v>
      </c>
      <c r="I11">
        <v>30000</v>
      </c>
      <c r="J11">
        <v>32000</v>
      </c>
      <c r="L11">
        <v>18000</v>
      </c>
      <c r="M11">
        <v>14000</v>
      </c>
    </row>
    <row r="12" spans="1:14" x14ac:dyDescent="0.25">
      <c r="A12" t="s">
        <v>35</v>
      </c>
      <c r="B12" t="s">
        <v>14</v>
      </c>
      <c r="C12">
        <v>2020</v>
      </c>
      <c r="D12" t="s">
        <v>15</v>
      </c>
      <c r="E12" t="s">
        <v>16</v>
      </c>
      <c r="F12" t="s">
        <v>24</v>
      </c>
      <c r="G12" t="s">
        <v>32</v>
      </c>
      <c r="H12" t="s">
        <v>23</v>
      </c>
      <c r="I12">
        <v>40000</v>
      </c>
      <c r="J12">
        <v>40000</v>
      </c>
      <c r="L12">
        <v>43000</v>
      </c>
      <c r="M12">
        <v>-3000</v>
      </c>
    </row>
    <row r="13" spans="1:14" x14ac:dyDescent="0.25">
      <c r="A13" t="s">
        <v>35</v>
      </c>
      <c r="B13" t="s">
        <v>14</v>
      </c>
      <c r="C13">
        <v>2020</v>
      </c>
      <c r="D13" t="s">
        <v>15</v>
      </c>
      <c r="E13" t="s">
        <v>16</v>
      </c>
      <c r="F13" t="s">
        <v>24</v>
      </c>
      <c r="G13" t="s">
        <v>33</v>
      </c>
      <c r="H13" t="s">
        <v>31</v>
      </c>
      <c r="I13">
        <v>45000</v>
      </c>
      <c r="J13">
        <v>43000</v>
      </c>
      <c r="L13">
        <v>43000</v>
      </c>
      <c r="M13">
        <v>0</v>
      </c>
    </row>
  </sheetData>
  <conditionalFormatting sqref="J2:J4 J8:J13">
    <cfRule type="cellIs" dxfId="15" priority="9" operator="greaterThan">
      <formula>I2</formula>
    </cfRule>
    <cfRule type="cellIs" dxfId="14" priority="12" operator="lessThan">
      <formula>I2</formula>
    </cfRule>
  </conditionalFormatting>
  <conditionalFormatting sqref="N2:N13 M2:M4 M8:M13">
    <cfRule type="cellIs" dxfId="13" priority="10" operator="greaterThan">
      <formula>0</formula>
    </cfRule>
    <cfRule type="cellIs" dxfId="12" priority="11" operator="lessThan">
      <formula>0</formula>
    </cfRule>
  </conditionalFormatting>
  <conditionalFormatting sqref="K2:K4 K8:K13">
    <cfRule type="cellIs" dxfId="11" priority="7" operator="greaterThan">
      <formula>0</formula>
    </cfRule>
    <cfRule type="cellIs" dxfId="10" priority="8" operator="lessThan">
      <formula>0</formula>
    </cfRule>
  </conditionalFormatting>
  <conditionalFormatting sqref="J5:J7">
    <cfRule type="cellIs" dxfId="9" priority="3" operator="greaterThan">
      <formula>I5</formula>
    </cfRule>
    <cfRule type="cellIs" dxfId="8" priority="6" operator="lessThan">
      <formula>I5</formula>
    </cfRule>
  </conditionalFormatting>
  <conditionalFormatting sqref="M5:M7">
    <cfRule type="cellIs" dxfId="7" priority="4" operator="greaterThan">
      <formula>0</formula>
    </cfRule>
    <cfRule type="cellIs" dxfId="6" priority="5" operator="lessThan">
      <formula>0</formula>
    </cfRule>
  </conditionalFormatting>
  <conditionalFormatting sqref="K5:K7">
    <cfRule type="cellIs" dxfId="5" priority="1" operator="greaterThan">
      <formula>0</formula>
    </cfRule>
    <cfRule type="cellIs" dxfId="4" priority="2" operator="lessThan">
      <formula>0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showGridLines="0" tabSelected="1" workbookViewId="0">
      <selection activeCell="K12" sqref="K12"/>
    </sheetView>
  </sheetViews>
  <sheetFormatPr defaultColWidth="11.42578125" defaultRowHeight="15" x14ac:dyDescent="0.25"/>
  <cols>
    <col min="1" max="1" width="12.7109375" customWidth="1"/>
    <col min="4" max="4" width="13.7109375" customWidth="1"/>
    <col min="5" max="5" width="9.7109375" bestFit="1" customWidth="1"/>
    <col min="7" max="7" width="14.42578125" bestFit="1" customWidth="1"/>
    <col min="8" max="8" width="23.85546875" bestFit="1" customWidth="1"/>
  </cols>
  <sheetData>
    <row r="1" spans="1:10" x14ac:dyDescent="0.25">
      <c r="A1" s="4" t="s">
        <v>0</v>
      </c>
      <c r="B1" s="4" t="s">
        <v>1</v>
      </c>
      <c r="C1" s="4" t="s">
        <v>2</v>
      </c>
      <c r="D1" s="4" t="s">
        <v>5</v>
      </c>
      <c r="E1" s="4" t="s">
        <v>8</v>
      </c>
      <c r="F1" s="4" t="s">
        <v>36</v>
      </c>
      <c r="G1" s="4" t="s">
        <v>11</v>
      </c>
      <c r="H1" s="4" t="s">
        <v>41</v>
      </c>
    </row>
    <row r="2" spans="1:10" x14ac:dyDescent="0.25">
      <c r="A2" t="s">
        <v>34</v>
      </c>
      <c r="B2" t="s">
        <v>14</v>
      </c>
      <c r="C2">
        <v>2020</v>
      </c>
      <c r="D2" t="s">
        <v>17</v>
      </c>
      <c r="E2" s="5">
        <f>GETPIVOTDATA("ESTIME ",'TDB forfait'!$A$5,"DIRECTION",A2,"ID du forfait",D2)</f>
        <v>95000</v>
      </c>
      <c r="F2" s="5">
        <v>95000</v>
      </c>
      <c r="G2" s="5">
        <f>GETPIVOTDATA("CONSOMME ",'TDB forfait'!$A$5,"DIRECTION",A2,"ID du forfait",D2)</f>
        <v>94000</v>
      </c>
      <c r="H2" s="6">
        <f>F2-G2</f>
        <v>1000</v>
      </c>
      <c r="J2" s="7" t="s">
        <v>42</v>
      </c>
    </row>
    <row r="3" spans="1:10" x14ac:dyDescent="0.25">
      <c r="A3" t="s">
        <v>34</v>
      </c>
      <c r="B3" t="s">
        <v>14</v>
      </c>
      <c r="C3">
        <v>2020</v>
      </c>
      <c r="D3" t="s">
        <v>24</v>
      </c>
      <c r="E3" s="5">
        <f>GETPIVOTDATA("ESTIME ",'TDB forfait'!$A$5,"DIRECTION",A3,"ID du forfait",D3)</f>
        <v>95000</v>
      </c>
      <c r="F3" s="5">
        <v>95000</v>
      </c>
      <c r="G3" s="5">
        <f>GETPIVOTDATA("CONSOMME ",'TDB forfait'!$A$5,"DIRECTION",A3,"ID du forfait",D3)</f>
        <v>45000</v>
      </c>
      <c r="H3" s="5">
        <f t="shared" ref="H3:H5" si="0">F3-G3</f>
        <v>50000</v>
      </c>
      <c r="J3" s="7" t="s">
        <v>43</v>
      </c>
    </row>
    <row r="4" spans="1:10" x14ac:dyDescent="0.25">
      <c r="A4" t="s">
        <v>35</v>
      </c>
      <c r="B4" t="s">
        <v>14</v>
      </c>
      <c r="C4">
        <v>2020</v>
      </c>
      <c r="D4" t="s">
        <v>17</v>
      </c>
      <c r="E4" s="5">
        <f>GETPIVOTDATA("ESTIME ",'TDB forfait'!$A$5,"DIRECTION",A4,"ID du forfait",D4)</f>
        <v>115000</v>
      </c>
      <c r="F4" s="5">
        <v>115000</v>
      </c>
      <c r="G4" s="5">
        <f>GETPIVOTDATA("CONSOMME ",'TDB forfait'!$A$5,"DIRECTION",A4,"ID du forfait",D4)</f>
        <v>101000</v>
      </c>
      <c r="H4" s="5">
        <f t="shared" si="0"/>
        <v>14000</v>
      </c>
    </row>
    <row r="5" spans="1:10" x14ac:dyDescent="0.25">
      <c r="A5" t="s">
        <v>35</v>
      </c>
      <c r="B5" t="s">
        <v>14</v>
      </c>
      <c r="C5">
        <v>2020</v>
      </c>
      <c r="D5" t="s">
        <v>24</v>
      </c>
      <c r="E5" s="5">
        <f>GETPIVOTDATA("ESTIME ",'TDB forfait'!$A$5,"DIRECTION",A5,"ID du forfait",D5)</f>
        <v>115000</v>
      </c>
      <c r="F5" s="5">
        <v>115000</v>
      </c>
      <c r="G5" s="5">
        <f>GETPIVOTDATA("CONSOMME ",'TDB forfait'!$A$5,"DIRECTION",A5,"ID du forfait",D5)</f>
        <v>104000</v>
      </c>
      <c r="H5" s="5">
        <f t="shared" si="0"/>
        <v>11000</v>
      </c>
    </row>
  </sheetData>
  <conditionalFormatting sqref="F2:F5">
    <cfRule type="cellIs" dxfId="3" priority="5" operator="greaterThan">
      <formula>E2</formula>
    </cfRule>
    <cfRule type="cellIs" dxfId="2" priority="8" operator="lessThan">
      <formula>E2</formula>
    </cfRule>
  </conditionalFormatting>
  <conditionalFormatting sqref="H2:H5">
    <cfRule type="cellIs" dxfId="1" priority="6" operator="greaterThan">
      <formula>0</formula>
    </cfRule>
    <cfRule type="cellIs" dxfId="0" priority="7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"/>
  <sheetViews>
    <sheetView showGridLines="0" workbookViewId="0">
      <selection activeCell="D18" sqref="D18"/>
    </sheetView>
  </sheetViews>
  <sheetFormatPr defaultColWidth="11.42578125" defaultRowHeight="15" x14ac:dyDescent="0.25"/>
  <cols>
    <col min="1" max="1" width="22" bestFit="1" customWidth="1"/>
    <col min="2" max="5" width="12.85546875" bestFit="1" customWidth="1"/>
  </cols>
  <sheetData>
    <row r="1" spans="1:5" x14ac:dyDescent="0.25">
      <c r="A1" s="1" t="s">
        <v>2</v>
      </c>
      <c r="B1" s="2">
        <v>2020</v>
      </c>
    </row>
    <row r="2" spans="1:5" x14ac:dyDescent="0.25">
      <c r="A2" s="1" t="s">
        <v>1</v>
      </c>
      <c r="B2" t="s">
        <v>14</v>
      </c>
    </row>
    <row r="3" spans="1:5" x14ac:dyDescent="0.25">
      <c r="A3" s="1" t="s">
        <v>4</v>
      </c>
      <c r="B3" t="s">
        <v>16</v>
      </c>
    </row>
    <row r="5" spans="1:5" x14ac:dyDescent="0.25">
      <c r="B5" s="1" t="s">
        <v>0</v>
      </c>
      <c r="C5" s="1" t="s">
        <v>37</v>
      </c>
    </row>
    <row r="6" spans="1:5" x14ac:dyDescent="0.25">
      <c r="B6" t="s">
        <v>35</v>
      </c>
      <c r="D6" t="s">
        <v>34</v>
      </c>
    </row>
    <row r="7" spans="1:5" x14ac:dyDescent="0.25">
      <c r="A7" s="1" t="s">
        <v>5</v>
      </c>
      <c r="B7" t="s">
        <v>39</v>
      </c>
      <c r="C7" t="s">
        <v>40</v>
      </c>
      <c r="D7" t="s">
        <v>39</v>
      </c>
      <c r="E7" t="s">
        <v>40</v>
      </c>
    </row>
    <row r="8" spans="1:5" x14ac:dyDescent="0.25">
      <c r="A8" t="s">
        <v>17</v>
      </c>
      <c r="B8" s="3">
        <v>115000</v>
      </c>
      <c r="C8" s="3">
        <v>101000</v>
      </c>
      <c r="D8" s="3">
        <v>95000</v>
      </c>
      <c r="E8" s="3">
        <v>94000</v>
      </c>
    </row>
    <row r="9" spans="1:5" x14ac:dyDescent="0.25">
      <c r="A9" t="s">
        <v>24</v>
      </c>
      <c r="B9" s="3">
        <v>115000</v>
      </c>
      <c r="C9" s="3">
        <v>104000</v>
      </c>
      <c r="D9" s="3">
        <v>95000</v>
      </c>
      <c r="E9" s="3">
        <v>45000</v>
      </c>
    </row>
    <row r="10" spans="1:5" x14ac:dyDescent="0.25">
      <c r="A10" t="s">
        <v>38</v>
      </c>
      <c r="B10" s="3">
        <v>230000</v>
      </c>
      <c r="C10" s="3">
        <v>205000</v>
      </c>
      <c r="D10" s="3">
        <v>190000</v>
      </c>
      <c r="E10" s="3">
        <v>139000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FORFAIT</vt:lpstr>
      <vt:lpstr>TDB forfait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Alexandre-ext</dc:creator>
  <cp:lastModifiedBy>Jean-Eric</cp:lastModifiedBy>
  <dcterms:created xsi:type="dcterms:W3CDTF">2020-08-27T09:51:30Z</dcterms:created>
  <dcterms:modified xsi:type="dcterms:W3CDTF">2020-08-27T13:11:29Z</dcterms:modified>
</cp:coreProperties>
</file>