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4240" windowHeight="11955" activeTab="1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L7" i="1" l="1"/>
  <c r="K7" i="1"/>
  <c r="J7" i="1"/>
  <c r="I7" i="1"/>
  <c r="D7" i="1"/>
  <c r="C7" i="1"/>
  <c r="L6" i="1"/>
  <c r="K6" i="1"/>
  <c r="J6" i="1"/>
  <c r="I6" i="1"/>
  <c r="D6" i="1"/>
  <c r="C6" i="1"/>
  <c r="L5" i="1"/>
  <c r="K5" i="1"/>
  <c r="J5" i="1"/>
  <c r="I5" i="1"/>
  <c r="D5" i="1"/>
  <c r="C5" i="1"/>
</calcChain>
</file>

<file path=xl/sharedStrings.xml><?xml version="1.0" encoding="utf-8"?>
<sst xmlns="http://schemas.openxmlformats.org/spreadsheetml/2006/main" count="70" uniqueCount="39">
  <si>
    <t>Bibliothèque</t>
  </si>
  <si>
    <t>EPIXPRD059</t>
  </si>
  <si>
    <t>Filtre sur</t>
  </si>
  <si>
    <t>EBD4DT</t>
  </si>
  <si>
    <t>compris entre</t>
  </si>
  <si>
    <t>Nombre de ligne 4038</t>
  </si>
  <si>
    <t>Table</t>
  </si>
  <si>
    <t>SGHTAIP</t>
  </si>
  <si>
    <t>Coût Matériel Inventorié sur bon de travail</t>
  </si>
  <si>
    <t>Description</t>
  </si>
  <si>
    <t>Date Transaction</t>
  </si>
  <si>
    <t># Divison</t>
  </si>
  <si>
    <t># Section</t>
  </si>
  <si>
    <t># BT</t>
  </si>
  <si>
    <t># Équip</t>
  </si>
  <si>
    <t>Coût total</t>
  </si>
  <si>
    <t>Date</t>
  </si>
  <si>
    <t>Conversion Date</t>
  </si>
  <si>
    <t>Division Section fusionnés</t>
  </si>
  <si>
    <t>Nom Division</t>
  </si>
  <si>
    <t>Nom Division + Section</t>
  </si>
  <si>
    <t>D9D2DT</t>
  </si>
  <si>
    <t>Division</t>
  </si>
  <si>
    <t>Section</t>
  </si>
  <si>
    <t>D9KEYX</t>
  </si>
  <si>
    <t>D9ACCD</t>
  </si>
  <si>
    <t>D9E3VA</t>
  </si>
  <si>
    <t>D9D3DT</t>
  </si>
  <si>
    <t>dateCalcul</t>
  </si>
  <si>
    <t>Div_Sec</t>
  </si>
  <si>
    <t>Nom_Div</t>
  </si>
  <si>
    <t>Nom_Sec</t>
  </si>
  <si>
    <t>2013001651</t>
  </si>
  <si>
    <t>050-0002</t>
  </si>
  <si>
    <t>050</t>
  </si>
  <si>
    <t>000</t>
  </si>
  <si>
    <t>050000</t>
  </si>
  <si>
    <t>050-CHARIOTS</t>
  </si>
  <si>
    <t>050 000-CHARIOTS  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</si>
</sst>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2" borderId="1" xfId="0" applyFont="1" applyFill="1" applyBorder="1"/>
    <xf numFmtId="0" fontId="4" fillId="3" borderId="1" xfId="0" applyFont="1" applyFill="1" applyBorder="1"/>
    <xf numFmtId="0" fontId="4" fillId="3" borderId="1" xfId="0" applyFont="1" applyFill="1" applyBorder="1" applyAlignment="1"/>
    <xf numFmtId="0" fontId="0" fillId="3" borderId="1" xfId="0" applyFill="1" applyBorder="1"/>
    <xf numFmtId="0" fontId="4" fillId="3" borderId="2" xfId="0" applyFont="1" applyFill="1" applyBorder="1" applyAlignment="1"/>
    <xf numFmtId="0" fontId="4" fillId="3" borderId="4" xfId="0" applyFont="1" applyFill="1" applyBorder="1" applyAlignment="1"/>
    <xf numFmtId="0" fontId="4" fillId="3" borderId="3" xfId="0" applyFont="1" applyFill="1" applyBorder="1" applyAlignment="1"/>
    <xf numFmtId="0" fontId="1" fillId="0" borderId="5" xfId="0" applyFont="1" applyFill="1" applyBorder="1"/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1" fillId="6" borderId="7" xfId="0" applyFont="1" applyFill="1" applyBorder="1"/>
    <xf numFmtId="14" fontId="1" fillId="6" borderId="5" xfId="0" applyNumberFormat="1" applyFont="1" applyFill="1" applyBorder="1"/>
    <xf numFmtId="0" fontId="1" fillId="6" borderId="5" xfId="0" applyFont="1" applyFill="1" applyBorder="1"/>
    <xf numFmtId="0" fontId="1" fillId="6" borderId="8" xfId="0" applyFont="1" applyFill="1" applyBorder="1"/>
    <xf numFmtId="14" fontId="0" fillId="0" borderId="0" xfId="0" applyNumberFormat="1"/>
    <xf numFmtId="0" fontId="0" fillId="0" borderId="0" xfId="0" applyNumberFormat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P_Entretien_Ingenierie\Suivi%20des%20co&#251;ts%20d'entretien\2014\2014-3-Analyse%20Cout%20Article%20Inv%20vs%20Equipemen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1"/>
      <sheetName val="Graphique"/>
      <sheetName val="Donnees"/>
      <sheetName val="Description Div"/>
      <sheetName val="Description Div+Sec"/>
      <sheetName val="Descrip Équipement"/>
      <sheetName val="2014-3-Analyse Cout Article In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>
      <selection activeCell="B4" sqref="B4:L7"/>
    </sheetView>
  </sheetViews>
  <sheetFormatPr baseColWidth="10" defaultRowHeight="15" x14ac:dyDescent="0.25"/>
  <sheetData>
    <row r="1" spans="1:12" x14ac:dyDescent="0.25">
      <c r="A1" s="1" t="s">
        <v>0</v>
      </c>
      <c r="B1" s="2" t="s">
        <v>1</v>
      </c>
      <c r="C1" s="1" t="s">
        <v>2</v>
      </c>
      <c r="D1" s="3" t="s">
        <v>3</v>
      </c>
      <c r="E1" s="18" t="s">
        <v>4</v>
      </c>
      <c r="F1" s="19"/>
      <c r="G1" s="4">
        <v>1140101</v>
      </c>
      <c r="H1" s="4">
        <v>1141231</v>
      </c>
      <c r="I1" t="s">
        <v>5</v>
      </c>
    </row>
    <row r="2" spans="1:12" x14ac:dyDescent="0.25">
      <c r="A2" s="1" t="s">
        <v>6</v>
      </c>
      <c r="B2" s="2" t="s">
        <v>7</v>
      </c>
      <c r="C2" s="5" t="s">
        <v>8</v>
      </c>
      <c r="D2" s="6"/>
      <c r="E2" s="6"/>
      <c r="F2" s="7"/>
      <c r="I2" s="8"/>
      <c r="J2" s="8"/>
      <c r="K2" s="8"/>
      <c r="L2" s="8"/>
    </row>
    <row r="3" spans="1:12" ht="45" x14ac:dyDescent="0.25">
      <c r="A3" s="1" t="s">
        <v>9</v>
      </c>
      <c r="B3" s="9" t="s">
        <v>10</v>
      </c>
      <c r="C3" s="10" t="s">
        <v>11</v>
      </c>
      <c r="D3" s="10" t="s">
        <v>12</v>
      </c>
      <c r="E3" s="9" t="s">
        <v>13</v>
      </c>
      <c r="F3" s="9" t="s">
        <v>14</v>
      </c>
      <c r="G3" s="9" t="s">
        <v>15</v>
      </c>
      <c r="H3" s="9" t="s">
        <v>16</v>
      </c>
      <c r="I3" s="10" t="s">
        <v>17</v>
      </c>
      <c r="J3" s="10" t="s">
        <v>18</v>
      </c>
      <c r="K3" s="11" t="s">
        <v>19</v>
      </c>
      <c r="L3" s="11" t="s">
        <v>20</v>
      </c>
    </row>
    <row r="4" spans="1:12" x14ac:dyDescent="0.25">
      <c r="B4" s="12" t="s">
        <v>21</v>
      </c>
      <c r="C4" s="13" t="s">
        <v>22</v>
      </c>
      <c r="D4" s="13" t="s">
        <v>23</v>
      </c>
      <c r="E4" s="12" t="s">
        <v>24</v>
      </c>
      <c r="F4" s="12" t="s">
        <v>25</v>
      </c>
      <c r="G4" s="12" t="s">
        <v>26</v>
      </c>
      <c r="H4" s="12" t="s">
        <v>27</v>
      </c>
      <c r="I4" s="13" t="s">
        <v>28</v>
      </c>
      <c r="J4" s="13" t="s">
        <v>29</v>
      </c>
      <c r="K4" s="14" t="s">
        <v>30</v>
      </c>
      <c r="L4" s="15" t="s">
        <v>31</v>
      </c>
    </row>
    <row r="5" spans="1:12" x14ac:dyDescent="0.25">
      <c r="B5">
        <v>1140307</v>
      </c>
      <c r="C5" t="str">
        <f>VLOOKUP([1]!Tableau_Lancer_la_requête_à_partir_de_EPIXPRD059_Excel[[#This Row],[D9ACCD]],'[1]Descrip Équipement'!$B$5:$E$60000,3,FALSE)</f>
        <v>050</v>
      </c>
      <c r="D5" t="str">
        <f>VLOOKUP([1]!Tableau_Lancer_la_requête_à_partir_de_EPIXPRD059_Excel[[#This Row],[D9ACCD]],'[1]Descrip Équipement'!$B$5:$E$60000,4,FALSE)</f>
        <v>000</v>
      </c>
      <c r="E5" t="s">
        <v>32</v>
      </c>
      <c r="F5" t="s">
        <v>33</v>
      </c>
      <c r="G5">
        <v>8.2799999999999994</v>
      </c>
      <c r="H5">
        <v>1140307</v>
      </c>
      <c r="I5" s="16">
        <f>DATE(MID([1]!Tableau_Lancer_la_requête_à_partir_de_EPIXPRD059_Excel[[#This Row],[D9D2DT]],2,2)+2000,MID([1]!Tableau_Lancer_la_requête_à_partir_de_EPIXPRD059_Excel[[#This Row],[D9D2DT]],4,2),RIGHT([1]!Tableau_Lancer_la_requête_à_partir_de_EPIXPRD059_Excel[[#This Row],[D9D2DT]],2))</f>
        <v>41705</v>
      </c>
      <c r="J5" t="str">
        <f>CONCATENATE([1]!Tableau_Lancer_la_requête_à_partir_de_EPIXPRD059_Excel[[#This Row],[Division]],[1]!Tableau_Lancer_la_requête_à_partir_de_EPIXPRD059_Excel[[#This Row],[Section]])</f>
        <v>050000</v>
      </c>
      <c r="K5" s="17" t="str">
        <f>CONCATENATE([1]!Tableau_Lancer_la_requête_à_partir_de_EPIXPRD059_Excel[[#This Row],[Division]],"-",VLOOKUP([1]!Tableau_Lancer_la_requête_à_partir_de_EPIXPRD059_Excel[[#This Row],[Division]],'[1]Description Div'!$A$5:$C$100,3,FALSE))</f>
        <v>050-CHARIOTS</v>
      </c>
      <c r="L5" s="17" t="str">
        <f>CONCATENATE([1]!Tableau_Lancer_la_requête_à_partir_de_EPIXPRD059_Excel[[#This Row],[Division]]," ",[1]!Tableau_Lancer_la_requête_à_partir_de_EPIXPRD059_Excel[[#This Row],[Section]],"-",VLOOKUP([1]!Tableau_Lancer_la_requête_à_partir_de_EPIXPRD059_Excel[[#This Row],[Div_Sec]],'[1]Description Div+Sec'!$D$5:$E$2000,2,FALSE))</f>
        <v>050 000-CHARIOTS   GENERAL</v>
      </c>
    </row>
    <row r="6" spans="1:12" x14ac:dyDescent="0.25">
      <c r="B6">
        <v>1140307</v>
      </c>
      <c r="C6" t="str">
        <f>VLOOKUP([1]!Tableau_Lancer_la_requête_à_partir_de_EPIXPRD059_Excel[[#This Row],[D9ACCD]],'[1]Descrip Équipement'!$B$5:$E$60000,3,FALSE)</f>
        <v>050</v>
      </c>
      <c r="D6" t="str">
        <f>VLOOKUP([1]!Tableau_Lancer_la_requête_à_partir_de_EPIXPRD059_Excel[[#This Row],[D9ACCD]],'[1]Descrip Équipement'!$B$5:$E$60000,4,FALSE)</f>
        <v>000</v>
      </c>
      <c r="E6" t="s">
        <v>32</v>
      </c>
      <c r="F6" t="s">
        <v>33</v>
      </c>
      <c r="G6">
        <v>22.66</v>
      </c>
      <c r="H6">
        <v>1140307</v>
      </c>
      <c r="I6" s="16">
        <f>DATE(MID([1]!Tableau_Lancer_la_requête_à_partir_de_EPIXPRD059_Excel[[#This Row],[D9D2DT]],2,2)+2000,MID([1]!Tableau_Lancer_la_requête_à_partir_de_EPIXPRD059_Excel[[#This Row],[D9D2DT]],4,2),RIGHT([1]!Tableau_Lancer_la_requête_à_partir_de_EPIXPRD059_Excel[[#This Row],[D9D2DT]],2))</f>
        <v>41705</v>
      </c>
      <c r="J6" t="str">
        <f>CONCATENATE([1]!Tableau_Lancer_la_requête_à_partir_de_EPIXPRD059_Excel[[#This Row],[Division]],[1]!Tableau_Lancer_la_requête_à_partir_de_EPIXPRD059_Excel[[#This Row],[Section]])</f>
        <v>050000</v>
      </c>
      <c r="K6" s="17" t="str">
        <f>CONCATENATE([1]!Tableau_Lancer_la_requête_à_partir_de_EPIXPRD059_Excel[[#This Row],[Division]],"-",VLOOKUP([1]!Tableau_Lancer_la_requête_à_partir_de_EPIXPRD059_Excel[[#This Row],[Division]],'[1]Description Div'!$A$5:$C$100,3,FALSE))</f>
        <v>050-CHARIOTS</v>
      </c>
      <c r="L6" s="17" t="str">
        <f>CONCATENATE([1]!Tableau_Lancer_la_requête_à_partir_de_EPIXPRD059_Excel[[#This Row],[Division]]," ",[1]!Tableau_Lancer_la_requête_à_partir_de_EPIXPRD059_Excel[[#This Row],[Section]],"-",VLOOKUP([1]!Tableau_Lancer_la_requête_à_partir_de_EPIXPRD059_Excel[[#This Row],[Div_Sec]],'[1]Description Div+Sec'!$D$5:$E$2000,2,FALSE))</f>
        <v>050 000-CHARIOTS   GENERAL</v>
      </c>
    </row>
    <row r="7" spans="1:12" x14ac:dyDescent="0.25">
      <c r="B7">
        <v>1140307</v>
      </c>
      <c r="C7" t="str">
        <f>VLOOKUP([1]!Tableau_Lancer_la_requête_à_partir_de_EPIXPRD059_Excel[[#This Row],[D9ACCD]],'[1]Descrip Équipement'!$B$5:$E$60000,3,FALSE)</f>
        <v>050</v>
      </c>
      <c r="D7" t="str">
        <f>VLOOKUP([1]!Tableau_Lancer_la_requête_à_partir_de_EPIXPRD059_Excel[[#This Row],[D9ACCD]],'[1]Descrip Équipement'!$B$5:$E$60000,4,FALSE)</f>
        <v>000</v>
      </c>
      <c r="E7" t="s">
        <v>32</v>
      </c>
      <c r="F7" t="s">
        <v>33</v>
      </c>
      <c r="G7">
        <v>4.95</v>
      </c>
      <c r="H7">
        <v>1140307</v>
      </c>
      <c r="I7" s="16">
        <f>DATE(MID([1]!Tableau_Lancer_la_requête_à_partir_de_EPIXPRD059_Excel[[#This Row],[D9D2DT]],2,2)+2000,MID([1]!Tableau_Lancer_la_requête_à_partir_de_EPIXPRD059_Excel[[#This Row],[D9D2DT]],4,2),RIGHT([1]!Tableau_Lancer_la_requête_à_partir_de_EPIXPRD059_Excel[[#This Row],[D9D2DT]],2))</f>
        <v>41705</v>
      </c>
      <c r="J7" t="str">
        <f>CONCATENATE([1]!Tableau_Lancer_la_requête_à_partir_de_EPIXPRD059_Excel[[#This Row],[Division]],[1]!Tableau_Lancer_la_requête_à_partir_de_EPIXPRD059_Excel[[#This Row],[Section]])</f>
        <v>050000</v>
      </c>
      <c r="K7" s="17" t="str">
        <f>CONCATENATE([1]!Tableau_Lancer_la_requête_à_partir_de_EPIXPRD059_Excel[[#This Row],[Division]],"-",VLOOKUP([1]!Tableau_Lancer_la_requête_à_partir_de_EPIXPRD059_Excel[[#This Row],[Division]],'[1]Description Div'!$A$5:$C$100,3,FALSE))</f>
        <v>050-CHARIOTS</v>
      </c>
      <c r="L7" s="17" t="str">
        <f>CONCATENATE([1]!Tableau_Lancer_la_requête_à_partir_de_EPIXPRD059_Excel[[#This Row],[Division]]," ",[1]!Tableau_Lancer_la_requête_à_partir_de_EPIXPRD059_Excel[[#This Row],[Section]],"-",VLOOKUP([1]!Tableau_Lancer_la_requête_à_partir_de_EPIXPRD059_Excel[[#This Row],[Div_Sec]],'[1]Description Div+Sec'!$D$5:$E$2000,2,FALSE))</f>
        <v>050 000-CHARIOTS   GENERAL</v>
      </c>
    </row>
  </sheetData>
  <mergeCells count="1">
    <mergeCell ref="E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abSelected="1" workbookViewId="0">
      <selection activeCell="K9" sqref="K9"/>
    </sheetView>
  </sheetViews>
  <sheetFormatPr baseColWidth="10" defaultRowHeight="15" x14ac:dyDescent="0.25"/>
  <cols>
    <col min="1" max="1" width="8" bestFit="1" customWidth="1"/>
    <col min="2" max="2" width="8.140625" bestFit="1" customWidth="1"/>
    <col min="3" max="3" width="7.5703125" bestFit="1" customWidth="1"/>
    <col min="4" max="4" width="11" bestFit="1" customWidth="1"/>
    <col min="5" max="5" width="8.7109375" bestFit="1" customWidth="1"/>
    <col min="6" max="6" width="7.85546875" bestFit="1" customWidth="1"/>
    <col min="7" max="7" width="8" bestFit="1" customWidth="1"/>
    <col min="8" max="8" width="10.7109375" bestFit="1" customWidth="1"/>
    <col min="9" max="9" width="7.85546875" bestFit="1" customWidth="1"/>
    <col min="10" max="10" width="13.5703125" bestFit="1" customWidth="1"/>
    <col min="11" max="11" width="26.7109375" bestFit="1" customWidth="1"/>
  </cols>
  <sheetData>
    <row r="1" spans="1:11" x14ac:dyDescent="0.25">
      <c r="A1" s="12" t="s">
        <v>21</v>
      </c>
      <c r="B1" s="13" t="s">
        <v>22</v>
      </c>
      <c r="C1" s="13" t="s">
        <v>23</v>
      </c>
      <c r="D1" s="12" t="s">
        <v>24</v>
      </c>
      <c r="E1" s="12" t="s">
        <v>25</v>
      </c>
      <c r="F1" s="12" t="s">
        <v>26</v>
      </c>
      <c r="G1" s="12" t="s">
        <v>27</v>
      </c>
      <c r="H1" s="13" t="s">
        <v>28</v>
      </c>
      <c r="I1" s="13" t="s">
        <v>29</v>
      </c>
      <c r="J1" s="14" t="s">
        <v>30</v>
      </c>
      <c r="K1" s="15" t="s">
        <v>31</v>
      </c>
    </row>
    <row r="2" spans="1:11" x14ac:dyDescent="0.25">
      <c r="A2">
        <v>1140307</v>
      </c>
      <c r="B2" t="s">
        <v>34</v>
      </c>
      <c r="C2" t="s">
        <v>35</v>
      </c>
      <c r="D2" t="s">
        <v>32</v>
      </c>
      <c r="E2" t="s">
        <v>33</v>
      </c>
      <c r="F2">
        <v>8.2799999999999994</v>
      </c>
      <c r="G2">
        <v>1140307</v>
      </c>
      <c r="H2" s="16">
        <v>41705</v>
      </c>
      <c r="I2" t="s">
        <v>36</v>
      </c>
      <c r="J2" t="s">
        <v>37</v>
      </c>
      <c r="K2" t="s">
        <v>38</v>
      </c>
    </row>
    <row r="3" spans="1:11" x14ac:dyDescent="0.25">
      <c r="A3">
        <v>1140307</v>
      </c>
      <c r="B3" t="s">
        <v>34</v>
      </c>
      <c r="C3" t="s">
        <v>35</v>
      </c>
      <c r="D3" t="s">
        <v>32</v>
      </c>
      <c r="E3" t="s">
        <v>33</v>
      </c>
      <c r="F3">
        <v>22.66</v>
      </c>
      <c r="G3">
        <v>1140307</v>
      </c>
      <c r="H3" s="16">
        <v>41705</v>
      </c>
      <c r="I3" t="s">
        <v>36</v>
      </c>
      <c r="J3" t="s">
        <v>37</v>
      </c>
      <c r="K3" t="s">
        <v>38</v>
      </c>
    </row>
    <row r="4" spans="1:11" x14ac:dyDescent="0.25">
      <c r="A4">
        <v>1140307</v>
      </c>
      <c r="B4" t="s">
        <v>34</v>
      </c>
      <c r="C4" t="s">
        <v>35</v>
      </c>
      <c r="D4" t="s">
        <v>32</v>
      </c>
      <c r="E4" t="s">
        <v>33</v>
      </c>
      <c r="F4">
        <v>4.95</v>
      </c>
      <c r="G4">
        <v>1140307</v>
      </c>
      <c r="H4" s="16">
        <v>41705</v>
      </c>
      <c r="I4" t="s">
        <v>36</v>
      </c>
      <c r="J4" t="s">
        <v>37</v>
      </c>
      <c r="K4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Cascades GPS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U059PBER</dc:creator>
  <cp:lastModifiedBy>Jean-Eric</cp:lastModifiedBy>
  <dcterms:created xsi:type="dcterms:W3CDTF">2014-07-21T17:59:19Z</dcterms:created>
  <dcterms:modified xsi:type="dcterms:W3CDTF">2014-07-22T03:51:10Z</dcterms:modified>
</cp:coreProperties>
</file>