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20" windowWidth="16515" windowHeight="9270" activeTab="1"/>
  </bookViews>
  <sheets>
    <sheet name="Nouveau" sheetId="2" r:id="rId1"/>
    <sheet name="BD" sheetId="1" r:id="rId2"/>
    <sheet name="consultation" sheetId="3" r:id="rId3"/>
  </sheets>
  <definedNames>
    <definedName name="_xlnm._FilterDatabase" localSheetId="1" hidden="1">BD!$A$1:$G$37</definedName>
    <definedName name="tx_TVA">20%</definedName>
  </definedNames>
  <calcPr calcId="145621"/>
  <pivotCaches>
    <pivotCache cacheId="119" r:id="rId4"/>
  </pivotCaches>
</workbook>
</file>

<file path=xl/calcChain.xml><?xml version="1.0" encoding="utf-8"?>
<calcChain xmlns="http://schemas.openxmlformats.org/spreadsheetml/2006/main">
  <c r="E38" i="1" l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F2" i="1"/>
  <c r="G2" i="1" s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E2" i="2"/>
  <c r="F2" i="2" s="1"/>
  <c r="D2" i="2"/>
  <c r="C2" i="2"/>
  <c r="B2" i="2"/>
  <c r="A2" i="2"/>
  <c r="G38" i="1" l="1"/>
  <c r="F38" i="1"/>
  <c r="G2" i="2"/>
</calcChain>
</file>

<file path=xl/sharedStrings.xml><?xml version="1.0" encoding="utf-8"?>
<sst xmlns="http://schemas.openxmlformats.org/spreadsheetml/2006/main" count="174" uniqueCount="74">
  <si>
    <t>N</t>
  </si>
  <si>
    <t>date</t>
  </si>
  <si>
    <t>Montant HT</t>
  </si>
  <si>
    <t>TVA</t>
  </si>
  <si>
    <t>Total</t>
  </si>
  <si>
    <t>Nom</t>
  </si>
  <si>
    <t>Prenom</t>
  </si>
  <si>
    <t>Formulaire de saisie</t>
  </si>
  <si>
    <t>bomha</t>
  </si>
  <si>
    <t>hassan</t>
  </si>
  <si>
    <t>mohamad</t>
  </si>
  <si>
    <t>ounassir</t>
  </si>
  <si>
    <t>ahmad</t>
  </si>
  <si>
    <t>oufary</t>
  </si>
  <si>
    <t>brahim</t>
  </si>
  <si>
    <t>Date</t>
  </si>
  <si>
    <t>mansourani</t>
  </si>
  <si>
    <t>moly hafid</t>
  </si>
  <si>
    <t>limar</t>
  </si>
  <si>
    <t>hama</t>
  </si>
  <si>
    <t>abd arrahman</t>
  </si>
  <si>
    <t>monahez</t>
  </si>
  <si>
    <t>youssef</t>
  </si>
  <si>
    <t>salah</t>
  </si>
  <si>
    <t>dine</t>
  </si>
  <si>
    <t>zine</t>
  </si>
  <si>
    <t>allali</t>
  </si>
  <si>
    <t>abd alouhad</t>
  </si>
  <si>
    <t>N°</t>
  </si>
  <si>
    <t>sayf</t>
  </si>
  <si>
    <t>sara</t>
  </si>
  <si>
    <t>limane</t>
  </si>
  <si>
    <t>alwaide</t>
  </si>
  <si>
    <t>kaoutar</t>
  </si>
  <si>
    <t>momo</t>
  </si>
  <si>
    <t>sabir</t>
  </si>
  <si>
    <t>sobhi</t>
  </si>
  <si>
    <t>zanati</t>
  </si>
  <si>
    <t>alabssiri</t>
  </si>
  <si>
    <t>baha</t>
  </si>
  <si>
    <t>tobyane</t>
  </si>
  <si>
    <t>malik</t>
  </si>
  <si>
    <t>monassir</t>
  </si>
  <si>
    <t>mouloud</t>
  </si>
  <si>
    <t>mondir</t>
  </si>
  <si>
    <t>ait</t>
  </si>
  <si>
    <t>said</t>
  </si>
  <si>
    <t>monamir</t>
  </si>
  <si>
    <t>mona</t>
  </si>
  <si>
    <t>Total.TTC</t>
  </si>
  <si>
    <t>Montant.HT</t>
  </si>
  <si>
    <t>sayo</t>
  </si>
  <si>
    <t>omar</t>
  </si>
  <si>
    <t>moupssi</t>
  </si>
  <si>
    <t>sayer</t>
  </si>
  <si>
    <t>kamal</t>
  </si>
  <si>
    <t>office</t>
  </si>
  <si>
    <t>mohssine</t>
  </si>
  <si>
    <t>alhilali</t>
  </si>
  <si>
    <t>ali</t>
  </si>
  <si>
    <t>kilani</t>
  </si>
  <si>
    <t>tilssane</t>
  </si>
  <si>
    <t>si mohamad</t>
  </si>
  <si>
    <t>aarabe</t>
  </si>
  <si>
    <t>si ahmad</t>
  </si>
  <si>
    <t>bouni</t>
  </si>
  <si>
    <t>eddari</t>
  </si>
  <si>
    <t>mois</t>
  </si>
  <si>
    <t>(Tous)</t>
  </si>
  <si>
    <t>Étiquettes de lignes</t>
  </si>
  <si>
    <t>Total général</t>
  </si>
  <si>
    <t xml:space="preserve">Montant.HT </t>
  </si>
  <si>
    <t xml:space="preserve">TVA </t>
  </si>
  <si>
    <t xml:space="preserve">Total.TTC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</si>
</sst>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right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1" fillId="0" borderId="0" xfId="0" applyFont="1"/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/>
      <protection locked="0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0" fillId="0" borderId="0" xfId="0" applyNumberFormat="1" applyBorder="1" applyAlignment="1"/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9" fontId="0" fillId="0" borderId="0" xfId="1" applyFont="1"/>
    <xf numFmtId="4" fontId="0" fillId="0" borderId="0" xfId="0" applyNumberFormat="1" applyAlignment="1"/>
    <xf numFmtId="164" fontId="0" fillId="0" borderId="0" xfId="0" applyNumberFormat="1" applyAlignment="1">
      <alignment vertical="center"/>
    </xf>
  </cellXfs>
  <cellStyles count="2">
    <cellStyle name="Normal" xfId="0" builtinId="0"/>
    <cellStyle name="Pourcentage" xfId="1" builtinId="5"/>
  </cellStyles>
  <dxfs count="18">
    <dxf>
      <alignment horizontal="general" vertical="center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5</xdr:row>
          <xdr:rowOff>38100</xdr:rowOff>
        </xdr:from>
        <xdr:to>
          <xdr:col>4</xdr:col>
          <xdr:colOff>314325</xdr:colOff>
          <xdr:row>7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8</xdr:row>
          <xdr:rowOff>0</xdr:rowOff>
        </xdr:from>
        <xdr:to>
          <xdr:col>4</xdr:col>
          <xdr:colOff>333375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Effacer La Derniere Ecriture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01.283502546299" createdVersion="4" refreshedVersion="4" minRefreshableVersion="3" recordCount="36">
  <cacheSource type="worksheet">
    <worksheetSource name="tblBDD"/>
  </cacheSource>
  <cacheFields count="8">
    <cacheField name="N°" numFmtId="0">
      <sharedItems containsSemiMixedTypes="0" containsString="0" containsNumber="1" containsInteger="1" minValue="1" maxValue="37"/>
    </cacheField>
    <cacheField name="date" numFmtId="14">
      <sharedItems containsSemiMixedTypes="0" containsNonDate="0" containsDate="1" containsString="0" minDate="2014-01-01T00:00:00" maxDate="2014-09-20T00:00:00" count="38">
        <d v="2014-06-25T00:00:00"/>
        <d v="2014-06-19T00:00:00"/>
        <d v="2014-06-09T00:00:00"/>
        <d v="2014-06-03T00:00:00"/>
        <d v="2014-05-24T00:00:00"/>
        <d v="2014-05-18T00:00:00"/>
        <d v="2014-05-13T00:00:00"/>
        <d v="2014-05-12T00:00:00"/>
        <d v="2014-05-08T00:00:00"/>
        <d v="2014-05-02T00:00:00"/>
        <d v="2014-04-30T00:00:00"/>
        <d v="2014-04-22T00:00:00"/>
        <d v="2014-04-14T00:00:00"/>
        <d v="2014-04-06T00:00:00"/>
        <d v="2014-03-30T00:00:00"/>
        <d v="2014-03-29T00:00:00"/>
        <d v="2014-03-26T00:00:00"/>
        <d v="2014-03-23T00:00:00"/>
        <d v="2014-03-19T00:00:00"/>
        <d v="2014-03-16T00:00:00"/>
        <d v="2014-03-11T00:00:00"/>
        <d v="2014-03-07T00:00:00"/>
        <d v="2014-03-02T00:00:00"/>
        <d v="2014-02-25T00:00:00"/>
        <d v="2014-02-21T00:00:00"/>
        <d v="2014-02-17T00:00:00"/>
        <d v="2014-02-14T00:00:00"/>
        <d v="2014-02-09T00:00:00"/>
        <d v="2014-02-05T00:00:00"/>
        <d v="2014-01-27T00:00:00"/>
        <d v="2014-01-22T00:00:00"/>
        <d v="2014-01-15T00:00:00"/>
        <d v="2014-01-09T00:00:00"/>
        <d v="2014-01-05T00:00:00"/>
        <d v="2014-01-02T00:00:00"/>
        <d v="2014-01-01T00:00:00"/>
        <d v="2014-09-19T00:00:00" u="1"/>
        <d v="2014-06-28T00:00:00" u="1"/>
      </sharedItems>
    </cacheField>
    <cacheField name="Nom" numFmtId="4">
      <sharedItems count="34">
        <s v="said"/>
        <s v="si ahmad"/>
        <s v="si mohamad"/>
        <s v="tilssane"/>
        <s v="ali"/>
        <s v="mohssine"/>
        <s v="kamal"/>
        <s v="moupssi"/>
        <s v="sayo"/>
        <s v="monamir"/>
        <s v="ait"/>
        <s v="mouloud"/>
        <s v="monahez"/>
        <s v="mohamad"/>
        <s v="monassir"/>
        <s v="tobyane"/>
        <s v="alabssiri"/>
        <s v="sobhi"/>
        <s v="momo"/>
        <s v="kaoutar"/>
        <s v="alwaide"/>
        <s v="sara"/>
        <s v="sayf"/>
        <s v="allali"/>
        <s v="zine"/>
        <s v="salah"/>
        <s v="oufary"/>
        <s v="hama"/>
        <s v="limar"/>
        <s v="mansourani"/>
        <s v="ounassir"/>
        <s v="bomha"/>
        <s v="Pelouas" u="1"/>
        <s v="syad" u="1"/>
      </sharedItems>
    </cacheField>
    <cacheField name="Prenom" numFmtId="4">
      <sharedItems count="29">
        <s v="eddari"/>
        <s v="bouni"/>
        <s v="aarabe"/>
        <s v="hassan"/>
        <s v="kilani"/>
        <s v="alhilali"/>
        <s v="office"/>
        <s v="sayer"/>
        <s v="omar"/>
        <s v="mona"/>
        <s v="said"/>
        <s v="mondir"/>
        <s v="mohamad"/>
        <s v="momo"/>
        <s v="malik"/>
        <s v="baha"/>
        <s v="zanati"/>
        <s v="sabir"/>
        <s v="monahez"/>
        <s v="limane"/>
        <s v="dine"/>
        <s v="abd alouhad"/>
        <s v="youssef"/>
        <s v="brahim"/>
        <s v="abd arrahman"/>
        <s v="moly hafid"/>
        <s v="ahmad"/>
        <s v="abd arrahim" u="1"/>
        <s v="Jean-Eric" u="1"/>
      </sharedItems>
    </cacheField>
    <cacheField name="Montant.HT" numFmtId="4">
      <sharedItems containsSemiMixedTypes="0" containsString="0" containsNumber="1" minValue="200" maxValue="85264"/>
    </cacheField>
    <cacheField name="TVA" numFmtId="4">
      <sharedItems containsSemiMixedTypes="0" containsString="0" containsNumber="1" minValue="40" maxValue="17052.8"/>
    </cacheField>
    <cacheField name="Total.TTC" numFmtId="4">
      <sharedItems containsSemiMixedTypes="0" containsString="0" containsNumber="1" minValue="240" maxValue="102316.8"/>
    </cacheField>
    <cacheField name="mois" numFmtId="164">
      <sharedItems containsSemiMixedTypes="0" containsString="0" containsNumber="1" containsInteger="1" minValue="1" maxValue="9" count="7">
        <n v="6"/>
        <n v="5"/>
        <n v="4"/>
        <n v="3"/>
        <n v="2"/>
        <n v="1"/>
        <n v="9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n v="37"/>
    <x v="0"/>
    <x v="0"/>
    <x v="0"/>
    <n v="2569"/>
    <n v="513.80000000000007"/>
    <n v="3082.8"/>
    <x v="0"/>
  </r>
  <r>
    <n v="36"/>
    <x v="1"/>
    <x v="1"/>
    <x v="1"/>
    <n v="9564"/>
    <n v="1912.8000000000002"/>
    <n v="11476.8"/>
    <x v="0"/>
  </r>
  <r>
    <n v="35"/>
    <x v="2"/>
    <x v="2"/>
    <x v="2"/>
    <n v="6321"/>
    <n v="1264.2"/>
    <n v="7585.2"/>
    <x v="0"/>
  </r>
  <r>
    <n v="34"/>
    <x v="3"/>
    <x v="3"/>
    <x v="3"/>
    <n v="7741"/>
    <n v="1548.2"/>
    <n v="9289.2000000000007"/>
    <x v="0"/>
  </r>
  <r>
    <n v="33"/>
    <x v="4"/>
    <x v="4"/>
    <x v="4"/>
    <n v="8879"/>
    <n v="1775.8000000000002"/>
    <n v="10654.8"/>
    <x v="1"/>
  </r>
  <r>
    <n v="32"/>
    <x v="5"/>
    <x v="5"/>
    <x v="5"/>
    <n v="5556"/>
    <n v="1111.2"/>
    <n v="6667.2"/>
    <x v="1"/>
  </r>
  <r>
    <n v="31"/>
    <x v="6"/>
    <x v="6"/>
    <x v="6"/>
    <n v="6521"/>
    <n v="1304.2"/>
    <n v="7825.2"/>
    <x v="1"/>
  </r>
  <r>
    <n v="30"/>
    <x v="7"/>
    <x v="7"/>
    <x v="7"/>
    <n v="999.98"/>
    <n v="199.99600000000001"/>
    <n v="1199.9760000000001"/>
    <x v="1"/>
  </r>
  <r>
    <n v="29"/>
    <x v="8"/>
    <x v="8"/>
    <x v="8"/>
    <n v="5646"/>
    <n v="1129.2"/>
    <n v="6775.2"/>
    <x v="1"/>
  </r>
  <r>
    <n v="28"/>
    <x v="9"/>
    <x v="9"/>
    <x v="9"/>
    <n v="9874"/>
    <n v="1974.8000000000002"/>
    <n v="11848.8"/>
    <x v="1"/>
  </r>
  <r>
    <n v="27"/>
    <x v="10"/>
    <x v="10"/>
    <x v="10"/>
    <n v="5917"/>
    <n v="1183.4000000000001"/>
    <n v="7100.4"/>
    <x v="2"/>
  </r>
  <r>
    <n v="26"/>
    <x v="11"/>
    <x v="11"/>
    <x v="11"/>
    <n v="9512"/>
    <n v="1902.4"/>
    <n v="11414.4"/>
    <x v="2"/>
  </r>
  <r>
    <n v="25"/>
    <x v="12"/>
    <x v="12"/>
    <x v="12"/>
    <n v="25684"/>
    <n v="5136.8"/>
    <n v="30820.799999999999"/>
    <x v="2"/>
  </r>
  <r>
    <n v="24"/>
    <x v="13"/>
    <x v="13"/>
    <x v="13"/>
    <n v="1548"/>
    <n v="309.60000000000002"/>
    <n v="1857.6"/>
    <x v="2"/>
  </r>
  <r>
    <n v="23"/>
    <x v="14"/>
    <x v="14"/>
    <x v="12"/>
    <n v="85264"/>
    <n v="17052.8"/>
    <n v="102316.8"/>
    <x v="3"/>
  </r>
  <r>
    <n v="22"/>
    <x v="15"/>
    <x v="15"/>
    <x v="14"/>
    <n v="35791"/>
    <n v="7158.2000000000007"/>
    <n v="42949.2"/>
    <x v="3"/>
  </r>
  <r>
    <n v="21"/>
    <x v="16"/>
    <x v="16"/>
    <x v="15"/>
    <n v="45682"/>
    <n v="9136.4"/>
    <n v="54818.400000000001"/>
    <x v="3"/>
  </r>
  <r>
    <n v="20"/>
    <x v="17"/>
    <x v="17"/>
    <x v="16"/>
    <n v="25846"/>
    <n v="5169.2000000000007"/>
    <n v="31015.200000000001"/>
    <x v="3"/>
  </r>
  <r>
    <n v="19"/>
    <x v="18"/>
    <x v="18"/>
    <x v="17"/>
    <n v="35789"/>
    <n v="7157.8"/>
    <n v="42946.8"/>
    <x v="3"/>
  </r>
  <r>
    <n v="18"/>
    <x v="19"/>
    <x v="19"/>
    <x v="18"/>
    <n v="22250.12"/>
    <n v="4450.0240000000003"/>
    <n v="26700.144"/>
    <x v="3"/>
  </r>
  <r>
    <n v="17"/>
    <x v="20"/>
    <x v="20"/>
    <x v="12"/>
    <n v="15987"/>
    <n v="3197.4"/>
    <n v="19184.400000000001"/>
    <x v="3"/>
  </r>
  <r>
    <n v="16"/>
    <x v="21"/>
    <x v="21"/>
    <x v="19"/>
    <n v="7521"/>
    <n v="1504.2"/>
    <n v="9025.2000000000007"/>
    <x v="3"/>
  </r>
  <r>
    <n v="15"/>
    <x v="22"/>
    <x v="22"/>
    <x v="20"/>
    <n v="9512"/>
    <n v="1902.4"/>
    <n v="11414.4"/>
    <x v="3"/>
  </r>
  <r>
    <n v="13"/>
    <x v="23"/>
    <x v="23"/>
    <x v="21"/>
    <n v="521"/>
    <n v="104.2"/>
    <n v="625.20000000000005"/>
    <x v="4"/>
  </r>
  <r>
    <n v="12"/>
    <x v="24"/>
    <x v="24"/>
    <x v="20"/>
    <n v="54682"/>
    <n v="10936.400000000001"/>
    <n v="65618.399999999994"/>
    <x v="4"/>
  </r>
  <r>
    <n v="11"/>
    <x v="25"/>
    <x v="25"/>
    <x v="20"/>
    <n v="5872"/>
    <n v="1174.4000000000001"/>
    <n v="7046.4"/>
    <x v="4"/>
  </r>
  <r>
    <n v="10"/>
    <x v="26"/>
    <x v="12"/>
    <x v="22"/>
    <n v="2589"/>
    <n v="517.80000000000007"/>
    <n v="3106.8"/>
    <x v="4"/>
  </r>
  <r>
    <n v="9"/>
    <x v="27"/>
    <x v="12"/>
    <x v="12"/>
    <n v="1100"/>
    <n v="220"/>
    <n v="1320"/>
    <x v="4"/>
  </r>
  <r>
    <n v="8"/>
    <x v="28"/>
    <x v="26"/>
    <x v="23"/>
    <n v="2508"/>
    <n v="501.6"/>
    <n v="3009.6"/>
    <x v="4"/>
  </r>
  <r>
    <n v="7"/>
    <x v="29"/>
    <x v="27"/>
    <x v="24"/>
    <n v="1250"/>
    <n v="250"/>
    <n v="1500"/>
    <x v="5"/>
  </r>
  <r>
    <n v="6"/>
    <x v="30"/>
    <x v="28"/>
    <x v="3"/>
    <n v="22000"/>
    <n v="4400"/>
    <n v="26400"/>
    <x v="5"/>
  </r>
  <r>
    <n v="5"/>
    <x v="31"/>
    <x v="29"/>
    <x v="25"/>
    <n v="21000"/>
    <n v="4200"/>
    <n v="25200"/>
    <x v="5"/>
  </r>
  <r>
    <n v="4"/>
    <x v="32"/>
    <x v="26"/>
    <x v="23"/>
    <n v="2100"/>
    <n v="420"/>
    <n v="2520"/>
    <x v="5"/>
  </r>
  <r>
    <n v="3"/>
    <x v="33"/>
    <x v="30"/>
    <x v="26"/>
    <n v="200"/>
    <n v="40"/>
    <n v="240"/>
    <x v="5"/>
  </r>
  <r>
    <n v="2"/>
    <x v="34"/>
    <x v="31"/>
    <x v="12"/>
    <n v="1000"/>
    <n v="200"/>
    <n v="1200"/>
    <x v="5"/>
  </r>
  <r>
    <n v="1"/>
    <x v="35"/>
    <x v="31"/>
    <x v="3"/>
    <n v="1200"/>
    <n v="240"/>
    <n v="144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F40" firstHeaderRow="0" firstDataRow="1" firstDataCol="3" rowPageCount="1" colPageCount="1"/>
  <pivotFields count="8">
    <pivotField showAll="0" defaultSubtotal="0"/>
    <pivotField axis="axisRow" numFmtId="14" outline="0" showAll="0" defaultSubtotal="0">
      <items count="38"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37"/>
        <item m="1" x="36"/>
      </items>
    </pivotField>
    <pivotField axis="axisRow" outline="0" showAll="0" defaultSubtotal="0">
      <items count="34">
        <item x="10"/>
        <item x="16"/>
        <item x="4"/>
        <item x="23"/>
        <item x="20"/>
        <item x="31"/>
        <item x="27"/>
        <item x="6"/>
        <item x="19"/>
        <item x="28"/>
        <item x="29"/>
        <item x="13"/>
        <item x="5"/>
        <item x="18"/>
        <item x="12"/>
        <item x="9"/>
        <item x="14"/>
        <item x="11"/>
        <item x="7"/>
        <item x="26"/>
        <item x="30"/>
        <item x="0"/>
        <item x="25"/>
        <item x="21"/>
        <item x="22"/>
        <item x="8"/>
        <item x="1"/>
        <item x="2"/>
        <item x="17"/>
        <item m="1" x="33"/>
        <item x="3"/>
        <item x="15"/>
        <item x="24"/>
        <item m="1" x="32"/>
      </items>
    </pivotField>
    <pivotField axis="axisRow" showAll="0" defaultSubtotal="0">
      <items count="29">
        <item x="2"/>
        <item x="21"/>
        <item m="1" x="27"/>
        <item x="24"/>
        <item x="26"/>
        <item x="5"/>
        <item x="15"/>
        <item x="1"/>
        <item x="23"/>
        <item x="20"/>
        <item x="0"/>
        <item x="3"/>
        <item x="4"/>
        <item x="19"/>
        <item x="14"/>
        <item x="12"/>
        <item x="25"/>
        <item x="13"/>
        <item x="9"/>
        <item x="18"/>
        <item x="11"/>
        <item x="6"/>
        <item x="8"/>
        <item x="17"/>
        <item x="10"/>
        <item x="7"/>
        <item x="22"/>
        <item x="16"/>
        <item m="1" x="28"/>
      </items>
    </pivotField>
    <pivotField dataField="1" numFmtId="4" showAll="0" defaultSubtotal="0"/>
    <pivotField dataField="1" numFmtId="4" showAll="0" defaultSubtotal="0"/>
    <pivotField dataField="1" numFmtId="4" showAll="0" defaultSubtotal="0"/>
    <pivotField axis="axisPage" numFmtId="164" showAll="0" defaultSubtotal="0">
      <items count="7">
        <item x="5"/>
        <item x="4"/>
        <item x="3"/>
        <item x="2"/>
        <item x="1"/>
        <item x="0"/>
        <item m="1" x="6"/>
      </items>
    </pivotField>
  </pivotFields>
  <rowFields count="3">
    <field x="1"/>
    <field x="2"/>
    <field x="3"/>
  </rowFields>
  <rowItems count="37">
    <i>
      <x/>
      <x v="5"/>
      <x v="11"/>
    </i>
    <i>
      <x v="1"/>
      <x v="5"/>
      <x v="15"/>
    </i>
    <i>
      <x v="2"/>
      <x v="20"/>
      <x v="4"/>
    </i>
    <i>
      <x v="3"/>
      <x v="19"/>
      <x v="8"/>
    </i>
    <i>
      <x v="4"/>
      <x v="10"/>
      <x v="16"/>
    </i>
    <i>
      <x v="5"/>
      <x v="9"/>
      <x v="11"/>
    </i>
    <i>
      <x v="6"/>
      <x v="6"/>
      <x v="3"/>
    </i>
    <i>
      <x v="7"/>
      <x v="19"/>
      <x v="8"/>
    </i>
    <i>
      <x v="8"/>
      <x v="14"/>
      <x v="15"/>
    </i>
    <i>
      <x v="9"/>
      <x v="14"/>
      <x v="26"/>
    </i>
    <i>
      <x v="10"/>
      <x v="22"/>
      <x v="9"/>
    </i>
    <i>
      <x v="11"/>
      <x v="32"/>
      <x v="9"/>
    </i>
    <i>
      <x v="12"/>
      <x v="3"/>
      <x v="1"/>
    </i>
    <i>
      <x v="13"/>
      <x v="24"/>
      <x v="9"/>
    </i>
    <i>
      <x v="14"/>
      <x v="23"/>
      <x v="13"/>
    </i>
    <i>
      <x v="15"/>
      <x v="4"/>
      <x v="15"/>
    </i>
    <i>
      <x v="16"/>
      <x v="8"/>
      <x v="19"/>
    </i>
    <i>
      <x v="17"/>
      <x v="13"/>
      <x v="23"/>
    </i>
    <i>
      <x v="18"/>
      <x v="28"/>
      <x v="27"/>
    </i>
    <i>
      <x v="19"/>
      <x v="1"/>
      <x v="6"/>
    </i>
    <i>
      <x v="20"/>
      <x v="31"/>
      <x v="14"/>
    </i>
    <i>
      <x v="21"/>
      <x v="16"/>
      <x v="15"/>
    </i>
    <i>
      <x v="22"/>
      <x v="11"/>
      <x v="17"/>
    </i>
    <i>
      <x v="23"/>
      <x v="14"/>
      <x v="15"/>
    </i>
    <i>
      <x v="24"/>
      <x v="17"/>
      <x v="20"/>
    </i>
    <i>
      <x v="25"/>
      <x/>
      <x v="24"/>
    </i>
    <i>
      <x v="26"/>
      <x v="15"/>
      <x v="18"/>
    </i>
    <i>
      <x v="27"/>
      <x v="25"/>
      <x v="22"/>
    </i>
    <i>
      <x v="28"/>
      <x v="18"/>
      <x v="25"/>
    </i>
    <i>
      <x v="29"/>
      <x v="7"/>
      <x v="21"/>
    </i>
    <i>
      <x v="30"/>
      <x v="12"/>
      <x v="5"/>
    </i>
    <i>
      <x v="31"/>
      <x v="2"/>
      <x v="12"/>
    </i>
    <i>
      <x v="32"/>
      <x v="30"/>
      <x v="11"/>
    </i>
    <i>
      <x v="33"/>
      <x v="27"/>
      <x/>
    </i>
    <i>
      <x v="34"/>
      <x v="26"/>
      <x v="7"/>
    </i>
    <i>
      <x v="35"/>
      <x v="21"/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7" hier="-1"/>
  </pageFields>
  <dataFields count="3">
    <dataField name="Montant.HT " fld="4" baseField="3" baseItem="11" numFmtId="4"/>
    <dataField name="TVA " fld="5" baseField="3" baseItem="11" numFmtId="4"/>
    <dataField name="Total.TTC " fld="6" baseField="3" baseItem="15" numFmtId="4"/>
  </dataField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BDD" displayName="tblBDD" ref="A1:H38" totalsRowCount="1" headerRowDxfId="9" dataDxfId="10">
  <autoFilter ref="A1:H37"/>
  <tableColumns count="8">
    <tableColumn id="1" name="N°" totalsRowLabel="Total" dataDxfId="17" totalsRowDxfId="7"/>
    <tableColumn id="2" name="date" dataDxfId="16" totalsRowDxfId="6"/>
    <tableColumn id="3" name="Nom" dataDxfId="15" totalsRowDxfId="5"/>
    <tableColumn id="4" name="Prenom" dataDxfId="14" totalsRowDxfId="4"/>
    <tableColumn id="5" name="Montant.HT" totalsRowFunction="sum" dataDxfId="13" totalsRowDxfId="3"/>
    <tableColumn id="6" name="TVA" totalsRowFunction="sum" dataDxfId="12" totalsRowDxfId="2">
      <calculatedColumnFormula>tx_TVA*tblBDD[[#This Row],[Montant.HT]]</calculatedColumnFormula>
    </tableColumn>
    <tableColumn id="7" name="Total.TTC" totalsRowFunction="sum" dataDxfId="11" totalsRowDxfId="1">
      <calculatedColumnFormula>SUM(tblBDD[[#This Row],[Montant.HT]],tblBDD[[#This Row],[TVA]])</calculatedColumnFormula>
    </tableColumn>
    <tableColumn id="8" name="mois" dataDxfId="8" totalsRowDxfId="0">
      <calculatedColumnFormula>MONTH(tblBDD[[#This Row],[date]])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2"/>
  <sheetViews>
    <sheetView showGridLines="0" showRowColHeaders="0" topLeftCell="A3" zoomScaleNormal="100" workbookViewId="0">
      <selection activeCell="C5" sqref="C5"/>
    </sheetView>
  </sheetViews>
  <sheetFormatPr baseColWidth="10" defaultRowHeight="15" x14ac:dyDescent="0.25"/>
  <cols>
    <col min="3" max="3" width="13.140625" bestFit="1" customWidth="1"/>
  </cols>
  <sheetData>
    <row r="1" spans="1:7" hidden="1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2</v>
      </c>
      <c r="F1" s="1" t="s">
        <v>3</v>
      </c>
      <c r="G1" s="1" t="s">
        <v>4</v>
      </c>
    </row>
    <row r="2" spans="1:7" hidden="1" x14ac:dyDescent="0.25">
      <c r="A2" s="1">
        <f>MAX(BD!A:A)+1</f>
        <v>38</v>
      </c>
      <c r="B2" s="4">
        <f>C5</f>
        <v>0</v>
      </c>
      <c r="C2" s="9" t="str">
        <f>C7&amp;""</f>
        <v/>
      </c>
      <c r="D2" s="9" t="str">
        <f>C8&amp;""</f>
        <v/>
      </c>
      <c r="E2" s="3">
        <f>C10</f>
        <v>0</v>
      </c>
      <c r="F2" s="8">
        <f>E2*20%</f>
        <v>0</v>
      </c>
      <c r="G2" s="8">
        <f>E2+F2</f>
        <v>0</v>
      </c>
    </row>
    <row r="3" spans="1:7" x14ac:dyDescent="0.25">
      <c r="A3" s="10" t="s">
        <v>7</v>
      </c>
    </row>
    <row r="5" spans="1:7" x14ac:dyDescent="0.25">
      <c r="B5" s="2" t="s">
        <v>15</v>
      </c>
      <c r="C5" s="11"/>
      <c r="D5" s="5"/>
    </row>
    <row r="6" spans="1:7" x14ac:dyDescent="0.25">
      <c r="C6" s="6"/>
      <c r="D6" s="5"/>
    </row>
    <row r="7" spans="1:7" x14ac:dyDescent="0.25">
      <c r="B7" s="2" t="s">
        <v>5</v>
      </c>
      <c r="C7" s="12"/>
      <c r="D7" s="5"/>
    </row>
    <row r="8" spans="1:7" x14ac:dyDescent="0.25">
      <c r="B8" s="2" t="s">
        <v>6</v>
      </c>
      <c r="C8" s="13"/>
      <c r="D8" s="5"/>
    </row>
    <row r="9" spans="1:7" x14ac:dyDescent="0.25">
      <c r="C9" s="7"/>
      <c r="D9" s="5"/>
    </row>
    <row r="10" spans="1:7" x14ac:dyDescent="0.25">
      <c r="B10" s="2" t="s">
        <v>2</v>
      </c>
      <c r="C10" s="14"/>
      <c r="D10" s="5"/>
    </row>
    <row r="11" spans="1:7" x14ac:dyDescent="0.25">
      <c r="B11" s="1"/>
      <c r="C11" s="5"/>
      <c r="D11" s="5"/>
    </row>
    <row r="12" spans="1:7" x14ac:dyDescent="0.25">
      <c r="B12" s="1"/>
      <c r="C12" s="5"/>
      <c r="D12" s="5"/>
    </row>
  </sheetData>
  <sheetProtection password="CC4D" sheet="1" objects="1" scenarios="1" select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">
                <anchor moveWithCells="1" sizeWithCells="1">
                  <from>
                    <xdr:col>3</xdr:col>
                    <xdr:colOff>209550</xdr:colOff>
                    <xdr:row>5</xdr:row>
                    <xdr:rowOff>38100</xdr:rowOff>
                  </from>
                  <to>
                    <xdr:col>4</xdr:col>
                    <xdr:colOff>314325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rimer_la_derniere_ecrture">
                <anchor moveWithCells="1" sizeWithCells="1">
                  <from>
                    <xdr:col>3</xdr:col>
                    <xdr:colOff>209550</xdr:colOff>
                    <xdr:row>8</xdr:row>
                    <xdr:rowOff>0</xdr:rowOff>
                  </from>
                  <to>
                    <xdr:col>4</xdr:col>
                    <xdr:colOff>333375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D47" sqref="D47"/>
    </sheetView>
  </sheetViews>
  <sheetFormatPr baseColWidth="10" defaultRowHeight="15" x14ac:dyDescent="0.25"/>
  <cols>
    <col min="1" max="1" width="11.42578125" customWidth="1"/>
    <col min="4" max="4" width="13.140625" bestFit="1" customWidth="1"/>
    <col min="5" max="5" width="13.7109375" customWidth="1"/>
  </cols>
  <sheetData>
    <row r="1" spans="1:11" x14ac:dyDescent="0.25">
      <c r="A1" s="15" t="s">
        <v>28</v>
      </c>
      <c r="B1" s="15" t="s">
        <v>1</v>
      </c>
      <c r="C1" s="15" t="s">
        <v>5</v>
      </c>
      <c r="D1" s="15" t="s">
        <v>6</v>
      </c>
      <c r="E1" s="15" t="s">
        <v>50</v>
      </c>
      <c r="F1" s="15" t="s">
        <v>3</v>
      </c>
      <c r="G1" s="15" t="s">
        <v>49</v>
      </c>
      <c r="H1" s="20" t="s">
        <v>67</v>
      </c>
    </row>
    <row r="2" spans="1:11" x14ac:dyDescent="0.25">
      <c r="A2" s="15">
        <v>37</v>
      </c>
      <c r="B2" s="16">
        <v>41815</v>
      </c>
      <c r="C2" s="17" t="s">
        <v>46</v>
      </c>
      <c r="D2" s="17" t="s">
        <v>66</v>
      </c>
      <c r="E2" s="17">
        <v>2569</v>
      </c>
      <c r="F2" s="18">
        <f>tx_TVA*tblBDD[[#This Row],[Montant.HT]]</f>
        <v>513.80000000000007</v>
      </c>
      <c r="G2" s="18">
        <f>SUM(tblBDD[[#This Row],[Montant.HT]],tblBDD[[#This Row],[TVA]])</f>
        <v>3082.8</v>
      </c>
      <c r="H2" s="26">
        <f>MONTH(tblBDD[[#This Row],[date]])</f>
        <v>6</v>
      </c>
      <c r="K2" s="24"/>
    </row>
    <row r="3" spans="1:11" x14ac:dyDescent="0.25">
      <c r="A3" s="15">
        <v>36</v>
      </c>
      <c r="B3" s="16">
        <v>41809</v>
      </c>
      <c r="C3" s="17" t="s">
        <v>64</v>
      </c>
      <c r="D3" s="17" t="s">
        <v>65</v>
      </c>
      <c r="E3" s="17">
        <v>9564</v>
      </c>
      <c r="F3" s="18">
        <f>tx_TVA*tblBDD[[#This Row],[Montant.HT]]</f>
        <v>1912.8000000000002</v>
      </c>
      <c r="G3" s="18">
        <f>SUM(tblBDD[[#This Row],[Montant.HT]],tblBDD[[#This Row],[TVA]])</f>
        <v>11476.8</v>
      </c>
      <c r="H3" s="26">
        <f>MONTH(tblBDD[[#This Row],[date]])</f>
        <v>6</v>
      </c>
      <c r="K3" s="24"/>
    </row>
    <row r="4" spans="1:11" x14ac:dyDescent="0.25">
      <c r="A4" s="15">
        <v>35</v>
      </c>
      <c r="B4" s="16">
        <v>41799</v>
      </c>
      <c r="C4" s="17" t="s">
        <v>62</v>
      </c>
      <c r="D4" s="17" t="s">
        <v>63</v>
      </c>
      <c r="E4" s="17">
        <v>6321</v>
      </c>
      <c r="F4" s="18">
        <f>tx_TVA*tblBDD[[#This Row],[Montant.HT]]</f>
        <v>1264.2</v>
      </c>
      <c r="G4" s="18">
        <f>SUM(tblBDD[[#This Row],[Montant.HT]],tblBDD[[#This Row],[TVA]])</f>
        <v>7585.2</v>
      </c>
      <c r="H4" s="26">
        <f>MONTH(tblBDD[[#This Row],[date]])</f>
        <v>6</v>
      </c>
      <c r="K4" s="24"/>
    </row>
    <row r="5" spans="1:11" x14ac:dyDescent="0.25">
      <c r="A5" s="15">
        <v>34</v>
      </c>
      <c r="B5" s="16">
        <v>41793</v>
      </c>
      <c r="C5" s="17" t="s">
        <v>61</v>
      </c>
      <c r="D5" s="17" t="s">
        <v>9</v>
      </c>
      <c r="E5" s="17">
        <v>7741</v>
      </c>
      <c r="F5" s="18">
        <f>tx_TVA*tblBDD[[#This Row],[Montant.HT]]</f>
        <v>1548.2</v>
      </c>
      <c r="G5" s="18">
        <f>SUM(tblBDD[[#This Row],[Montant.HT]],tblBDD[[#This Row],[TVA]])</f>
        <v>9289.2000000000007</v>
      </c>
      <c r="H5" s="26">
        <f>MONTH(tblBDD[[#This Row],[date]])</f>
        <v>6</v>
      </c>
      <c r="K5" s="24"/>
    </row>
    <row r="6" spans="1:11" x14ac:dyDescent="0.25">
      <c r="A6" s="15">
        <v>33</v>
      </c>
      <c r="B6" s="16">
        <v>41783</v>
      </c>
      <c r="C6" s="17" t="s">
        <v>59</v>
      </c>
      <c r="D6" s="17" t="s">
        <v>60</v>
      </c>
      <c r="E6" s="17">
        <v>8879</v>
      </c>
      <c r="F6" s="18">
        <f>tx_TVA*tblBDD[[#This Row],[Montant.HT]]</f>
        <v>1775.8000000000002</v>
      </c>
      <c r="G6" s="18">
        <f>SUM(tblBDD[[#This Row],[Montant.HT]],tblBDD[[#This Row],[TVA]])</f>
        <v>10654.8</v>
      </c>
      <c r="H6" s="26">
        <f>MONTH(tblBDD[[#This Row],[date]])</f>
        <v>5</v>
      </c>
      <c r="K6" s="24"/>
    </row>
    <row r="7" spans="1:11" x14ac:dyDescent="0.25">
      <c r="A7" s="15">
        <v>32</v>
      </c>
      <c r="B7" s="16">
        <v>41777</v>
      </c>
      <c r="C7" s="17" t="s">
        <v>57</v>
      </c>
      <c r="D7" s="17" t="s">
        <v>58</v>
      </c>
      <c r="E7" s="17">
        <v>5556</v>
      </c>
      <c r="F7" s="18">
        <f>tx_TVA*tblBDD[[#This Row],[Montant.HT]]</f>
        <v>1111.2</v>
      </c>
      <c r="G7" s="18">
        <f>SUM(tblBDD[[#This Row],[Montant.HT]],tblBDD[[#This Row],[TVA]])</f>
        <v>6667.2</v>
      </c>
      <c r="H7" s="26">
        <f>MONTH(tblBDD[[#This Row],[date]])</f>
        <v>5</v>
      </c>
      <c r="K7" s="24"/>
    </row>
    <row r="8" spans="1:11" x14ac:dyDescent="0.25">
      <c r="A8" s="15">
        <v>31</v>
      </c>
      <c r="B8" s="16">
        <v>41772</v>
      </c>
      <c r="C8" s="17" t="s">
        <v>55</v>
      </c>
      <c r="D8" s="17" t="s">
        <v>56</v>
      </c>
      <c r="E8" s="17">
        <v>6521</v>
      </c>
      <c r="F8" s="18">
        <f>tx_TVA*tblBDD[[#This Row],[Montant.HT]]</f>
        <v>1304.2</v>
      </c>
      <c r="G8" s="18">
        <f>SUM(tblBDD[[#This Row],[Montant.HT]],tblBDD[[#This Row],[TVA]])</f>
        <v>7825.2</v>
      </c>
      <c r="H8" s="26">
        <f>MONTH(tblBDD[[#This Row],[date]])</f>
        <v>5</v>
      </c>
      <c r="K8" s="24"/>
    </row>
    <row r="9" spans="1:11" x14ac:dyDescent="0.25">
      <c r="A9" s="15">
        <v>30</v>
      </c>
      <c r="B9" s="16">
        <v>41771</v>
      </c>
      <c r="C9" s="17" t="s">
        <v>53</v>
      </c>
      <c r="D9" s="17" t="s">
        <v>54</v>
      </c>
      <c r="E9" s="17">
        <v>999.98</v>
      </c>
      <c r="F9" s="18">
        <f>tx_TVA*tblBDD[[#This Row],[Montant.HT]]</f>
        <v>199.99600000000001</v>
      </c>
      <c r="G9" s="18">
        <f>SUM(tblBDD[[#This Row],[Montant.HT]],tblBDD[[#This Row],[TVA]])</f>
        <v>1199.9760000000001</v>
      </c>
      <c r="H9" s="26">
        <f>MONTH(tblBDD[[#This Row],[date]])</f>
        <v>5</v>
      </c>
      <c r="K9" s="24"/>
    </row>
    <row r="10" spans="1:11" x14ac:dyDescent="0.25">
      <c r="A10" s="15">
        <v>29</v>
      </c>
      <c r="B10" s="16">
        <v>41767</v>
      </c>
      <c r="C10" s="17" t="s">
        <v>51</v>
      </c>
      <c r="D10" s="17" t="s">
        <v>52</v>
      </c>
      <c r="E10" s="17">
        <v>5646</v>
      </c>
      <c r="F10" s="18">
        <f>tx_TVA*tblBDD[[#This Row],[Montant.HT]]</f>
        <v>1129.2</v>
      </c>
      <c r="G10" s="18">
        <f>SUM(tblBDD[[#This Row],[Montant.HT]],tblBDD[[#This Row],[TVA]])</f>
        <v>6775.2</v>
      </c>
      <c r="H10" s="26">
        <f>MONTH(tblBDD[[#This Row],[date]])</f>
        <v>5</v>
      </c>
      <c r="K10" s="24"/>
    </row>
    <row r="11" spans="1:11" x14ac:dyDescent="0.25">
      <c r="A11" s="15">
        <v>28</v>
      </c>
      <c r="B11" s="16">
        <v>41761</v>
      </c>
      <c r="C11" s="17" t="s">
        <v>47</v>
      </c>
      <c r="D11" s="17" t="s">
        <v>48</v>
      </c>
      <c r="E11" s="17">
        <v>9874</v>
      </c>
      <c r="F11" s="18">
        <f>tx_TVA*tblBDD[[#This Row],[Montant.HT]]</f>
        <v>1974.8000000000002</v>
      </c>
      <c r="G11" s="18">
        <f>SUM(tblBDD[[#This Row],[Montant.HT]],tblBDD[[#This Row],[TVA]])</f>
        <v>11848.8</v>
      </c>
      <c r="H11" s="26">
        <f>MONTH(tblBDD[[#This Row],[date]])</f>
        <v>5</v>
      </c>
      <c r="K11" s="24"/>
    </row>
    <row r="12" spans="1:11" x14ac:dyDescent="0.25">
      <c r="A12" s="15">
        <v>27</v>
      </c>
      <c r="B12" s="16">
        <v>41759</v>
      </c>
      <c r="C12" s="17" t="s">
        <v>45</v>
      </c>
      <c r="D12" s="17" t="s">
        <v>46</v>
      </c>
      <c r="E12" s="17">
        <v>5917</v>
      </c>
      <c r="F12" s="18">
        <f>tx_TVA*tblBDD[[#This Row],[Montant.HT]]</f>
        <v>1183.4000000000001</v>
      </c>
      <c r="G12" s="18">
        <f>SUM(tblBDD[[#This Row],[Montant.HT]],tblBDD[[#This Row],[TVA]])</f>
        <v>7100.4</v>
      </c>
      <c r="H12" s="26">
        <f>MONTH(tblBDD[[#This Row],[date]])</f>
        <v>4</v>
      </c>
      <c r="K12" s="24"/>
    </row>
    <row r="13" spans="1:11" x14ac:dyDescent="0.25">
      <c r="A13" s="15">
        <v>26</v>
      </c>
      <c r="B13" s="16">
        <v>41751</v>
      </c>
      <c r="C13" s="17" t="s">
        <v>43</v>
      </c>
      <c r="D13" s="17" t="s">
        <v>44</v>
      </c>
      <c r="E13" s="17">
        <v>9512</v>
      </c>
      <c r="F13" s="18">
        <f>tx_TVA*tblBDD[[#This Row],[Montant.HT]]</f>
        <v>1902.4</v>
      </c>
      <c r="G13" s="18">
        <f>SUM(tblBDD[[#This Row],[Montant.HT]],tblBDD[[#This Row],[TVA]])</f>
        <v>11414.4</v>
      </c>
      <c r="H13" s="26">
        <f>MONTH(tblBDD[[#This Row],[date]])</f>
        <v>4</v>
      </c>
      <c r="K13" s="24"/>
    </row>
    <row r="14" spans="1:11" x14ac:dyDescent="0.25">
      <c r="A14" s="15">
        <v>25</v>
      </c>
      <c r="B14" s="16">
        <v>41743</v>
      </c>
      <c r="C14" s="17" t="s">
        <v>21</v>
      </c>
      <c r="D14" s="17" t="s">
        <v>10</v>
      </c>
      <c r="E14" s="17">
        <v>25684</v>
      </c>
      <c r="F14" s="18">
        <f>tx_TVA*tblBDD[[#This Row],[Montant.HT]]</f>
        <v>5136.8</v>
      </c>
      <c r="G14" s="18">
        <f>SUM(tblBDD[[#This Row],[Montant.HT]],tblBDD[[#This Row],[TVA]])</f>
        <v>30820.799999999999</v>
      </c>
      <c r="H14" s="26">
        <f>MONTH(tblBDD[[#This Row],[date]])</f>
        <v>4</v>
      </c>
      <c r="K14" s="24"/>
    </row>
    <row r="15" spans="1:11" x14ac:dyDescent="0.25">
      <c r="A15" s="15">
        <v>24</v>
      </c>
      <c r="B15" s="16">
        <v>41735</v>
      </c>
      <c r="C15" s="17" t="s">
        <v>10</v>
      </c>
      <c r="D15" s="17" t="s">
        <v>34</v>
      </c>
      <c r="E15" s="17">
        <v>1548</v>
      </c>
      <c r="F15" s="18">
        <f>tx_TVA*tblBDD[[#This Row],[Montant.HT]]</f>
        <v>309.60000000000002</v>
      </c>
      <c r="G15" s="18">
        <f>SUM(tblBDD[[#This Row],[Montant.HT]],tblBDD[[#This Row],[TVA]])</f>
        <v>1857.6</v>
      </c>
      <c r="H15" s="26">
        <f>MONTH(tblBDD[[#This Row],[date]])</f>
        <v>4</v>
      </c>
      <c r="K15" s="24"/>
    </row>
    <row r="16" spans="1:11" x14ac:dyDescent="0.25">
      <c r="A16" s="15">
        <v>23</v>
      </c>
      <c r="B16" s="16">
        <v>41728</v>
      </c>
      <c r="C16" s="17" t="s">
        <v>42</v>
      </c>
      <c r="D16" s="17" t="s">
        <v>10</v>
      </c>
      <c r="E16" s="17">
        <v>85264</v>
      </c>
      <c r="F16" s="18">
        <f>tx_TVA*tblBDD[[#This Row],[Montant.HT]]</f>
        <v>17052.8</v>
      </c>
      <c r="G16" s="18">
        <f>SUM(tblBDD[[#This Row],[Montant.HT]],tblBDD[[#This Row],[TVA]])</f>
        <v>102316.8</v>
      </c>
      <c r="H16" s="26">
        <f>MONTH(tblBDD[[#This Row],[date]])</f>
        <v>3</v>
      </c>
      <c r="K16" s="24"/>
    </row>
    <row r="17" spans="1:11" x14ac:dyDescent="0.25">
      <c r="A17" s="15">
        <v>22</v>
      </c>
      <c r="B17" s="16">
        <v>41727</v>
      </c>
      <c r="C17" s="17" t="s">
        <v>40</v>
      </c>
      <c r="D17" s="17" t="s">
        <v>41</v>
      </c>
      <c r="E17" s="17">
        <v>35791</v>
      </c>
      <c r="F17" s="18">
        <f>tx_TVA*tblBDD[[#This Row],[Montant.HT]]</f>
        <v>7158.2000000000007</v>
      </c>
      <c r="G17" s="18">
        <f>SUM(tblBDD[[#This Row],[Montant.HT]],tblBDD[[#This Row],[TVA]])</f>
        <v>42949.2</v>
      </c>
      <c r="H17" s="26">
        <f>MONTH(tblBDD[[#This Row],[date]])</f>
        <v>3</v>
      </c>
      <c r="K17" s="24"/>
    </row>
    <row r="18" spans="1:11" x14ac:dyDescent="0.25">
      <c r="A18" s="15">
        <v>21</v>
      </c>
      <c r="B18" s="16">
        <v>41724</v>
      </c>
      <c r="C18" s="17" t="s">
        <v>38</v>
      </c>
      <c r="D18" s="17" t="s">
        <v>39</v>
      </c>
      <c r="E18" s="17">
        <v>45682</v>
      </c>
      <c r="F18" s="18">
        <f>tx_TVA*tblBDD[[#This Row],[Montant.HT]]</f>
        <v>9136.4</v>
      </c>
      <c r="G18" s="18">
        <f>SUM(tblBDD[[#This Row],[Montant.HT]],tblBDD[[#This Row],[TVA]])</f>
        <v>54818.400000000001</v>
      </c>
      <c r="H18" s="26">
        <f>MONTH(tblBDD[[#This Row],[date]])</f>
        <v>3</v>
      </c>
      <c r="K18" s="24"/>
    </row>
    <row r="19" spans="1:11" x14ac:dyDescent="0.25">
      <c r="A19" s="15">
        <v>20</v>
      </c>
      <c r="B19" s="16">
        <v>41721</v>
      </c>
      <c r="C19" s="17" t="s">
        <v>36</v>
      </c>
      <c r="D19" s="17" t="s">
        <v>37</v>
      </c>
      <c r="E19" s="17">
        <v>25846</v>
      </c>
      <c r="F19" s="18">
        <f>tx_TVA*tblBDD[[#This Row],[Montant.HT]]</f>
        <v>5169.2000000000007</v>
      </c>
      <c r="G19" s="18">
        <f>SUM(tblBDD[[#This Row],[Montant.HT]],tblBDD[[#This Row],[TVA]])</f>
        <v>31015.200000000001</v>
      </c>
      <c r="H19" s="26">
        <f>MONTH(tblBDD[[#This Row],[date]])</f>
        <v>3</v>
      </c>
      <c r="K19" s="24"/>
    </row>
    <row r="20" spans="1:11" x14ac:dyDescent="0.25">
      <c r="A20" s="15">
        <v>19</v>
      </c>
      <c r="B20" s="16">
        <v>41717</v>
      </c>
      <c r="C20" s="17" t="s">
        <v>34</v>
      </c>
      <c r="D20" s="17" t="s">
        <v>35</v>
      </c>
      <c r="E20" s="17">
        <v>35789</v>
      </c>
      <c r="F20" s="18">
        <f>tx_TVA*tblBDD[[#This Row],[Montant.HT]]</f>
        <v>7157.8</v>
      </c>
      <c r="G20" s="18">
        <f>SUM(tblBDD[[#This Row],[Montant.HT]],tblBDD[[#This Row],[TVA]])</f>
        <v>42946.8</v>
      </c>
      <c r="H20" s="26">
        <f>MONTH(tblBDD[[#This Row],[date]])</f>
        <v>3</v>
      </c>
      <c r="K20" s="24"/>
    </row>
    <row r="21" spans="1:11" x14ac:dyDescent="0.25">
      <c r="A21" s="15">
        <v>18</v>
      </c>
      <c r="B21" s="16">
        <v>41714</v>
      </c>
      <c r="C21" s="17" t="s">
        <v>33</v>
      </c>
      <c r="D21" s="17" t="s">
        <v>21</v>
      </c>
      <c r="E21" s="17">
        <v>22250.12</v>
      </c>
      <c r="F21" s="18">
        <f>tx_TVA*tblBDD[[#This Row],[Montant.HT]]</f>
        <v>4450.0240000000003</v>
      </c>
      <c r="G21" s="18">
        <f>SUM(tblBDD[[#This Row],[Montant.HT]],tblBDD[[#This Row],[TVA]])</f>
        <v>26700.144</v>
      </c>
      <c r="H21" s="26">
        <f>MONTH(tblBDD[[#This Row],[date]])</f>
        <v>3</v>
      </c>
      <c r="K21" s="24"/>
    </row>
    <row r="22" spans="1:11" x14ac:dyDescent="0.25">
      <c r="A22" s="15">
        <v>17</v>
      </c>
      <c r="B22" s="16">
        <v>41709</v>
      </c>
      <c r="C22" s="17" t="s">
        <v>32</v>
      </c>
      <c r="D22" s="17" t="s">
        <v>10</v>
      </c>
      <c r="E22" s="17">
        <v>15987</v>
      </c>
      <c r="F22" s="18">
        <f>tx_TVA*tblBDD[[#This Row],[Montant.HT]]</f>
        <v>3197.4</v>
      </c>
      <c r="G22" s="18">
        <f>SUM(tblBDD[[#This Row],[Montant.HT]],tblBDD[[#This Row],[TVA]])</f>
        <v>19184.400000000001</v>
      </c>
      <c r="H22" s="26">
        <f>MONTH(tblBDD[[#This Row],[date]])</f>
        <v>3</v>
      </c>
      <c r="K22" s="24"/>
    </row>
    <row r="23" spans="1:11" x14ac:dyDescent="0.25">
      <c r="A23" s="15">
        <v>16</v>
      </c>
      <c r="B23" s="16">
        <v>41705</v>
      </c>
      <c r="C23" s="17" t="s">
        <v>30</v>
      </c>
      <c r="D23" s="17" t="s">
        <v>31</v>
      </c>
      <c r="E23" s="17">
        <v>7521</v>
      </c>
      <c r="F23" s="18">
        <f>tx_TVA*tblBDD[[#This Row],[Montant.HT]]</f>
        <v>1504.2</v>
      </c>
      <c r="G23" s="18">
        <f>SUM(tblBDD[[#This Row],[Montant.HT]],tblBDD[[#This Row],[TVA]])</f>
        <v>9025.2000000000007</v>
      </c>
      <c r="H23" s="26">
        <f>MONTH(tblBDD[[#This Row],[date]])</f>
        <v>3</v>
      </c>
      <c r="K23" s="24"/>
    </row>
    <row r="24" spans="1:11" x14ac:dyDescent="0.25">
      <c r="A24" s="15">
        <v>15</v>
      </c>
      <c r="B24" s="16">
        <v>41700</v>
      </c>
      <c r="C24" s="17" t="s">
        <v>29</v>
      </c>
      <c r="D24" s="17" t="s">
        <v>24</v>
      </c>
      <c r="E24" s="17">
        <v>9512</v>
      </c>
      <c r="F24" s="18">
        <f>tx_TVA*tblBDD[[#This Row],[Montant.HT]]</f>
        <v>1902.4</v>
      </c>
      <c r="G24" s="18">
        <f>SUM(tblBDD[[#This Row],[Montant.HT]],tblBDD[[#This Row],[TVA]])</f>
        <v>11414.4</v>
      </c>
      <c r="H24" s="26">
        <f>MONTH(tblBDD[[#This Row],[date]])</f>
        <v>3</v>
      </c>
      <c r="K24" s="24"/>
    </row>
    <row r="25" spans="1:11" x14ac:dyDescent="0.25">
      <c r="A25" s="15">
        <v>13</v>
      </c>
      <c r="B25" s="16">
        <v>41695</v>
      </c>
      <c r="C25" s="17" t="s">
        <v>26</v>
      </c>
      <c r="D25" s="17" t="s">
        <v>27</v>
      </c>
      <c r="E25" s="17">
        <v>521</v>
      </c>
      <c r="F25" s="18">
        <f>tx_TVA*tblBDD[[#This Row],[Montant.HT]]</f>
        <v>104.2</v>
      </c>
      <c r="G25" s="18">
        <f>SUM(tblBDD[[#This Row],[Montant.HT]],tblBDD[[#This Row],[TVA]])</f>
        <v>625.20000000000005</v>
      </c>
      <c r="H25" s="26">
        <f>MONTH(tblBDD[[#This Row],[date]])</f>
        <v>2</v>
      </c>
      <c r="K25" s="24"/>
    </row>
    <row r="26" spans="1:11" x14ac:dyDescent="0.25">
      <c r="A26" s="15">
        <v>12</v>
      </c>
      <c r="B26" s="16">
        <v>41691</v>
      </c>
      <c r="C26" s="17" t="s">
        <v>25</v>
      </c>
      <c r="D26" s="17" t="s">
        <v>24</v>
      </c>
      <c r="E26" s="17">
        <v>54682</v>
      </c>
      <c r="F26" s="18">
        <f>tx_TVA*tblBDD[[#This Row],[Montant.HT]]</f>
        <v>10936.400000000001</v>
      </c>
      <c r="G26" s="18">
        <f>SUM(tblBDD[[#This Row],[Montant.HT]],tblBDD[[#This Row],[TVA]])</f>
        <v>65618.399999999994</v>
      </c>
      <c r="H26" s="26">
        <f>MONTH(tblBDD[[#This Row],[date]])</f>
        <v>2</v>
      </c>
    </row>
    <row r="27" spans="1:11" x14ac:dyDescent="0.25">
      <c r="A27" s="15">
        <v>11</v>
      </c>
      <c r="B27" s="16">
        <v>41687</v>
      </c>
      <c r="C27" s="17" t="s">
        <v>23</v>
      </c>
      <c r="D27" s="17" t="s">
        <v>24</v>
      </c>
      <c r="E27" s="17">
        <v>5872</v>
      </c>
      <c r="F27" s="18">
        <f>tx_TVA*tblBDD[[#This Row],[Montant.HT]]</f>
        <v>1174.4000000000001</v>
      </c>
      <c r="G27" s="18">
        <f>SUM(tblBDD[[#This Row],[Montant.HT]],tblBDD[[#This Row],[TVA]])</f>
        <v>7046.4</v>
      </c>
      <c r="H27" s="26">
        <f>MONTH(tblBDD[[#This Row],[date]])</f>
        <v>2</v>
      </c>
    </row>
    <row r="28" spans="1:11" x14ac:dyDescent="0.25">
      <c r="A28" s="15">
        <v>10</v>
      </c>
      <c r="B28" s="16">
        <v>41684</v>
      </c>
      <c r="C28" s="17" t="s">
        <v>21</v>
      </c>
      <c r="D28" s="17" t="s">
        <v>22</v>
      </c>
      <c r="E28" s="17">
        <v>2589</v>
      </c>
      <c r="F28" s="18">
        <f>tx_TVA*tblBDD[[#This Row],[Montant.HT]]</f>
        <v>517.80000000000007</v>
      </c>
      <c r="G28" s="18">
        <f>SUM(tblBDD[[#This Row],[Montant.HT]],tblBDD[[#This Row],[TVA]])</f>
        <v>3106.8</v>
      </c>
      <c r="H28" s="26">
        <f>MONTH(tblBDD[[#This Row],[date]])</f>
        <v>2</v>
      </c>
    </row>
    <row r="29" spans="1:11" x14ac:dyDescent="0.25">
      <c r="A29" s="15">
        <v>9</v>
      </c>
      <c r="B29" s="16">
        <v>41679</v>
      </c>
      <c r="C29" s="17" t="s">
        <v>21</v>
      </c>
      <c r="D29" s="17" t="s">
        <v>10</v>
      </c>
      <c r="E29" s="17">
        <v>1100</v>
      </c>
      <c r="F29" s="18">
        <f>tx_TVA*tblBDD[[#This Row],[Montant.HT]]</f>
        <v>220</v>
      </c>
      <c r="G29" s="18">
        <f>SUM(tblBDD[[#This Row],[Montant.HT]],tblBDD[[#This Row],[TVA]])</f>
        <v>1320</v>
      </c>
      <c r="H29" s="26">
        <f>MONTH(tblBDD[[#This Row],[date]])</f>
        <v>2</v>
      </c>
    </row>
    <row r="30" spans="1:11" x14ac:dyDescent="0.25">
      <c r="A30" s="15">
        <v>8</v>
      </c>
      <c r="B30" s="16">
        <v>41675</v>
      </c>
      <c r="C30" s="17" t="s">
        <v>13</v>
      </c>
      <c r="D30" s="17" t="s">
        <v>14</v>
      </c>
      <c r="E30" s="17">
        <v>2508</v>
      </c>
      <c r="F30" s="18">
        <f>tx_TVA*tblBDD[[#This Row],[Montant.HT]]</f>
        <v>501.6</v>
      </c>
      <c r="G30" s="18">
        <f>SUM(tblBDD[[#This Row],[Montant.HT]],tblBDD[[#This Row],[TVA]])</f>
        <v>3009.6</v>
      </c>
      <c r="H30" s="26">
        <f>MONTH(tblBDD[[#This Row],[date]])</f>
        <v>2</v>
      </c>
    </row>
    <row r="31" spans="1:11" x14ac:dyDescent="0.25">
      <c r="A31" s="15">
        <v>7</v>
      </c>
      <c r="B31" s="16">
        <v>41666</v>
      </c>
      <c r="C31" s="17" t="s">
        <v>19</v>
      </c>
      <c r="D31" s="17" t="s">
        <v>20</v>
      </c>
      <c r="E31" s="17">
        <v>1250</v>
      </c>
      <c r="F31" s="18">
        <f>tx_TVA*tblBDD[[#This Row],[Montant.HT]]</f>
        <v>250</v>
      </c>
      <c r="G31" s="18">
        <f>SUM(tblBDD[[#This Row],[Montant.HT]],tblBDD[[#This Row],[TVA]])</f>
        <v>1500</v>
      </c>
      <c r="H31" s="26">
        <f>MONTH(tblBDD[[#This Row],[date]])</f>
        <v>1</v>
      </c>
    </row>
    <row r="32" spans="1:11" x14ac:dyDescent="0.25">
      <c r="A32" s="15">
        <v>6</v>
      </c>
      <c r="B32" s="16">
        <v>41661</v>
      </c>
      <c r="C32" s="17" t="s">
        <v>18</v>
      </c>
      <c r="D32" s="17" t="s">
        <v>9</v>
      </c>
      <c r="E32" s="17">
        <v>22000</v>
      </c>
      <c r="F32" s="18">
        <f>tx_TVA*tblBDD[[#This Row],[Montant.HT]]</f>
        <v>4400</v>
      </c>
      <c r="G32" s="18">
        <f>SUM(tblBDD[[#This Row],[Montant.HT]],tblBDD[[#This Row],[TVA]])</f>
        <v>26400</v>
      </c>
      <c r="H32" s="26">
        <f>MONTH(tblBDD[[#This Row],[date]])</f>
        <v>1</v>
      </c>
    </row>
    <row r="33" spans="1:8" x14ac:dyDescent="0.25">
      <c r="A33" s="15">
        <v>5</v>
      </c>
      <c r="B33" s="16">
        <v>41654</v>
      </c>
      <c r="C33" s="17" t="s">
        <v>16</v>
      </c>
      <c r="D33" s="17" t="s">
        <v>17</v>
      </c>
      <c r="E33" s="17">
        <v>21000</v>
      </c>
      <c r="F33" s="18">
        <f>tx_TVA*tblBDD[[#This Row],[Montant.HT]]</f>
        <v>4200</v>
      </c>
      <c r="G33" s="18">
        <f>SUM(tblBDD[[#This Row],[Montant.HT]],tblBDD[[#This Row],[TVA]])</f>
        <v>25200</v>
      </c>
      <c r="H33" s="26">
        <f>MONTH(tblBDD[[#This Row],[date]])</f>
        <v>1</v>
      </c>
    </row>
    <row r="34" spans="1:8" x14ac:dyDescent="0.25">
      <c r="A34" s="15">
        <v>4</v>
      </c>
      <c r="B34" s="16">
        <v>41648</v>
      </c>
      <c r="C34" s="17" t="s">
        <v>13</v>
      </c>
      <c r="D34" s="17" t="s">
        <v>14</v>
      </c>
      <c r="E34" s="17">
        <v>2100</v>
      </c>
      <c r="F34" s="18">
        <f>tx_TVA*tblBDD[[#This Row],[Montant.HT]]</f>
        <v>420</v>
      </c>
      <c r="G34" s="18">
        <f>SUM(tblBDD[[#This Row],[Montant.HT]],tblBDD[[#This Row],[TVA]])</f>
        <v>2520</v>
      </c>
      <c r="H34" s="26">
        <f>MONTH(tblBDD[[#This Row],[date]])</f>
        <v>1</v>
      </c>
    </row>
    <row r="35" spans="1:8" x14ac:dyDescent="0.25">
      <c r="A35" s="15">
        <v>3</v>
      </c>
      <c r="B35" s="16">
        <v>41644</v>
      </c>
      <c r="C35" s="17" t="s">
        <v>11</v>
      </c>
      <c r="D35" s="17" t="s">
        <v>12</v>
      </c>
      <c r="E35" s="17">
        <v>200</v>
      </c>
      <c r="F35" s="18">
        <f>tx_TVA*tblBDD[[#This Row],[Montant.HT]]</f>
        <v>40</v>
      </c>
      <c r="G35" s="18">
        <f>SUM(tblBDD[[#This Row],[Montant.HT]],tblBDD[[#This Row],[TVA]])</f>
        <v>240</v>
      </c>
      <c r="H35" s="26">
        <f>MONTH(tblBDD[[#This Row],[date]])</f>
        <v>1</v>
      </c>
    </row>
    <row r="36" spans="1:8" x14ac:dyDescent="0.25">
      <c r="A36" s="15">
        <v>2</v>
      </c>
      <c r="B36" s="16">
        <v>41641</v>
      </c>
      <c r="C36" s="17" t="s">
        <v>8</v>
      </c>
      <c r="D36" s="17" t="s">
        <v>10</v>
      </c>
      <c r="E36" s="17">
        <v>1000</v>
      </c>
      <c r="F36" s="18">
        <f>tx_TVA*tblBDD[[#This Row],[Montant.HT]]</f>
        <v>200</v>
      </c>
      <c r="G36" s="18">
        <f>SUM(tblBDD[[#This Row],[Montant.HT]],tblBDD[[#This Row],[TVA]])</f>
        <v>1200</v>
      </c>
      <c r="H36" s="26">
        <f>MONTH(tblBDD[[#This Row],[date]])</f>
        <v>1</v>
      </c>
    </row>
    <row r="37" spans="1:8" x14ac:dyDescent="0.25">
      <c r="A37" s="15">
        <v>1</v>
      </c>
      <c r="B37" s="16">
        <v>41640</v>
      </c>
      <c r="C37" s="17" t="s">
        <v>8</v>
      </c>
      <c r="D37" s="17" t="s">
        <v>9</v>
      </c>
      <c r="E37" s="17">
        <v>1200</v>
      </c>
      <c r="F37" s="18">
        <f>tx_TVA*tblBDD[[#This Row],[Montant.HT]]</f>
        <v>240</v>
      </c>
      <c r="G37" s="18">
        <f>SUM(tblBDD[[#This Row],[Montant.HT]],tblBDD[[#This Row],[TVA]])</f>
        <v>1440</v>
      </c>
      <c r="H37" s="26">
        <f>MONTH(tblBDD[[#This Row],[date]])</f>
        <v>1</v>
      </c>
    </row>
    <row r="38" spans="1:8" x14ac:dyDescent="0.25">
      <c r="A38" s="20" t="s">
        <v>4</v>
      </c>
      <c r="B38" s="20"/>
      <c r="C38" s="20"/>
      <c r="D38" s="20"/>
      <c r="E38" s="19">
        <f>SUBTOTAL(109,tblBDD[Montant.HT])</f>
        <v>505996.1</v>
      </c>
      <c r="F38" s="25">
        <f>SUBTOTAL(109,tblBDD[TVA])</f>
        <v>101199.21999999999</v>
      </c>
      <c r="G38" s="25">
        <f>SUBTOTAL(109,tblBDD[Total.TTC])</f>
        <v>607195.32000000018</v>
      </c>
      <c r="H38" s="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0"/>
  <sheetViews>
    <sheetView workbookViewId="0">
      <selection activeCell="I10" sqref="I10"/>
    </sheetView>
  </sheetViews>
  <sheetFormatPr baseColWidth="10" defaultRowHeight="15" x14ac:dyDescent="0.25"/>
  <cols>
    <col min="1" max="1" width="21" customWidth="1"/>
    <col min="2" max="2" width="13.5703125" bestFit="1" customWidth="1"/>
    <col min="3" max="3" width="13.140625" bestFit="1" customWidth="1"/>
    <col min="4" max="4" width="12" customWidth="1"/>
    <col min="5" max="6" width="10" bestFit="1" customWidth="1"/>
  </cols>
  <sheetData>
    <row r="1" spans="1:6" x14ac:dyDescent="0.25">
      <c r="A1" s="21" t="s">
        <v>67</v>
      </c>
      <c r="B1" t="s">
        <v>68</v>
      </c>
    </row>
    <row r="3" spans="1:6" x14ac:dyDescent="0.25">
      <c r="A3" s="21" t="s">
        <v>69</v>
      </c>
      <c r="B3" s="21" t="s">
        <v>5</v>
      </c>
      <c r="C3" s="21" t="s">
        <v>6</v>
      </c>
      <c r="D3" t="s">
        <v>71</v>
      </c>
      <c r="E3" t="s">
        <v>72</v>
      </c>
      <c r="F3" t="s">
        <v>73</v>
      </c>
    </row>
    <row r="4" spans="1:6" x14ac:dyDescent="0.25">
      <c r="A4" s="22">
        <v>41640</v>
      </c>
      <c r="B4" s="23" t="s">
        <v>8</v>
      </c>
      <c r="C4" s="23" t="s">
        <v>9</v>
      </c>
      <c r="D4" s="8">
        <v>1200</v>
      </c>
      <c r="E4" s="8">
        <v>240</v>
      </c>
      <c r="F4" s="8">
        <v>1440</v>
      </c>
    </row>
    <row r="5" spans="1:6" x14ac:dyDescent="0.25">
      <c r="A5" s="22">
        <v>41641</v>
      </c>
      <c r="B5" s="23" t="s">
        <v>8</v>
      </c>
      <c r="C5" s="23" t="s">
        <v>10</v>
      </c>
      <c r="D5" s="8">
        <v>1000</v>
      </c>
      <c r="E5" s="8">
        <v>200</v>
      </c>
      <c r="F5" s="8">
        <v>1200</v>
      </c>
    </row>
    <row r="6" spans="1:6" x14ac:dyDescent="0.25">
      <c r="A6" s="22">
        <v>41644</v>
      </c>
      <c r="B6" s="23" t="s">
        <v>11</v>
      </c>
      <c r="C6" s="23" t="s">
        <v>12</v>
      </c>
      <c r="D6" s="8">
        <v>200</v>
      </c>
      <c r="E6" s="8">
        <v>40</v>
      </c>
      <c r="F6" s="8">
        <v>240</v>
      </c>
    </row>
    <row r="7" spans="1:6" x14ac:dyDescent="0.25">
      <c r="A7" s="22">
        <v>41648</v>
      </c>
      <c r="B7" s="23" t="s">
        <v>13</v>
      </c>
      <c r="C7" s="23" t="s">
        <v>14</v>
      </c>
      <c r="D7" s="8">
        <v>2100</v>
      </c>
      <c r="E7" s="8">
        <v>420</v>
      </c>
      <c r="F7" s="8">
        <v>2520</v>
      </c>
    </row>
    <row r="8" spans="1:6" x14ac:dyDescent="0.25">
      <c r="A8" s="22">
        <v>41654</v>
      </c>
      <c r="B8" s="23" t="s">
        <v>16</v>
      </c>
      <c r="C8" s="23" t="s">
        <v>17</v>
      </c>
      <c r="D8" s="8">
        <v>21000</v>
      </c>
      <c r="E8" s="8">
        <v>4200</v>
      </c>
      <c r="F8" s="8">
        <v>25200</v>
      </c>
    </row>
    <row r="9" spans="1:6" x14ac:dyDescent="0.25">
      <c r="A9" s="22">
        <v>41661</v>
      </c>
      <c r="B9" s="23" t="s">
        <v>18</v>
      </c>
      <c r="C9" s="23" t="s">
        <v>9</v>
      </c>
      <c r="D9" s="8">
        <v>22000</v>
      </c>
      <c r="E9" s="8">
        <v>4400</v>
      </c>
      <c r="F9" s="8">
        <v>26400</v>
      </c>
    </row>
    <row r="10" spans="1:6" x14ac:dyDescent="0.25">
      <c r="A10" s="22">
        <v>41666</v>
      </c>
      <c r="B10" s="23" t="s">
        <v>19</v>
      </c>
      <c r="C10" s="23" t="s">
        <v>20</v>
      </c>
      <c r="D10" s="8">
        <v>1250</v>
      </c>
      <c r="E10" s="8">
        <v>250</v>
      </c>
      <c r="F10" s="8">
        <v>1500</v>
      </c>
    </row>
    <row r="11" spans="1:6" x14ac:dyDescent="0.25">
      <c r="A11" s="22">
        <v>41675</v>
      </c>
      <c r="B11" s="23" t="s">
        <v>13</v>
      </c>
      <c r="C11" s="23" t="s">
        <v>14</v>
      </c>
      <c r="D11" s="8">
        <v>2508</v>
      </c>
      <c r="E11" s="8">
        <v>501.6</v>
      </c>
      <c r="F11" s="8">
        <v>3009.6</v>
      </c>
    </row>
    <row r="12" spans="1:6" x14ac:dyDescent="0.25">
      <c r="A12" s="22">
        <v>41679</v>
      </c>
      <c r="B12" s="23" t="s">
        <v>21</v>
      </c>
      <c r="C12" s="23" t="s">
        <v>10</v>
      </c>
      <c r="D12" s="8">
        <v>1100</v>
      </c>
      <c r="E12" s="8">
        <v>220</v>
      </c>
      <c r="F12" s="8">
        <v>1320</v>
      </c>
    </row>
    <row r="13" spans="1:6" x14ac:dyDescent="0.25">
      <c r="A13" s="22">
        <v>41684</v>
      </c>
      <c r="B13" s="23" t="s">
        <v>21</v>
      </c>
      <c r="C13" s="23" t="s">
        <v>22</v>
      </c>
      <c r="D13" s="8">
        <v>2589</v>
      </c>
      <c r="E13" s="8">
        <v>517.80000000000007</v>
      </c>
      <c r="F13" s="8">
        <v>3106.8</v>
      </c>
    </row>
    <row r="14" spans="1:6" x14ac:dyDescent="0.25">
      <c r="A14" s="22">
        <v>41687</v>
      </c>
      <c r="B14" s="23" t="s">
        <v>23</v>
      </c>
      <c r="C14" s="23" t="s">
        <v>24</v>
      </c>
      <c r="D14" s="8">
        <v>5872</v>
      </c>
      <c r="E14" s="8">
        <v>1174.4000000000001</v>
      </c>
      <c r="F14" s="8">
        <v>7046.4</v>
      </c>
    </row>
    <row r="15" spans="1:6" x14ac:dyDescent="0.25">
      <c r="A15" s="22">
        <v>41691</v>
      </c>
      <c r="B15" s="23" t="s">
        <v>25</v>
      </c>
      <c r="C15" s="23" t="s">
        <v>24</v>
      </c>
      <c r="D15" s="8">
        <v>54682</v>
      </c>
      <c r="E15" s="8">
        <v>10936.400000000001</v>
      </c>
      <c r="F15" s="8">
        <v>65618.399999999994</v>
      </c>
    </row>
    <row r="16" spans="1:6" x14ac:dyDescent="0.25">
      <c r="A16" s="22">
        <v>41695</v>
      </c>
      <c r="B16" s="23" t="s">
        <v>26</v>
      </c>
      <c r="C16" s="23" t="s">
        <v>27</v>
      </c>
      <c r="D16" s="8">
        <v>521</v>
      </c>
      <c r="E16" s="8">
        <v>104.2</v>
      </c>
      <c r="F16" s="8">
        <v>625.20000000000005</v>
      </c>
    </row>
    <row r="17" spans="1:6" x14ac:dyDescent="0.25">
      <c r="A17" s="22">
        <v>41700</v>
      </c>
      <c r="B17" s="23" t="s">
        <v>29</v>
      </c>
      <c r="C17" s="23" t="s">
        <v>24</v>
      </c>
      <c r="D17" s="8">
        <v>9512</v>
      </c>
      <c r="E17" s="8">
        <v>1902.4</v>
      </c>
      <c r="F17" s="8">
        <v>11414.4</v>
      </c>
    </row>
    <row r="18" spans="1:6" x14ac:dyDescent="0.25">
      <c r="A18" s="22">
        <v>41705</v>
      </c>
      <c r="B18" s="23" t="s">
        <v>30</v>
      </c>
      <c r="C18" s="23" t="s">
        <v>31</v>
      </c>
      <c r="D18" s="8">
        <v>7521</v>
      </c>
      <c r="E18" s="8">
        <v>1504.2</v>
      </c>
      <c r="F18" s="8">
        <v>9025.2000000000007</v>
      </c>
    </row>
    <row r="19" spans="1:6" x14ac:dyDescent="0.25">
      <c r="A19" s="22">
        <v>41709</v>
      </c>
      <c r="B19" s="23" t="s">
        <v>32</v>
      </c>
      <c r="C19" s="23" t="s">
        <v>10</v>
      </c>
      <c r="D19" s="8">
        <v>15987</v>
      </c>
      <c r="E19" s="8">
        <v>3197.4</v>
      </c>
      <c r="F19" s="8">
        <v>19184.400000000001</v>
      </c>
    </row>
    <row r="20" spans="1:6" x14ac:dyDescent="0.25">
      <c r="A20" s="22">
        <v>41714</v>
      </c>
      <c r="B20" s="23" t="s">
        <v>33</v>
      </c>
      <c r="C20" s="23" t="s">
        <v>21</v>
      </c>
      <c r="D20" s="8">
        <v>22250.12</v>
      </c>
      <c r="E20" s="8">
        <v>4450.0240000000003</v>
      </c>
      <c r="F20" s="8">
        <v>26700.144</v>
      </c>
    </row>
    <row r="21" spans="1:6" x14ac:dyDescent="0.25">
      <c r="A21" s="22">
        <v>41717</v>
      </c>
      <c r="B21" s="23" t="s">
        <v>34</v>
      </c>
      <c r="C21" s="23" t="s">
        <v>35</v>
      </c>
      <c r="D21" s="8">
        <v>35789</v>
      </c>
      <c r="E21" s="8">
        <v>7157.8</v>
      </c>
      <c r="F21" s="8">
        <v>42946.8</v>
      </c>
    </row>
    <row r="22" spans="1:6" x14ac:dyDescent="0.25">
      <c r="A22" s="22">
        <v>41721</v>
      </c>
      <c r="B22" s="23" t="s">
        <v>36</v>
      </c>
      <c r="C22" s="23" t="s">
        <v>37</v>
      </c>
      <c r="D22" s="8">
        <v>25846</v>
      </c>
      <c r="E22" s="8">
        <v>5169.2000000000007</v>
      </c>
      <c r="F22" s="8">
        <v>31015.200000000001</v>
      </c>
    </row>
    <row r="23" spans="1:6" x14ac:dyDescent="0.25">
      <c r="A23" s="22">
        <v>41724</v>
      </c>
      <c r="B23" s="23" t="s">
        <v>38</v>
      </c>
      <c r="C23" s="23" t="s">
        <v>39</v>
      </c>
      <c r="D23" s="8">
        <v>45682</v>
      </c>
      <c r="E23" s="8">
        <v>9136.4</v>
      </c>
      <c r="F23" s="8">
        <v>54818.400000000001</v>
      </c>
    </row>
    <row r="24" spans="1:6" x14ac:dyDescent="0.25">
      <c r="A24" s="22">
        <v>41727</v>
      </c>
      <c r="B24" s="23" t="s">
        <v>40</v>
      </c>
      <c r="C24" s="23" t="s">
        <v>41</v>
      </c>
      <c r="D24" s="8">
        <v>35791</v>
      </c>
      <c r="E24" s="8">
        <v>7158.2000000000007</v>
      </c>
      <c r="F24" s="8">
        <v>42949.2</v>
      </c>
    </row>
    <row r="25" spans="1:6" x14ac:dyDescent="0.25">
      <c r="A25" s="22">
        <v>41728</v>
      </c>
      <c r="B25" s="23" t="s">
        <v>42</v>
      </c>
      <c r="C25" s="23" t="s">
        <v>10</v>
      </c>
      <c r="D25" s="8">
        <v>85264</v>
      </c>
      <c r="E25" s="8">
        <v>17052.8</v>
      </c>
      <c r="F25" s="8">
        <v>102316.8</v>
      </c>
    </row>
    <row r="26" spans="1:6" x14ac:dyDescent="0.25">
      <c r="A26" s="22">
        <v>41735</v>
      </c>
      <c r="B26" s="23" t="s">
        <v>10</v>
      </c>
      <c r="C26" s="23" t="s">
        <v>34</v>
      </c>
      <c r="D26" s="8">
        <v>1548</v>
      </c>
      <c r="E26" s="8">
        <v>309.60000000000002</v>
      </c>
      <c r="F26" s="8">
        <v>1857.6</v>
      </c>
    </row>
    <row r="27" spans="1:6" x14ac:dyDescent="0.25">
      <c r="A27" s="22">
        <v>41743</v>
      </c>
      <c r="B27" s="23" t="s">
        <v>21</v>
      </c>
      <c r="C27" s="23" t="s">
        <v>10</v>
      </c>
      <c r="D27" s="8">
        <v>25684</v>
      </c>
      <c r="E27" s="8">
        <v>5136.8</v>
      </c>
      <c r="F27" s="8">
        <v>30820.799999999999</v>
      </c>
    </row>
    <row r="28" spans="1:6" x14ac:dyDescent="0.25">
      <c r="A28" s="22">
        <v>41751</v>
      </c>
      <c r="B28" s="23" t="s">
        <v>43</v>
      </c>
      <c r="C28" s="23" t="s">
        <v>44</v>
      </c>
      <c r="D28" s="8">
        <v>9512</v>
      </c>
      <c r="E28" s="8">
        <v>1902.4</v>
      </c>
      <c r="F28" s="8">
        <v>11414.4</v>
      </c>
    </row>
    <row r="29" spans="1:6" x14ac:dyDescent="0.25">
      <c r="A29" s="22">
        <v>41759</v>
      </c>
      <c r="B29" s="23" t="s">
        <v>45</v>
      </c>
      <c r="C29" s="23" t="s">
        <v>46</v>
      </c>
      <c r="D29" s="8">
        <v>5917</v>
      </c>
      <c r="E29" s="8">
        <v>1183.4000000000001</v>
      </c>
      <c r="F29" s="8">
        <v>7100.4</v>
      </c>
    </row>
    <row r="30" spans="1:6" x14ac:dyDescent="0.25">
      <c r="A30" s="22">
        <v>41761</v>
      </c>
      <c r="B30" s="23" t="s">
        <v>47</v>
      </c>
      <c r="C30" s="23" t="s">
        <v>48</v>
      </c>
      <c r="D30" s="8">
        <v>9874</v>
      </c>
      <c r="E30" s="8">
        <v>1974.8000000000002</v>
      </c>
      <c r="F30" s="8">
        <v>11848.8</v>
      </c>
    </row>
    <row r="31" spans="1:6" x14ac:dyDescent="0.25">
      <c r="A31" s="22">
        <v>41767</v>
      </c>
      <c r="B31" s="23" t="s">
        <v>51</v>
      </c>
      <c r="C31" s="23" t="s">
        <v>52</v>
      </c>
      <c r="D31" s="8">
        <v>5646</v>
      </c>
      <c r="E31" s="8">
        <v>1129.2</v>
      </c>
      <c r="F31" s="8">
        <v>6775.2</v>
      </c>
    </row>
    <row r="32" spans="1:6" x14ac:dyDescent="0.25">
      <c r="A32" s="22">
        <v>41771</v>
      </c>
      <c r="B32" s="23" t="s">
        <v>53</v>
      </c>
      <c r="C32" s="23" t="s">
        <v>54</v>
      </c>
      <c r="D32" s="8">
        <v>999.98</v>
      </c>
      <c r="E32" s="8">
        <v>199.99600000000001</v>
      </c>
      <c r="F32" s="8">
        <v>1199.9760000000001</v>
      </c>
    </row>
    <row r="33" spans="1:6" x14ac:dyDescent="0.25">
      <c r="A33" s="22">
        <v>41772</v>
      </c>
      <c r="B33" s="23" t="s">
        <v>55</v>
      </c>
      <c r="C33" s="23" t="s">
        <v>56</v>
      </c>
      <c r="D33" s="8">
        <v>6521</v>
      </c>
      <c r="E33" s="8">
        <v>1304.2</v>
      </c>
      <c r="F33" s="8">
        <v>7825.2</v>
      </c>
    </row>
    <row r="34" spans="1:6" x14ac:dyDescent="0.25">
      <c r="A34" s="22">
        <v>41777</v>
      </c>
      <c r="B34" s="23" t="s">
        <v>57</v>
      </c>
      <c r="C34" s="23" t="s">
        <v>58</v>
      </c>
      <c r="D34" s="8">
        <v>5556</v>
      </c>
      <c r="E34" s="8">
        <v>1111.2</v>
      </c>
      <c r="F34" s="8">
        <v>6667.2</v>
      </c>
    </row>
    <row r="35" spans="1:6" x14ac:dyDescent="0.25">
      <c r="A35" s="22">
        <v>41783</v>
      </c>
      <c r="B35" s="23" t="s">
        <v>59</v>
      </c>
      <c r="C35" s="23" t="s">
        <v>60</v>
      </c>
      <c r="D35" s="8">
        <v>8879</v>
      </c>
      <c r="E35" s="8">
        <v>1775.8000000000002</v>
      </c>
      <c r="F35" s="8">
        <v>10654.8</v>
      </c>
    </row>
    <row r="36" spans="1:6" x14ac:dyDescent="0.25">
      <c r="A36" s="22">
        <v>41793</v>
      </c>
      <c r="B36" s="23" t="s">
        <v>61</v>
      </c>
      <c r="C36" s="23" t="s">
        <v>9</v>
      </c>
      <c r="D36" s="8">
        <v>7741</v>
      </c>
      <c r="E36" s="8">
        <v>1548.2</v>
      </c>
      <c r="F36" s="8">
        <v>9289.2000000000007</v>
      </c>
    </row>
    <row r="37" spans="1:6" x14ac:dyDescent="0.25">
      <c r="A37" s="22">
        <v>41799</v>
      </c>
      <c r="B37" s="23" t="s">
        <v>62</v>
      </c>
      <c r="C37" s="23" t="s">
        <v>63</v>
      </c>
      <c r="D37" s="8">
        <v>6321</v>
      </c>
      <c r="E37" s="8">
        <v>1264.2</v>
      </c>
      <c r="F37" s="8">
        <v>7585.2</v>
      </c>
    </row>
    <row r="38" spans="1:6" x14ac:dyDescent="0.25">
      <c r="A38" s="22">
        <v>41809</v>
      </c>
      <c r="B38" s="23" t="s">
        <v>64</v>
      </c>
      <c r="C38" s="23" t="s">
        <v>65</v>
      </c>
      <c r="D38" s="8">
        <v>9564</v>
      </c>
      <c r="E38" s="8">
        <v>1912.8000000000002</v>
      </c>
      <c r="F38" s="8">
        <v>11476.8</v>
      </c>
    </row>
    <row r="39" spans="1:6" x14ac:dyDescent="0.25">
      <c r="A39" s="22">
        <v>41815</v>
      </c>
      <c r="B39" s="23" t="s">
        <v>46</v>
      </c>
      <c r="C39" s="23" t="s">
        <v>66</v>
      </c>
      <c r="D39" s="8">
        <v>2569</v>
      </c>
      <c r="E39" s="8">
        <v>513.80000000000007</v>
      </c>
      <c r="F39" s="8">
        <v>3082.8</v>
      </c>
    </row>
    <row r="40" spans="1:6" x14ac:dyDescent="0.25">
      <c r="A40" s="22" t="s">
        <v>70</v>
      </c>
      <c r="D40" s="8">
        <v>505996.1</v>
      </c>
      <c r="E40" s="8">
        <v>101199.22000000002</v>
      </c>
      <c r="F40" s="8">
        <v>607195.31999999995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Nouveau</vt:lpstr>
      <vt:lpstr>BD</vt:lpstr>
      <vt:lpstr>consultation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monahez</dc:creator>
  <cp:lastModifiedBy>Jean-Eric</cp:lastModifiedBy>
  <dcterms:created xsi:type="dcterms:W3CDTF">2014-09-17T20:29:57Z</dcterms:created>
  <dcterms:modified xsi:type="dcterms:W3CDTF">2014-09-19T04:52:09Z</dcterms:modified>
</cp:coreProperties>
</file>