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19440" windowHeight="7755" activeTab="2"/>
  </bookViews>
  <sheets>
    <sheet name="Données" sheetId="7" r:id="rId1"/>
    <sheet name="BDD" sheetId="8" r:id="rId2"/>
    <sheet name="TCD 1" sheetId="9" r:id="rId3"/>
  </sheets>
  <definedNames>
    <definedName name="Barquettes">OFFSET(Données!$C$2,,,COUNTA(Données!$C:$C)-1)</definedName>
    <definedName name="Broches">OFFSET(Données!$B$2,,,COUNTA(Données!$B:$B)-1)</definedName>
    <definedName name="Pds_barquette">OFFSET(Données!$F$2,,,COUNTA(Données!$F:$F)-1)</definedName>
    <definedName name="Pds_broche">OFFSET(Données!$E$2,,,COUNTA(Données!$E:$E)-1)</definedName>
    <definedName name="Produits">OFFSET(Données!$A$2,,,COUNTA(Données!$A:$A)-1)</definedName>
    <definedName name="Segment_Date">#N/A</definedName>
    <definedName name="Segment_Genre">#N/A</definedName>
    <definedName name="Segment_Produit">#N/A</definedName>
    <definedName name="Segment_Site_Expédition">#N/A</definedName>
    <definedName name="Sites_expédition">OFFSET(Données!$D$2,,,COUNTA(Données!$D:$D)-1)</definedName>
  </definedNames>
  <calcPr calcId="145621"/>
  <pivotCaches>
    <pivotCache cacheId="181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8" l="1"/>
  <c r="L21" i="8"/>
  <c r="L20" i="8"/>
  <c r="L19" i="8"/>
  <c r="L18" i="8"/>
  <c r="L17" i="8"/>
  <c r="L16" i="8"/>
  <c r="L15" i="8"/>
  <c r="L14" i="8"/>
  <c r="L13" i="8"/>
  <c r="L12" i="8"/>
  <c r="L11" i="8"/>
  <c r="L10" i="8"/>
  <c r="L9" i="8"/>
  <c r="L7" i="8"/>
  <c r="L8" i="8"/>
  <c r="L5" i="8"/>
  <c r="L3" i="8"/>
  <c r="L4" i="8"/>
  <c r="L2" i="8"/>
  <c r="I2" i="8" l="1"/>
  <c r="I3" i="8"/>
  <c r="I4" i="8"/>
  <c r="I5" i="8"/>
  <c r="I6" i="8"/>
  <c r="I7" i="8"/>
  <c r="I8" i="8"/>
  <c r="I9" i="8"/>
  <c r="I10" i="8"/>
  <c r="I11" i="8"/>
  <c r="I12" i="8"/>
  <c r="I13" i="8"/>
  <c r="I14" i="8"/>
  <c r="I15" i="8"/>
  <c r="I16" i="8"/>
  <c r="I17" i="8"/>
  <c r="I18" i="8"/>
  <c r="I19" i="8"/>
  <c r="I20" i="8"/>
  <c r="I21" i="8"/>
  <c r="D2" i="8"/>
  <c r="C2" i="8"/>
  <c r="B2" i="8"/>
  <c r="D3" i="8" l="1"/>
  <c r="B3" i="8"/>
  <c r="C3" i="8"/>
  <c r="D4" i="8" l="1"/>
  <c r="B4" i="8"/>
  <c r="C4" i="8"/>
  <c r="D5" i="8" l="1"/>
  <c r="C5" i="8"/>
  <c r="B5" i="8"/>
  <c r="D6" i="8" l="1"/>
  <c r="B6" i="8"/>
  <c r="C6" i="8"/>
  <c r="D7" i="8" l="1"/>
  <c r="C7" i="8"/>
  <c r="B7" i="8"/>
  <c r="D8" i="8" l="1"/>
  <c r="B8" i="8"/>
  <c r="C8" i="8"/>
  <c r="D9" i="8" l="1"/>
  <c r="C9" i="8"/>
  <c r="B9" i="8"/>
  <c r="D10" i="8" l="1"/>
  <c r="B10" i="8"/>
  <c r="C10" i="8"/>
  <c r="D11" i="8" l="1"/>
  <c r="C11" i="8"/>
  <c r="B11" i="8"/>
  <c r="D12" i="8" l="1"/>
  <c r="C12" i="8"/>
  <c r="B12" i="8"/>
  <c r="D13" i="8" l="1"/>
  <c r="C13" i="8"/>
  <c r="B13" i="8"/>
  <c r="D14" i="8" l="1"/>
  <c r="B14" i="8"/>
  <c r="C14" i="8"/>
  <c r="D15" i="8" l="1"/>
  <c r="C15" i="8"/>
  <c r="B15" i="8"/>
  <c r="D16" i="8" l="1"/>
  <c r="C16" i="8"/>
  <c r="B16" i="8"/>
  <c r="D17" i="8" l="1"/>
  <c r="C17" i="8"/>
  <c r="B17" i="8"/>
  <c r="D18" i="8" l="1"/>
  <c r="B18" i="8"/>
  <c r="C18" i="8"/>
  <c r="D19" i="8" l="1"/>
  <c r="C19" i="8"/>
  <c r="B19" i="8"/>
  <c r="D20" i="8" l="1"/>
  <c r="C20" i="8"/>
  <c r="B20" i="8"/>
  <c r="D21" i="8" l="1"/>
  <c r="C21" i="8"/>
  <c r="B21" i="8"/>
</calcChain>
</file>

<file path=xl/sharedStrings.xml><?xml version="1.0" encoding="utf-8"?>
<sst xmlns="http://schemas.openxmlformats.org/spreadsheetml/2006/main" count="104" uniqueCount="35">
  <si>
    <t>Dinde</t>
  </si>
  <si>
    <t>Poulet</t>
  </si>
  <si>
    <t>Année</t>
  </si>
  <si>
    <t>Mois</t>
  </si>
  <si>
    <t>Produits</t>
  </si>
  <si>
    <t>Broches</t>
  </si>
  <si>
    <t>Barquettes</t>
  </si>
  <si>
    <t>Dinde veau</t>
  </si>
  <si>
    <t>Dinde poulet</t>
  </si>
  <si>
    <t>Veau pur</t>
  </si>
  <si>
    <t>Chicken chica nature</t>
  </si>
  <si>
    <t>Chicken chica curry</t>
  </si>
  <si>
    <t>Chicken chica paprika</t>
  </si>
  <si>
    <t>Sites expédition</t>
  </si>
  <si>
    <t>A</t>
  </si>
  <si>
    <t>B</t>
  </si>
  <si>
    <t>C</t>
  </si>
  <si>
    <t>D</t>
  </si>
  <si>
    <t>Pds barquette</t>
  </si>
  <si>
    <t>Pds broche</t>
  </si>
  <si>
    <t>Date</t>
  </si>
  <si>
    <t>Produit</t>
  </si>
  <si>
    <t>Poids</t>
  </si>
  <si>
    <t>Site Expédition</t>
  </si>
  <si>
    <t>Qté Produite</t>
  </si>
  <si>
    <t>Qté expédiée</t>
  </si>
  <si>
    <t>Genre</t>
  </si>
  <si>
    <t>Stock final</t>
  </si>
  <si>
    <t>Semaine</t>
  </si>
  <si>
    <t>Poids total</t>
  </si>
  <si>
    <t>Total général</t>
  </si>
  <si>
    <t xml:space="preserve">Stock final </t>
  </si>
  <si>
    <t xml:space="preserve">Qté expédiée </t>
  </si>
  <si>
    <t xml:space="preserve">Qté Produite </t>
  </si>
  <si>
    <t xml:space="preserve">Poids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</si>
</sst>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"/>
    <numFmt numFmtId="165" formatCode="[Blue]\+#,##0;[Red]\(#,##0\);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/>
    <xf numFmtId="0" fontId="0" fillId="0" borderId="0" xfId="0" applyFont="1" applyBorder="1"/>
    <xf numFmtId="0" fontId="0" fillId="0" borderId="1" xfId="0" applyFont="1" applyBorder="1"/>
    <xf numFmtId="0" fontId="0" fillId="0" borderId="0" xfId="0" applyFont="1"/>
    <xf numFmtId="0" fontId="1" fillId="2" borderId="0" xfId="0" applyFont="1" applyFill="1" applyBorder="1"/>
    <xf numFmtId="14" fontId="0" fillId="0" borderId="0" xfId="0" applyNumberFormat="1"/>
    <xf numFmtId="14" fontId="0" fillId="0" borderId="0" xfId="0" applyNumberFormat="1" applyFont="1"/>
    <xf numFmtId="14" fontId="0" fillId="0" borderId="0" xfId="0" applyNumberFormat="1" applyFont="1" applyBorder="1"/>
    <xf numFmtId="14" fontId="1" fillId="2" borderId="0" xfId="0" applyNumberFormat="1" applyFont="1" applyFill="1" applyBorder="1"/>
    <xf numFmtId="14" fontId="0" fillId="0" borderId="1" xfId="0" applyNumberFormat="1" applyFont="1" applyBorder="1"/>
    <xf numFmtId="0" fontId="1" fillId="2" borderId="0" xfId="0" applyNumberFormat="1" applyFont="1" applyFill="1" applyBorder="1"/>
    <xf numFmtId="0" fontId="0" fillId="0" borderId="0" xfId="0" applyNumberFormat="1" applyFont="1" applyBorder="1"/>
    <xf numFmtId="0" fontId="0" fillId="0" borderId="1" xfId="0" applyNumberFormat="1" applyFont="1" applyBorder="1"/>
    <xf numFmtId="0" fontId="0" fillId="0" borderId="0" xfId="0" applyNumberFormat="1" applyFont="1"/>
    <xf numFmtId="0" fontId="0" fillId="0" borderId="0" xfId="0" applyNumberFormat="1"/>
    <xf numFmtId="164" fontId="1" fillId="2" borderId="0" xfId="0" applyNumberFormat="1" applyFont="1" applyFill="1" applyBorder="1"/>
    <xf numFmtId="164" fontId="0" fillId="0" borderId="0" xfId="0" applyNumberFormat="1" applyFont="1" applyBorder="1"/>
    <xf numFmtId="164" fontId="0" fillId="0" borderId="1" xfId="0" applyNumberFormat="1" applyFont="1" applyBorder="1"/>
    <xf numFmtId="164" fontId="0" fillId="0" borderId="0" xfId="0" applyNumberFormat="1" applyFont="1"/>
    <xf numFmtId="164" fontId="0" fillId="0" borderId="0" xfId="0" applyNumberFormat="1"/>
    <xf numFmtId="3" fontId="1" fillId="2" borderId="0" xfId="0" applyNumberFormat="1" applyFont="1" applyFill="1" applyBorder="1"/>
    <xf numFmtId="3" fontId="0" fillId="0" borderId="0" xfId="0" applyNumberFormat="1" applyFont="1" applyBorder="1"/>
    <xf numFmtId="3" fontId="0" fillId="0" borderId="0" xfId="0" applyNumberFormat="1" applyFont="1"/>
    <xf numFmtId="3" fontId="0" fillId="0" borderId="0" xfId="0" applyNumberFormat="1"/>
    <xf numFmtId="0" fontId="2" fillId="0" borderId="0" xfId="0" applyFont="1"/>
    <xf numFmtId="165" fontId="0" fillId="0" borderId="0" xfId="0" applyNumberFormat="1" applyFont="1" applyBorder="1"/>
    <xf numFmtId="165" fontId="0" fillId="0" borderId="1" xfId="0" applyNumberFormat="1" applyFont="1" applyBorder="1"/>
    <xf numFmtId="165" fontId="0" fillId="0" borderId="0" xfId="0" applyNumberFormat="1" applyFont="1"/>
    <xf numFmtId="0" fontId="3" fillId="0" borderId="0" xfId="0" applyFont="1"/>
    <xf numFmtId="3" fontId="3" fillId="0" borderId="0" xfId="0" applyNumberFormat="1" applyFont="1"/>
    <xf numFmtId="165" fontId="3" fillId="0" borderId="0" xfId="0" applyNumberFormat="1" applyFont="1"/>
    <xf numFmtId="0" fontId="3" fillId="0" borderId="0" xfId="0" applyFont="1" applyAlignment="1">
      <alignment horizontal="left"/>
    </xf>
  </cellXfs>
  <cellStyles count="1">
    <cellStyle name="Normal" xfId="0" builtinId="0"/>
  </cellStyles>
  <dxfs count="74"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#"/>
    </dxf>
    <dxf>
      <font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Blue]\+#,##0;[Red]\(#,##0\)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[Blue]\+#,##0;[Red]\(#,##0\)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haredStrings" Target="sharedStrings.xml"/><Relationship Id="rId5" Type="http://schemas.microsoft.com/office/2007/relationships/slicerCache" Target="slicerCaches/slicerCache1.xml"/><Relationship Id="rId10" Type="http://schemas.openxmlformats.org/officeDocument/2006/relationships/styles" Target="styles.xml"/><Relationship Id="rId4" Type="http://schemas.openxmlformats.org/officeDocument/2006/relationships/pivotCacheDefinition" Target="pivotCache/pivotCacheDefinition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552449</xdr:colOff>
      <xdr:row>1</xdr:row>
      <xdr:rowOff>9526</xdr:rowOff>
    </xdr:from>
    <xdr:to>
      <xdr:col>5</xdr:col>
      <xdr:colOff>400050</xdr:colOff>
      <xdr:row>4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Genre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Gen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00274" y="200026"/>
              <a:ext cx="2571751" cy="66674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561975</xdr:colOff>
      <xdr:row>5</xdr:row>
      <xdr:rowOff>1</xdr:rowOff>
    </xdr:from>
    <xdr:to>
      <xdr:col>4</xdr:col>
      <xdr:colOff>600075</xdr:colOff>
      <xdr:row>16</xdr:row>
      <xdr:rowOff>85726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rodui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09800" y="990601"/>
              <a:ext cx="1800225" cy="2228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0</xdr:colOff>
      <xdr:row>9</xdr:row>
      <xdr:rowOff>180975</xdr:rowOff>
    </xdr:from>
    <xdr:to>
      <xdr:col>2</xdr:col>
      <xdr:colOff>457200</xdr:colOff>
      <xdr:row>13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Site Expédi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e Expédi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19075" y="1971675"/>
              <a:ext cx="1885950" cy="619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9525</xdr:colOff>
      <xdr:row>1</xdr:row>
      <xdr:rowOff>9525</xdr:rowOff>
    </xdr:from>
    <xdr:to>
      <xdr:col>2</xdr:col>
      <xdr:colOff>352425</xdr:colOff>
      <xdr:row>9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8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28600" y="200025"/>
              <a:ext cx="1771650" cy="1676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473.742680208336" createdVersion="4" refreshedVersion="4" minRefreshableVersion="3" recordCount="20">
  <cacheSource type="worksheet">
    <worksheetSource name="Tableau2"/>
  </cacheSource>
  <cacheFields count="12">
    <cacheField name="Date" numFmtId="14">
      <sharedItems containsSemiMixedTypes="0" containsNonDate="0" containsDate="1" containsString="0" minDate="2013-01-01T00:00:00" maxDate="2013-07-29T00:00:00" count="209">
        <d v="2013-01-01T00:00:00"/>
        <d v="2013-01-02T00:00:00"/>
        <d v="2013-01-03T00:00:00"/>
        <d v="2013-01-04T00:00:00"/>
        <d v="2013-01-05T00:00:00"/>
        <d v="2013-01-06T00:00:00"/>
        <d v="2013-01-07T00:00:00"/>
        <d v="2013-01-08T00:00:00"/>
        <d v="2013-01-09T00:00:00"/>
        <d v="2013-01-10T00:00:00"/>
        <d v="2013-01-11T00:00:00"/>
        <d v="2013-01-12T00:00:00"/>
        <d v="2013-01-13T00:00:00"/>
        <d v="2013-01-14T00:00:00"/>
        <d v="2013-01-15T00:00:00"/>
        <d v="2013-01-16T00:00:00"/>
        <d v="2013-01-17T00:00:00"/>
        <d v="2013-01-18T00:00:00"/>
        <d v="2013-01-19T00:00:00"/>
        <d v="2013-01-20T00:00:00"/>
        <d v="2013-02-02T00:00:00" u="1"/>
        <d v="2013-05-24T00:00:00" u="1"/>
        <d v="2013-07-15T00:00:00" u="1"/>
        <d v="2013-03-07T00:00:00" u="1"/>
        <d v="2013-06-29T00:00:00" u="1"/>
        <d v="2013-02-21T00:00:00" u="1"/>
        <d v="2013-04-12T00:00:00" u="1"/>
        <d v="2013-06-03T00:00:00" u="1"/>
        <d v="2013-03-26T00:00:00" u="1"/>
        <d v="2013-05-17T00:00:00" u="1"/>
        <d v="2013-07-08T00:00:00" u="1"/>
        <d v="2013-06-22T00:00:00" u="1"/>
        <d v="2013-02-14T00:00:00" u="1"/>
        <d v="2013-04-05T00:00:00" u="1"/>
        <d v="2013-07-27T00:00:00" u="1"/>
        <d v="2013-01-28T00:00:00" u="1"/>
        <d v="2013-03-19T00:00:00" u="1"/>
        <d v="2013-05-10T00:00:00" u="1"/>
        <d v="2013-07-01T00:00:00" u="1"/>
        <d v="2013-04-24T00:00:00" u="1"/>
        <d v="2013-06-15T00:00:00" u="1"/>
        <d v="2013-02-07T00:00:00" u="1"/>
        <d v="2013-05-29T00:00:00" u="1"/>
        <d v="2013-07-20T00:00:00" u="1"/>
        <d v="2013-01-21T00:00:00" u="1"/>
        <d v="2013-03-12T00:00:00" u="1"/>
        <d v="2013-05-03T00:00:00" u="1"/>
        <d v="2013-02-26T00:00:00" u="1"/>
        <d v="2013-04-17T00:00:00" u="1"/>
        <d v="2013-06-08T00:00:00" u="1"/>
        <d v="2013-03-31T00:00:00" u="1"/>
        <d v="2013-05-22T00:00:00" u="1"/>
        <d v="2013-07-13T00:00:00" u="1"/>
        <d v="2013-03-05T00:00:00" u="1"/>
        <d v="2013-06-27T00:00:00" u="1"/>
        <d v="2013-02-19T00:00:00" u="1"/>
        <d v="2013-04-10T00:00:00" u="1"/>
        <d v="2013-06-01T00:00:00" u="1"/>
        <d v="2013-03-24T00:00:00" u="1"/>
        <d v="2013-05-15T00:00:00" u="1"/>
        <d v="2013-07-06T00:00:00" u="1"/>
        <d v="2013-04-29T00:00:00" u="1"/>
        <d v="2013-06-20T00:00:00" u="1"/>
        <d v="2013-02-12T00:00:00" u="1"/>
        <d v="2013-04-03T00:00:00" u="1"/>
        <d v="2013-07-25T00:00:00" u="1"/>
        <d v="2013-01-26T00:00:00" u="1"/>
        <d v="2013-03-17T00:00:00" u="1"/>
        <d v="2013-05-08T00:00:00" u="1"/>
        <d v="2013-04-22T00:00:00" u="1"/>
        <d v="2013-06-13T00:00:00" u="1"/>
        <d v="2013-02-05T00:00:00" u="1"/>
        <d v="2013-05-27T00:00:00" u="1"/>
        <d v="2013-07-18T00:00:00" u="1"/>
        <d v="2013-03-10T00:00:00" u="1"/>
        <d v="2013-05-01T00:00:00" u="1"/>
        <d v="2013-02-24T00:00:00" u="1"/>
        <d v="2013-04-15T00:00:00" u="1"/>
        <d v="2013-06-06T00:00:00" u="1"/>
        <d v="2013-03-29T00:00:00" u="1"/>
        <d v="2013-05-20T00:00:00" u="1"/>
        <d v="2013-07-11T00:00:00" u="1"/>
        <d v="2013-03-03T00:00:00" u="1"/>
        <d v="2013-06-25T00:00:00" u="1"/>
        <d v="2013-02-17T00:00:00" u="1"/>
        <d v="2013-04-08T00:00:00" u="1"/>
        <d v="2013-01-31T00:00:00" u="1"/>
        <d v="2013-03-22T00:00:00" u="1"/>
        <d v="2013-05-13T00:00:00" u="1"/>
        <d v="2013-07-04T00:00:00" u="1"/>
        <d v="2013-04-27T00:00:00" u="1"/>
        <d v="2013-06-18T00:00:00" u="1"/>
        <d v="2013-02-10T00:00:00" u="1"/>
        <d v="2013-04-01T00:00:00" u="1"/>
        <d v="2013-07-23T00:00:00" u="1"/>
        <d v="2013-01-24T00:00:00" u="1"/>
        <d v="2013-03-15T00:00:00" u="1"/>
        <d v="2013-05-06T00:00:00" u="1"/>
        <d v="2013-04-20T00:00:00" u="1"/>
        <d v="2013-06-11T00:00:00" u="1"/>
        <d v="2013-02-03T00:00:00" u="1"/>
        <d v="2013-05-25T00:00:00" u="1"/>
        <d v="2013-07-16T00:00:00" u="1"/>
        <d v="2013-03-08T00:00:00" u="1"/>
        <d v="2013-06-30T00:00:00" u="1"/>
        <d v="2013-02-22T00:00:00" u="1"/>
        <d v="2013-04-13T00:00:00" u="1"/>
        <d v="2013-06-04T00:00:00" u="1"/>
        <d v="2013-03-27T00:00:00" u="1"/>
        <d v="2013-05-18T00:00:00" u="1"/>
        <d v="2013-07-09T00:00:00" u="1"/>
        <d v="2013-03-01T00:00:00" u="1"/>
        <d v="2013-06-23T00:00:00" u="1"/>
        <d v="2013-02-15T00:00:00" u="1"/>
        <d v="2013-04-06T00:00:00" u="1"/>
        <d v="2013-07-28T00:00:00" u="1"/>
        <d v="2013-01-29T00:00:00" u="1"/>
        <d v="2013-03-20T00:00:00" u="1"/>
        <d v="2013-05-11T00:00:00" u="1"/>
        <d v="2013-07-02T00:00:00" u="1"/>
        <d v="2013-04-25T00:00:00" u="1"/>
        <d v="2013-06-16T00:00:00" u="1"/>
        <d v="2013-02-08T00:00:00" u="1"/>
        <d v="2013-05-30T00:00:00" u="1"/>
        <d v="2013-07-21T00:00:00" u="1"/>
        <d v="2013-01-22T00:00:00" u="1"/>
        <d v="2013-03-13T00:00:00" u="1"/>
        <d v="2013-05-04T00:00:00" u="1"/>
        <d v="2013-02-27T00:00:00" u="1"/>
        <d v="2013-04-18T00:00:00" u="1"/>
        <d v="2013-06-09T00:00:00" u="1"/>
        <d v="2013-02-01T00:00:00" u="1"/>
        <d v="2013-05-23T00:00:00" u="1"/>
        <d v="2013-07-14T00:00:00" u="1"/>
        <d v="2013-03-06T00:00:00" u="1"/>
        <d v="2013-06-28T00:00:00" u="1"/>
        <d v="2013-02-20T00:00:00" u="1"/>
        <d v="2013-04-11T00:00:00" u="1"/>
        <d v="2013-06-02T00:00:00" u="1"/>
        <d v="2013-03-25T00:00:00" u="1"/>
        <d v="2013-05-16T00:00:00" u="1"/>
        <d v="2013-07-07T00:00:00" u="1"/>
        <d v="2013-04-30T00:00:00" u="1"/>
        <d v="2013-06-21T00:00:00" u="1"/>
        <d v="2013-02-13T00:00:00" u="1"/>
        <d v="2013-04-04T00:00:00" u="1"/>
        <d v="2013-07-26T00:00:00" u="1"/>
        <d v="2013-01-27T00:00:00" u="1"/>
        <d v="2013-03-18T00:00:00" u="1"/>
        <d v="2013-05-09T00:00:00" u="1"/>
        <d v="2013-04-23T00:00:00" u="1"/>
        <d v="2013-06-14T00:00:00" u="1"/>
        <d v="2013-02-06T00:00:00" u="1"/>
        <d v="2013-05-28T00:00:00" u="1"/>
        <d v="2013-07-19T00:00:00" u="1"/>
        <d v="2013-03-11T00:00:00" u="1"/>
        <d v="2013-05-02T00:00:00" u="1"/>
        <d v="2013-02-25T00:00:00" u="1"/>
        <d v="2013-04-16T00:00:00" u="1"/>
        <d v="2013-06-07T00:00:00" u="1"/>
        <d v="2013-03-30T00:00:00" u="1"/>
        <d v="2013-05-21T00:00:00" u="1"/>
        <d v="2013-07-12T00:00:00" u="1"/>
        <d v="2013-03-04T00:00:00" u="1"/>
        <d v="2013-06-26T00:00:00" u="1"/>
        <d v="2013-02-18T00:00:00" u="1"/>
        <d v="2013-04-09T00:00:00" u="1"/>
        <d v="2013-03-23T00:00:00" u="1"/>
        <d v="2013-05-14T00:00:00" u="1"/>
        <d v="2013-07-05T00:00:00" u="1"/>
        <d v="2013-04-28T00:00:00" u="1"/>
        <d v="2013-06-19T00:00:00" u="1"/>
        <d v="2013-02-11T00:00:00" u="1"/>
        <d v="2013-04-02T00:00:00" u="1"/>
        <d v="2013-07-24T00:00:00" u="1"/>
        <d v="2013-01-25T00:00:00" u="1"/>
        <d v="2013-03-16T00:00:00" u="1"/>
        <d v="2013-05-07T00:00:00" u="1"/>
        <d v="2013-04-21T00:00:00" u="1"/>
        <d v="2013-06-12T00:00:00" u="1"/>
        <d v="2013-02-04T00:00:00" u="1"/>
        <d v="2013-05-26T00:00:00" u="1"/>
        <d v="2013-07-17T00:00:00" u="1"/>
        <d v="2013-03-09T00:00:00" u="1"/>
        <d v="2013-02-23T00:00:00" u="1"/>
        <d v="2013-04-14T00:00:00" u="1"/>
        <d v="2013-06-05T00:00:00" u="1"/>
        <d v="2013-03-28T00:00:00" u="1"/>
        <d v="2013-05-19T00:00:00" u="1"/>
        <d v="2013-07-10T00:00:00" u="1"/>
        <d v="2013-03-02T00:00:00" u="1"/>
        <d v="2013-06-24T00:00:00" u="1"/>
        <d v="2013-02-16T00:00:00" u="1"/>
        <d v="2013-04-07T00:00:00" u="1"/>
        <d v="2013-01-30T00:00:00" u="1"/>
        <d v="2013-03-21T00:00:00" u="1"/>
        <d v="2013-05-12T00:00:00" u="1"/>
        <d v="2013-07-03T00:00:00" u="1"/>
        <d v="2013-04-26T00:00:00" u="1"/>
        <d v="2013-06-17T00:00:00" u="1"/>
        <d v="2013-02-09T00:00:00" u="1"/>
        <d v="2013-05-31T00:00:00" u="1"/>
        <d v="2013-07-22T00:00:00" u="1"/>
        <d v="2013-01-23T00:00:00" u="1"/>
        <d v="2013-03-14T00:00:00" u="1"/>
        <d v="2013-05-05T00:00:00" u="1"/>
        <d v="2013-02-28T00:00:00" u="1"/>
        <d v="2013-04-19T00:00:00" u="1"/>
        <d v="2013-06-10T00:00:00" u="1"/>
      </sharedItems>
    </cacheField>
    <cacheField name="Année" numFmtId="0">
      <sharedItems containsSemiMixedTypes="0" containsString="0" containsNumber="1" containsInteger="1" minValue="2013" maxValue="2013"/>
    </cacheField>
    <cacheField name="Mois" numFmtId="164">
      <sharedItems containsSemiMixedTypes="0" containsString="0" containsNumber="1" containsInteger="1" minValue="1" maxValue="1"/>
    </cacheField>
    <cacheField name="Semaine" numFmtId="164">
      <sharedItems containsSemiMixedTypes="0" containsString="0" containsNumber="1" containsInteger="1" minValue="1" maxValue="3"/>
    </cacheField>
    <cacheField name="Genre" numFmtId="0">
      <sharedItems containsBlank="1" count="3">
        <s v="Broches"/>
        <s v="Barquettes"/>
        <m u="1"/>
      </sharedItems>
    </cacheField>
    <cacheField name="Produit" numFmtId="0">
      <sharedItems containsBlank="1" count="8">
        <s v="Dinde veau"/>
        <s v="Chicken chica nature"/>
        <s v="Poulet"/>
        <s v="Chicken chica curry"/>
        <s v="Veau pur"/>
        <s v="Chicken chica paprika"/>
        <s v="Dinde"/>
        <m u="1"/>
      </sharedItems>
    </cacheField>
    <cacheField name="Poids" numFmtId="0">
      <sharedItems containsSemiMixedTypes="0" containsString="0" containsNumber="1" minValue="1" maxValue="50" count="8">
        <n v="50"/>
        <n v="5"/>
        <n v="7"/>
        <n v="2.5"/>
        <n v="20"/>
        <n v="30"/>
        <n v="10"/>
        <n v="1"/>
      </sharedItems>
    </cacheField>
    <cacheField name="Qté Produite" numFmtId="0">
      <sharedItems containsSemiMixedTypes="0" containsString="0" containsNumber="1" containsInteger="1" minValue="3" maxValue="98"/>
    </cacheField>
    <cacheField name="Poids total" numFmtId="3">
      <sharedItems containsSemiMixedTypes="0" containsString="0" containsNumber="1" containsInteger="1" minValue="3" maxValue="2460"/>
    </cacheField>
    <cacheField name="Site Expédition" numFmtId="0">
      <sharedItems containsBlank="1" count="5">
        <s v="B"/>
        <s v="A"/>
        <s v="D"/>
        <s v="C"/>
        <m u="1"/>
      </sharedItems>
    </cacheField>
    <cacheField name="Qté expédiée" numFmtId="0">
      <sharedItems containsSemiMixedTypes="0" containsString="0" containsNumber="1" containsInteger="1" minValue="10" maxValue="87"/>
    </cacheField>
    <cacheField name="Stock final" numFmtId="165">
      <sharedItems containsSemiMixedTypes="0" containsString="0" containsNumber="1" containsInteger="1" minValue="-54" maxValue="73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n v="2013"/>
    <n v="1"/>
    <n v="1"/>
    <x v="0"/>
    <x v="0"/>
    <x v="0"/>
    <n v="3"/>
    <n v="150"/>
    <x v="0"/>
    <n v="51"/>
    <n v="-48"/>
  </r>
  <r>
    <x v="1"/>
    <n v="2013"/>
    <n v="1"/>
    <n v="1"/>
    <x v="1"/>
    <x v="1"/>
    <x v="1"/>
    <n v="86"/>
    <n v="430"/>
    <x v="1"/>
    <n v="83"/>
    <n v="3"/>
  </r>
  <r>
    <x v="2"/>
    <n v="2013"/>
    <n v="1"/>
    <n v="1"/>
    <x v="0"/>
    <x v="2"/>
    <x v="2"/>
    <n v="41"/>
    <n v="287"/>
    <x v="2"/>
    <n v="48"/>
    <n v="-7"/>
  </r>
  <r>
    <x v="3"/>
    <n v="2013"/>
    <n v="1"/>
    <n v="1"/>
    <x v="0"/>
    <x v="0"/>
    <x v="0"/>
    <n v="20"/>
    <n v="1000"/>
    <x v="3"/>
    <n v="25"/>
    <n v="-5"/>
  </r>
  <r>
    <x v="4"/>
    <n v="2013"/>
    <n v="1"/>
    <n v="1"/>
    <x v="1"/>
    <x v="1"/>
    <x v="3"/>
    <n v="58"/>
    <n v="145"/>
    <x v="1"/>
    <n v="10"/>
    <n v="48"/>
  </r>
  <r>
    <x v="5"/>
    <n v="2013"/>
    <n v="1"/>
    <n v="1"/>
    <x v="1"/>
    <x v="3"/>
    <x v="1"/>
    <n v="98"/>
    <n v="490"/>
    <x v="2"/>
    <n v="26"/>
    <n v="72"/>
  </r>
  <r>
    <x v="6"/>
    <n v="2013"/>
    <n v="1"/>
    <n v="2"/>
    <x v="0"/>
    <x v="2"/>
    <x v="4"/>
    <n v="68"/>
    <n v="1360"/>
    <x v="2"/>
    <n v="76"/>
    <n v="-8"/>
  </r>
  <r>
    <x v="7"/>
    <n v="2013"/>
    <n v="1"/>
    <n v="2"/>
    <x v="0"/>
    <x v="4"/>
    <x v="5"/>
    <n v="82"/>
    <n v="2460"/>
    <x v="0"/>
    <n v="87"/>
    <n v="-5"/>
  </r>
  <r>
    <x v="8"/>
    <n v="2013"/>
    <n v="1"/>
    <n v="2"/>
    <x v="1"/>
    <x v="5"/>
    <x v="3"/>
    <n v="16"/>
    <n v="40"/>
    <x v="3"/>
    <n v="70"/>
    <n v="-54"/>
  </r>
  <r>
    <x v="9"/>
    <n v="2013"/>
    <n v="1"/>
    <n v="2"/>
    <x v="0"/>
    <x v="2"/>
    <x v="6"/>
    <n v="83"/>
    <n v="830"/>
    <x v="1"/>
    <n v="16"/>
    <n v="67"/>
  </r>
  <r>
    <x v="10"/>
    <n v="2013"/>
    <n v="1"/>
    <n v="2"/>
    <x v="1"/>
    <x v="5"/>
    <x v="7"/>
    <n v="94"/>
    <n v="94"/>
    <x v="2"/>
    <n v="21"/>
    <n v="73"/>
  </r>
  <r>
    <x v="11"/>
    <n v="2013"/>
    <n v="1"/>
    <n v="2"/>
    <x v="1"/>
    <x v="1"/>
    <x v="1"/>
    <n v="12"/>
    <n v="60"/>
    <x v="1"/>
    <n v="58"/>
    <n v="-46"/>
  </r>
  <r>
    <x v="12"/>
    <n v="2013"/>
    <n v="1"/>
    <n v="2"/>
    <x v="1"/>
    <x v="3"/>
    <x v="1"/>
    <n v="34"/>
    <n v="170"/>
    <x v="1"/>
    <n v="29"/>
    <n v="5"/>
  </r>
  <r>
    <x v="13"/>
    <n v="2013"/>
    <n v="1"/>
    <n v="3"/>
    <x v="0"/>
    <x v="0"/>
    <x v="6"/>
    <n v="64"/>
    <n v="640"/>
    <x v="0"/>
    <n v="53"/>
    <n v="11"/>
  </r>
  <r>
    <x v="14"/>
    <n v="2013"/>
    <n v="1"/>
    <n v="3"/>
    <x v="0"/>
    <x v="6"/>
    <x v="4"/>
    <n v="50"/>
    <n v="1000"/>
    <x v="3"/>
    <n v="40"/>
    <n v="10"/>
  </r>
  <r>
    <x v="15"/>
    <n v="2013"/>
    <n v="1"/>
    <n v="3"/>
    <x v="0"/>
    <x v="4"/>
    <x v="1"/>
    <n v="26"/>
    <n v="130"/>
    <x v="3"/>
    <n v="27"/>
    <n v="-1"/>
  </r>
  <r>
    <x v="16"/>
    <n v="2013"/>
    <n v="1"/>
    <n v="3"/>
    <x v="1"/>
    <x v="1"/>
    <x v="3"/>
    <n v="14"/>
    <n v="35"/>
    <x v="2"/>
    <n v="54"/>
    <n v="-40"/>
  </r>
  <r>
    <x v="17"/>
    <n v="2013"/>
    <n v="1"/>
    <n v="3"/>
    <x v="0"/>
    <x v="0"/>
    <x v="0"/>
    <n v="30"/>
    <n v="1500"/>
    <x v="2"/>
    <n v="76"/>
    <n v="-46"/>
  </r>
  <r>
    <x v="18"/>
    <n v="2013"/>
    <n v="1"/>
    <n v="3"/>
    <x v="1"/>
    <x v="3"/>
    <x v="7"/>
    <n v="3"/>
    <n v="3"/>
    <x v="1"/>
    <n v="52"/>
    <n v="-49"/>
  </r>
  <r>
    <x v="19"/>
    <n v="2013"/>
    <n v="1"/>
    <n v="3"/>
    <x v="0"/>
    <x v="0"/>
    <x v="1"/>
    <n v="68"/>
    <n v="340"/>
    <x v="0"/>
    <n v="33"/>
    <n v="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8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G2:K10" firstHeaderRow="0" firstDataRow="1" firstDataCol="1"/>
  <pivotFields count="12">
    <pivotField numFmtId="14" showAll="0">
      <items count="210">
        <item m="1" x="57"/>
        <item m="1" x="138"/>
        <item m="1" x="27"/>
        <item m="1" x="107"/>
        <item m="1" x="186"/>
        <item m="1" x="78"/>
        <item m="1" x="159"/>
        <item m="1" x="49"/>
        <item m="1" x="130"/>
        <item m="1" x="208"/>
        <item m="1" x="99"/>
        <item m="1" x="179"/>
        <item m="1" x="70"/>
        <item m="1" x="151"/>
        <item m="1" x="40"/>
        <item m="1" x="121"/>
        <item m="1" x="199"/>
        <item m="1" x="91"/>
        <item m="1" x="171"/>
        <item m="1" x="6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m="1" x="44"/>
        <item m="1" x="125"/>
        <item m="1" x="203"/>
        <item m="1" x="95"/>
        <item m="1" x="175"/>
        <item m="1" x="66"/>
        <item m="1" x="147"/>
        <item m="1" x="35"/>
        <item m="1" x="116"/>
        <item m="1" x="194"/>
        <item m="1" x="86"/>
        <item m="1" x="131"/>
        <item m="1" x="20"/>
        <item m="1" x="100"/>
        <item m="1" x="180"/>
        <item m="1" x="71"/>
        <item m="1" x="152"/>
        <item m="1" x="41"/>
        <item m="1" x="122"/>
        <item m="1" x="200"/>
        <item m="1" x="92"/>
        <item m="1" x="172"/>
        <item m="1" x="63"/>
        <item m="1" x="144"/>
        <item m="1" x="32"/>
        <item m="1" x="113"/>
        <item m="1" x="192"/>
        <item m="1" x="84"/>
        <item m="1" x="165"/>
        <item m="1" x="55"/>
        <item m="1" x="136"/>
        <item m="1" x="25"/>
        <item m="1" x="105"/>
        <item m="1" x="184"/>
        <item m="1" x="76"/>
        <item m="1" x="157"/>
        <item m="1" x="47"/>
        <item m="1" x="128"/>
        <item m="1" x="206"/>
        <item m="1" x="111"/>
        <item m="1" x="190"/>
        <item m="1" x="82"/>
        <item m="1" x="163"/>
        <item m="1" x="53"/>
        <item m="1" x="134"/>
        <item m="1" x="23"/>
        <item m="1" x="103"/>
        <item m="1" x="183"/>
        <item m="1" x="74"/>
        <item m="1" x="155"/>
        <item m="1" x="45"/>
        <item m="1" x="126"/>
        <item m="1" x="204"/>
        <item m="1" x="96"/>
        <item m="1" x="176"/>
        <item m="1" x="67"/>
        <item m="1" x="148"/>
        <item m="1" x="36"/>
        <item m="1" x="117"/>
        <item m="1" x="195"/>
        <item m="1" x="87"/>
        <item m="1" x="167"/>
        <item m="1" x="58"/>
        <item m="1" x="139"/>
        <item m="1" x="28"/>
        <item m="1" x="108"/>
        <item m="1" x="187"/>
        <item m="1" x="79"/>
        <item m="1" x="160"/>
        <item m="1" x="50"/>
        <item m="1" x="93"/>
        <item m="1" x="173"/>
        <item m="1" x="64"/>
        <item m="1" x="145"/>
        <item m="1" x="33"/>
        <item m="1" x="114"/>
        <item m="1" x="193"/>
        <item m="1" x="85"/>
        <item m="1" x="166"/>
        <item m="1" x="56"/>
        <item m="1" x="137"/>
        <item m="1" x="26"/>
        <item m="1" x="106"/>
        <item m="1" x="185"/>
        <item m="1" x="77"/>
        <item m="1" x="158"/>
        <item m="1" x="48"/>
        <item m="1" x="129"/>
        <item m="1" x="207"/>
        <item m="1" x="98"/>
        <item m="1" x="178"/>
        <item m="1" x="69"/>
        <item m="1" x="150"/>
        <item m="1" x="39"/>
        <item m="1" x="120"/>
        <item m="1" x="198"/>
        <item m="1" x="90"/>
        <item m="1" x="170"/>
        <item m="1" x="61"/>
        <item m="1" x="142"/>
        <item m="1" x="75"/>
        <item m="1" x="156"/>
        <item m="1" x="46"/>
        <item m="1" x="127"/>
        <item m="1" x="205"/>
        <item m="1" x="97"/>
        <item m="1" x="177"/>
        <item m="1" x="68"/>
        <item m="1" x="149"/>
        <item m="1" x="37"/>
        <item m="1" x="118"/>
        <item m="1" x="196"/>
        <item m="1" x="88"/>
        <item m="1" x="168"/>
        <item m="1" x="59"/>
        <item m="1" x="140"/>
        <item m="1" x="29"/>
        <item m="1" x="109"/>
        <item m="1" x="188"/>
        <item m="1" x="80"/>
        <item m="1" x="161"/>
        <item m="1" x="51"/>
        <item m="1" x="132"/>
        <item m="1" x="21"/>
        <item m="1" x="101"/>
        <item m="1" x="181"/>
        <item m="1" x="72"/>
        <item m="1" x="153"/>
        <item m="1" x="42"/>
        <item m="1" x="123"/>
        <item m="1" x="201"/>
        <item m="1" x="143"/>
        <item m="1" x="31"/>
        <item m="1" x="112"/>
        <item m="1" x="191"/>
        <item m="1" x="83"/>
        <item m="1" x="164"/>
        <item m="1" x="54"/>
        <item m="1" x="135"/>
        <item m="1" x="24"/>
        <item m="1" x="104"/>
        <item m="1" x="38"/>
        <item m="1" x="119"/>
        <item m="1" x="197"/>
        <item m="1" x="89"/>
        <item m="1" x="169"/>
        <item m="1" x="60"/>
        <item m="1" x="141"/>
        <item m="1" x="30"/>
        <item m="1" x="110"/>
        <item m="1" x="189"/>
        <item m="1" x="81"/>
        <item m="1" x="162"/>
        <item m="1" x="52"/>
        <item m="1" x="133"/>
        <item m="1" x="22"/>
        <item m="1" x="102"/>
        <item m="1" x="182"/>
        <item m="1" x="73"/>
        <item m="1" x="154"/>
        <item m="1" x="43"/>
        <item m="1" x="124"/>
        <item m="1" x="202"/>
        <item m="1" x="94"/>
        <item m="1" x="174"/>
        <item m="1" x="65"/>
        <item m="1" x="146"/>
        <item m="1" x="34"/>
        <item m="1" x="115"/>
        <item t="default"/>
      </items>
    </pivotField>
    <pivotField showAll="0"/>
    <pivotField numFmtId="164" showAll="0"/>
    <pivotField numFmtId="164" showAll="0"/>
    <pivotField multipleItemSelectionAllowed="1" showAll="0">
      <items count="4">
        <item x="1"/>
        <item x="0"/>
        <item m="1" x="2"/>
        <item t="default"/>
      </items>
    </pivotField>
    <pivotField axis="axisRow" showAll="0">
      <items count="9">
        <item x="3"/>
        <item x="1"/>
        <item x="5"/>
        <item x="6"/>
        <item x="0"/>
        <item x="2"/>
        <item x="4"/>
        <item m="1" x="7"/>
        <item t="default"/>
      </items>
    </pivotField>
    <pivotField showAll="0" sortType="ascending">
      <items count="9">
        <item x="7"/>
        <item x="3"/>
        <item x="1"/>
        <item x="2"/>
        <item x="6"/>
        <item x="4"/>
        <item x="5"/>
        <item x="0"/>
        <item t="default"/>
      </items>
    </pivotField>
    <pivotField dataField="1" showAll="0"/>
    <pivotField dataField="1" numFmtId="3" showAll="0"/>
    <pivotField multipleItemSelectionAllowed="1" showAll="0">
      <items count="6">
        <item x="1"/>
        <item x="0"/>
        <item x="3"/>
        <item x="2"/>
        <item m="1" x="4"/>
        <item t="default"/>
      </items>
    </pivotField>
    <pivotField dataField="1" showAll="0"/>
    <pivotField dataField="1" showAll="0"/>
  </pivotFields>
  <rowFields count="1">
    <field x="5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Qté Produite " fld="7" baseField="5" baseItem="1" numFmtId="3"/>
    <dataField name="Poids total " fld="8" baseField="0" baseItem="1" numFmtId="3"/>
    <dataField name="Qté expédiée " fld="10" baseField="5" baseItem="1" numFmtId="3"/>
    <dataField name="Stock final " fld="11" baseField="5" baseItem="1" numFmtId="165"/>
  </dataFields>
  <formats count="1">
    <format dxfId="59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Genre" sourceName="Genre">
  <pivotTables>
    <pivotTable tabId="9" name="Tableau croisé dynamique1"/>
  </pivotTables>
  <data>
    <tabular pivotCacheId="1" showMissing="0">
      <items count="3">
        <i x="1" s="1"/>
        <i x="0" s="1"/>
        <i x="2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duit" sourceName="Produit">
  <pivotTables>
    <pivotTable tabId="9" name="Tableau croisé dynamique1"/>
  </pivotTables>
  <data>
    <tabular pivotCacheId="1" showMissing="0">
      <items count="8">
        <i x="3" s="1"/>
        <i x="1" s="1"/>
        <i x="5" s="1"/>
        <i x="6" s="1"/>
        <i x="0" s="1"/>
        <i x="2" s="1"/>
        <i x="4" s="1"/>
        <i x="7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ite_Expédition" sourceName="Site Expédition">
  <pivotTables>
    <pivotTable tabId="9" name="Tableau croisé dynamique1"/>
  </pivotTables>
  <data>
    <tabular pivotCacheId="1" showMissing="0" crossFilter="showItemsWithNoData">
      <items count="5">
        <i x="1" s="1"/>
        <i x="0" s="1"/>
        <i x="3" s="1"/>
        <i x="2" s="1"/>
        <i x="4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9" name="Tableau croisé dynamique1"/>
  </pivotTables>
  <data>
    <tabular pivotCacheId="1" sortOrder="descending" showMissing="0">
      <items count="209">
        <i x="19" s="1"/>
        <i x="18" s="1"/>
        <i x="17" s="1"/>
        <i x="16" s="1"/>
        <i x="15" s="1"/>
        <i x="14" s="1"/>
        <i x="13" s="1"/>
        <i x="12" s="1"/>
        <i x="11" s="1"/>
        <i x="10" s="1"/>
        <i x="9" s="1"/>
        <i x="8" s="1"/>
        <i x="7" s="1"/>
        <i x="6" s="1"/>
        <i x="5" s="1"/>
        <i x="4" s="1"/>
        <i x="3" s="1"/>
        <i x="2" s="1"/>
        <i x="1" s="1"/>
        <i x="0" s="1"/>
        <i x="115" s="1" nd="1"/>
        <i x="34" s="1" nd="1"/>
        <i x="146" s="1" nd="1"/>
        <i x="65" s="1" nd="1"/>
        <i x="174" s="1" nd="1"/>
        <i x="94" s="1" nd="1"/>
        <i x="202" s="1" nd="1"/>
        <i x="124" s="1" nd="1"/>
        <i x="43" s="1" nd="1"/>
        <i x="154" s="1" nd="1"/>
        <i x="73" s="1" nd="1"/>
        <i x="182" s="1" nd="1"/>
        <i x="102" s="1" nd="1"/>
        <i x="22" s="1" nd="1"/>
        <i x="133" s="1" nd="1"/>
        <i x="52" s="1" nd="1"/>
        <i x="162" s="1" nd="1"/>
        <i x="81" s="1" nd="1"/>
        <i x="189" s="1" nd="1"/>
        <i x="110" s="1" nd="1"/>
        <i x="30" s="1" nd="1"/>
        <i x="141" s="1" nd="1"/>
        <i x="60" s="1" nd="1"/>
        <i x="169" s="1" nd="1"/>
        <i x="89" s="1" nd="1"/>
        <i x="197" s="1" nd="1"/>
        <i x="119" s="1" nd="1"/>
        <i x="38" s="1" nd="1"/>
        <i x="104" s="1" nd="1"/>
        <i x="24" s="1" nd="1"/>
        <i x="135" s="1" nd="1"/>
        <i x="54" s="1" nd="1"/>
        <i x="164" s="1" nd="1"/>
        <i x="83" s="1" nd="1"/>
        <i x="191" s="1" nd="1"/>
        <i x="112" s="1" nd="1"/>
        <i x="31" s="1" nd="1"/>
        <i x="143" s="1" nd="1"/>
        <i x="62" s="1" nd="1"/>
        <i x="171" s="1" nd="1"/>
        <i x="91" s="1" nd="1"/>
        <i x="199" s="1" nd="1"/>
        <i x="121" s="1" nd="1"/>
        <i x="40" s="1" nd="1"/>
        <i x="151" s="1" nd="1"/>
        <i x="70" s="1" nd="1"/>
        <i x="179" s="1" nd="1"/>
        <i x="99" s="1" nd="1"/>
        <i x="208" s="1" nd="1"/>
        <i x="130" s="1" nd="1"/>
        <i x="49" s="1" nd="1"/>
        <i x="159" s="1" nd="1"/>
        <i x="78" s="1" nd="1"/>
        <i x="186" s="1" nd="1"/>
        <i x="107" s="1" nd="1"/>
        <i x="27" s="1" nd="1"/>
        <i x="138" s="1" nd="1"/>
        <i x="57" s="1" nd="1"/>
        <i x="201" s="1" nd="1"/>
        <i x="123" s="1" nd="1"/>
        <i x="42" s="1" nd="1"/>
        <i x="153" s="1" nd="1"/>
        <i x="72" s="1" nd="1"/>
        <i x="181" s="1" nd="1"/>
        <i x="101" s="1" nd="1"/>
        <i x="21" s="1" nd="1"/>
        <i x="132" s="1" nd="1"/>
        <i x="51" s="1" nd="1"/>
        <i x="161" s="1" nd="1"/>
        <i x="80" s="1" nd="1"/>
        <i x="188" s="1" nd="1"/>
        <i x="109" s="1" nd="1"/>
        <i x="29" s="1" nd="1"/>
        <i x="140" s="1" nd="1"/>
        <i x="59" s="1" nd="1"/>
        <i x="168" s="1" nd="1"/>
        <i x="88" s="1" nd="1"/>
        <i x="196" s="1" nd="1"/>
        <i x="118" s="1" nd="1"/>
        <i x="37" s="1" nd="1"/>
        <i x="149" s="1" nd="1"/>
        <i x="68" s="1" nd="1"/>
        <i x="177" s="1" nd="1"/>
        <i x="97" s="1" nd="1"/>
        <i x="205" s="1" nd="1"/>
        <i x="127" s="1" nd="1"/>
        <i x="46" s="1" nd="1"/>
        <i x="156" s="1" nd="1"/>
        <i x="75" s="1" nd="1"/>
        <i x="142" s="1" nd="1"/>
        <i x="61" s="1" nd="1"/>
        <i x="170" s="1" nd="1"/>
        <i x="90" s="1" nd="1"/>
        <i x="198" s="1" nd="1"/>
        <i x="120" s="1" nd="1"/>
        <i x="39" s="1" nd="1"/>
        <i x="150" s="1" nd="1"/>
        <i x="69" s="1" nd="1"/>
        <i x="178" s="1" nd="1"/>
        <i x="98" s="1" nd="1"/>
        <i x="207" s="1" nd="1"/>
        <i x="129" s="1" nd="1"/>
        <i x="48" s="1" nd="1"/>
        <i x="158" s="1" nd="1"/>
        <i x="77" s="1" nd="1"/>
        <i x="185" s="1" nd="1"/>
        <i x="106" s="1" nd="1"/>
        <i x="26" s="1" nd="1"/>
        <i x="137" s="1" nd="1"/>
        <i x="56" s="1" nd="1"/>
        <i x="166" s="1" nd="1"/>
        <i x="85" s="1" nd="1"/>
        <i x="193" s="1" nd="1"/>
        <i x="114" s="1" nd="1"/>
        <i x="33" s="1" nd="1"/>
        <i x="145" s="1" nd="1"/>
        <i x="64" s="1" nd="1"/>
        <i x="173" s="1" nd="1"/>
        <i x="93" s="1" nd="1"/>
        <i x="50" s="1" nd="1"/>
        <i x="160" s="1" nd="1"/>
        <i x="79" s="1" nd="1"/>
        <i x="187" s="1" nd="1"/>
        <i x="108" s="1" nd="1"/>
        <i x="28" s="1" nd="1"/>
        <i x="139" s="1" nd="1"/>
        <i x="58" s="1" nd="1"/>
        <i x="167" s="1" nd="1"/>
        <i x="87" s="1" nd="1"/>
        <i x="195" s="1" nd="1"/>
        <i x="117" s="1" nd="1"/>
        <i x="36" s="1" nd="1"/>
        <i x="148" s="1" nd="1"/>
        <i x="67" s="1" nd="1"/>
        <i x="176" s="1" nd="1"/>
        <i x="96" s="1" nd="1"/>
        <i x="204" s="1" nd="1"/>
        <i x="126" s="1" nd="1"/>
        <i x="45" s="1" nd="1"/>
        <i x="155" s="1" nd="1"/>
        <i x="74" s="1" nd="1"/>
        <i x="183" s="1" nd="1"/>
        <i x="103" s="1" nd="1"/>
        <i x="23" s="1" nd="1"/>
        <i x="134" s="1" nd="1"/>
        <i x="53" s="1" nd="1"/>
        <i x="163" s="1" nd="1"/>
        <i x="82" s="1" nd="1"/>
        <i x="190" s="1" nd="1"/>
        <i x="111" s="1" nd="1"/>
        <i x="206" s="1" nd="1"/>
        <i x="128" s="1" nd="1"/>
        <i x="47" s="1" nd="1"/>
        <i x="157" s="1" nd="1"/>
        <i x="76" s="1" nd="1"/>
        <i x="184" s="1" nd="1"/>
        <i x="105" s="1" nd="1"/>
        <i x="25" s="1" nd="1"/>
        <i x="136" s="1" nd="1"/>
        <i x="55" s="1" nd="1"/>
        <i x="165" s="1" nd="1"/>
        <i x="84" s="1" nd="1"/>
        <i x="192" s="1" nd="1"/>
        <i x="113" s="1" nd="1"/>
        <i x="32" s="1" nd="1"/>
        <i x="144" s="1" nd="1"/>
        <i x="63" s="1" nd="1"/>
        <i x="172" s="1" nd="1"/>
        <i x="92" s="1" nd="1"/>
        <i x="200" s="1" nd="1"/>
        <i x="122" s="1" nd="1"/>
        <i x="41" s="1" nd="1"/>
        <i x="152" s="1" nd="1"/>
        <i x="71" s="1" nd="1"/>
        <i x="180" s="1" nd="1"/>
        <i x="100" s="1" nd="1"/>
        <i x="20" s="1" nd="1"/>
        <i x="131" s="1" nd="1"/>
        <i x="86" s="1" nd="1"/>
        <i x="194" s="1" nd="1"/>
        <i x="116" s="1" nd="1"/>
        <i x="35" s="1" nd="1"/>
        <i x="147" s="1" nd="1"/>
        <i x="66" s="1" nd="1"/>
        <i x="175" s="1" nd="1"/>
        <i x="95" s="1" nd="1"/>
        <i x="203" s="1" nd="1"/>
        <i x="125" s="1" nd="1"/>
        <i x="4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Genre" cache="Segment_Genre" caption="Genre" columnCount="2" rowHeight="241300"/>
  <slicer name="Produit" cache="Segment_Produit" caption="Produit" rowHeight="241300"/>
  <slicer name="Site Expédition" cache="Segment_Site_Expédition" caption="Site Expédition" columnCount="4" rowHeight="241300"/>
  <slicer name="Date" cache="Segment_Date" caption="Jour de production" rowHeight="241300"/>
</slicers>
</file>

<file path=xl/tables/table1.xml><?xml version="1.0" encoding="utf-8"?>
<table xmlns="http://schemas.openxmlformats.org/spreadsheetml/2006/main" id="2" name="Tableau2" displayName="Tableau2" ref="A1:L21" totalsRowShown="0" headerRowDxfId="73" dataDxfId="72" tableBorderDxfId="71">
  <autoFilter ref="A1:L21"/>
  <tableColumns count="12">
    <tableColumn id="1" name="Date" dataDxfId="70"/>
    <tableColumn id="10" name="Année" dataDxfId="69">
      <calculatedColumnFormula>YEAR(Tableau2[[#This Row],[Date]])</calculatedColumnFormula>
    </tableColumn>
    <tableColumn id="11" name="Mois" dataDxfId="68">
      <calculatedColumnFormula>MONTH(Tableau2[[#This Row],[Date]])</calculatedColumnFormula>
    </tableColumn>
    <tableColumn id="12" name="Semaine" dataDxfId="58">
      <calculatedColumnFormula>INT(MOD(INT((Tableau2[[#This Row],[Date]]-2)/7)+0.6,52+5/28))+1</calculatedColumnFormula>
    </tableColumn>
    <tableColumn id="2" name="Genre" dataDxfId="67"/>
    <tableColumn id="8" name="Produit" dataDxfId="66"/>
    <tableColumn id="3" name="Poids" dataDxfId="65"/>
    <tableColumn id="4" name="Qté Produite" dataDxfId="64"/>
    <tableColumn id="13" name="Poids total" dataDxfId="63">
      <calculatedColumnFormula>Tableau2[[#This Row],[Poids]]*Tableau2[[#This Row],[Qté Produite]]</calculatedColumnFormula>
    </tableColumn>
    <tableColumn id="5" name="Site Expédition" dataDxfId="62"/>
    <tableColumn id="6" name="Qté expédiée" dataDxfId="61"/>
    <tableColumn id="7" name="Stock final" dataDxfId="60">
      <calculatedColumnFormula>BDD!$H$2:$H$21-BDD!$K$2:$K$21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2"/>
  <sheetViews>
    <sheetView workbookViewId="0">
      <selection activeCell="F5" sqref="F5"/>
    </sheetView>
  </sheetViews>
  <sheetFormatPr baseColWidth="10" defaultRowHeight="15" x14ac:dyDescent="0.25"/>
  <cols>
    <col min="3" max="3" width="20" bestFit="1" customWidth="1"/>
    <col min="4" max="4" width="15.42578125" bestFit="1" customWidth="1"/>
    <col min="5" max="5" width="10.7109375" bestFit="1" customWidth="1"/>
    <col min="6" max="6" width="13.42578125" bestFit="1" customWidth="1"/>
  </cols>
  <sheetData>
    <row r="1" spans="1:6" x14ac:dyDescent="0.25">
      <c r="A1" s="25" t="s">
        <v>4</v>
      </c>
      <c r="B1" s="25" t="s">
        <v>5</v>
      </c>
      <c r="C1" s="25" t="s">
        <v>6</v>
      </c>
      <c r="D1" s="25" t="s">
        <v>13</v>
      </c>
      <c r="E1" s="25" t="s">
        <v>19</v>
      </c>
      <c r="F1" s="25" t="s">
        <v>18</v>
      </c>
    </row>
    <row r="2" spans="1:6" x14ac:dyDescent="0.25">
      <c r="A2" t="s">
        <v>5</v>
      </c>
      <c r="B2" t="s">
        <v>7</v>
      </c>
      <c r="C2" t="s">
        <v>10</v>
      </c>
      <c r="D2" t="s">
        <v>14</v>
      </c>
      <c r="E2">
        <v>5</v>
      </c>
      <c r="F2">
        <v>1</v>
      </c>
    </row>
    <row r="3" spans="1:6" x14ac:dyDescent="0.25">
      <c r="A3" t="s">
        <v>6</v>
      </c>
      <c r="B3" t="s">
        <v>8</v>
      </c>
      <c r="C3" t="s">
        <v>11</v>
      </c>
      <c r="D3" t="s">
        <v>15</v>
      </c>
      <c r="E3">
        <v>7</v>
      </c>
      <c r="F3">
        <v>2.5</v>
      </c>
    </row>
    <row r="4" spans="1:6" x14ac:dyDescent="0.25">
      <c r="B4" t="s">
        <v>0</v>
      </c>
      <c r="C4" t="s">
        <v>12</v>
      </c>
      <c r="D4" t="s">
        <v>16</v>
      </c>
      <c r="E4">
        <v>10</v>
      </c>
      <c r="F4">
        <v>5</v>
      </c>
    </row>
    <row r="5" spans="1:6" x14ac:dyDescent="0.25">
      <c r="B5" t="s">
        <v>1</v>
      </c>
      <c r="D5" t="s">
        <v>17</v>
      </c>
      <c r="E5">
        <v>15</v>
      </c>
      <c r="F5">
        <v>10</v>
      </c>
    </row>
    <row r="6" spans="1:6" x14ac:dyDescent="0.25">
      <c r="B6" t="s">
        <v>9</v>
      </c>
      <c r="E6">
        <v>20</v>
      </c>
    </row>
    <row r="7" spans="1:6" x14ac:dyDescent="0.25">
      <c r="E7">
        <v>25</v>
      </c>
    </row>
    <row r="8" spans="1:6" x14ac:dyDescent="0.25">
      <c r="E8">
        <v>30</v>
      </c>
    </row>
    <row r="9" spans="1:6" x14ac:dyDescent="0.25">
      <c r="E9">
        <v>35</v>
      </c>
    </row>
    <row r="10" spans="1:6" x14ac:dyDescent="0.25">
      <c r="E10">
        <v>40</v>
      </c>
    </row>
    <row r="11" spans="1:6" x14ac:dyDescent="0.25">
      <c r="E11">
        <v>45</v>
      </c>
    </row>
    <row r="12" spans="1:6" x14ac:dyDescent="0.25">
      <c r="E12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21"/>
  <sheetViews>
    <sheetView workbookViewId="0">
      <selection activeCell="A2" sqref="A2:A21"/>
    </sheetView>
  </sheetViews>
  <sheetFormatPr baseColWidth="10" defaultRowHeight="15" x14ac:dyDescent="0.25"/>
  <cols>
    <col min="1" max="1" width="10.7109375" style="6" bestFit="1" customWidth="1"/>
    <col min="2" max="2" width="9.140625" style="15" bestFit="1" customWidth="1"/>
    <col min="3" max="3" width="7.7109375" style="20" bestFit="1" customWidth="1"/>
    <col min="4" max="4" width="11" style="20" bestFit="1" customWidth="1"/>
    <col min="5" max="5" width="10.7109375" bestFit="1" customWidth="1"/>
    <col min="6" max="6" width="20" bestFit="1" customWidth="1"/>
    <col min="7" max="7" width="8.140625" bestFit="1" customWidth="1"/>
    <col min="8" max="8" width="14.7109375" bestFit="1" customWidth="1"/>
    <col min="9" max="9" width="12.7109375" style="24" bestFit="1" customWidth="1"/>
    <col min="10" max="10" width="16.7109375" bestFit="1" customWidth="1"/>
    <col min="11" max="11" width="15.42578125" bestFit="1" customWidth="1"/>
  </cols>
  <sheetData>
    <row r="1" spans="1:12" x14ac:dyDescent="0.25">
      <c r="A1" s="9" t="s">
        <v>20</v>
      </c>
      <c r="B1" s="11" t="s">
        <v>2</v>
      </c>
      <c r="C1" s="16" t="s">
        <v>3</v>
      </c>
      <c r="D1" s="16" t="s">
        <v>28</v>
      </c>
      <c r="E1" s="5" t="s">
        <v>26</v>
      </c>
      <c r="F1" s="5" t="s">
        <v>21</v>
      </c>
      <c r="G1" s="5" t="s">
        <v>22</v>
      </c>
      <c r="H1" s="5" t="s">
        <v>24</v>
      </c>
      <c r="I1" s="21" t="s">
        <v>29</v>
      </c>
      <c r="J1" s="5" t="s">
        <v>23</v>
      </c>
      <c r="K1" s="5" t="s">
        <v>25</v>
      </c>
      <c r="L1" s="5" t="s">
        <v>27</v>
      </c>
    </row>
    <row r="2" spans="1:12" x14ac:dyDescent="0.25">
      <c r="A2" s="8">
        <v>41275</v>
      </c>
      <c r="B2" s="12">
        <f>YEAR(Tableau2[[#This Row],[Date]])</f>
        <v>2013</v>
      </c>
      <c r="C2" s="17">
        <f>MONTH(Tableau2[[#This Row],[Date]])</f>
        <v>1</v>
      </c>
      <c r="D2" s="17">
        <f>INT(MOD(INT((Tableau2[[#This Row],[Date]]-2)/7)+0.6,52+5/28))+1</f>
        <v>1</v>
      </c>
      <c r="E2" s="2" t="s">
        <v>5</v>
      </c>
      <c r="F2" s="2" t="s">
        <v>7</v>
      </c>
      <c r="G2" s="2">
        <v>50</v>
      </c>
      <c r="H2" s="2">
        <v>3</v>
      </c>
      <c r="I2" s="22">
        <f>Tableau2[[#This Row],[Poids]]*Tableau2[[#This Row],[Qté Produite]]</f>
        <v>150</v>
      </c>
      <c r="J2" s="2" t="s">
        <v>15</v>
      </c>
      <c r="K2" s="2">
        <v>51</v>
      </c>
      <c r="L2" s="26">
        <f>BDD!$H$2:$H$21-BDD!$K$2:$K$21</f>
        <v>-48</v>
      </c>
    </row>
    <row r="3" spans="1:12" x14ac:dyDescent="0.25">
      <c r="A3" s="8">
        <v>41276</v>
      </c>
      <c r="B3" s="12">
        <f>YEAR(Tableau2[[#This Row],[Date]])</f>
        <v>2013</v>
      </c>
      <c r="C3" s="17">
        <f>MONTH(Tableau2[[#This Row],[Date]])</f>
        <v>1</v>
      </c>
      <c r="D3" s="17">
        <f>INT(MOD(INT((Tableau2[[#This Row],[Date]]-2)/7)+0.6,52+5/28))+1</f>
        <v>1</v>
      </c>
      <c r="E3" s="2" t="s">
        <v>6</v>
      </c>
      <c r="F3" s="2" t="s">
        <v>10</v>
      </c>
      <c r="G3" s="2">
        <v>5</v>
      </c>
      <c r="H3" s="2">
        <v>86</v>
      </c>
      <c r="I3" s="22">
        <f>Tableau2[[#This Row],[Poids]]*Tableau2[[#This Row],[Qté Produite]]</f>
        <v>430</v>
      </c>
      <c r="J3" s="2" t="s">
        <v>14</v>
      </c>
      <c r="K3" s="2">
        <v>83</v>
      </c>
      <c r="L3" s="26">
        <f>BDD!$H$2:$H$21-BDD!$K$2:$K$21</f>
        <v>3</v>
      </c>
    </row>
    <row r="4" spans="1:12" x14ac:dyDescent="0.25">
      <c r="A4" s="10">
        <v>41277</v>
      </c>
      <c r="B4" s="13">
        <f>YEAR(Tableau2[[#This Row],[Date]])</f>
        <v>2013</v>
      </c>
      <c r="C4" s="18">
        <f>MONTH(Tableau2[[#This Row],[Date]])</f>
        <v>1</v>
      </c>
      <c r="D4" s="18">
        <f>INT(MOD(INT((Tableau2[[#This Row],[Date]]-2)/7)+0.6,52+5/28))+1</f>
        <v>1</v>
      </c>
      <c r="E4" s="3" t="s">
        <v>5</v>
      </c>
      <c r="F4" s="3" t="s">
        <v>1</v>
      </c>
      <c r="G4" s="3">
        <v>7</v>
      </c>
      <c r="H4" s="3">
        <v>41</v>
      </c>
      <c r="I4" s="22">
        <f>Tableau2[[#This Row],[Poids]]*Tableau2[[#This Row],[Qté Produite]]</f>
        <v>287</v>
      </c>
      <c r="J4" s="2" t="s">
        <v>17</v>
      </c>
      <c r="K4" s="3">
        <v>48</v>
      </c>
      <c r="L4" s="27">
        <f>BDD!$H$2:$H$21-BDD!$K$2:$K$21</f>
        <v>-7</v>
      </c>
    </row>
    <row r="5" spans="1:12" x14ac:dyDescent="0.25">
      <c r="A5" s="7">
        <v>41278</v>
      </c>
      <c r="B5" s="14">
        <f>YEAR(Tableau2[[#This Row],[Date]])</f>
        <v>2013</v>
      </c>
      <c r="C5" s="19">
        <f>MONTH(Tableau2[[#This Row],[Date]])</f>
        <v>1</v>
      </c>
      <c r="D5" s="19">
        <f>INT(MOD(INT((Tableau2[[#This Row],[Date]]-2)/7)+0.6,52+5/28))+1</f>
        <v>1</v>
      </c>
      <c r="E5" s="2" t="s">
        <v>5</v>
      </c>
      <c r="F5" s="2" t="s">
        <v>7</v>
      </c>
      <c r="G5" s="4">
        <v>50</v>
      </c>
      <c r="H5" s="4">
        <v>20</v>
      </c>
      <c r="I5" s="23">
        <f>Tableau2[[#This Row],[Poids]]*Tableau2[[#This Row],[Qté Produite]]</f>
        <v>1000</v>
      </c>
      <c r="J5" s="4" t="s">
        <v>16</v>
      </c>
      <c r="K5" s="4">
        <v>25</v>
      </c>
      <c r="L5" s="28">
        <f>BDD!$H$2:$H$21-BDD!$K$2:$K$21</f>
        <v>-5</v>
      </c>
    </row>
    <row r="6" spans="1:12" x14ac:dyDescent="0.25">
      <c r="A6" s="7">
        <v>41279</v>
      </c>
      <c r="B6" s="14">
        <f>YEAR(Tableau2[[#This Row],[Date]])</f>
        <v>2013</v>
      </c>
      <c r="C6" s="19">
        <f>MONTH(Tableau2[[#This Row],[Date]])</f>
        <v>1</v>
      </c>
      <c r="D6" s="19">
        <f>INT(MOD(INT((Tableau2[[#This Row],[Date]]-2)/7)+0.6,52+5/28))+1</f>
        <v>1</v>
      </c>
      <c r="E6" s="4" t="s">
        <v>6</v>
      </c>
      <c r="F6" s="4" t="s">
        <v>10</v>
      </c>
      <c r="G6" s="4">
        <v>2.5</v>
      </c>
      <c r="H6" s="4">
        <v>58</v>
      </c>
      <c r="I6" s="23">
        <f>Tableau2[[#This Row],[Poids]]*Tableau2[[#This Row],[Qté Produite]]</f>
        <v>145</v>
      </c>
      <c r="J6" s="4" t="s">
        <v>14</v>
      </c>
      <c r="K6" s="4">
        <v>10</v>
      </c>
      <c r="L6" s="28">
        <f>BDD!$H$2:$H$21-BDD!$K$2:$K$21</f>
        <v>48</v>
      </c>
    </row>
    <row r="7" spans="1:12" x14ac:dyDescent="0.25">
      <c r="A7" s="7">
        <v>41280</v>
      </c>
      <c r="B7" s="14">
        <f>YEAR(Tableau2[[#This Row],[Date]])</f>
        <v>2013</v>
      </c>
      <c r="C7" s="19">
        <f>MONTH(Tableau2[[#This Row],[Date]])</f>
        <v>1</v>
      </c>
      <c r="D7" s="19">
        <f>INT(MOD(INT((Tableau2[[#This Row],[Date]]-2)/7)+0.6,52+5/28))+1</f>
        <v>1</v>
      </c>
      <c r="E7" s="4" t="s">
        <v>6</v>
      </c>
      <c r="F7" s="4" t="s">
        <v>11</v>
      </c>
      <c r="G7" s="4">
        <v>5</v>
      </c>
      <c r="H7" s="4">
        <v>98</v>
      </c>
      <c r="I7" s="23">
        <f>Tableau2[[#This Row],[Poids]]*Tableau2[[#This Row],[Qté Produite]]</f>
        <v>490</v>
      </c>
      <c r="J7" s="4" t="s">
        <v>17</v>
      </c>
      <c r="K7" s="4">
        <v>26</v>
      </c>
      <c r="L7" s="28">
        <f>BDD!$H$2:$H$21-BDD!$K$2:$K$21</f>
        <v>72</v>
      </c>
    </row>
    <row r="8" spans="1:12" x14ac:dyDescent="0.25">
      <c r="A8" s="7">
        <v>41281</v>
      </c>
      <c r="B8" s="14">
        <f>YEAR(Tableau2[[#This Row],[Date]])</f>
        <v>2013</v>
      </c>
      <c r="C8" s="19">
        <f>MONTH(Tableau2[[#This Row],[Date]])</f>
        <v>1</v>
      </c>
      <c r="D8" s="19">
        <f>INT(MOD(INT((Tableau2[[#This Row],[Date]]-2)/7)+0.6,52+5/28))+1</f>
        <v>2</v>
      </c>
      <c r="E8" s="4" t="s">
        <v>5</v>
      </c>
      <c r="F8" s="4" t="s">
        <v>1</v>
      </c>
      <c r="G8" s="4">
        <v>20</v>
      </c>
      <c r="H8" s="4">
        <v>68</v>
      </c>
      <c r="I8" s="23">
        <f>Tableau2[[#This Row],[Poids]]*Tableau2[[#This Row],[Qté Produite]]</f>
        <v>1360</v>
      </c>
      <c r="J8" s="4" t="s">
        <v>17</v>
      </c>
      <c r="K8" s="4">
        <v>76</v>
      </c>
      <c r="L8" s="28">
        <f>BDD!$H$2:$H$21-BDD!$K$2:$K$21</f>
        <v>-8</v>
      </c>
    </row>
    <row r="9" spans="1:12" x14ac:dyDescent="0.25">
      <c r="A9" s="7">
        <v>41282</v>
      </c>
      <c r="B9" s="14">
        <f>YEAR(Tableau2[[#This Row],[Date]])</f>
        <v>2013</v>
      </c>
      <c r="C9" s="19">
        <f>MONTH(Tableau2[[#This Row],[Date]])</f>
        <v>1</v>
      </c>
      <c r="D9" s="19">
        <f>INT(MOD(INT((Tableau2[[#This Row],[Date]]-2)/7)+0.6,52+5/28))+1</f>
        <v>2</v>
      </c>
      <c r="E9" s="4" t="s">
        <v>5</v>
      </c>
      <c r="F9" s="4" t="s">
        <v>9</v>
      </c>
      <c r="G9" s="4">
        <v>30</v>
      </c>
      <c r="H9" s="4">
        <v>82</v>
      </c>
      <c r="I9" s="23">
        <f>Tableau2[[#This Row],[Poids]]*Tableau2[[#This Row],[Qté Produite]]</f>
        <v>2460</v>
      </c>
      <c r="J9" s="4" t="s">
        <v>15</v>
      </c>
      <c r="K9" s="4">
        <v>87</v>
      </c>
      <c r="L9" s="28">
        <f>BDD!$H$2:$H$21-BDD!$K$2:$K$21</f>
        <v>-5</v>
      </c>
    </row>
    <row r="10" spans="1:12" x14ac:dyDescent="0.25">
      <c r="A10" s="7">
        <v>41283</v>
      </c>
      <c r="B10" s="14">
        <f>YEAR(Tableau2[[#This Row],[Date]])</f>
        <v>2013</v>
      </c>
      <c r="C10" s="19">
        <f>MONTH(Tableau2[[#This Row],[Date]])</f>
        <v>1</v>
      </c>
      <c r="D10" s="19">
        <f>INT(MOD(INT((Tableau2[[#This Row],[Date]]-2)/7)+0.6,52+5/28))+1</f>
        <v>2</v>
      </c>
      <c r="E10" s="4" t="s">
        <v>6</v>
      </c>
      <c r="F10" s="4" t="s">
        <v>12</v>
      </c>
      <c r="G10" s="4">
        <v>2.5</v>
      </c>
      <c r="H10" s="4">
        <v>16</v>
      </c>
      <c r="I10" s="23">
        <f>Tableau2[[#This Row],[Poids]]*Tableau2[[#This Row],[Qté Produite]]</f>
        <v>40</v>
      </c>
      <c r="J10" s="4" t="s">
        <v>16</v>
      </c>
      <c r="K10" s="4">
        <v>70</v>
      </c>
      <c r="L10" s="28">
        <f>BDD!$H$2:$H$21-BDD!$K$2:$K$21</f>
        <v>-54</v>
      </c>
    </row>
    <row r="11" spans="1:12" x14ac:dyDescent="0.25">
      <c r="A11" s="7">
        <v>41284</v>
      </c>
      <c r="B11" s="14">
        <f>YEAR(Tableau2[[#This Row],[Date]])</f>
        <v>2013</v>
      </c>
      <c r="C11" s="19">
        <f>MONTH(Tableau2[[#This Row],[Date]])</f>
        <v>1</v>
      </c>
      <c r="D11" s="19">
        <f>INT(MOD(INT((Tableau2[[#This Row],[Date]]-2)/7)+0.6,52+5/28))+1</f>
        <v>2</v>
      </c>
      <c r="E11" s="4" t="s">
        <v>5</v>
      </c>
      <c r="F11" s="4" t="s">
        <v>1</v>
      </c>
      <c r="G11" s="4">
        <v>10</v>
      </c>
      <c r="H11" s="4">
        <v>83</v>
      </c>
      <c r="I11" s="23">
        <f>Tableau2[[#This Row],[Poids]]*Tableau2[[#This Row],[Qté Produite]]</f>
        <v>830</v>
      </c>
      <c r="J11" s="4" t="s">
        <v>14</v>
      </c>
      <c r="K11" s="4">
        <v>16</v>
      </c>
      <c r="L11" s="28">
        <f>BDD!$H$2:$H$21-BDD!$K$2:$K$21</f>
        <v>67</v>
      </c>
    </row>
    <row r="12" spans="1:12" x14ac:dyDescent="0.25">
      <c r="A12" s="7">
        <v>41285</v>
      </c>
      <c r="B12" s="14">
        <f>YEAR(Tableau2[[#This Row],[Date]])</f>
        <v>2013</v>
      </c>
      <c r="C12" s="19">
        <f>MONTH(Tableau2[[#This Row],[Date]])</f>
        <v>1</v>
      </c>
      <c r="D12" s="19">
        <f>INT(MOD(INT((Tableau2[[#This Row],[Date]]-2)/7)+0.6,52+5/28))+1</f>
        <v>2</v>
      </c>
      <c r="E12" s="4" t="s">
        <v>6</v>
      </c>
      <c r="F12" s="4" t="s">
        <v>12</v>
      </c>
      <c r="G12" s="4">
        <v>1</v>
      </c>
      <c r="H12" s="4">
        <v>94</v>
      </c>
      <c r="I12" s="23">
        <f>Tableau2[[#This Row],[Poids]]*Tableau2[[#This Row],[Qté Produite]]</f>
        <v>94</v>
      </c>
      <c r="J12" s="4" t="s">
        <v>17</v>
      </c>
      <c r="K12" s="4">
        <v>21</v>
      </c>
      <c r="L12" s="28">
        <f>BDD!$H$2:$H$21-BDD!$K$2:$K$21</f>
        <v>73</v>
      </c>
    </row>
    <row r="13" spans="1:12" x14ac:dyDescent="0.25">
      <c r="A13" s="7">
        <v>41286</v>
      </c>
      <c r="B13" s="14">
        <f>YEAR(Tableau2[[#This Row],[Date]])</f>
        <v>2013</v>
      </c>
      <c r="C13" s="19">
        <f>MONTH(Tableau2[[#This Row],[Date]])</f>
        <v>1</v>
      </c>
      <c r="D13" s="19">
        <f>INT(MOD(INT((Tableau2[[#This Row],[Date]]-2)/7)+0.6,52+5/28))+1</f>
        <v>2</v>
      </c>
      <c r="E13" s="4" t="s">
        <v>6</v>
      </c>
      <c r="F13" s="4" t="s">
        <v>10</v>
      </c>
      <c r="G13" s="4">
        <v>5</v>
      </c>
      <c r="H13" s="4">
        <v>12</v>
      </c>
      <c r="I13" s="23">
        <f>Tableau2[[#This Row],[Poids]]*Tableau2[[#This Row],[Qté Produite]]</f>
        <v>60</v>
      </c>
      <c r="J13" s="4" t="s">
        <v>14</v>
      </c>
      <c r="K13" s="4">
        <v>58</v>
      </c>
      <c r="L13" s="28">
        <f>BDD!$H$2:$H$21-BDD!$K$2:$K$21</f>
        <v>-46</v>
      </c>
    </row>
    <row r="14" spans="1:12" x14ac:dyDescent="0.25">
      <c r="A14" s="7">
        <v>41287</v>
      </c>
      <c r="B14" s="14">
        <f>YEAR(Tableau2[[#This Row],[Date]])</f>
        <v>2013</v>
      </c>
      <c r="C14" s="19">
        <f>MONTH(Tableau2[[#This Row],[Date]])</f>
        <v>1</v>
      </c>
      <c r="D14" s="19">
        <f>INT(MOD(INT((Tableau2[[#This Row],[Date]]-2)/7)+0.6,52+5/28))+1</f>
        <v>2</v>
      </c>
      <c r="E14" s="4" t="s">
        <v>6</v>
      </c>
      <c r="F14" s="4" t="s">
        <v>11</v>
      </c>
      <c r="G14" s="4">
        <v>5</v>
      </c>
      <c r="H14" s="4">
        <v>34</v>
      </c>
      <c r="I14" s="23">
        <f>Tableau2[[#This Row],[Poids]]*Tableau2[[#This Row],[Qté Produite]]</f>
        <v>170</v>
      </c>
      <c r="J14" s="4" t="s">
        <v>14</v>
      </c>
      <c r="K14" s="4">
        <v>29</v>
      </c>
      <c r="L14" s="28">
        <f>BDD!$H$2:$H$21-BDD!$K$2:$K$21</f>
        <v>5</v>
      </c>
    </row>
    <row r="15" spans="1:12" x14ac:dyDescent="0.25">
      <c r="A15" s="7">
        <v>41288</v>
      </c>
      <c r="B15" s="14">
        <f>YEAR(Tableau2[[#This Row],[Date]])</f>
        <v>2013</v>
      </c>
      <c r="C15" s="19">
        <f>MONTH(Tableau2[[#This Row],[Date]])</f>
        <v>1</v>
      </c>
      <c r="D15" s="19">
        <f>INT(MOD(INT((Tableau2[[#This Row],[Date]]-2)/7)+0.6,52+5/28))+1</f>
        <v>3</v>
      </c>
      <c r="E15" s="4" t="s">
        <v>5</v>
      </c>
      <c r="F15" s="4" t="s">
        <v>7</v>
      </c>
      <c r="G15" s="4">
        <v>10</v>
      </c>
      <c r="H15" s="4">
        <v>64</v>
      </c>
      <c r="I15" s="23">
        <f>Tableau2[[#This Row],[Poids]]*Tableau2[[#This Row],[Qté Produite]]</f>
        <v>640</v>
      </c>
      <c r="J15" s="4" t="s">
        <v>15</v>
      </c>
      <c r="K15" s="4">
        <v>53</v>
      </c>
      <c r="L15" s="28">
        <f>BDD!$H$2:$H$21-BDD!$K$2:$K$21</f>
        <v>11</v>
      </c>
    </row>
    <row r="16" spans="1:12" x14ac:dyDescent="0.25">
      <c r="A16" s="7">
        <v>41289</v>
      </c>
      <c r="B16" s="14">
        <f>YEAR(Tableau2[[#This Row],[Date]])</f>
        <v>2013</v>
      </c>
      <c r="C16" s="19">
        <f>MONTH(Tableau2[[#This Row],[Date]])</f>
        <v>1</v>
      </c>
      <c r="D16" s="19">
        <f>INT(MOD(INT((Tableau2[[#This Row],[Date]]-2)/7)+0.6,52+5/28))+1</f>
        <v>3</v>
      </c>
      <c r="E16" s="4" t="s">
        <v>5</v>
      </c>
      <c r="F16" s="4" t="s">
        <v>0</v>
      </c>
      <c r="G16" s="4">
        <v>20</v>
      </c>
      <c r="H16" s="4">
        <v>50</v>
      </c>
      <c r="I16" s="23">
        <f>Tableau2[[#This Row],[Poids]]*Tableau2[[#This Row],[Qté Produite]]</f>
        <v>1000</v>
      </c>
      <c r="J16" s="4" t="s">
        <v>16</v>
      </c>
      <c r="K16" s="4">
        <v>40</v>
      </c>
      <c r="L16" s="28">
        <f>BDD!$H$2:$H$21-BDD!$K$2:$K$21</f>
        <v>10</v>
      </c>
    </row>
    <row r="17" spans="1:12" x14ac:dyDescent="0.25">
      <c r="A17" s="7">
        <v>41290</v>
      </c>
      <c r="B17" s="14">
        <f>YEAR(Tableau2[[#This Row],[Date]])</f>
        <v>2013</v>
      </c>
      <c r="C17" s="19">
        <f>MONTH(Tableau2[[#This Row],[Date]])</f>
        <v>1</v>
      </c>
      <c r="D17" s="19">
        <f>INT(MOD(INT((Tableau2[[#This Row],[Date]]-2)/7)+0.6,52+5/28))+1</f>
        <v>3</v>
      </c>
      <c r="E17" s="4" t="s">
        <v>5</v>
      </c>
      <c r="F17" s="4" t="s">
        <v>9</v>
      </c>
      <c r="G17" s="4">
        <v>5</v>
      </c>
      <c r="H17" s="4">
        <v>26</v>
      </c>
      <c r="I17" s="23">
        <f>Tableau2[[#This Row],[Poids]]*Tableau2[[#This Row],[Qté Produite]]</f>
        <v>130</v>
      </c>
      <c r="J17" s="4" t="s">
        <v>16</v>
      </c>
      <c r="K17" s="4">
        <v>27</v>
      </c>
      <c r="L17" s="28">
        <f>BDD!$H$2:$H$21-BDD!$K$2:$K$21</f>
        <v>-1</v>
      </c>
    </row>
    <row r="18" spans="1:12" x14ac:dyDescent="0.25">
      <c r="A18" s="7">
        <v>41291</v>
      </c>
      <c r="B18" s="14">
        <f>YEAR(Tableau2[[#This Row],[Date]])</f>
        <v>2013</v>
      </c>
      <c r="C18" s="19">
        <f>MONTH(Tableau2[[#This Row],[Date]])</f>
        <v>1</v>
      </c>
      <c r="D18" s="19">
        <f>INT(MOD(INT((Tableau2[[#This Row],[Date]]-2)/7)+0.6,52+5/28))+1</f>
        <v>3</v>
      </c>
      <c r="E18" s="4" t="s">
        <v>6</v>
      </c>
      <c r="F18" s="4" t="s">
        <v>10</v>
      </c>
      <c r="G18" s="4">
        <v>2.5</v>
      </c>
      <c r="H18" s="4">
        <v>14</v>
      </c>
      <c r="I18" s="23">
        <f>Tableau2[[#This Row],[Poids]]*Tableau2[[#This Row],[Qté Produite]]</f>
        <v>35</v>
      </c>
      <c r="J18" s="4" t="s">
        <v>17</v>
      </c>
      <c r="K18" s="4">
        <v>54</v>
      </c>
      <c r="L18" s="28">
        <f>BDD!$H$2:$H$21-BDD!$K$2:$K$21</f>
        <v>-40</v>
      </c>
    </row>
    <row r="19" spans="1:12" x14ac:dyDescent="0.25">
      <c r="A19" s="7">
        <v>41292</v>
      </c>
      <c r="B19" s="14">
        <f>YEAR(Tableau2[[#This Row],[Date]])</f>
        <v>2013</v>
      </c>
      <c r="C19" s="19">
        <f>MONTH(Tableau2[[#This Row],[Date]])</f>
        <v>1</v>
      </c>
      <c r="D19" s="19">
        <f>INT(MOD(INT((Tableau2[[#This Row],[Date]]-2)/7)+0.6,52+5/28))+1</f>
        <v>3</v>
      </c>
      <c r="E19" s="4" t="s">
        <v>5</v>
      </c>
      <c r="F19" s="4" t="s">
        <v>7</v>
      </c>
      <c r="G19" s="4">
        <v>50</v>
      </c>
      <c r="H19" s="4">
        <v>30</v>
      </c>
      <c r="I19" s="23">
        <f>Tableau2[[#This Row],[Poids]]*Tableau2[[#This Row],[Qté Produite]]</f>
        <v>1500</v>
      </c>
      <c r="J19" s="4" t="s">
        <v>17</v>
      </c>
      <c r="K19" s="4">
        <v>76</v>
      </c>
      <c r="L19" s="28">
        <f>BDD!$H$2:$H$21-BDD!$K$2:$K$21</f>
        <v>-46</v>
      </c>
    </row>
    <row r="20" spans="1:12" x14ac:dyDescent="0.25">
      <c r="A20" s="7">
        <v>41293</v>
      </c>
      <c r="B20" s="14">
        <f>YEAR(Tableau2[[#This Row],[Date]])</f>
        <v>2013</v>
      </c>
      <c r="C20" s="19">
        <f>MONTH(Tableau2[[#This Row],[Date]])</f>
        <v>1</v>
      </c>
      <c r="D20" s="19">
        <f>INT(MOD(INT((Tableau2[[#This Row],[Date]]-2)/7)+0.6,52+5/28))+1</f>
        <v>3</v>
      </c>
      <c r="E20" s="4" t="s">
        <v>6</v>
      </c>
      <c r="F20" s="4" t="s">
        <v>11</v>
      </c>
      <c r="G20" s="4">
        <v>1</v>
      </c>
      <c r="H20" s="4">
        <v>3</v>
      </c>
      <c r="I20" s="23">
        <f>Tableau2[[#This Row],[Poids]]*Tableau2[[#This Row],[Qté Produite]]</f>
        <v>3</v>
      </c>
      <c r="J20" s="4" t="s">
        <v>14</v>
      </c>
      <c r="K20" s="4">
        <v>52</v>
      </c>
      <c r="L20" s="28">
        <f>BDD!$H$2:$H$21-BDD!$K$2:$K$21</f>
        <v>-49</v>
      </c>
    </row>
    <row r="21" spans="1:12" x14ac:dyDescent="0.25">
      <c r="A21" s="7">
        <v>41294</v>
      </c>
      <c r="B21" s="14">
        <f>YEAR(Tableau2[[#This Row],[Date]])</f>
        <v>2013</v>
      </c>
      <c r="C21" s="19">
        <f>MONTH(Tableau2[[#This Row],[Date]])</f>
        <v>1</v>
      </c>
      <c r="D21" s="19">
        <f>INT(MOD(INT((Tableau2[[#This Row],[Date]]-2)/7)+0.6,52+5/28))+1</f>
        <v>3</v>
      </c>
      <c r="E21" s="4" t="s">
        <v>5</v>
      </c>
      <c r="F21" s="4" t="s">
        <v>7</v>
      </c>
      <c r="G21" s="4">
        <v>5</v>
      </c>
      <c r="H21" s="4">
        <v>68</v>
      </c>
      <c r="I21" s="23">
        <f>Tableau2[[#This Row],[Poids]]*Tableau2[[#This Row],[Qté Produite]]</f>
        <v>340</v>
      </c>
      <c r="J21" s="4" t="s">
        <v>15</v>
      </c>
      <c r="K21" s="4">
        <v>33</v>
      </c>
      <c r="L21" s="28">
        <f>BDD!$H$2:$H$21-BDD!$K$2:$K$21</f>
        <v>35</v>
      </c>
    </row>
  </sheetData>
  <dataValidations count="4">
    <dataValidation type="list" allowBlank="1" showInputMessage="1" showErrorMessage="1" sqref="J2:J21">
      <formula1>Sites_expédition</formula1>
    </dataValidation>
    <dataValidation type="list" allowBlank="1" showInputMessage="1" showErrorMessage="1" sqref="E2:E21">
      <formula1>Produits</formula1>
    </dataValidation>
    <dataValidation type="list" allowBlank="1" showInputMessage="1" showErrorMessage="1" sqref="F2:F21">
      <formula1>IF(E2="Broches",Broches,Barquettes)</formula1>
    </dataValidation>
    <dataValidation type="list" allowBlank="1" showInputMessage="1" showErrorMessage="1" sqref="G2:G21">
      <formula1>IF(E2="Broches",Pds_broche,Pds_barquette)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G1:O11"/>
  <sheetViews>
    <sheetView showGridLines="0" tabSelected="1" workbookViewId="0">
      <selection activeCell="B20" sqref="B20"/>
    </sheetView>
  </sheetViews>
  <sheetFormatPr baseColWidth="10" defaultRowHeight="15" x14ac:dyDescent="0.25"/>
  <cols>
    <col min="1" max="1" width="3.28515625" customWidth="1"/>
    <col min="2" max="2" width="21.42578125" customWidth="1"/>
    <col min="3" max="3" width="14.28515625" bestFit="1" customWidth="1"/>
    <col min="4" max="4" width="12.140625" customWidth="1"/>
    <col min="5" max="5" width="14.42578125" bestFit="1" customWidth="1"/>
    <col min="6" max="6" width="11.85546875" customWidth="1"/>
    <col min="7" max="7" width="21.42578125" customWidth="1"/>
    <col min="8" max="8" width="14.28515625" customWidth="1"/>
    <col min="9" max="9" width="12.140625" customWidth="1"/>
    <col min="10" max="10" width="14.42578125" customWidth="1"/>
    <col min="11" max="11" width="11.85546875" customWidth="1"/>
    <col min="12" max="12" width="10.85546875" customWidth="1"/>
    <col min="13" max="13" width="13.5703125" customWidth="1"/>
    <col min="14" max="15" width="10.5703125" customWidth="1"/>
  </cols>
  <sheetData>
    <row r="1" spans="7:15" s="1" customFormat="1" x14ac:dyDescent="0.25">
      <c r="G1"/>
      <c r="H1"/>
      <c r="I1"/>
      <c r="J1"/>
      <c r="K1"/>
      <c r="L1"/>
    </row>
    <row r="2" spans="7:15" ht="15.75" x14ac:dyDescent="0.25">
      <c r="G2" s="29"/>
      <c r="H2" s="29" t="s">
        <v>33</v>
      </c>
      <c r="I2" s="29" t="s">
        <v>34</v>
      </c>
      <c r="J2" s="29" t="s">
        <v>32</v>
      </c>
      <c r="K2" s="29" t="s">
        <v>31</v>
      </c>
    </row>
    <row r="3" spans="7:15" ht="15.75" x14ac:dyDescent="0.25">
      <c r="G3" s="32" t="s">
        <v>11</v>
      </c>
      <c r="H3" s="30">
        <v>135</v>
      </c>
      <c r="I3" s="30">
        <v>663</v>
      </c>
      <c r="J3" s="30">
        <v>107</v>
      </c>
      <c r="K3" s="31">
        <v>28</v>
      </c>
    </row>
    <row r="4" spans="7:15" ht="15.75" x14ac:dyDescent="0.25">
      <c r="G4" s="32" t="s">
        <v>10</v>
      </c>
      <c r="H4" s="30">
        <v>170</v>
      </c>
      <c r="I4" s="30">
        <v>670</v>
      </c>
      <c r="J4" s="30">
        <v>205</v>
      </c>
      <c r="K4" s="31">
        <v>-35</v>
      </c>
    </row>
    <row r="5" spans="7:15" ht="15.75" x14ac:dyDescent="0.25">
      <c r="G5" s="32" t="s">
        <v>12</v>
      </c>
      <c r="H5" s="30">
        <v>110</v>
      </c>
      <c r="I5" s="30">
        <v>134</v>
      </c>
      <c r="J5" s="30">
        <v>91</v>
      </c>
      <c r="K5" s="31">
        <v>19</v>
      </c>
    </row>
    <row r="6" spans="7:15" ht="15.75" x14ac:dyDescent="0.25">
      <c r="G6" s="32" t="s">
        <v>0</v>
      </c>
      <c r="H6" s="30">
        <v>50</v>
      </c>
      <c r="I6" s="30">
        <v>1000</v>
      </c>
      <c r="J6" s="30">
        <v>40</v>
      </c>
      <c r="K6" s="31">
        <v>10</v>
      </c>
      <c r="L6" s="1"/>
      <c r="M6" s="1"/>
      <c r="N6" s="1"/>
      <c r="O6" s="1"/>
    </row>
    <row r="7" spans="7:15" ht="15.75" x14ac:dyDescent="0.25">
      <c r="G7" s="32" t="s">
        <v>7</v>
      </c>
      <c r="H7" s="30">
        <v>185</v>
      </c>
      <c r="I7" s="30">
        <v>3630</v>
      </c>
      <c r="J7" s="30">
        <v>238</v>
      </c>
      <c r="K7" s="31">
        <v>-53</v>
      </c>
      <c r="L7" s="1"/>
    </row>
    <row r="8" spans="7:15" ht="15.75" x14ac:dyDescent="0.25">
      <c r="G8" s="32" t="s">
        <v>1</v>
      </c>
      <c r="H8" s="30">
        <v>192</v>
      </c>
      <c r="I8" s="30">
        <v>2477</v>
      </c>
      <c r="J8" s="30">
        <v>140</v>
      </c>
      <c r="K8" s="31">
        <v>52</v>
      </c>
      <c r="L8" s="1"/>
    </row>
    <row r="9" spans="7:15" ht="15.75" x14ac:dyDescent="0.25">
      <c r="G9" s="32" t="s">
        <v>9</v>
      </c>
      <c r="H9" s="30">
        <v>108</v>
      </c>
      <c r="I9" s="30">
        <v>2590</v>
      </c>
      <c r="J9" s="30">
        <v>114</v>
      </c>
      <c r="K9" s="31">
        <v>-6</v>
      </c>
      <c r="L9" s="1"/>
    </row>
    <row r="10" spans="7:15" ht="15.75" x14ac:dyDescent="0.25">
      <c r="G10" s="32" t="s">
        <v>30</v>
      </c>
      <c r="H10" s="30">
        <v>950</v>
      </c>
      <c r="I10" s="30">
        <v>11164</v>
      </c>
      <c r="J10" s="30">
        <v>935</v>
      </c>
      <c r="K10" s="31">
        <v>15</v>
      </c>
      <c r="L10" s="1"/>
    </row>
    <row r="11" spans="7:15" x14ac:dyDescent="0.25">
      <c r="L11" s="1"/>
    </row>
  </sheetData>
  <pageMargins left="0.25" right="0.25" top="0.75" bottom="0.75" header="0.3" footer="0.3"/>
  <pageSetup paperSize="9" orientation="landscape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BDD</vt:lpstr>
      <vt:lpstr>TCD 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Jean-Eric Pelouas</cp:lastModifiedBy>
  <cp:lastPrinted>2013-07-12T09:28:59Z</cp:lastPrinted>
  <dcterms:created xsi:type="dcterms:W3CDTF">2013-07-12T09:42:19Z</dcterms:created>
  <dcterms:modified xsi:type="dcterms:W3CDTF">2013-07-18T16:19:15Z</dcterms:modified>
</cp:coreProperties>
</file>