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5" windowWidth="10515" windowHeight="4425"/>
  </bookViews>
  <sheets>
    <sheet name="Jours fériés" sheetId="3" r:id="rId1"/>
    <sheet name="Calcul Congés" sheetId="1" r:id="rId2"/>
  </sheets>
  <definedNames>
    <definedName name="_xlnm._FilterDatabase" localSheetId="1" hidden="1">'Calcul Congés'!$A$1:$D$47</definedName>
    <definedName name="Jours_Fériés">'Jours fériés'!$C$2:$E$12</definedName>
  </definedNames>
  <calcPr calcId="145621"/>
</workbook>
</file>

<file path=xl/calcChain.xml><?xml version="1.0" encoding="utf-8"?>
<calcChain xmlns="http://schemas.openxmlformats.org/spreadsheetml/2006/main">
  <c r="F8" i="1" l="1"/>
  <c r="E8" i="1"/>
  <c r="B3" i="1"/>
  <c r="B4" i="1" s="1"/>
  <c r="B5" i="1" s="1"/>
  <c r="B6" i="1" s="1"/>
  <c r="B7" i="1" s="1"/>
  <c r="D6" i="1" a="1"/>
  <c r="D11" i="1" a="1"/>
  <c r="D15" i="1" a="1"/>
  <c r="D19" i="1" a="1"/>
  <c r="D23" i="1" a="1"/>
  <c r="D28" i="1" a="1"/>
  <c r="D35" i="1" a="1"/>
  <c r="D44" i="1" a="1"/>
  <c r="D32" i="1" a="1"/>
  <c r="D40" i="1" a="1"/>
  <c r="D46" i="1" a="1"/>
  <c r="D5" i="1" a="1"/>
  <c r="D10" i="1" a="1"/>
  <c r="D14" i="1" a="1"/>
  <c r="D18" i="1" a="1"/>
  <c r="D22" i="1" a="1"/>
  <c r="D27" i="1" a="1"/>
  <c r="D33" i="1" a="1"/>
  <c r="D42" i="1" a="1"/>
  <c r="D29" i="1" a="1"/>
  <c r="D38" i="1" a="1"/>
  <c r="D45" i="1" a="1"/>
  <c r="D2" i="1" a="1"/>
  <c r="D4" i="1" a="1"/>
  <c r="D9" i="1" a="1"/>
  <c r="D13" i="1" a="1"/>
  <c r="D17" i="1" a="1"/>
  <c r="D21" i="1" a="1"/>
  <c r="D26" i="1" a="1"/>
  <c r="D31" i="1" a="1"/>
  <c r="D39" i="1" a="1"/>
  <c r="D24" i="1" a="1"/>
  <c r="D36" i="1" a="1"/>
  <c r="D43" i="1" a="1"/>
  <c r="D3" i="1" a="1"/>
  <c r="D7" i="1" a="1"/>
  <c r="D12" i="1" a="1"/>
  <c r="D16" i="1" a="1"/>
  <c r="D20" i="1" a="1"/>
  <c r="D25" i="1" a="1"/>
  <c r="D30" i="1" a="1"/>
  <c r="D37" i="1" a="1"/>
  <c r="D47" i="1" a="1"/>
  <c r="D34" i="1" a="1"/>
  <c r="D41" i="1" a="1"/>
  <c r="D46" i="1" l="1"/>
  <c r="E46" i="1" s="1"/>
  <c r="F46" i="1" s="1"/>
  <c r="D45" i="1"/>
  <c r="E45" i="1" s="1"/>
  <c r="F45" i="1" s="1"/>
  <c r="D43" i="1"/>
  <c r="E43" i="1" s="1"/>
  <c r="F43" i="1" s="1"/>
  <c r="D41" i="1"/>
  <c r="E41" i="1" s="1"/>
  <c r="F41" i="1" s="1"/>
  <c r="D40" i="1"/>
  <c r="E40" i="1" s="1"/>
  <c r="F40" i="1" s="1"/>
  <c r="D38" i="1"/>
  <c r="E38" i="1" s="1"/>
  <c r="F38" i="1" s="1"/>
  <c r="D36" i="1"/>
  <c r="E36" i="1" s="1"/>
  <c r="F36" i="1" s="1"/>
  <c r="D34" i="1"/>
  <c r="E34" i="1" s="1"/>
  <c r="F34" i="1" s="1"/>
  <c r="D32" i="1"/>
  <c r="E32" i="1" s="1"/>
  <c r="F32" i="1" s="1"/>
  <c r="D29" i="1"/>
  <c r="E29" i="1" s="1"/>
  <c r="F29" i="1" s="1"/>
  <c r="D24" i="1"/>
  <c r="E24" i="1" s="1"/>
  <c r="F24" i="1" s="1"/>
  <c r="D47" i="1"/>
  <c r="E47" i="1" s="1"/>
  <c r="F47" i="1" s="1"/>
  <c r="D44" i="1"/>
  <c r="E44" i="1" s="1"/>
  <c r="F44" i="1" s="1"/>
  <c r="D42" i="1"/>
  <c r="E42" i="1" s="1"/>
  <c r="F42" i="1" s="1"/>
  <c r="D39" i="1"/>
  <c r="E39" i="1" s="1"/>
  <c r="F39" i="1" s="1"/>
  <c r="D37" i="1"/>
  <c r="E37" i="1" s="1"/>
  <c r="F37" i="1" s="1"/>
  <c r="D35" i="1"/>
  <c r="E35" i="1" s="1"/>
  <c r="F35" i="1" s="1"/>
  <c r="D33" i="1"/>
  <c r="E33" i="1" s="1"/>
  <c r="F33" i="1" s="1"/>
  <c r="D31" i="1"/>
  <c r="E31" i="1" s="1"/>
  <c r="F31" i="1" s="1"/>
  <c r="D30" i="1"/>
  <c r="E30" i="1" s="1"/>
  <c r="F30" i="1" s="1"/>
  <c r="D28" i="1"/>
  <c r="E28" i="1" s="1"/>
  <c r="F28" i="1" s="1"/>
  <c r="D27" i="1"/>
  <c r="E27" i="1" s="1"/>
  <c r="F27" i="1" s="1"/>
  <c r="D26" i="1"/>
  <c r="E26" i="1" s="1"/>
  <c r="F26" i="1" s="1"/>
  <c r="D25" i="1"/>
  <c r="E25" i="1" s="1"/>
  <c r="F25" i="1" s="1"/>
  <c r="D23" i="1"/>
  <c r="E23" i="1" s="1"/>
  <c r="F23" i="1" s="1"/>
  <c r="D22" i="1"/>
  <c r="E22" i="1" s="1"/>
  <c r="F22" i="1" s="1"/>
  <c r="D21" i="1"/>
  <c r="E21" i="1" s="1"/>
  <c r="F21" i="1" s="1"/>
  <c r="D20" i="1"/>
  <c r="E20" i="1" s="1"/>
  <c r="F20" i="1" s="1"/>
  <c r="D19" i="1"/>
  <c r="E19" i="1" s="1"/>
  <c r="F19" i="1" s="1"/>
  <c r="D18" i="1"/>
  <c r="E18" i="1" s="1"/>
  <c r="F18" i="1" s="1"/>
  <c r="D17" i="1"/>
  <c r="E17" i="1" s="1"/>
  <c r="F17" i="1" s="1"/>
  <c r="D16" i="1"/>
  <c r="E16" i="1" s="1"/>
  <c r="F16" i="1" s="1"/>
  <c r="D15" i="1"/>
  <c r="D14" i="1"/>
  <c r="D13" i="1"/>
  <c r="D12" i="1"/>
  <c r="D11" i="1"/>
  <c r="D10" i="1"/>
  <c r="D9" i="1"/>
  <c r="D7" i="1"/>
  <c r="D6" i="1"/>
  <c r="D5" i="1"/>
  <c r="D4" i="1"/>
  <c r="D3" i="1"/>
  <c r="D2" i="1"/>
  <c r="D8" i="3"/>
  <c r="E8" i="3"/>
  <c r="C8" i="3"/>
  <c r="D5" i="3"/>
  <c r="E5" i="3"/>
  <c r="C5" i="3"/>
  <c r="C3" i="3"/>
  <c r="C9" i="3"/>
  <c r="C10" i="3"/>
  <c r="C11" i="3"/>
  <c r="C12" i="3"/>
  <c r="E3" i="3"/>
  <c r="E9" i="3"/>
  <c r="E10" i="3"/>
  <c r="E11" i="3"/>
  <c r="E12" i="3"/>
  <c r="E2" i="3"/>
  <c r="E4" i="3" s="1"/>
  <c r="C2" i="3"/>
  <c r="C4" i="3" s="1"/>
  <c r="D11" i="3"/>
  <c r="D3" i="3"/>
  <c r="D9" i="3"/>
  <c r="D10" i="3"/>
  <c r="D12" i="3"/>
  <c r="D2" i="3"/>
  <c r="D4" i="3" s="1"/>
  <c r="E3" i="1" l="1"/>
  <c r="F3" i="1" s="1"/>
  <c r="E5" i="1"/>
  <c r="F5" i="1" s="1"/>
  <c r="E7" i="1"/>
  <c r="F7" i="1" s="1"/>
  <c r="E10" i="1"/>
  <c r="F10" i="1" s="1"/>
  <c r="E12" i="1"/>
  <c r="F12" i="1" s="1"/>
  <c r="E14" i="1"/>
  <c r="F14" i="1" s="1"/>
  <c r="E4" i="1"/>
  <c r="F4" i="1" s="1"/>
  <c r="E6" i="1"/>
  <c r="F6" i="1" s="1"/>
  <c r="E9" i="1"/>
  <c r="F9" i="1" s="1"/>
  <c r="E11" i="1"/>
  <c r="F11" i="1" s="1"/>
  <c r="E13" i="1"/>
  <c r="F13" i="1" s="1"/>
  <c r="E15" i="1"/>
  <c r="F15" i="1" s="1"/>
  <c r="E2" i="1"/>
  <c r="F2" i="1" s="1"/>
  <c r="E6" i="3"/>
  <c r="E7" i="3"/>
  <c r="C6" i="3"/>
  <c r="C7" i="3"/>
  <c r="D7" i="3"/>
  <c r="D6" i="3"/>
</calcChain>
</file>

<file path=xl/sharedStrings.xml><?xml version="1.0" encoding="utf-8"?>
<sst xmlns="http://schemas.openxmlformats.org/spreadsheetml/2006/main" count="30" uniqueCount="29">
  <si>
    <t>Pâques</t>
  </si>
  <si>
    <t>Lundi de Pâques</t>
  </si>
  <si>
    <t>Ascension</t>
  </si>
  <si>
    <t>Pentecôte</t>
  </si>
  <si>
    <t>Assomption</t>
  </si>
  <si>
    <t>Toussaint</t>
  </si>
  <si>
    <t>Noël</t>
  </si>
  <si>
    <t>1er janvier</t>
  </si>
  <si>
    <t>la Fête de fin du Ramadan (Aid-EI-Fitr)</t>
  </si>
  <si>
    <t>la Fête de la Tabaski (Aîd-El-Kébir)</t>
  </si>
  <si>
    <t>le lendemain de la Nuit du Destin (Laila-tou-Kadr)</t>
  </si>
  <si>
    <t>Fête du travail</t>
  </si>
  <si>
    <t>Fête nationale</t>
  </si>
  <si>
    <t>Journée Nationale de la Paix</t>
  </si>
  <si>
    <t>le lendemain de l’Anniversaire de la Naissance du Prophète Mahomet (Maouloud)</t>
  </si>
  <si>
    <t>Années</t>
  </si>
  <si>
    <t>Jours fériés = plage C2:E12 en l'absence de données pour les jours 11 à 14</t>
  </si>
  <si>
    <t>Commentaire(s)</t>
  </si>
  <si>
    <t>Si cette fête tombe un dimanche, le lundi est férié.</t>
  </si>
  <si>
    <t>(*)</t>
  </si>
  <si>
    <t>Lundi de Pâques + 38 jours</t>
  </si>
  <si>
    <t>Pâques + 1 jour</t>
  </si>
  <si>
    <t>Lundi de Pâques + 49 jours</t>
  </si>
  <si>
    <t>Noms Prénom</t>
  </si>
  <si>
    <t>Nb jours</t>
  </si>
  <si>
    <t>Date Reprise</t>
  </si>
  <si>
    <t>Date Départ</t>
  </si>
  <si>
    <t>Jours calendaires</t>
  </si>
  <si>
    <t>Week-end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</si>
</sst>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ddd\ dd/mm/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i/>
      <sz val="10"/>
      <color rgb="FFC0000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hair">
        <color rgb="FF002060"/>
      </bottom>
      <diagonal/>
    </border>
    <border>
      <left style="thin">
        <color rgb="FF002060"/>
      </left>
      <right style="thin">
        <color rgb="FF002060"/>
      </right>
      <top style="hair">
        <color rgb="FF002060"/>
      </top>
      <bottom style="hair">
        <color rgb="FF002060"/>
      </bottom>
      <diagonal/>
    </border>
    <border>
      <left style="thin">
        <color rgb="FF002060"/>
      </left>
      <right style="thin">
        <color rgb="FF002060"/>
      </right>
      <top style="hair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0" applyFont="1"/>
    <xf numFmtId="165" fontId="4" fillId="0" borderId="0" xfId="0" applyNumberFormat="1" applyFont="1"/>
    <xf numFmtId="0" fontId="4" fillId="0" borderId="0" xfId="0" applyFont="1" applyAlignment="1">
      <alignment vertical="top" wrapText="1"/>
    </xf>
    <xf numFmtId="165" fontId="4" fillId="0" borderId="0" xfId="0" applyNumberFormat="1" applyFont="1" applyAlignment="1">
      <alignment vertical="top"/>
    </xf>
    <xf numFmtId="0" fontId="6" fillId="0" borderId="0" xfId="0" applyFont="1"/>
    <xf numFmtId="0" fontId="5" fillId="0" borderId="1" xfId="0" applyFont="1" applyBorder="1"/>
    <xf numFmtId="0" fontId="5" fillId="0" borderId="1" xfId="0" applyNumberFormat="1" applyFont="1" applyBorder="1"/>
    <xf numFmtId="0" fontId="5" fillId="0" borderId="1" xfId="0" applyNumberFormat="1" applyFont="1" applyBorder="1" applyAlignment="1">
      <alignment vertical="top"/>
    </xf>
    <xf numFmtId="0" fontId="4" fillId="0" borderId="2" xfId="0" applyFont="1" applyBorder="1" applyAlignment="1">
      <alignment vertical="top" wrapText="1"/>
    </xf>
    <xf numFmtId="165" fontId="4" fillId="0" borderId="2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165" fontId="4" fillId="0" borderId="3" xfId="0" applyNumberFormat="1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165" fontId="4" fillId="0" borderId="4" xfId="0" applyNumberFormat="1" applyFont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165" fontId="2" fillId="0" borderId="5" xfId="0" applyNumberFormat="1" applyFont="1" applyFill="1" applyBorder="1" applyAlignment="1">
      <alignment vertical="top" wrapText="1"/>
    </xf>
    <xf numFmtId="0" fontId="2" fillId="0" borderId="5" xfId="1" applyNumberFormat="1" applyFont="1" applyFill="1" applyBorder="1" applyAlignment="1">
      <alignment vertical="top" wrapText="1"/>
    </xf>
    <xf numFmtId="164" fontId="2" fillId="0" borderId="5" xfId="1" applyNumberFormat="1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165" fontId="3" fillId="0" borderId="2" xfId="0" applyNumberFormat="1" applyFont="1" applyFill="1" applyBorder="1" applyAlignment="1">
      <alignment vertical="top" wrapText="1"/>
    </xf>
    <xf numFmtId="0" fontId="3" fillId="0" borderId="2" xfId="1" applyNumberFormat="1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165" fontId="3" fillId="0" borderId="3" xfId="0" applyNumberFormat="1" applyFont="1" applyFill="1" applyBorder="1" applyAlignment="1">
      <alignment vertical="top" wrapText="1"/>
    </xf>
    <xf numFmtId="0" fontId="3" fillId="0" borderId="3" xfId="1" applyNumberFormat="1" applyFont="1" applyFill="1" applyBorder="1" applyAlignment="1">
      <alignment vertical="top" wrapText="1"/>
    </xf>
    <xf numFmtId="0" fontId="3" fillId="0" borderId="3" xfId="0" applyNumberFormat="1" applyFont="1" applyFill="1" applyBorder="1"/>
    <xf numFmtId="0" fontId="7" fillId="0" borderId="5" xfId="0" applyFont="1" applyFill="1" applyBorder="1" applyAlignment="1">
      <alignment vertical="top" wrapText="1"/>
    </xf>
    <xf numFmtId="0" fontId="0" fillId="0" borderId="0" xfId="0" applyFill="1" applyAlignment="1">
      <alignment vertical="top" wrapText="1"/>
    </xf>
    <xf numFmtId="165" fontId="0" fillId="0" borderId="2" xfId="0" applyNumberFormat="1" applyFill="1" applyBorder="1"/>
    <xf numFmtId="0" fontId="0" fillId="0" borderId="2" xfId="0" applyFont="1" applyFill="1" applyBorder="1" applyAlignment="1">
      <alignment vertical="top" wrapText="1"/>
    </xf>
    <xf numFmtId="0" fontId="0" fillId="0" borderId="0" xfId="0" applyFont="1" applyFill="1" applyAlignment="1">
      <alignment vertical="top" wrapText="1"/>
    </xf>
    <xf numFmtId="165" fontId="0" fillId="0" borderId="3" xfId="0" applyNumberFormat="1" applyFill="1" applyBorder="1"/>
    <xf numFmtId="0" fontId="0" fillId="0" borderId="3" xfId="0" applyFont="1" applyFill="1" applyBorder="1" applyAlignment="1">
      <alignment vertical="top" wrapText="1"/>
    </xf>
    <xf numFmtId="0" fontId="0" fillId="0" borderId="3" xfId="0" applyFill="1" applyBorder="1"/>
    <xf numFmtId="0" fontId="0" fillId="0" borderId="3" xfId="0" applyNumberFormat="1" applyFill="1" applyBorder="1"/>
    <xf numFmtId="0" fontId="0" fillId="0" borderId="0" xfId="0" applyFill="1"/>
    <xf numFmtId="0" fontId="0" fillId="0" borderId="4" xfId="0" applyFill="1" applyBorder="1"/>
    <xf numFmtId="165" fontId="0" fillId="0" borderId="4" xfId="0" applyNumberFormat="1" applyFill="1" applyBorder="1"/>
    <xf numFmtId="0" fontId="0" fillId="0" borderId="4" xfId="0" applyNumberFormat="1" applyFill="1" applyBorder="1"/>
    <xf numFmtId="0" fontId="0" fillId="0" borderId="4" xfId="0" applyFont="1" applyFill="1" applyBorder="1" applyAlignment="1">
      <alignment vertical="top" wrapText="1"/>
    </xf>
    <xf numFmtId="165" fontId="0" fillId="0" borderId="0" xfId="0" applyNumberFormat="1" applyFill="1"/>
    <xf numFmtId="0" fontId="0" fillId="0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9"/>
  <sheetViews>
    <sheetView showGridLines="0" tabSelected="1" workbookViewId="0">
      <selection activeCell="D12" sqref="D12"/>
    </sheetView>
  </sheetViews>
  <sheetFormatPr baseColWidth="10" defaultRowHeight="12.75" x14ac:dyDescent="0.2"/>
  <cols>
    <col min="1" max="1" width="3" style="1" bestFit="1" customWidth="1"/>
    <col min="2" max="2" width="40.42578125" style="1" customWidth="1"/>
    <col min="3" max="3" width="14.7109375" style="1" bestFit="1" customWidth="1"/>
    <col min="4" max="4" width="14.7109375" style="2" bestFit="1" customWidth="1"/>
    <col min="5" max="5" width="14.7109375" style="2" customWidth="1"/>
    <col min="6" max="6" width="35.28515625" style="4" customWidth="1"/>
    <col min="7" max="16384" width="11.42578125" style="1"/>
  </cols>
  <sheetData>
    <row r="1" spans="1:6" x14ac:dyDescent="0.2">
      <c r="B1" s="6" t="s">
        <v>15</v>
      </c>
      <c r="C1" s="6">
        <v>2012</v>
      </c>
      <c r="D1" s="7">
        <v>2013</v>
      </c>
      <c r="E1" s="7">
        <v>2014</v>
      </c>
      <c r="F1" s="8" t="s">
        <v>17</v>
      </c>
    </row>
    <row r="2" spans="1:6" s="3" customFormat="1" x14ac:dyDescent="0.25">
      <c r="A2" s="9"/>
      <c r="B2" s="9" t="s">
        <v>0</v>
      </c>
      <c r="C2" s="10">
        <f>ROUND(DATE(C1,4,MOD(234-11*MOD(C1,19),30))/7,0)*7-6</f>
        <v>41007</v>
      </c>
      <c r="D2" s="10">
        <f>ROUND(DATE(D1,4,MOD(234-11*MOD(D1,19),30))/7,0)*7-6</f>
        <v>41364</v>
      </c>
      <c r="E2" s="10">
        <f>ROUND(DATE(E1,4,MOD(234-11*MOD(E1,19),30))/7,0)*7-6</f>
        <v>41749</v>
      </c>
      <c r="F2" s="10"/>
    </row>
    <row r="3" spans="1:6" s="3" customFormat="1" x14ac:dyDescent="0.25">
      <c r="A3" s="11">
        <v>1</v>
      </c>
      <c r="B3" s="11" t="s">
        <v>7</v>
      </c>
      <c r="C3" s="12">
        <f>DATE(C1,1,1)</f>
        <v>40909</v>
      </c>
      <c r="D3" s="12">
        <f>DATE(D1,1,1)</f>
        <v>41275</v>
      </c>
      <c r="E3" s="12">
        <f>DATE(E1,1,1)</f>
        <v>41640</v>
      </c>
      <c r="F3" s="12"/>
    </row>
    <row r="4" spans="1:6" s="3" customFormat="1" x14ac:dyDescent="0.25">
      <c r="A4" s="11">
        <v>2</v>
      </c>
      <c r="B4" s="11" t="s">
        <v>1</v>
      </c>
      <c r="C4" s="12">
        <f>C2+1</f>
        <v>41008</v>
      </c>
      <c r="D4" s="12">
        <f>D2+1</f>
        <v>41365</v>
      </c>
      <c r="E4" s="12">
        <f>E2+1</f>
        <v>41750</v>
      </c>
      <c r="F4" s="12" t="s">
        <v>21</v>
      </c>
    </row>
    <row r="5" spans="1:6" s="3" customFormat="1" ht="25.5" x14ac:dyDescent="0.25">
      <c r="A5" s="11">
        <v>3</v>
      </c>
      <c r="B5" s="11" t="s">
        <v>11</v>
      </c>
      <c r="C5" s="12">
        <f>IF(WEEKDAY(DATE(C1,5,1))=1,DATE(C1,5,2),DATE(C1,5,1))</f>
        <v>41030</v>
      </c>
      <c r="D5" s="12">
        <f t="shared" ref="D5:E5" si="0">IF(WEEKDAY(DATE(D1,5,1))=1,DATE(D1,5,2),DATE(D1,5,1))</f>
        <v>41395</v>
      </c>
      <c r="E5" s="12">
        <f t="shared" si="0"/>
        <v>41760</v>
      </c>
      <c r="F5" s="12" t="s">
        <v>18</v>
      </c>
    </row>
    <row r="6" spans="1:6" s="3" customFormat="1" x14ac:dyDescent="0.25">
      <c r="A6" s="11">
        <v>4</v>
      </c>
      <c r="B6" s="11" t="s">
        <v>2</v>
      </c>
      <c r="C6" s="12">
        <f>C4+38</f>
        <v>41046</v>
      </c>
      <c r="D6" s="12">
        <f>D4+38</f>
        <v>41403</v>
      </c>
      <c r="E6" s="12">
        <f>E4+38</f>
        <v>41788</v>
      </c>
      <c r="F6" s="12" t="s">
        <v>20</v>
      </c>
    </row>
    <row r="7" spans="1:6" s="3" customFormat="1" x14ac:dyDescent="0.25">
      <c r="A7" s="11">
        <v>5</v>
      </c>
      <c r="B7" s="11" t="s">
        <v>3</v>
      </c>
      <c r="C7" s="12">
        <f>C4+49</f>
        <v>41057</v>
      </c>
      <c r="D7" s="12">
        <f>D4+49</f>
        <v>41414</v>
      </c>
      <c r="E7" s="12">
        <f>E4+49</f>
        <v>41799</v>
      </c>
      <c r="F7" s="12" t="s">
        <v>22</v>
      </c>
    </row>
    <row r="8" spans="1:6" s="3" customFormat="1" ht="25.5" x14ac:dyDescent="0.25">
      <c r="A8" s="11">
        <v>6</v>
      </c>
      <c r="B8" s="11" t="s">
        <v>12</v>
      </c>
      <c r="C8" s="12">
        <f>IF(WEEKDAY(DATE(C1,8,7))=1,DATE(C1,8,7),DATE(C1,8,7))</f>
        <v>41128</v>
      </c>
      <c r="D8" s="12">
        <f t="shared" ref="D8:E8" si="1">IF(WEEKDAY(DATE(D1,8,7))=1,DATE(D1,8,7),DATE(D1,8,7))</f>
        <v>41493</v>
      </c>
      <c r="E8" s="12">
        <f t="shared" si="1"/>
        <v>41858</v>
      </c>
      <c r="F8" s="12" t="s">
        <v>18</v>
      </c>
    </row>
    <row r="9" spans="1:6" s="3" customFormat="1" x14ac:dyDescent="0.25">
      <c r="A9" s="11">
        <v>7</v>
      </c>
      <c r="B9" s="11" t="s">
        <v>4</v>
      </c>
      <c r="C9" s="12">
        <f>DATE(C1,8,15)</f>
        <v>41136</v>
      </c>
      <c r="D9" s="12">
        <f>DATE(D1,8,15)</f>
        <v>41501</v>
      </c>
      <c r="E9" s="12">
        <f>DATE(E1,8,15)</f>
        <v>41866</v>
      </c>
      <c r="F9" s="12"/>
    </row>
    <row r="10" spans="1:6" s="3" customFormat="1" x14ac:dyDescent="0.25">
      <c r="A10" s="11">
        <v>8</v>
      </c>
      <c r="B10" s="11" t="s">
        <v>5</v>
      </c>
      <c r="C10" s="12">
        <f>DATE(C1,11,1)</f>
        <v>41214</v>
      </c>
      <c r="D10" s="12">
        <f>DATE(D1,11,1)</f>
        <v>41579</v>
      </c>
      <c r="E10" s="12">
        <f>DATE(E1,11,1)</f>
        <v>41944</v>
      </c>
      <c r="F10" s="12"/>
    </row>
    <row r="11" spans="1:6" s="3" customFormat="1" x14ac:dyDescent="0.25">
      <c r="A11" s="11">
        <v>9</v>
      </c>
      <c r="B11" s="11" t="s">
        <v>13</v>
      </c>
      <c r="C11" s="12">
        <f>DATE(C1,11,15)</f>
        <v>41228</v>
      </c>
      <c r="D11" s="12">
        <f>DATE(D1,11,15)</f>
        <v>41593</v>
      </c>
      <c r="E11" s="12">
        <f>DATE(E1,11,15)</f>
        <v>41958</v>
      </c>
      <c r="F11" s="12"/>
    </row>
    <row r="12" spans="1:6" s="3" customFormat="1" x14ac:dyDescent="0.25">
      <c r="A12" s="11">
        <v>10</v>
      </c>
      <c r="B12" s="11" t="s">
        <v>6</v>
      </c>
      <c r="C12" s="12">
        <f>DATE(C1,12,25)</f>
        <v>41268</v>
      </c>
      <c r="D12" s="12">
        <f>DATE(D1,12,25)</f>
        <v>41633</v>
      </c>
      <c r="E12" s="12">
        <f>DATE(E1,12,25)</f>
        <v>41998</v>
      </c>
      <c r="F12" s="12"/>
    </row>
    <row r="13" spans="1:6" s="3" customFormat="1" x14ac:dyDescent="0.25">
      <c r="A13" s="11">
        <v>11</v>
      </c>
      <c r="B13" s="11" t="s">
        <v>8</v>
      </c>
      <c r="C13" s="11"/>
      <c r="D13" s="12"/>
      <c r="E13" s="12"/>
      <c r="F13" s="12"/>
    </row>
    <row r="14" spans="1:6" s="3" customFormat="1" x14ac:dyDescent="0.25">
      <c r="A14" s="11">
        <v>12</v>
      </c>
      <c r="B14" s="11" t="s">
        <v>9</v>
      </c>
      <c r="C14" s="11"/>
      <c r="D14" s="12"/>
      <c r="E14" s="12"/>
      <c r="F14" s="12"/>
    </row>
    <row r="15" spans="1:6" s="3" customFormat="1" ht="25.5" x14ac:dyDescent="0.25">
      <c r="A15" s="11">
        <v>13</v>
      </c>
      <c r="B15" s="11" t="s">
        <v>14</v>
      </c>
      <c r="C15" s="11"/>
      <c r="D15" s="12"/>
      <c r="E15" s="12"/>
      <c r="F15" s="12"/>
    </row>
    <row r="16" spans="1:6" s="3" customFormat="1" ht="25.5" x14ac:dyDescent="0.25">
      <c r="A16" s="13">
        <v>14</v>
      </c>
      <c r="B16" s="13" t="s">
        <v>10</v>
      </c>
      <c r="C16" s="13"/>
      <c r="D16" s="14"/>
      <c r="E16" s="14"/>
      <c r="F16" s="14"/>
    </row>
    <row r="19" spans="1:2" x14ac:dyDescent="0.2">
      <c r="A19" s="5" t="s">
        <v>19</v>
      </c>
      <c r="B19" s="5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7"/>
  <sheetViews>
    <sheetView showGridLines="0" workbookViewId="0">
      <selection activeCell="D15" sqref="D15"/>
    </sheetView>
  </sheetViews>
  <sheetFormatPr baseColWidth="10" defaultRowHeight="15" x14ac:dyDescent="0.25"/>
  <cols>
    <col min="1" max="1" width="16" style="35" bestFit="1" customWidth="1"/>
    <col min="2" max="2" width="14.7109375" style="40" bestFit="1" customWidth="1"/>
    <col min="3" max="3" width="9" style="41" bestFit="1" customWidth="1"/>
    <col min="4" max="4" width="14.7109375" style="35" bestFit="1" customWidth="1"/>
    <col min="5" max="16384" width="11.42578125" style="35"/>
  </cols>
  <sheetData>
    <row r="1" spans="1:6" s="27" customFormat="1" ht="30" x14ac:dyDescent="0.25">
      <c r="A1" s="15" t="s">
        <v>23</v>
      </c>
      <c r="B1" s="16" t="s">
        <v>26</v>
      </c>
      <c r="C1" s="17" t="s">
        <v>24</v>
      </c>
      <c r="D1" s="18" t="s">
        <v>25</v>
      </c>
      <c r="E1" s="26" t="s">
        <v>27</v>
      </c>
      <c r="F1" s="26" t="s">
        <v>28</v>
      </c>
    </row>
    <row r="2" spans="1:6" s="30" customFormat="1" x14ac:dyDescent="0.25">
      <c r="A2" s="19"/>
      <c r="B2" s="20">
        <v>41246</v>
      </c>
      <c r="C2" s="21">
        <v>1</v>
      </c>
      <c r="D2" s="28">
        <f t="array" aca="1" ref="D2" ca="1">SMALL(IF((WEEKDAY(B2+ROW(INDIRECT("1:366")),2)&lt;7)*((COUNTIF(Jours_Fériés,B2+ROW(INDIRECT("1:366")))=0)),B2+ROW(INDIRECT("1:366"))),C2)</f>
        <v>41247</v>
      </c>
      <c r="E2" s="29">
        <f ca="1">D2-B2</f>
        <v>1</v>
      </c>
      <c r="F2" s="29">
        <f ca="1">E2-C2</f>
        <v>0</v>
      </c>
    </row>
    <row r="3" spans="1:6" s="30" customFormat="1" x14ac:dyDescent="0.25">
      <c r="A3" s="22"/>
      <c r="B3" s="23">
        <f>B2</f>
        <v>41246</v>
      </c>
      <c r="C3" s="24">
        <v>2</v>
      </c>
      <c r="D3" s="31">
        <f t="array" aca="1" ref="D3" ca="1">SMALL(IF((WEEKDAY(B3+ROW(INDIRECT("1:366")),2)&lt;7)*((COUNTIF(Jours_Fériés,B3+ROW(INDIRECT("1:366")))=0)),B3+ROW(INDIRECT("1:366"))),C3)</f>
        <v>41248</v>
      </c>
      <c r="E3" s="32">
        <f t="shared" ref="E3:E15" ca="1" si="0">D3-B3</f>
        <v>2</v>
      </c>
      <c r="F3" s="32">
        <f t="shared" ref="F3:F15" ca="1" si="1">E3-C3</f>
        <v>0</v>
      </c>
    </row>
    <row r="4" spans="1:6" s="30" customFormat="1" x14ac:dyDescent="0.25">
      <c r="A4" s="22"/>
      <c r="B4" s="23">
        <f t="shared" ref="B4:B7" si="2">B3</f>
        <v>41246</v>
      </c>
      <c r="C4" s="24">
        <v>3</v>
      </c>
      <c r="D4" s="31">
        <f t="array" aca="1" ref="D4" ca="1">SMALL(IF((WEEKDAY(B4+ROW(INDIRECT("1:366")),2)&lt;7)*((COUNTIF(Jours_Fériés,B4+ROW(INDIRECT("1:366")))=0)),B4+ROW(INDIRECT("1:366"))),C4)</f>
        <v>41249</v>
      </c>
      <c r="E4" s="32">
        <f t="shared" ca="1" si="0"/>
        <v>3</v>
      </c>
      <c r="F4" s="32">
        <f t="shared" ca="1" si="1"/>
        <v>0</v>
      </c>
    </row>
    <row r="5" spans="1:6" s="30" customFormat="1" x14ac:dyDescent="0.25">
      <c r="A5" s="22"/>
      <c r="B5" s="23">
        <f t="shared" si="2"/>
        <v>41246</v>
      </c>
      <c r="C5" s="24">
        <v>4</v>
      </c>
      <c r="D5" s="31">
        <f t="array" aca="1" ref="D5" ca="1">SMALL(IF((WEEKDAY(B5+ROW(INDIRECT("1:366")),2)&lt;7)*((COUNTIF(Jours_Fériés,B5+ROW(INDIRECT("1:366")))=0)),B5+ROW(INDIRECT("1:366"))),C5)</f>
        <v>41250</v>
      </c>
      <c r="E5" s="32">
        <f t="shared" ca="1" si="0"/>
        <v>4</v>
      </c>
      <c r="F5" s="32">
        <f t="shared" ca="1" si="1"/>
        <v>0</v>
      </c>
    </row>
    <row r="6" spans="1:6" s="30" customFormat="1" x14ac:dyDescent="0.25">
      <c r="A6" s="22"/>
      <c r="B6" s="23">
        <f t="shared" si="2"/>
        <v>41246</v>
      </c>
      <c r="C6" s="24">
        <v>5</v>
      </c>
      <c r="D6" s="31">
        <f t="array" aca="1" ref="D6" ca="1">SMALL(IF((WEEKDAY(B6+ROW(INDIRECT("1:366")),2)&lt;7)*((COUNTIF(Jours_Fériés,B6+ROW(INDIRECT("1:366")))=0)),B6+ROW(INDIRECT("1:366"))),C6)</f>
        <v>41251</v>
      </c>
      <c r="E6" s="32">
        <f t="shared" ca="1" si="0"/>
        <v>5</v>
      </c>
      <c r="F6" s="32">
        <f t="shared" ca="1" si="1"/>
        <v>0</v>
      </c>
    </row>
    <row r="7" spans="1:6" s="30" customFormat="1" x14ac:dyDescent="0.25">
      <c r="A7" s="22"/>
      <c r="B7" s="23">
        <f t="shared" si="2"/>
        <v>41246</v>
      </c>
      <c r="C7" s="24">
        <v>6</v>
      </c>
      <c r="D7" s="31">
        <f t="array" aca="1" ref="D7" ca="1">SMALL(IF((WEEKDAY(B7+ROW(INDIRECT("1:366")),2)&lt;7)*((COUNTIF(Jours_Fériés,B7+ROW(INDIRECT("1:366")))=0)),B7+ROW(INDIRECT("1:366"))),C7)</f>
        <v>41253</v>
      </c>
      <c r="E7" s="32">
        <f t="shared" ca="1" si="0"/>
        <v>7</v>
      </c>
      <c r="F7" s="32">
        <f t="shared" ca="1" si="1"/>
        <v>1</v>
      </c>
    </row>
    <row r="8" spans="1:6" s="30" customFormat="1" x14ac:dyDescent="0.25">
      <c r="A8" s="22"/>
      <c r="B8" s="23">
        <v>41394</v>
      </c>
      <c r="C8" s="24">
        <v>14</v>
      </c>
      <c r="D8" s="31">
        <v>41415</v>
      </c>
      <c r="E8" s="32">
        <f t="shared" si="0"/>
        <v>21</v>
      </c>
      <c r="F8" s="32">
        <f t="shared" si="1"/>
        <v>7</v>
      </c>
    </row>
    <row r="9" spans="1:6" x14ac:dyDescent="0.25">
      <c r="A9" s="33"/>
      <c r="B9" s="31">
        <v>41253</v>
      </c>
      <c r="C9" s="34">
        <v>27</v>
      </c>
      <c r="D9" s="31">
        <f t="array" aca="1" ref="D9" ca="1">SMALL(IF((WEEKDAY(B9+ROW(INDIRECT("1:366")),2)&lt;7)*((COUNTIF(Jours_Fériés,B9+ROW(INDIRECT("1:366")))=0)),B9+ROW(INDIRECT("1:366"))),C9)</f>
        <v>41286</v>
      </c>
      <c r="E9" s="32">
        <f t="shared" ca="1" si="0"/>
        <v>33</v>
      </c>
      <c r="F9" s="32">
        <f t="shared" ca="1" si="1"/>
        <v>6</v>
      </c>
    </row>
    <row r="10" spans="1:6" x14ac:dyDescent="0.25">
      <c r="A10" s="33"/>
      <c r="B10" s="31">
        <v>41246</v>
      </c>
      <c r="C10" s="34">
        <v>28</v>
      </c>
      <c r="D10" s="31">
        <f t="array" aca="1" ref="D10" ca="1">SMALL(IF((WEEKDAY(B10+ROW(INDIRECT("1:366")),2)&lt;7)*((COUNTIF(Jours_Fériés,B10+ROW(INDIRECT("1:366")))=0)),B10+ROW(INDIRECT("1:366"))),C10)</f>
        <v>41281</v>
      </c>
      <c r="E10" s="32">
        <f t="shared" ca="1" si="0"/>
        <v>35</v>
      </c>
      <c r="F10" s="32">
        <f t="shared" ca="1" si="1"/>
        <v>7</v>
      </c>
    </row>
    <row r="11" spans="1:6" x14ac:dyDescent="0.25">
      <c r="A11" s="33"/>
      <c r="B11" s="31">
        <v>41386</v>
      </c>
      <c r="C11" s="34">
        <v>25</v>
      </c>
      <c r="D11" s="31">
        <f t="array" aca="1" ref="D11" ca="1">SMALL(IF((WEEKDAY(B11+ROW(INDIRECT("1:366")),2)&lt;7)*((COUNTIF(Jours_Fériés,B11+ROW(INDIRECT("1:366")))=0)),B11+ROW(INDIRECT("1:366"))),C11)</f>
        <v>41418</v>
      </c>
      <c r="E11" s="32">
        <f t="shared" ca="1" si="0"/>
        <v>32</v>
      </c>
      <c r="F11" s="32">
        <f t="shared" ca="1" si="1"/>
        <v>7</v>
      </c>
    </row>
    <row r="12" spans="1:6" x14ac:dyDescent="0.25">
      <c r="A12" s="33"/>
      <c r="B12" s="31">
        <v>41253</v>
      </c>
      <c r="C12" s="34">
        <v>20</v>
      </c>
      <c r="D12" s="31">
        <f t="array" aca="1" ref="D12" ca="1">SMALL(IF((WEEKDAY(B12+ROW(INDIRECT("1:366")),2)&lt;7)*((COUNTIF(Jours_Fériés,B12+ROW(INDIRECT("1:366")))=0)),B12+ROW(INDIRECT("1:366"))),C12)</f>
        <v>41278</v>
      </c>
      <c r="E12" s="32">
        <f t="shared" ca="1" si="0"/>
        <v>25</v>
      </c>
      <c r="F12" s="32">
        <f t="shared" ca="1" si="1"/>
        <v>5</v>
      </c>
    </row>
    <row r="13" spans="1:6" x14ac:dyDescent="0.25">
      <c r="A13" s="33"/>
      <c r="B13" s="31">
        <v>41323</v>
      </c>
      <c r="C13" s="25">
        <v>27</v>
      </c>
      <c r="D13" s="31">
        <f t="array" aca="1" ref="D13" ca="1">SMALL(IF((WEEKDAY(B13+ROW(INDIRECT("1:366")),2)&lt;7)*((COUNTIF(Jours_Fériés,B13+ROW(INDIRECT("1:366")))=0)),B13+ROW(INDIRECT("1:366"))),C13)</f>
        <v>41354</v>
      </c>
      <c r="E13" s="32">
        <f t="shared" ca="1" si="0"/>
        <v>31</v>
      </c>
      <c r="F13" s="32">
        <f t="shared" ca="1" si="1"/>
        <v>4</v>
      </c>
    </row>
    <row r="14" spans="1:6" x14ac:dyDescent="0.25">
      <c r="A14" s="33"/>
      <c r="B14" s="31">
        <v>41323</v>
      </c>
      <c r="C14" s="34">
        <v>27</v>
      </c>
      <c r="D14" s="31">
        <f t="array" aca="1" ref="D14" ca="1">SMALL(IF((WEEKDAY(B14+ROW(INDIRECT("1:366")),2)&lt;7)*((COUNTIF(Jours_Fériés,B14+ROW(INDIRECT("1:366")))=0)),B14+ROW(INDIRECT("1:366"))),C14)</f>
        <v>41354</v>
      </c>
      <c r="E14" s="32">
        <f t="shared" ca="1" si="0"/>
        <v>31</v>
      </c>
      <c r="F14" s="32">
        <f t="shared" ca="1" si="1"/>
        <v>4</v>
      </c>
    </row>
    <row r="15" spans="1:6" x14ac:dyDescent="0.25">
      <c r="A15" s="33"/>
      <c r="B15" s="31">
        <v>41257</v>
      </c>
      <c r="C15" s="34">
        <v>27</v>
      </c>
      <c r="D15" s="31">
        <f t="array" aca="1" ref="D15" ca="1">SMALL(IF((WEEKDAY(B15+ROW(INDIRECT("1:366")),2)&lt;7)*((COUNTIF(Jours_Fériés,B15+ROW(INDIRECT("1:366")))=0)),B15+ROW(INDIRECT("1:366"))),C15)</f>
        <v>41291</v>
      </c>
      <c r="E15" s="32">
        <f t="shared" ca="1" si="0"/>
        <v>34</v>
      </c>
      <c r="F15" s="32">
        <f t="shared" ca="1" si="1"/>
        <v>7</v>
      </c>
    </row>
    <row r="16" spans="1:6" x14ac:dyDescent="0.25">
      <c r="A16" s="33"/>
      <c r="B16" s="31">
        <v>41285</v>
      </c>
      <c r="C16" s="34">
        <v>27</v>
      </c>
      <c r="D16" s="31">
        <f t="array" aca="1" ref="D16" ca="1">SMALL(IF((WEEKDAY(B16+ROW(INDIRECT("1:366")),2)&lt;7)*((COUNTIF(Jours_Fériés,B16+ROW(INDIRECT("1:366")))=0)),B16+ROW(INDIRECT("1:366"))),C16)</f>
        <v>41317</v>
      </c>
      <c r="E16" s="32">
        <f t="shared" ref="E16:E47" ca="1" si="3">D16-B16</f>
        <v>32</v>
      </c>
      <c r="F16" s="32">
        <f t="shared" ref="F16:F47" ca="1" si="4">E16-C16</f>
        <v>5</v>
      </c>
    </row>
    <row r="17" spans="1:6" x14ac:dyDescent="0.25">
      <c r="A17" s="33"/>
      <c r="B17" s="31">
        <v>41345</v>
      </c>
      <c r="C17" s="34">
        <v>27</v>
      </c>
      <c r="D17" s="31">
        <f t="array" aca="1" ref="D17" ca="1">SMALL(IF((WEEKDAY(B17+ROW(INDIRECT("1:366")),2)&lt;7)*((COUNTIF(Jours_Fériés,B17+ROW(INDIRECT("1:366")))=0)),B17+ROW(INDIRECT("1:366"))),C17)</f>
        <v>41377</v>
      </c>
      <c r="E17" s="32">
        <f t="shared" ca="1" si="3"/>
        <v>32</v>
      </c>
      <c r="F17" s="32">
        <f t="shared" ca="1" si="4"/>
        <v>5</v>
      </c>
    </row>
    <row r="18" spans="1:6" x14ac:dyDescent="0.25">
      <c r="A18" s="33"/>
      <c r="B18" s="31">
        <v>41227</v>
      </c>
      <c r="C18" s="34">
        <v>27</v>
      </c>
      <c r="D18" s="31">
        <f t="array" aca="1" ref="D18" ca="1">SMALL(IF((WEEKDAY(B18+ROW(INDIRECT("1:366")),2)&lt;7)*((COUNTIF(Jours_Fériés,B18+ROW(INDIRECT("1:366")))=0)),B18+ROW(INDIRECT("1:366"))),C18)</f>
        <v>41260</v>
      </c>
      <c r="E18" s="32">
        <f t="shared" ca="1" si="3"/>
        <v>33</v>
      </c>
      <c r="F18" s="32">
        <f t="shared" ca="1" si="4"/>
        <v>6</v>
      </c>
    </row>
    <row r="19" spans="1:6" x14ac:dyDescent="0.25">
      <c r="A19" s="33"/>
      <c r="B19" s="31">
        <v>41281</v>
      </c>
      <c r="C19" s="34">
        <v>27</v>
      </c>
      <c r="D19" s="31">
        <f t="array" aca="1" ref="D19" ca="1">SMALL(IF((WEEKDAY(B19+ROW(INDIRECT("1:366")),2)&lt;7)*((COUNTIF(Jours_Fériés,B19+ROW(INDIRECT("1:366")))=0)),B19+ROW(INDIRECT("1:366"))),C19)</f>
        <v>41312</v>
      </c>
      <c r="E19" s="32">
        <f t="shared" ca="1" si="3"/>
        <v>31</v>
      </c>
      <c r="F19" s="32">
        <f t="shared" ca="1" si="4"/>
        <v>4</v>
      </c>
    </row>
    <row r="20" spans="1:6" x14ac:dyDescent="0.25">
      <c r="A20" s="33"/>
      <c r="B20" s="31">
        <v>41316</v>
      </c>
      <c r="C20" s="34">
        <v>27</v>
      </c>
      <c r="D20" s="31">
        <f t="array" aca="1" ref="D20" ca="1">SMALL(IF((WEEKDAY(B20+ROW(INDIRECT("1:366")),2)&lt;7)*((COUNTIF(Jours_Fériés,B20+ROW(INDIRECT("1:366")))=0)),B20+ROW(INDIRECT("1:366"))),C20)</f>
        <v>41347</v>
      </c>
      <c r="E20" s="32">
        <f t="shared" ca="1" si="3"/>
        <v>31</v>
      </c>
      <c r="F20" s="32">
        <f t="shared" ca="1" si="4"/>
        <v>4</v>
      </c>
    </row>
    <row r="21" spans="1:6" x14ac:dyDescent="0.25">
      <c r="A21" s="33"/>
      <c r="B21" s="31">
        <v>41435</v>
      </c>
      <c r="C21" s="34">
        <v>27</v>
      </c>
      <c r="D21" s="31">
        <f t="array" aca="1" ref="D21" ca="1">SMALL(IF((WEEKDAY(B21+ROW(INDIRECT("1:366")),2)&lt;7)*((COUNTIF(Jours_Fériés,B21+ROW(INDIRECT("1:366")))=0)),B21+ROW(INDIRECT("1:366"))),C21)</f>
        <v>41466</v>
      </c>
      <c r="E21" s="32">
        <f t="shared" ca="1" si="3"/>
        <v>31</v>
      </c>
      <c r="F21" s="32">
        <f t="shared" ca="1" si="4"/>
        <v>4</v>
      </c>
    </row>
    <row r="22" spans="1:6" x14ac:dyDescent="0.25">
      <c r="A22" s="33"/>
      <c r="B22" s="31">
        <v>41218</v>
      </c>
      <c r="C22" s="34">
        <v>27</v>
      </c>
      <c r="D22" s="31">
        <f t="array" aca="1" ref="D22" ca="1">SMALL(IF((WEEKDAY(B22+ROW(INDIRECT("1:366")),2)&lt;7)*((COUNTIF(Jours_Fériés,B22+ROW(INDIRECT("1:366")))=0)),B22+ROW(INDIRECT("1:366"))),C22)</f>
        <v>41250</v>
      </c>
      <c r="E22" s="32">
        <f t="shared" ca="1" si="3"/>
        <v>32</v>
      </c>
      <c r="F22" s="32">
        <f t="shared" ca="1" si="4"/>
        <v>5</v>
      </c>
    </row>
    <row r="23" spans="1:6" x14ac:dyDescent="0.25">
      <c r="A23" s="33"/>
      <c r="B23" s="31">
        <v>41339</v>
      </c>
      <c r="C23" s="34">
        <v>27</v>
      </c>
      <c r="D23" s="31">
        <f t="array" aca="1" ref="D23" ca="1">SMALL(IF((WEEKDAY(B23+ROW(INDIRECT("1:366")),2)&lt;7)*((COUNTIF(Jours_Fériés,B23+ROW(INDIRECT("1:366")))=0)),B23+ROW(INDIRECT("1:366"))),C23)</f>
        <v>41372</v>
      </c>
      <c r="E23" s="32">
        <f t="shared" ca="1" si="3"/>
        <v>33</v>
      </c>
      <c r="F23" s="32">
        <f t="shared" ca="1" si="4"/>
        <v>6</v>
      </c>
    </row>
    <row r="24" spans="1:6" x14ac:dyDescent="0.25">
      <c r="A24" s="33"/>
      <c r="B24" s="31">
        <v>41215</v>
      </c>
      <c r="C24" s="34">
        <v>28</v>
      </c>
      <c r="D24" s="31">
        <f t="array" aca="1" ref="D24" ca="1">SMALL(IF((WEEKDAY(B24+ROW(INDIRECT("1:366")),2)&lt;7)*((COUNTIF(Jours_Fériés,B24+ROW(INDIRECT("1:366")))=0)),B24+ROW(INDIRECT("1:366"))),C24)</f>
        <v>41249</v>
      </c>
      <c r="E24" s="32">
        <f t="shared" ca="1" si="3"/>
        <v>34</v>
      </c>
      <c r="F24" s="32">
        <f t="shared" ca="1" si="4"/>
        <v>6</v>
      </c>
    </row>
    <row r="25" spans="1:6" x14ac:dyDescent="0.25">
      <c r="A25" s="33"/>
      <c r="B25" s="31">
        <v>41271</v>
      </c>
      <c r="C25" s="34">
        <v>26</v>
      </c>
      <c r="D25" s="31">
        <f t="array" aca="1" ref="D25" ca="1">SMALL(IF((WEEKDAY(B25+ROW(INDIRECT("1:366")),2)&lt;7)*((COUNTIF(Jours_Fériés,B25+ROW(INDIRECT("1:366")))=0)),B25+ROW(INDIRECT("1:366"))),C25)</f>
        <v>41303</v>
      </c>
      <c r="E25" s="32">
        <f t="shared" ca="1" si="3"/>
        <v>32</v>
      </c>
      <c r="F25" s="32">
        <f t="shared" ca="1" si="4"/>
        <v>6</v>
      </c>
    </row>
    <row r="26" spans="1:6" x14ac:dyDescent="0.25">
      <c r="A26" s="33"/>
      <c r="B26" s="31">
        <v>41351</v>
      </c>
      <c r="C26" s="34">
        <v>27</v>
      </c>
      <c r="D26" s="31">
        <f t="array" aca="1" ref="D26" ca="1">SMALL(IF((WEEKDAY(B26+ROW(INDIRECT("1:366")),2)&lt;7)*((COUNTIF(Jours_Fériés,B26+ROW(INDIRECT("1:366")))=0)),B26+ROW(INDIRECT("1:366"))),C26)</f>
        <v>41383</v>
      </c>
      <c r="E26" s="32">
        <f t="shared" ca="1" si="3"/>
        <v>32</v>
      </c>
      <c r="F26" s="32">
        <f t="shared" ca="1" si="4"/>
        <v>5</v>
      </c>
    </row>
    <row r="27" spans="1:6" x14ac:dyDescent="0.25">
      <c r="A27" s="33"/>
      <c r="B27" s="31">
        <v>41304</v>
      </c>
      <c r="C27" s="34">
        <v>27</v>
      </c>
      <c r="D27" s="31">
        <f t="array" aca="1" ref="D27" ca="1">SMALL(IF((WEEKDAY(B27+ROW(INDIRECT("1:366")),2)&lt;7)*((COUNTIF(Jours_Fériés,B27+ROW(INDIRECT("1:366")))=0)),B27+ROW(INDIRECT("1:366"))),C27)</f>
        <v>41335</v>
      </c>
      <c r="E27" s="32">
        <f t="shared" ca="1" si="3"/>
        <v>31</v>
      </c>
      <c r="F27" s="32">
        <f t="shared" ca="1" si="4"/>
        <v>4</v>
      </c>
    </row>
    <row r="28" spans="1:6" x14ac:dyDescent="0.25">
      <c r="A28" s="33"/>
      <c r="B28" s="31">
        <v>41323</v>
      </c>
      <c r="C28" s="34">
        <v>29</v>
      </c>
      <c r="D28" s="31">
        <f t="array" aca="1" ref="D28" ca="1">SMALL(IF((WEEKDAY(B28+ROW(INDIRECT("1:366")),2)&lt;7)*((COUNTIF(Jours_Fériés,B28+ROW(INDIRECT("1:366")))=0)),B28+ROW(INDIRECT("1:366"))),C28)</f>
        <v>41356</v>
      </c>
      <c r="E28" s="32">
        <f t="shared" ca="1" si="3"/>
        <v>33</v>
      </c>
      <c r="F28" s="32">
        <f t="shared" ca="1" si="4"/>
        <v>4</v>
      </c>
    </row>
    <row r="29" spans="1:6" x14ac:dyDescent="0.25">
      <c r="A29" s="33"/>
      <c r="B29" s="31">
        <v>41290</v>
      </c>
      <c r="C29" s="34">
        <v>29</v>
      </c>
      <c r="D29" s="31">
        <f t="array" aca="1" ref="D29" ca="1">SMALL(IF((WEEKDAY(B29+ROW(INDIRECT("1:366")),2)&lt;7)*((COUNTIF(Jours_Fériés,B29+ROW(INDIRECT("1:366")))=0)),B29+ROW(INDIRECT("1:366"))),C29)</f>
        <v>41324</v>
      </c>
      <c r="E29" s="32">
        <f t="shared" ca="1" si="3"/>
        <v>34</v>
      </c>
      <c r="F29" s="32">
        <f t="shared" ca="1" si="4"/>
        <v>5</v>
      </c>
    </row>
    <row r="30" spans="1:6" x14ac:dyDescent="0.25">
      <c r="A30" s="33"/>
      <c r="B30" s="31">
        <v>41284</v>
      </c>
      <c r="C30" s="34">
        <v>28</v>
      </c>
      <c r="D30" s="31">
        <f t="array" aca="1" ref="D30" ca="1">SMALL(IF((WEEKDAY(B30+ROW(INDIRECT("1:366")),2)&lt;7)*((COUNTIF(Jours_Fériés,B30+ROW(INDIRECT("1:366")))=0)),B30+ROW(INDIRECT("1:366"))),C30)</f>
        <v>41317</v>
      </c>
      <c r="E30" s="32">
        <f t="shared" ca="1" si="3"/>
        <v>33</v>
      </c>
      <c r="F30" s="32">
        <f t="shared" ca="1" si="4"/>
        <v>5</v>
      </c>
    </row>
    <row r="31" spans="1:6" x14ac:dyDescent="0.25">
      <c r="A31" s="33"/>
      <c r="B31" s="31">
        <v>41253</v>
      </c>
      <c r="C31" s="34">
        <v>27</v>
      </c>
      <c r="D31" s="31">
        <f t="array" aca="1" ref="D31" ca="1">SMALL(IF((WEEKDAY(B31+ROW(INDIRECT("1:366")),2)&lt;7)*((COUNTIF(Jours_Fériés,B31+ROW(INDIRECT("1:366")))=0)),B31+ROW(INDIRECT("1:366"))),C31)</f>
        <v>41286</v>
      </c>
      <c r="E31" s="32">
        <f t="shared" ca="1" si="3"/>
        <v>33</v>
      </c>
      <c r="F31" s="32">
        <f t="shared" ca="1" si="4"/>
        <v>6</v>
      </c>
    </row>
    <row r="32" spans="1:6" x14ac:dyDescent="0.25">
      <c r="A32" s="33"/>
      <c r="B32" s="31">
        <v>41296</v>
      </c>
      <c r="C32" s="34">
        <v>25</v>
      </c>
      <c r="D32" s="31">
        <f t="array" aca="1" ref="D32" ca="1">SMALL(IF((WEEKDAY(B32+ROW(INDIRECT("1:366")),2)&lt;7)*((COUNTIF(Jours_Fériés,B32+ROW(INDIRECT("1:366")))=0)),B32+ROW(INDIRECT("1:366"))),C32)</f>
        <v>41325</v>
      </c>
      <c r="E32" s="32">
        <f t="shared" ca="1" si="3"/>
        <v>29</v>
      </c>
      <c r="F32" s="32">
        <f t="shared" ca="1" si="4"/>
        <v>4</v>
      </c>
    </row>
    <row r="33" spans="1:6" x14ac:dyDescent="0.25">
      <c r="A33" s="33"/>
      <c r="B33" s="31">
        <v>41360</v>
      </c>
      <c r="C33" s="34">
        <v>27</v>
      </c>
      <c r="D33" s="31">
        <f t="array" aca="1" ref="D33" ca="1">SMALL(IF((WEEKDAY(B33+ROW(INDIRECT("1:366")),2)&lt;7)*((COUNTIF(Jours_Fériés,B33+ROW(INDIRECT("1:366")))=0)),B33+ROW(INDIRECT("1:366"))),C33)</f>
        <v>41393</v>
      </c>
      <c r="E33" s="32">
        <f t="shared" ca="1" si="3"/>
        <v>33</v>
      </c>
      <c r="F33" s="32">
        <f t="shared" ca="1" si="4"/>
        <v>6</v>
      </c>
    </row>
    <row r="34" spans="1:6" x14ac:dyDescent="0.25">
      <c r="A34" s="33"/>
      <c r="B34" s="31">
        <v>41317</v>
      </c>
      <c r="C34" s="34">
        <v>29</v>
      </c>
      <c r="D34" s="31">
        <f t="array" aca="1" ref="D34" ca="1">SMALL(IF((WEEKDAY(B34+ROW(INDIRECT("1:366")),2)&lt;7)*((COUNTIF(Jours_Fériés,B34+ROW(INDIRECT("1:366")))=0)),B34+ROW(INDIRECT("1:366"))),C34)</f>
        <v>41351</v>
      </c>
      <c r="E34" s="32">
        <f t="shared" ca="1" si="3"/>
        <v>34</v>
      </c>
      <c r="F34" s="32">
        <f t="shared" ca="1" si="4"/>
        <v>5</v>
      </c>
    </row>
    <row r="35" spans="1:6" x14ac:dyDescent="0.25">
      <c r="A35" s="33"/>
      <c r="B35" s="31">
        <v>41330</v>
      </c>
      <c r="C35" s="34">
        <v>27</v>
      </c>
      <c r="D35" s="31">
        <f t="array" aca="1" ref="D35" ca="1">SMALL(IF((WEEKDAY(B35+ROW(INDIRECT("1:366")),2)&lt;7)*((COUNTIF(Jours_Fériés,B35+ROW(INDIRECT("1:366")))=0)),B35+ROW(INDIRECT("1:366"))),C35)</f>
        <v>41361</v>
      </c>
      <c r="E35" s="32">
        <f t="shared" ca="1" si="3"/>
        <v>31</v>
      </c>
      <c r="F35" s="32">
        <f t="shared" ca="1" si="4"/>
        <v>4</v>
      </c>
    </row>
    <row r="36" spans="1:6" x14ac:dyDescent="0.25">
      <c r="A36" s="33"/>
      <c r="B36" s="31">
        <v>41227</v>
      </c>
      <c r="C36" s="34">
        <v>27</v>
      </c>
      <c r="D36" s="31">
        <f t="array" aca="1" ref="D36" ca="1">SMALL(IF((WEEKDAY(B36+ROW(INDIRECT("1:366")),2)&lt;7)*((COUNTIF(Jours_Fériés,B36+ROW(INDIRECT("1:366")))=0)),B36+ROW(INDIRECT("1:366"))),C36)</f>
        <v>41260</v>
      </c>
      <c r="E36" s="32">
        <f t="shared" ca="1" si="3"/>
        <v>33</v>
      </c>
      <c r="F36" s="32">
        <f t="shared" ca="1" si="4"/>
        <v>6</v>
      </c>
    </row>
    <row r="37" spans="1:6" x14ac:dyDescent="0.25">
      <c r="A37" s="33"/>
      <c r="B37" s="31">
        <v>41258</v>
      </c>
      <c r="C37" s="34">
        <v>27</v>
      </c>
      <c r="D37" s="31">
        <f t="array" aca="1" ref="D37" ca="1">SMALL(IF((WEEKDAY(B37+ROW(INDIRECT("1:366")),2)&lt;7)*((COUNTIF(Jours_Fériés,B37+ROW(INDIRECT("1:366")))=0)),B37+ROW(INDIRECT("1:366"))),C37)</f>
        <v>41292</v>
      </c>
      <c r="E37" s="32">
        <f t="shared" ca="1" si="3"/>
        <v>34</v>
      </c>
      <c r="F37" s="32">
        <f t="shared" ca="1" si="4"/>
        <v>7</v>
      </c>
    </row>
    <row r="38" spans="1:6" x14ac:dyDescent="0.25">
      <c r="A38" s="33"/>
      <c r="B38" s="31">
        <v>41290</v>
      </c>
      <c r="C38" s="34">
        <v>27</v>
      </c>
      <c r="D38" s="31">
        <f t="array" aca="1" ref="D38" ca="1">SMALL(IF((WEEKDAY(B38+ROW(INDIRECT("1:366")),2)&lt;7)*((COUNTIF(Jours_Fériés,B38+ROW(INDIRECT("1:366")))=0)),B38+ROW(INDIRECT("1:366"))),C38)</f>
        <v>41321</v>
      </c>
      <c r="E38" s="32">
        <f t="shared" ca="1" si="3"/>
        <v>31</v>
      </c>
      <c r="F38" s="32">
        <f t="shared" ca="1" si="4"/>
        <v>4</v>
      </c>
    </row>
    <row r="39" spans="1:6" x14ac:dyDescent="0.25">
      <c r="A39" s="33"/>
      <c r="B39" s="31">
        <v>41386</v>
      </c>
      <c r="C39" s="34">
        <v>25</v>
      </c>
      <c r="D39" s="31">
        <f t="array" aca="1" ref="D39" ca="1">SMALL(IF((WEEKDAY(B39+ROW(INDIRECT("1:366")),2)&lt;7)*((COUNTIF(Jours_Fériés,B39+ROW(INDIRECT("1:366")))=0)),B39+ROW(INDIRECT("1:366"))),C39)</f>
        <v>41418</v>
      </c>
      <c r="E39" s="32">
        <f t="shared" ca="1" si="3"/>
        <v>32</v>
      </c>
      <c r="F39" s="32">
        <f t="shared" ca="1" si="4"/>
        <v>7</v>
      </c>
    </row>
    <row r="40" spans="1:6" x14ac:dyDescent="0.25">
      <c r="A40" s="33"/>
      <c r="B40" s="31">
        <v>41351</v>
      </c>
      <c r="C40" s="34">
        <v>27</v>
      </c>
      <c r="D40" s="31">
        <f t="array" aca="1" ref="D40" ca="1">SMALL(IF((WEEKDAY(B40+ROW(INDIRECT("1:366")),2)&lt;7)*((COUNTIF(Jours_Fériés,B40+ROW(INDIRECT("1:366")))=0)),B40+ROW(INDIRECT("1:366"))),C40)</f>
        <v>41383</v>
      </c>
      <c r="E40" s="32">
        <f t="shared" ca="1" si="3"/>
        <v>32</v>
      </c>
      <c r="F40" s="32">
        <f t="shared" ca="1" si="4"/>
        <v>5</v>
      </c>
    </row>
    <row r="41" spans="1:6" x14ac:dyDescent="0.25">
      <c r="A41" s="33"/>
      <c r="B41" s="31">
        <v>41323</v>
      </c>
      <c r="C41" s="34">
        <v>27</v>
      </c>
      <c r="D41" s="31">
        <f t="array" aca="1" ref="D41" ca="1">SMALL(IF((WEEKDAY(B41+ROW(INDIRECT("1:366")),2)&lt;7)*((COUNTIF(Jours_Fériés,B41+ROW(INDIRECT("1:366")))=0)),B41+ROW(INDIRECT("1:366"))),C41)</f>
        <v>41354</v>
      </c>
      <c r="E41" s="32">
        <f t="shared" ca="1" si="3"/>
        <v>31</v>
      </c>
      <c r="F41" s="32">
        <f t="shared" ca="1" si="4"/>
        <v>4</v>
      </c>
    </row>
    <row r="42" spans="1:6" x14ac:dyDescent="0.25">
      <c r="A42" s="33"/>
      <c r="B42" s="31">
        <v>41218</v>
      </c>
      <c r="C42" s="34">
        <v>27</v>
      </c>
      <c r="D42" s="31">
        <f t="array" aca="1" ref="D42" ca="1">SMALL(IF((WEEKDAY(B42+ROW(INDIRECT("1:366")),2)&lt;7)*((COUNTIF(Jours_Fériés,B42+ROW(INDIRECT("1:366")))=0)),B42+ROW(INDIRECT("1:366"))),C42)</f>
        <v>41250</v>
      </c>
      <c r="E42" s="32">
        <f t="shared" ca="1" si="3"/>
        <v>32</v>
      </c>
      <c r="F42" s="32">
        <f t="shared" ca="1" si="4"/>
        <v>5</v>
      </c>
    </row>
    <row r="43" spans="1:6" x14ac:dyDescent="0.25">
      <c r="A43" s="33"/>
      <c r="B43" s="31">
        <v>41225</v>
      </c>
      <c r="C43" s="34">
        <v>27</v>
      </c>
      <c r="D43" s="31">
        <f t="array" aca="1" ref="D43" ca="1">SMALL(IF((WEEKDAY(B43+ROW(INDIRECT("1:366")),2)&lt;7)*((COUNTIF(Jours_Fériés,B43+ROW(INDIRECT("1:366")))=0)),B43+ROW(INDIRECT("1:366"))),C43)</f>
        <v>41257</v>
      </c>
      <c r="E43" s="32">
        <f t="shared" ca="1" si="3"/>
        <v>32</v>
      </c>
      <c r="F43" s="32">
        <f t="shared" ca="1" si="4"/>
        <v>5</v>
      </c>
    </row>
    <row r="44" spans="1:6" x14ac:dyDescent="0.25">
      <c r="A44" s="33"/>
      <c r="B44" s="31">
        <v>41234</v>
      </c>
      <c r="C44" s="34">
        <v>26</v>
      </c>
      <c r="D44" s="31">
        <f t="array" aca="1" ref="D44" ca="1">SMALL(IF((WEEKDAY(B44+ROW(INDIRECT("1:366")),2)&lt;7)*((COUNTIF(Jours_Fériés,B44+ROW(INDIRECT("1:366")))=0)),B44+ROW(INDIRECT("1:366"))),C44)</f>
        <v>41264</v>
      </c>
      <c r="E44" s="32">
        <f t="shared" ca="1" si="3"/>
        <v>30</v>
      </c>
      <c r="F44" s="32">
        <f t="shared" ca="1" si="4"/>
        <v>4</v>
      </c>
    </row>
    <row r="45" spans="1:6" x14ac:dyDescent="0.25">
      <c r="A45" s="33"/>
      <c r="B45" s="31">
        <v>41510</v>
      </c>
      <c r="C45" s="34">
        <v>27</v>
      </c>
      <c r="D45" s="31">
        <f t="array" aca="1" ref="D45" ca="1">SMALL(IF((WEEKDAY(B45+ROW(INDIRECT("1:366")),2)&lt;7)*((COUNTIF(Jours_Fériés,B45+ROW(INDIRECT("1:366")))=0)),B45+ROW(INDIRECT("1:366"))),C45)</f>
        <v>41542</v>
      </c>
      <c r="E45" s="32">
        <f t="shared" ca="1" si="3"/>
        <v>32</v>
      </c>
      <c r="F45" s="32">
        <f t="shared" ca="1" si="4"/>
        <v>5</v>
      </c>
    </row>
    <row r="46" spans="1:6" x14ac:dyDescent="0.25">
      <c r="A46" s="33"/>
      <c r="B46" s="31">
        <v>41246</v>
      </c>
      <c r="C46" s="34">
        <v>28</v>
      </c>
      <c r="D46" s="31">
        <f t="array" aca="1" ref="D46" ca="1">SMALL(IF((WEEKDAY(B46+ROW(INDIRECT("1:366")),2)&lt;7)*((COUNTIF(Jours_Fériés,B46+ROW(INDIRECT("1:366")))=0)),B46+ROW(INDIRECT("1:366"))),C46)</f>
        <v>41281</v>
      </c>
      <c r="E46" s="32">
        <f t="shared" ca="1" si="3"/>
        <v>35</v>
      </c>
      <c r="F46" s="32">
        <f t="shared" ca="1" si="4"/>
        <v>7</v>
      </c>
    </row>
    <row r="47" spans="1:6" x14ac:dyDescent="0.25">
      <c r="A47" s="36"/>
      <c r="B47" s="37">
        <v>41502</v>
      </c>
      <c r="C47" s="38">
        <v>27</v>
      </c>
      <c r="D47" s="37">
        <f t="array" aca="1" ref="D47" ca="1">SMALL(IF((WEEKDAY(B47+ROW(INDIRECT("1:366")),2)&lt;7)*((COUNTIF(Jours_Fériés,B47+ROW(INDIRECT("1:366")))=0)),B47+ROW(INDIRECT("1:366"))),C47)</f>
        <v>41534</v>
      </c>
      <c r="E47" s="39">
        <f t="shared" ca="1" si="3"/>
        <v>32</v>
      </c>
      <c r="F47" s="39">
        <f t="shared" ca="1" si="4"/>
        <v>5</v>
      </c>
    </row>
  </sheetData>
  <autoFilter ref="A1:D47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Jours fériés</vt:lpstr>
      <vt:lpstr>Calcul Congés</vt:lpstr>
      <vt:lpstr>Jours_Fériés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Jean-Eric Pelouas</cp:lastModifiedBy>
  <dcterms:created xsi:type="dcterms:W3CDTF">2012-11-29T12:52:38Z</dcterms:created>
  <dcterms:modified xsi:type="dcterms:W3CDTF">2012-12-02T17:54:22Z</dcterms:modified>
</cp:coreProperties>
</file>