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13"/>
  <workbookPr codeName="ThisWorkbook"/>
  <mc:AlternateContent xmlns:mc="http://schemas.openxmlformats.org/markup-compatibility/2006">
    <mc:Choice Requires="x15">
      <x15ac:absPath xmlns:x15ac="http://schemas.microsoft.com/office/spreadsheetml/2010/11/ac" url="C:\Users\Jean-Eric\Downloads\"/>
    </mc:Choice>
  </mc:AlternateContent>
  <xr:revisionPtr revIDLastSave="0" documentId="13_ncr:1_{9999468E-1DB0-48F5-9512-41AC58DA05EC}" xr6:coauthVersionLast="44" xr6:coauthVersionMax="44" xr10:uidLastSave="{00000000-0000-0000-0000-000000000000}"/>
  <bookViews>
    <workbookView xWindow="-120" yWindow="-120" windowWidth="24240" windowHeight="13740" xr2:uid="{00000000-000D-0000-FFFF-FFFF00000000}"/>
  </bookViews>
  <sheets>
    <sheet name="Suivi de projet" sheetId="1" r:id="rId1"/>
    <sheet name="Installation" sheetId="3" r:id="rId2"/>
  </sheets>
  <definedNames>
    <definedName name="Indicateur_Pourcent">'Suivi de projet'!$D$2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5" i="1" l="1"/>
  <c r="L13" i="1"/>
  <c r="L12" i="1"/>
  <c r="L6" i="1"/>
  <c r="L8" i="1"/>
  <c r="L9" i="1"/>
  <c r="L11" i="1"/>
  <c r="L7" i="1"/>
  <c r="L10" i="1"/>
  <c r="K7" i="1" l="1"/>
  <c r="K11" i="1"/>
  <c r="K9" i="1"/>
  <c r="K8" i="1"/>
  <c r="K6" i="1"/>
  <c r="K12" i="1"/>
  <c r="K13" i="1"/>
  <c r="K5" i="1"/>
  <c r="J7" i="1"/>
  <c r="J11" i="1"/>
  <c r="J9" i="1"/>
  <c r="O9" i="1" s="1"/>
  <c r="J8" i="1"/>
  <c r="J6" i="1"/>
  <c r="J12" i="1"/>
  <c r="J13" i="1"/>
  <c r="J5" i="1"/>
  <c r="O5" i="1" s="1"/>
  <c r="O8" i="1" l="1"/>
  <c r="O13" i="1"/>
  <c r="O10" i="1"/>
  <c r="O6" i="1"/>
  <c r="O12" i="1"/>
  <c r="O11" i="1"/>
  <c r="O7" i="1"/>
  <c r="G13" i="1"/>
  <c r="F13" i="1"/>
  <c r="G5" i="1"/>
  <c r="F5" i="1"/>
  <c r="F8" i="1"/>
  <c r="I10" i="1" l="1"/>
  <c r="N10" i="1" s="1"/>
  <c r="I5" i="1"/>
  <c r="N5" i="1" s="1"/>
  <c r="G7" i="1"/>
  <c r="F7" i="1"/>
  <c r="G11" i="1"/>
  <c r="F11" i="1"/>
  <c r="G9" i="1"/>
  <c r="F9" i="1"/>
  <c r="G8" i="1"/>
  <c r="G6" i="1"/>
  <c r="F6" i="1"/>
  <c r="F12" i="1"/>
  <c r="G12" i="1"/>
  <c r="I13" i="1" l="1"/>
  <c r="N13" i="1" s="1"/>
  <c r="I8" i="1"/>
  <c r="N8" i="1" s="1"/>
  <c r="I6" i="1"/>
  <c r="N6" i="1" s="1"/>
  <c r="I12" i="1"/>
  <c r="N12" i="1" s="1"/>
  <c r="I9" i="1"/>
  <c r="N9" i="1" s="1"/>
  <c r="I11" i="1"/>
  <c r="N11" i="1" s="1"/>
  <c r="I7" i="1"/>
  <c r="N7" i="1" s="1"/>
</calcChain>
</file>

<file path=xl/sharedStrings.xml><?xml version="1.0" encoding="utf-8"?>
<sst xmlns="http://schemas.openxmlformats.org/spreadsheetml/2006/main" count="102" uniqueCount="64">
  <si>
    <t>Suivi de projet</t>
  </si>
  <si>
    <t>Projet</t>
  </si>
  <si>
    <t>Projet 1</t>
  </si>
  <si>
    <t>Projet 2</t>
  </si>
  <si>
    <t>Projet 3</t>
  </si>
  <si>
    <t>Projet 4</t>
  </si>
  <si>
    <t>Projet 5</t>
  </si>
  <si>
    <t>Projet 6</t>
  </si>
  <si>
    <t>Projet 7</t>
  </si>
  <si>
    <t>Projet 8</t>
  </si>
  <si>
    <t>projet 9</t>
  </si>
  <si>
    <t xml:space="preserve">Pourcentage d’excédent / de déficit à signaler : </t>
  </si>
  <si>
    <t>Catégorie</t>
  </si>
  <si>
    <t>Affecté à</t>
  </si>
  <si>
    <t>Estimé
Début</t>
  </si>
  <si>
    <t>Estimé 
Fin</t>
  </si>
  <si>
    <t>Travail estimé (en heures)</t>
  </si>
  <si>
    <t>Durée estimée (en jours)</t>
  </si>
  <si>
    <t>Réel 
Début</t>
  </si>
  <si>
    <t>Réel
Fin</t>
  </si>
  <si>
    <t>Icône indicateur pour le travail réel excédentaire/déficitaire (en heures)</t>
  </si>
  <si>
    <t>Travail réel (en heures)</t>
  </si>
  <si>
    <t>Icône indicateur pour la durée réelle excédentaire/déficitaire (en jour)</t>
  </si>
  <si>
    <t>Durée réelle (en jours)</t>
  </si>
  <si>
    <t>Notes</t>
  </si>
  <si>
    <t>Installation</t>
  </si>
  <si>
    <t>Nom de l’employé</t>
  </si>
  <si>
    <t>Tâches</t>
  </si>
  <si>
    <t>Rencontre client</t>
  </si>
  <si>
    <t>Analyse de dossier</t>
  </si>
  <si>
    <t>Correspondance avec le client</t>
  </si>
  <si>
    <t xml:space="preserve">Communication tiers </t>
  </si>
  <si>
    <t>Montage du dossier de présentation au CA</t>
  </si>
  <si>
    <t>Lettre d'offre / Convention de prêt</t>
  </si>
  <si>
    <t>Déboursé</t>
  </si>
  <si>
    <t>Suivi E/F</t>
  </si>
  <si>
    <t>Comptes spéciaux</t>
  </si>
  <si>
    <t>Prêts</t>
  </si>
  <si>
    <t>Prospection</t>
  </si>
  <si>
    <t>Préparation</t>
  </si>
  <si>
    <t>Contact téléphonique</t>
  </si>
  <si>
    <t>Suivi</t>
  </si>
  <si>
    <t>Comptabilité</t>
  </si>
  <si>
    <t>Conseil d'administration</t>
  </si>
  <si>
    <t>Renouvellement taux</t>
  </si>
  <si>
    <t>Suvi de prêts</t>
  </si>
  <si>
    <t>Rapports divers</t>
  </si>
  <si>
    <t>Publicité (site Web, FB, Cyberimpact)</t>
  </si>
  <si>
    <t>Rédaction de documents</t>
  </si>
  <si>
    <t>Communication</t>
  </si>
  <si>
    <t>Administration</t>
  </si>
  <si>
    <t>Mandat extraordinaire</t>
  </si>
  <si>
    <t>Stratégie jeunesse</t>
  </si>
  <si>
    <t>Rencontre</t>
  </si>
  <si>
    <t>Implication communautaire</t>
  </si>
  <si>
    <t>Organisation événement</t>
  </si>
  <si>
    <t>Montage et prise en charge</t>
  </si>
  <si>
    <t>Développement local</t>
  </si>
  <si>
    <t>Johanne Jacques</t>
  </si>
  <si>
    <t>David Longchamps</t>
  </si>
  <si>
    <t>Linda Roy</t>
  </si>
  <si>
    <t>Gestion conseil</t>
  </si>
  <si>
    <t>Sélectionnez une catégorie dans la liste ou créez une catégorie à afficher dans cette liste à partir de la feuille de calcul Configuration.</t>
  </si>
  <si>
    <t>Sélectionnez un employé dans la liste ou créez un employé à afficher dans cette liste à partir de la feuille de calcul Configuration.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</si>
</sst>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quot;Over/Under flag&quot;;&quot;&quot;;&quot;&quot;"/>
  </numFmts>
  <fonts count="11" x14ac:knownFonts="1">
    <font>
      <sz val="11"/>
      <color theme="3" tint="-0.499984740745262"/>
      <name val="Century Gothic"/>
      <family val="2"/>
      <scheme val="minor"/>
    </font>
    <font>
      <b/>
      <sz val="11"/>
      <color rgb="FF3F3F3F"/>
      <name val="Century Gothic"/>
      <family val="2"/>
      <scheme val="minor"/>
    </font>
    <font>
      <sz val="8"/>
      <color theme="3"/>
      <name val="Century Gothic"/>
      <family val="2"/>
      <scheme val="minor"/>
    </font>
    <font>
      <sz val="24"/>
      <color theme="3"/>
      <name val="Century Gothic"/>
      <family val="2"/>
      <scheme val="minor"/>
    </font>
    <font>
      <sz val="24"/>
      <color theme="3"/>
      <name val="Century Gothic"/>
      <family val="2"/>
      <scheme val="major"/>
    </font>
    <font>
      <b/>
      <sz val="12"/>
      <color theme="9" tint="-0.499984740745262"/>
      <name val="Century Gothic"/>
      <family val="2"/>
      <scheme val="minor"/>
    </font>
    <font>
      <b/>
      <sz val="11"/>
      <color theme="2" tint="-0.89996032593768116"/>
      <name val="Century Gothic"/>
      <family val="2"/>
      <scheme val="minor"/>
    </font>
    <font>
      <sz val="11"/>
      <color theme="2" tint="-0.89992980742820516"/>
      <name val="Century Gothic"/>
      <family val="2"/>
      <scheme val="minor"/>
    </font>
    <font>
      <sz val="11"/>
      <color theme="2" tint="-0.89989928891872917"/>
      <name val="Century Gothic"/>
      <family val="2"/>
      <scheme val="minor"/>
    </font>
    <font>
      <sz val="11"/>
      <color theme="0"/>
      <name val="Century Gothic"/>
      <family val="2"/>
      <scheme val="minor"/>
    </font>
    <font>
      <b/>
      <sz val="11"/>
      <color theme="9"/>
      <name val="Century Gothic"/>
      <family val="2"/>
      <scheme val="minor"/>
    </font>
  </fonts>
  <fills count="4">
    <fill>
      <patternFill patternType="none"/>
    </fill>
    <fill>
      <patternFill patternType="gray125"/>
    </fill>
    <fill>
      <patternFill patternType="solid">
        <fgColor theme="2"/>
        <bgColor indexed="64"/>
      </patternFill>
    </fill>
    <fill>
      <patternFill patternType="solid">
        <fgColor rgb="FFFFFFCC"/>
      </patternFill>
    </fill>
  </fills>
  <borders count="7">
    <border>
      <left/>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9"/>
      </left>
      <right style="thin">
        <color theme="9"/>
      </right>
      <top style="thin">
        <color theme="9"/>
      </top>
      <bottom style="thin">
        <color theme="9"/>
      </bottom>
      <diagonal/>
    </border>
    <border>
      <left style="thin">
        <color auto="1"/>
      </left>
      <right/>
      <top/>
      <bottom/>
      <diagonal/>
    </border>
    <border>
      <left style="thick">
        <color theme="0"/>
      </left>
      <right/>
      <top/>
      <bottom/>
      <diagonal/>
    </border>
    <border>
      <left/>
      <right style="thick">
        <color theme="0"/>
      </right>
      <top/>
      <bottom/>
      <diagonal/>
    </border>
  </borders>
  <cellStyleXfs count="16">
    <xf numFmtId="0" fontId="0" fillId="0" borderId="0">
      <alignment vertical="center"/>
    </xf>
    <xf numFmtId="0" fontId="3" fillId="0" borderId="0" applyNumberFormat="0" applyFill="0" applyBorder="0" applyProtection="0">
      <alignment horizontal="left" vertical="center" indent="1"/>
    </xf>
    <xf numFmtId="9" fontId="5" fillId="0" borderId="3" applyProtection="0">
      <alignment horizontal="center" vertical="center"/>
    </xf>
    <xf numFmtId="0" fontId="1" fillId="2" borderId="1" applyNumberFormat="0" applyFont="0" applyBorder="0" applyProtection="0">
      <alignment horizontal="right" vertical="center" indent="2"/>
    </xf>
    <xf numFmtId="3" fontId="8" fillId="0" borderId="0" applyFill="0" applyBorder="0" applyProtection="0">
      <alignment horizontal="left" vertical="center" indent="1"/>
    </xf>
    <xf numFmtId="0" fontId="8" fillId="0" borderId="0" applyFill="0" applyBorder="0" applyProtection="0">
      <alignment horizontal="left" vertical="center" wrapText="1" indent="1"/>
    </xf>
    <xf numFmtId="0" fontId="6" fillId="0" borderId="0" applyNumberFormat="0" applyBorder="0" applyProtection="0">
      <alignment horizontal="left" vertical="center" wrapText="1" indent="1"/>
    </xf>
    <xf numFmtId="0" fontId="2" fillId="3" borderId="2" applyNumberFormat="0" applyFont="0" applyAlignment="0" applyProtection="0"/>
    <xf numFmtId="14" fontId="7" fillId="0" borderId="0" applyFill="0" applyBorder="0" applyProtection="0">
      <alignment horizontal="right" vertical="center" indent="2"/>
    </xf>
    <xf numFmtId="0" fontId="4" fillId="0" borderId="0" applyNumberFormat="0" applyFill="0" applyBorder="0" applyAlignment="0" applyProtection="0"/>
    <xf numFmtId="164" fontId="10" fillId="0" borderId="0" applyFill="0" applyProtection="0">
      <alignment horizontal="left" vertical="center" indent="1"/>
    </xf>
    <xf numFmtId="0" fontId="6" fillId="0" borderId="5" applyNumberFormat="0" applyFill="0" applyProtection="0">
      <alignment horizontal="left" vertical="center" wrapText="1" indent="2"/>
    </xf>
    <xf numFmtId="164" fontId="9" fillId="0" borderId="4">
      <alignment horizontal="right" vertical="center"/>
    </xf>
    <xf numFmtId="14" fontId="7" fillId="0" borderId="5">
      <alignment horizontal="left" vertical="center" indent="2"/>
    </xf>
    <xf numFmtId="3" fontId="8" fillId="2" borderId="0" applyBorder="0">
      <alignment horizontal="left" vertical="center" indent="1"/>
    </xf>
    <xf numFmtId="3" fontId="8" fillId="2" borderId="6">
      <alignment horizontal="left" vertical="center" indent="1"/>
    </xf>
  </cellStyleXfs>
  <cellXfs count="21">
    <xf numFmtId="0" fontId="0" fillId="0" borderId="0" xfId="0">
      <alignment vertical="center"/>
    </xf>
    <xf numFmtId="0" fontId="0" fillId="0" borderId="0" xfId="0" applyProtection="1">
      <alignment vertical="center"/>
    </xf>
    <xf numFmtId="14" fontId="0" fillId="0" borderId="0" xfId="8" applyFont="1" applyAlignment="1" applyProtection="1">
      <alignment vertical="center"/>
    </xf>
    <xf numFmtId="0" fontId="3" fillId="0" borderId="0" xfId="1" applyAlignment="1" applyProtection="1">
      <alignment vertical="center"/>
    </xf>
    <xf numFmtId="0" fontId="0" fillId="0" borderId="0" xfId="0" applyAlignment="1">
      <alignment horizontal="right" vertical="center"/>
    </xf>
    <xf numFmtId="9" fontId="5" fillId="0" borderId="3" xfId="2" applyProtection="1">
      <alignment horizontal="center" vertical="center"/>
    </xf>
    <xf numFmtId="0" fontId="4" fillId="0" borderId="0" xfId="9" applyAlignment="1" applyProtection="1">
      <alignment vertical="center"/>
    </xf>
    <xf numFmtId="0" fontId="4" fillId="0" borderId="0" xfId="9" applyAlignment="1">
      <alignment vertical="center"/>
    </xf>
    <xf numFmtId="0" fontId="8" fillId="0" borderId="0" xfId="5" applyNumberFormat="1" applyFont="1" applyBorder="1" applyAlignment="1">
      <alignment horizontal="left" vertical="center" wrapText="1" indent="1"/>
    </xf>
    <xf numFmtId="14" fontId="7" fillId="0" borderId="0" xfId="8" applyNumberFormat="1" applyFont="1" applyBorder="1" applyAlignment="1">
      <alignment horizontal="right" vertical="center" indent="2"/>
    </xf>
    <xf numFmtId="3" fontId="8" fillId="0" borderId="0" xfId="4" applyNumberFormat="1" applyFont="1" applyBorder="1" applyAlignment="1">
      <alignment horizontal="left" vertical="center" indent="1"/>
    </xf>
    <xf numFmtId="3" fontId="8" fillId="2" borderId="0" xfId="15" applyNumberFormat="1" applyFont="1" applyFill="1" applyBorder="1" applyAlignment="1">
      <alignment horizontal="left" vertical="center" indent="1"/>
    </xf>
    <xf numFmtId="14" fontId="7" fillId="0" borderId="5" xfId="13" applyNumberFormat="1" applyFont="1" applyBorder="1" applyAlignment="1">
      <alignment horizontal="left" vertical="center" indent="2"/>
    </xf>
    <xf numFmtId="164" fontId="9" fillId="0" borderId="4" xfId="12" applyNumberFormat="1" applyFont="1" applyBorder="1" applyAlignment="1">
      <alignment horizontal="right" vertical="center"/>
    </xf>
    <xf numFmtId="3" fontId="8" fillId="2" borderId="0" xfId="14" applyNumberFormat="1" applyFont="1" applyFill="1" applyBorder="1" applyAlignment="1">
      <alignment horizontal="left" vertical="center" indent="1"/>
    </xf>
    <xf numFmtId="0" fontId="6" fillId="0" borderId="0" xfId="6" applyFont="1" applyFill="1" applyBorder="1" applyAlignment="1">
      <alignment horizontal="left" vertical="center" wrapText="1" indent="1"/>
    </xf>
    <xf numFmtId="14" fontId="6" fillId="0" borderId="0" xfId="6" applyNumberFormat="1" applyFont="1" applyFill="1" applyBorder="1" applyAlignment="1">
      <alignment horizontal="left" vertical="center" wrapText="1" indent="1"/>
    </xf>
    <xf numFmtId="3" fontId="6" fillId="0" borderId="0" xfId="6" applyNumberFormat="1" applyFont="1" applyFill="1" applyBorder="1" applyAlignment="1">
      <alignment horizontal="left" vertical="center" wrapText="1" indent="1"/>
    </xf>
    <xf numFmtId="0" fontId="6" fillId="0" borderId="0" xfId="6" applyNumberFormat="1" applyFont="1" applyFill="1" applyBorder="1" applyAlignment="1">
      <alignment horizontal="left" vertical="center" wrapText="1" indent="1"/>
    </xf>
    <xf numFmtId="14" fontId="6" fillId="0" borderId="5" xfId="11" applyNumberFormat="1" applyFont="1" applyFill="1" applyBorder="1" applyAlignment="1">
      <alignment horizontal="left" vertical="center" wrapText="1" indent="2"/>
    </xf>
    <xf numFmtId="164" fontId="10" fillId="0" borderId="0" xfId="10" applyNumberFormat="1" applyFont="1" applyFill="1" applyBorder="1" applyAlignment="1">
      <alignment horizontal="left" vertical="center" indent="1"/>
    </xf>
  </cellXfs>
  <cellStyles count="16">
    <cellStyle name="Colonne grise" xfId="14" xr:uid="{00000000-0005-0000-0000-000000000000}"/>
    <cellStyle name="Date" xfId="8" xr:uid="{00000000-0005-0000-0000-000001000000}"/>
    <cellStyle name="Début réel" xfId="13" xr:uid="{00000000-0005-0000-0000-000002000000}"/>
    <cellStyle name="Durée estimée" xfId="15" xr:uid="{00000000-0005-0000-0000-000003000000}"/>
    <cellStyle name="Heading 1" xfId="1" builtinId="16" customBuiltin="1"/>
    <cellStyle name="Heading 2" xfId="6" builtinId="17" customBuiltin="1"/>
    <cellStyle name="Heading 3" xfId="10" builtinId="18" customBuiltin="1"/>
    <cellStyle name="Heading 4" xfId="11" builtinId="19" customBuiltin="1"/>
    <cellStyle name="Indicateur" xfId="12" xr:uid="{00000000-0005-0000-0000-000005000000}"/>
    <cellStyle name="Input" xfId="2" builtinId="20" customBuiltin="1"/>
    <cellStyle name="Normal" xfId="0" builtinId="0" customBuiltin="1"/>
    <cellStyle name="Note" xfId="7" builtinId="10" customBuiltin="1"/>
    <cellStyle name="Numéros" xfId="4" xr:uid="{00000000-0005-0000-0000-000008000000}"/>
    <cellStyle name="Output" xfId="3" builtinId="21" customBuiltin="1"/>
    <cellStyle name="Texte" xfId="5" xr:uid="{00000000-0005-0000-0000-00000A000000}"/>
    <cellStyle name="Title" xfId="9" builtinId="15" customBuiltin="1"/>
  </cellStyles>
  <dxfs count="21">
    <dxf>
      <font>
        <b/>
        <i val="0"/>
        <color theme="4" tint="-0.499984740745262"/>
      </font>
    </dxf>
    <dxf>
      <font>
        <b/>
        <i val="0"/>
        <color theme="4" tint="-0.499984740745262"/>
      </font>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fill>
        <patternFill patternType="solid">
          <fgColor indexed="64"/>
          <bgColor theme="2"/>
        </patternFill>
      </fill>
      <alignment horizontal="left" vertical="center" textRotation="0" wrapText="0" indent="1" justifyLastLine="0" shrinkToFit="0" readingOrder="0"/>
    </dxf>
    <dxf>
      <font>
        <b val="0"/>
        <i val="0"/>
        <strike val="0"/>
        <condense val="0"/>
        <extend val="0"/>
        <outline val="0"/>
        <shadow val="0"/>
        <u val="none"/>
        <vertAlign val="baseline"/>
        <sz val="11"/>
        <color theme="0"/>
        <name val="Century Gothic"/>
        <family val="2"/>
        <scheme val="minor"/>
      </font>
      <numFmt numFmtId="164" formatCode="&quot;Over/Under flag&quot;;&quot;&quot;;&quot;&quot;"/>
      <alignment horizontal="right" vertical="center" textRotation="0" wrapText="0" indent="0"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alignment horizontal="left" vertical="center" textRotation="0" wrapText="0" indent="1" justifyLastLine="0" shrinkToFit="0" readingOrder="0"/>
    </dxf>
    <dxf>
      <font>
        <b val="0"/>
        <i val="0"/>
        <strike val="0"/>
        <condense val="0"/>
        <extend val="0"/>
        <outline val="0"/>
        <shadow val="0"/>
        <u val="none"/>
        <vertAlign val="baseline"/>
        <sz val="11"/>
        <color theme="0"/>
        <name val="Century Gothic"/>
        <family val="2"/>
        <scheme val="minor"/>
      </font>
      <numFmt numFmtId="164" formatCode="&quot;Over/Under flag&quot;;&quot;&quot;;&quot;&quot;"/>
      <alignment horizontal="right" vertical="center" textRotation="0" wrapText="0" indent="0"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9" formatCode="dd/mm/yyyy"/>
      <alignment horizontal="right" vertical="center" textRotation="0" wrapText="0" indent="2"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9" formatCode="dd/mm/yyyy"/>
      <alignment horizontal="left" vertical="center" textRotation="0" wrapText="0" indent="2"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fill>
        <patternFill patternType="solid">
          <fgColor indexed="64"/>
          <bgColor theme="2"/>
        </patternFill>
      </fill>
      <alignment horizontal="left" vertical="center" textRotation="0" wrapText="0"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alignment horizontal="left" vertical="center" textRotation="0" wrapText="0" indent="1"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9" formatCode="dd/mm/yyyy"/>
      <alignment horizontal="right" vertical="center" textRotation="0" wrapText="0" indent="2"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9" formatCode="dd/mm/yyyy"/>
      <alignment horizontal="right" vertical="center" textRotation="0" wrapText="0" indent="2"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border outline="0">
        <bottom style="thin">
          <color theme="9"/>
        </bottom>
      </border>
    </dxf>
    <dxf>
      <fill>
        <patternFill patternType="none">
          <fgColor indexed="64"/>
          <bgColor auto="1"/>
        </patternFill>
      </fill>
    </dxf>
    <dxf>
      <font>
        <b/>
        <i val="0"/>
        <color theme="2" tint="-0.89996032593768116"/>
      </font>
      <fill>
        <patternFill>
          <bgColor theme="9"/>
        </patternFill>
      </fill>
      <border>
        <bottom/>
      </border>
    </dxf>
    <dxf>
      <font>
        <b val="0"/>
        <i val="0"/>
        <color theme="2" tint="-0.749961851863155"/>
      </font>
      <border>
        <bottom style="thin">
          <color theme="9"/>
        </bottom>
        <horizontal style="thin">
          <color theme="3" tint="0.59996337778862885"/>
        </horizontal>
      </border>
    </dxf>
  </dxfs>
  <tableStyles count="1" defaultTableStyle="TableStyleMedium2" defaultPivotStyle="PivotStyleMedium2">
    <tableStyle name="Style de tableau personnalisé" pivot="0" count="2" xr9:uid="{00000000-0011-0000-FFFF-FFFF00000000}">
      <tableStyleElement type="wholeTable" dxfId="20"/>
      <tableStyleElement type="headerRow" dxfId="19"/>
    </tableStyle>
  </tableStyles>
  <extLst>
    <ext xmlns:x14="http://schemas.microsoft.com/office/spreadsheetml/2009/9/main" uri="{EB79DEF2-80B8-43e5-95BD-54CBDDF9020C}">
      <x14:slicerStyles defaultSlicerStyle="SlicerStyleDark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Installation!A1"/></Relationships>
</file>

<file path=xl/drawings/_rels/drawing2.xml.rels><?xml version="1.0" encoding="UTF-8" standalone="yes"?>
<Relationships xmlns="http://schemas.openxmlformats.org/package/2006/relationships"><Relationship Id="rId1" Type="http://schemas.openxmlformats.org/officeDocument/2006/relationships/hyperlink" Target="#'Suivi de projet'!A1"/></Relationships>
</file>

<file path=xl/drawings/drawing1.xml><?xml version="1.0" encoding="utf-8"?>
<xdr:wsDr xmlns:xdr="http://schemas.openxmlformats.org/drawingml/2006/spreadsheetDrawing" xmlns:a="http://schemas.openxmlformats.org/drawingml/2006/main">
  <xdr:twoCellAnchor editAs="oneCell">
    <xdr:from>
      <xdr:col>1</xdr:col>
      <xdr:colOff>465</xdr:colOff>
      <xdr:row>1</xdr:row>
      <xdr:rowOff>6351</xdr:rowOff>
    </xdr:from>
    <xdr:to>
      <xdr:col>1</xdr:col>
      <xdr:colOff>1381125</xdr:colOff>
      <xdr:row>2</xdr:row>
      <xdr:rowOff>26671</xdr:rowOff>
    </xdr:to>
    <xdr:sp macro="" textlink="">
      <xdr:nvSpPr>
        <xdr:cNvPr id="3" name="Bouton Paramètres" descr="Bouton de navigation de configuration. Cliquez pour afficher la feuille de calcul de configuration." title="Bouton de navigation - Configuration.">
          <a:hlinkClick xmlns:r="http://schemas.openxmlformats.org/officeDocument/2006/relationships" r:id="rId1" tooltip="Cliquez ici pour afficher la configuration"/>
          <a:extLst>
            <a:ext uri="{FF2B5EF4-FFF2-40B4-BE49-F238E27FC236}">
              <a16:creationId xmlns:a16="http://schemas.microsoft.com/office/drawing/2014/main" id="{00000000-0008-0000-0000-000003000000}"/>
            </a:ext>
          </a:extLst>
        </xdr:cNvPr>
        <xdr:cNvSpPr txBox="1">
          <a:spLocks noChangeAspect="1"/>
        </xdr:cNvSpPr>
      </xdr:nvSpPr>
      <xdr:spPr>
        <a:xfrm>
          <a:off x="200490" y="825501"/>
          <a:ext cx="1380660" cy="277495"/>
        </a:xfrm>
        <a:prstGeom prst="rect">
          <a:avLst/>
        </a:prstGeom>
        <a:solidFill>
          <a:schemeClr val="tx2">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CONFIGURATION</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1095375</xdr:colOff>
      <xdr:row>2</xdr:row>
      <xdr:rowOff>66674</xdr:rowOff>
    </xdr:to>
    <xdr:sp macro="" textlink="">
      <xdr:nvSpPr>
        <xdr:cNvPr id="2" name="Bouton Projets" descr="Bouton de navigation Projets. Cliquez pour afficher la feuille de calcul Projets." title="Bouton de navigation - Projets">
          <a:hlinkClick xmlns:r="http://schemas.openxmlformats.org/officeDocument/2006/relationships" r:id="rId1" tooltip="Cliquez ici pour afficher Projets"/>
          <a:extLst>
            <a:ext uri="{FF2B5EF4-FFF2-40B4-BE49-F238E27FC236}">
              <a16:creationId xmlns:a16="http://schemas.microsoft.com/office/drawing/2014/main" id="{F4F14EC0-DAFD-4DF4-B8B0-7C411C61F37B}"/>
            </a:ext>
          </a:extLst>
        </xdr:cNvPr>
        <xdr:cNvSpPr txBox="1">
          <a:spLocks noChangeAspect="1"/>
        </xdr:cNvSpPr>
      </xdr:nvSpPr>
      <xdr:spPr>
        <a:xfrm>
          <a:off x="123825" y="819150"/>
          <a:ext cx="1095375" cy="276224"/>
        </a:xfrm>
        <a:prstGeom prst="rect">
          <a:avLst/>
        </a:prstGeom>
        <a:solidFill>
          <a:schemeClr val="tx2">
            <a:lumMod val="50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PROJETS</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_Suivi_Projet" displayName="T_Suivi_Projet" ref="B4:P13" totalsRowShown="0" headerRowDxfId="18" tableBorderDxfId="17">
  <autoFilter ref="B4:P13" xr:uid="{00000000-0009-0000-0100-000001000000}"/>
  <sortState xmlns:xlrd2="http://schemas.microsoft.com/office/spreadsheetml/2017/richdata2" ref="B5:P13">
    <sortCondition ref="C4:C13"/>
  </sortState>
  <tableColumns count="15">
    <tableColumn id="1" xr3:uid="{00000000-0010-0000-0000-000001000000}" name="Projet" dataDxfId="16" dataCellStyle="Texte"/>
    <tableColumn id="2" xr3:uid="{00000000-0010-0000-0000-000002000000}" name="Catégorie" dataDxfId="15" dataCellStyle="Texte"/>
    <tableColumn id="15" xr3:uid="{7DE2866F-8252-4FDE-9C3F-29E337147478}" name="Tâches" dataDxfId="14" dataCellStyle="Texte"/>
    <tableColumn id="3" xr3:uid="{00000000-0010-0000-0000-000003000000}" name="Affecté à" dataDxfId="13" dataCellStyle="Texte"/>
    <tableColumn id="4" xr3:uid="{00000000-0010-0000-0000-000004000000}" name="Estimé_x000a_Début" dataDxfId="12" dataCellStyle="Date"/>
    <tableColumn id="5" xr3:uid="{00000000-0010-0000-0000-000005000000}" name="Estimé _x000a_Fin" dataDxfId="11" dataCellStyle="Date"/>
    <tableColumn id="6" xr3:uid="{00000000-0010-0000-0000-000006000000}" name="Travail estimé (en heures)" dataDxfId="10" dataCellStyle="Numéros"/>
    <tableColumn id="7" xr3:uid="{00000000-0010-0000-0000-000007000000}" name="Durée estimée (en jours)" dataDxfId="9" dataCellStyle="Durée estimée">
      <calculatedColumnFormula>IF(COUNTA('Suivi de projet'!$F5,'Suivi de projet'!$G5)&lt;&gt;2,"",DAYS360('Suivi de projet'!$F5,'Suivi de projet'!$G5,FALSE))</calculatedColumnFormula>
    </tableColumn>
    <tableColumn id="8" xr3:uid="{00000000-0010-0000-0000-000008000000}" name="Réel _x000a_Début" dataDxfId="8" dataCellStyle="Début réel"/>
    <tableColumn id="9" xr3:uid="{00000000-0010-0000-0000-000009000000}" name="Réel_x000a_Fin" dataDxfId="7" dataCellStyle="Date"/>
    <tableColumn id="10" xr3:uid="{00000000-0010-0000-0000-00000A000000}" name="Icône indicateur pour le travail réel excédentaire/déficitaire (en heures)" dataDxfId="6" dataCellStyle="Indicateur">
      <calculatedColumnFormula>IFERROR(IF(T_Suivi_Projet[[#This Row],[Travail réel (en heures)]]=0,"",IF(ABS((T_Suivi_Projet[[#This Row],[Travail réel (en heures)]]-T_Suivi_Projet[[#This Row],[Travail estimé (en heures)]])/T_Suivi_Projet[[#This Row],[Travail estimé (en heures)]])&gt;Indicateur_Pourcent,1,0)),"")</calculatedColumnFormula>
    </tableColumn>
    <tableColumn id="11" xr3:uid="{00000000-0010-0000-0000-00000B000000}" name="Travail réel (en heures)" dataDxfId="5" dataCellStyle="Numéros"/>
    <tableColumn id="12" xr3:uid="{00000000-0010-0000-0000-00000C000000}" name="Icône indicateur pour la durée réelle excédentaire/déficitaire (en jour)" dataDxfId="4" dataCellStyle="Indicateur">
      <calculatedColumnFormula>IFERROR(IF(T_Suivi_Projet[[#This Row],[Durée réelle (en jours)]]=0,"",IF(ABS((T_Suivi_Projet[[#This Row],[Durée réelle (en jours)]]-T_Suivi_Projet[[#This Row],[Durée estimée (en jours)]])/T_Suivi_Projet[[#This Row],[Durée estimée (en jours)]])&gt;Indicateur_Pourcent,1,0)),"")</calculatedColumnFormula>
    </tableColumn>
    <tableColumn id="13" xr3:uid="{00000000-0010-0000-0000-00000D000000}" name="Durée réelle (en jours)" dataDxfId="3" dataCellStyle="Colonne grise">
      <calculatedColumnFormula>IF(COUNTA('Suivi de projet'!$J5,'Suivi de projet'!$K5)&lt;&gt;2,"",DAYS360('Suivi de projet'!$J5,'Suivi de projet'!$K5,FALSE))</calculatedColumnFormula>
    </tableColumn>
    <tableColumn id="14" xr3:uid="{00000000-0010-0000-0000-00000E000000}" name="Notes" dataDxfId="2" dataCellStyle="Texte"/>
  </tableColumns>
  <tableStyleInfo name="Style de tableau personnalisé"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1FF1A51-B229-48A0-8B71-1AAB29A64E73}" name="T_Prêts" displayName="T_Prêts" ref="D4:D13" totalsRowShown="0">
  <autoFilter ref="D4:D13" xr:uid="{28F60D0C-AEFD-4092-AED2-0D7964E388A1}"/>
  <tableColumns count="1">
    <tableColumn id="1" xr3:uid="{C226BD82-80C7-465F-BDE2-EBCA13E2DBE4}" name="Prêts"/>
  </tableColumns>
  <tableStyleInfo name="Style de tableau personnalisé"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FDC1DF6-656F-4481-9671-6A03E9A4A24A}" name="T_Prospection" displayName="T_Prospection" ref="F4:F7" totalsRowShown="0">
  <autoFilter ref="F4:F7" xr:uid="{85B8C3E2-A297-4156-A42D-8C3CABF284DA}"/>
  <tableColumns count="1">
    <tableColumn id="1" xr3:uid="{1B0F6496-5E32-43C1-BD5F-B17386402E81}" name="Prospection"/>
  </tableColumns>
  <tableStyleInfo name="Style de tableau personnalisé"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13CEBE1-86DA-4C01-958A-C4B6FA9910B7}" name="T_Gestion_Conseil" displayName="T_Gestion_Conseil" ref="H4:H6" totalsRowShown="0">
  <autoFilter ref="H4:H6" xr:uid="{4AD350A9-284E-4518-9402-A23537B578ED}"/>
  <tableColumns count="1">
    <tableColumn id="1" xr3:uid="{D70948DD-39C9-47BA-B190-DF598BEFF70F}" name="Gestion conseil"/>
  </tableColumns>
  <tableStyleInfo name="Style de tableau personnalisé"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DD71EB1-55CF-4C1A-B4FC-9B867140A427}" name="T_Administration" displayName="T_Administration" ref="J4:J12" totalsRowShown="0">
  <autoFilter ref="J4:J12" xr:uid="{93F07DD5-728B-4471-B025-BB9DAD31D203}"/>
  <tableColumns count="1">
    <tableColumn id="1" xr3:uid="{C6A69181-EA47-4A83-A9CA-F93F2235C229}" name="Administration"/>
  </tableColumns>
  <tableStyleInfo name="Style de tableau personnalisé"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6F391BB-6305-4750-A421-8F01B5CDE142}" name="T_Mandat_extraordinaire" displayName="T_Mandat_extraordinaire" ref="L4:L5" totalsRowShown="0">
  <autoFilter ref="L4:L5" xr:uid="{E55FB4E5-5F3B-41A0-9262-D8E908FE0D0D}"/>
  <tableColumns count="1">
    <tableColumn id="1" xr3:uid="{D065C5CE-873E-419A-9C38-552312A0805D}" name="Mandat extraordinaire"/>
  </tableColumns>
  <tableStyleInfo name="Style de tableau personnalisé"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EE54873-327B-49CF-AD02-473B7C103B69}" name="T_Stratégie_jeunesse" displayName="T_Stratégie_jeunesse" ref="N4:N13" totalsRowShown="0">
  <autoFilter ref="N4:N13" xr:uid="{636F116B-309A-4F41-9D1A-CED3817AC39A}"/>
  <tableColumns count="1">
    <tableColumn id="1" xr3:uid="{05333722-4921-44E6-B6DF-112AB31005DF}" name="Stratégie jeunesse"/>
  </tableColumns>
  <tableStyleInfo name="Style de tableau personnalisé"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39BFBC74-CB7F-48E7-B21C-B0B6097910BB}" name="T_Développement_local" displayName="T_Développement_local" ref="P4:P9" totalsRowShown="0">
  <autoFilter ref="P4:P9" xr:uid="{C0F20D71-92AE-4DB9-BBDD-8F7A1ADD3B07}"/>
  <tableColumns count="1">
    <tableColumn id="1" xr3:uid="{9F4E8F84-9B28-4780-81F8-925EBA3EF0A2}" name="Développement local"/>
  </tableColumns>
  <tableStyleInfo name="Style de tableau personnalisé"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D0352E88-78BC-4EF0-A3E4-0F20311CFB4B}" name="T_Catégorie" displayName="T_Catégorie" ref="B4:B11" totalsRowShown="0">
  <autoFilter ref="B4:B11" xr:uid="{A4F87D2A-8969-49F6-8ACD-2E4DD1827963}"/>
  <tableColumns count="1">
    <tableColumn id="1" xr3:uid="{F520D477-96C0-4AA6-83A8-60D72F8B2B27}" name="Catégorie"/>
  </tableColumns>
  <tableStyleInfo name="Style de tableau personnalisé"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448AEBB-6A80-41CC-88B7-5F42BC589432}" name="T_Employés" displayName="T_Employés" ref="S4:S7" totalsRowShown="0">
  <autoFilter ref="S4:S7" xr:uid="{3AAE30A6-A474-4AC8-B540-59F4F4B5A73F}"/>
  <tableColumns count="1">
    <tableColumn id="1" xr3:uid="{E8A4315F-50D9-4C43-B0E1-643E83C9458F}" name="Nom de l’employé"/>
  </tableColumns>
  <tableStyleInfo name="Style de tableau personnalisé" showFirstColumn="0" showLastColumn="0" showRowStripes="1" showColumnStripes="0"/>
</table>
</file>

<file path=xl/theme/theme1.xml><?xml version="1.0" encoding="utf-8"?>
<a:theme xmlns:a="http://schemas.openxmlformats.org/drawingml/2006/main" name="Office Theme">
  <a:themeElements>
    <a:clrScheme name="072_Project_Tracker">
      <a:dk1>
        <a:sysClr val="windowText" lastClr="000000"/>
      </a:dk1>
      <a:lt1>
        <a:sysClr val="window" lastClr="FFFFFF"/>
      </a:lt1>
      <a:dk2>
        <a:srgbClr val="4C483D"/>
      </a:dk2>
      <a:lt2>
        <a:srgbClr val="E4E3E2"/>
      </a:lt2>
      <a:accent1>
        <a:srgbClr val="FF5959"/>
      </a:accent1>
      <a:accent2>
        <a:srgbClr val="8DBB70"/>
      </a:accent2>
      <a:accent3>
        <a:srgbClr val="F0BB44"/>
      </a:accent3>
      <a:accent4>
        <a:srgbClr val="61ADBF"/>
      </a:accent4>
      <a:accent5>
        <a:srgbClr val="A3648B"/>
      </a:accent5>
      <a:accent6>
        <a:srgbClr val="F8943F"/>
      </a:accent6>
      <a:hlink>
        <a:srgbClr val="61ADBF"/>
      </a:hlink>
      <a:folHlink>
        <a:srgbClr val="A3648B"/>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drawing" Target="../drawings/drawing2.xml"/><Relationship Id="rId6" Type="http://schemas.openxmlformats.org/officeDocument/2006/relationships/table" Target="../tables/table6.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9"/>
    <pageSetUpPr autoPageBreaks="0" fitToPage="1"/>
  </sheetPr>
  <dimension ref="A1:P13"/>
  <sheetViews>
    <sheetView showGridLines="0" tabSelected="1" zoomScaleNormal="100" workbookViewId="0">
      <pane ySplit="4" topLeftCell="A5" activePane="bottomLeft" state="frozen"/>
      <selection pane="bottomLeft" activeCell="D2" sqref="D2"/>
    </sheetView>
  </sheetViews>
  <sheetFormatPr defaultColWidth="9" defaultRowHeight="30" customHeight="1" x14ac:dyDescent="0.3"/>
  <cols>
    <col min="1" max="1" width="2.625" customWidth="1"/>
    <col min="2" max="2" width="26.25" customWidth="1"/>
    <col min="3" max="3" width="38" customWidth="1"/>
    <col min="4" max="4" width="19.25" customWidth="1"/>
    <col min="5" max="6" width="15.625" customWidth="1"/>
    <col min="7" max="7" width="13.75" bestFit="1" customWidth="1"/>
    <col min="8" max="8" width="12.875" customWidth="1"/>
    <col min="9" max="10" width="15.625" customWidth="1"/>
    <col min="11" max="11" width="13.75" bestFit="1" customWidth="1"/>
    <col min="12" max="12" width="12" customWidth="1"/>
    <col min="13" max="13" width="11.625" bestFit="1" customWidth="1"/>
    <col min="14" max="14" width="13" customWidth="1"/>
    <col min="15" max="15" width="25.625" customWidth="1"/>
    <col min="16" max="16" width="8.125" customWidth="1"/>
  </cols>
  <sheetData>
    <row r="1" spans="1:16" ht="65.099999999999994" customHeight="1" x14ac:dyDescent="0.3">
      <c r="A1" s="1"/>
      <c r="B1" s="6" t="s">
        <v>0</v>
      </c>
      <c r="D1" s="1"/>
      <c r="E1" s="2"/>
      <c r="F1" s="2"/>
      <c r="G1" s="1"/>
      <c r="H1" s="1"/>
      <c r="I1" s="2"/>
      <c r="J1" s="2"/>
      <c r="K1" s="2"/>
      <c r="L1" s="1"/>
      <c r="M1" s="1"/>
      <c r="N1" s="1"/>
      <c r="O1" s="1"/>
      <c r="P1" s="1"/>
    </row>
    <row r="2" spans="1:16" ht="20.25" customHeight="1" x14ac:dyDescent="0.3">
      <c r="A2" s="3"/>
      <c r="B2" s="6"/>
      <c r="C2" s="4" t="s">
        <v>11</v>
      </c>
      <c r="D2" s="5">
        <v>0.25</v>
      </c>
      <c r="E2" s="2"/>
      <c r="F2" s="2"/>
      <c r="G2" s="1"/>
      <c r="H2" s="1"/>
      <c r="I2" s="2"/>
      <c r="J2" s="2"/>
      <c r="K2" s="2"/>
      <c r="L2" s="1"/>
      <c r="M2" s="1"/>
      <c r="N2" s="1"/>
      <c r="O2" s="1"/>
      <c r="P2" s="1"/>
    </row>
    <row r="3" spans="1:16" ht="20.25" customHeight="1" x14ac:dyDescent="0.3">
      <c r="A3" s="1"/>
      <c r="B3" s="1"/>
      <c r="C3" s="1"/>
      <c r="D3" s="1"/>
      <c r="E3" s="2"/>
      <c r="F3" s="2"/>
      <c r="I3" s="2"/>
      <c r="J3" s="2"/>
      <c r="K3" s="2"/>
      <c r="L3" s="1"/>
      <c r="M3" s="1"/>
      <c r="N3" s="1"/>
      <c r="O3" s="1"/>
      <c r="P3" s="1"/>
    </row>
    <row r="4" spans="1:16" ht="54.95" customHeight="1" x14ac:dyDescent="0.3">
      <c r="A4" s="1"/>
      <c r="B4" s="15" t="s">
        <v>1</v>
      </c>
      <c r="C4" s="15" t="s">
        <v>12</v>
      </c>
      <c r="D4" s="15" t="s">
        <v>27</v>
      </c>
      <c r="E4" s="15" t="s">
        <v>13</v>
      </c>
      <c r="F4" s="16" t="s">
        <v>14</v>
      </c>
      <c r="G4" s="16" t="s">
        <v>15</v>
      </c>
      <c r="H4" s="17" t="s">
        <v>16</v>
      </c>
      <c r="I4" s="18" t="s">
        <v>17</v>
      </c>
      <c r="J4" s="19" t="s">
        <v>18</v>
      </c>
      <c r="K4" s="16" t="s">
        <v>19</v>
      </c>
      <c r="L4" s="20" t="s">
        <v>20</v>
      </c>
      <c r="M4" s="17" t="s">
        <v>21</v>
      </c>
      <c r="N4" s="20" t="s">
        <v>22</v>
      </c>
      <c r="O4" s="17" t="s">
        <v>23</v>
      </c>
      <c r="P4" s="15" t="s">
        <v>24</v>
      </c>
    </row>
    <row r="5" spans="1:16" ht="30" customHeight="1" x14ac:dyDescent="0.3">
      <c r="A5" s="1"/>
      <c r="B5" s="8" t="s">
        <v>2</v>
      </c>
      <c r="C5" s="8" t="s">
        <v>37</v>
      </c>
      <c r="D5" s="8"/>
      <c r="E5" s="8" t="s">
        <v>58</v>
      </c>
      <c r="F5" s="9">
        <f ca="1">TODAY()-65</f>
        <v>43633</v>
      </c>
      <c r="G5" s="9">
        <f ca="1">TODAY()-5</f>
        <v>43693</v>
      </c>
      <c r="H5" s="10">
        <v>210</v>
      </c>
      <c r="I5" s="11">
        <f ca="1">IF(COUNTA('Suivi de projet'!$F5,'Suivi de projet'!$G5)&lt;&gt;2,"",DAYS360('Suivi de projet'!$F5,'Suivi de projet'!$G5,FALSE))</f>
        <v>59</v>
      </c>
      <c r="J5" s="12">
        <f ca="1">TODAY()-65</f>
        <v>43633</v>
      </c>
      <c r="K5" s="9">
        <f ca="1">TODAY()</f>
        <v>43698</v>
      </c>
      <c r="L5" s="13">
        <f>IFERROR(IF(T_Suivi_Projet[[#This Row],[Travail réel (en heures)]]=0,"",IF(ABS((T_Suivi_Projet[[#This Row],[Travail réel (en heures)]]-T_Suivi_Projet[[#This Row],[Travail estimé (en heures)]])/T_Suivi_Projet[[#This Row],[Travail estimé (en heures)]])&gt;Indicateur_Pourcent,1,0)),"")</f>
        <v>1</v>
      </c>
      <c r="M5" s="10">
        <v>300</v>
      </c>
      <c r="N5" s="13">
        <f ca="1">IFERROR(IF(T_Suivi_Projet[[#This Row],[Durée réelle (en jours)]]=0,"",IF(ABS((T_Suivi_Projet[[#This Row],[Durée réelle (en jours)]]-T_Suivi_Projet[[#This Row],[Durée estimée (en jours)]])/T_Suivi_Projet[[#This Row],[Durée estimée (en jours)]])&gt;Indicateur_Pourcent,1,0)),"")</f>
        <v>0</v>
      </c>
      <c r="O5" s="14">
        <f ca="1">IF(COUNTA('Suivi de projet'!$J5,'Suivi de projet'!$K5)&lt;&gt;2,"",DAYS360('Suivi de projet'!$J5,'Suivi de projet'!$K5,FALSE))</f>
        <v>64</v>
      </c>
      <c r="P5" s="8"/>
    </row>
    <row r="6" spans="1:16" ht="30" customHeight="1" x14ac:dyDescent="0.3">
      <c r="A6" s="1"/>
      <c r="B6" s="8" t="s">
        <v>5</v>
      </c>
      <c r="C6" s="8" t="s">
        <v>61</v>
      </c>
      <c r="D6" s="8"/>
      <c r="E6" s="8" t="s">
        <v>60</v>
      </c>
      <c r="F6" s="9">
        <f ca="1">TODAY()-90</f>
        <v>43608</v>
      </c>
      <c r="G6" s="9">
        <f ca="1">TODAY()-80</f>
        <v>43618</v>
      </c>
      <c r="H6" s="10">
        <v>250</v>
      </c>
      <c r="I6" s="11">
        <f ca="1">IF(COUNTA('Suivi de projet'!$F8,'Suivi de projet'!$G8)&lt;&gt;2,"",DAYS360('Suivi de projet'!$F8,'Suivi de projet'!$G8,FALSE))</f>
        <v>39</v>
      </c>
      <c r="J6" s="12">
        <f ca="1">TODAY()-90</f>
        <v>43608</v>
      </c>
      <c r="K6" s="9">
        <f ca="1">TODAY()-71</f>
        <v>43627</v>
      </c>
      <c r="L6" s="13">
        <f>IFERROR(IF(T_Suivi_Projet[[#This Row],[Travail réel (en heures)]]=0,"",IF(ABS((T_Suivi_Projet[[#This Row],[Travail réel (en heures)]]-T_Suivi_Projet[[#This Row],[Travail estimé (en heures)]])/T_Suivi_Projet[[#This Row],[Travail estimé (en heures)]])&gt;Indicateur_Pourcent,1,0)),"")</f>
        <v>0</v>
      </c>
      <c r="M6" s="10">
        <v>276</v>
      </c>
      <c r="N6" s="13">
        <f ca="1">IFERROR(IF(T_Suivi_Projet[[#This Row],[Durée réelle (en jours)]]=0,"",IF(ABS((T_Suivi_Projet[[#This Row],[Durée réelle (en jours)]]-T_Suivi_Projet[[#This Row],[Durée estimée (en jours)]])/T_Suivi_Projet[[#This Row],[Durée estimée (en jours)]])&gt;Indicateur_Pourcent,1,0)),"")</f>
        <v>0</v>
      </c>
      <c r="O6" s="14">
        <f ca="1">IF(COUNTA('Suivi de projet'!$J8,'Suivi de projet'!$K8)&lt;&gt;2,"",DAYS360('Suivi de projet'!$J8,'Suivi de projet'!$K8,FALSE))</f>
        <v>45</v>
      </c>
      <c r="P6" s="8"/>
    </row>
    <row r="7" spans="1:16" ht="30" customHeight="1" x14ac:dyDescent="0.3">
      <c r="A7" s="1"/>
      <c r="B7" s="8" t="s">
        <v>9</v>
      </c>
      <c r="C7" s="8" t="s">
        <v>61</v>
      </c>
      <c r="D7" s="8"/>
      <c r="E7" s="8" t="s">
        <v>59</v>
      </c>
      <c r="F7" s="9">
        <f ca="1">TODAY()-39</f>
        <v>43659</v>
      </c>
      <c r="G7" s="9">
        <f ca="1">TODAY()</f>
        <v>43698</v>
      </c>
      <c r="H7" s="10">
        <v>450</v>
      </c>
      <c r="I7" s="11">
        <f ca="1">IF(COUNTA('Suivi de projet'!$F12,'Suivi de projet'!$G12)&lt;&gt;2,"",DAYS360('Suivi de projet'!$F12,'Suivi de projet'!$G12,FALSE))</f>
        <v>59</v>
      </c>
      <c r="J7" s="12">
        <f ca="1">TODAY()-45</f>
        <v>43653</v>
      </c>
      <c r="K7" s="9">
        <f ca="1">TODAY()-5</f>
        <v>43693</v>
      </c>
      <c r="L7" s="13">
        <f>IFERROR(IF(T_Suivi_Projet[[#This Row],[Travail réel (en heures)]]=0,"",IF(ABS((T_Suivi_Projet[[#This Row],[Travail réel (en heures)]]-T_Suivi_Projet[[#This Row],[Travail estimé (en heures)]])/T_Suivi_Projet[[#This Row],[Travail estimé (en heures)]])&gt;Indicateur_Pourcent,1,0)),"")</f>
        <v>0</v>
      </c>
      <c r="M7" s="10">
        <v>430</v>
      </c>
      <c r="N7" s="13">
        <f ca="1">IFERROR(IF(T_Suivi_Projet[[#This Row],[Durée réelle (en jours)]]=0,"",IF(ABS((T_Suivi_Projet[[#This Row],[Durée réelle (en jours)]]-T_Suivi_Projet[[#This Row],[Durée estimée (en jours)]])/T_Suivi_Projet[[#This Row],[Durée estimée (en jours)]])&gt;Indicateur_Pourcent,1,0)),"")</f>
        <v>0</v>
      </c>
      <c r="O7" s="14">
        <f ca="1">IF(COUNTA('Suivi de projet'!$J12,'Suivi de projet'!$K12)&lt;&gt;2,"",DAYS360('Suivi de projet'!$J12,'Suivi de projet'!$K12,FALSE))</f>
        <v>72</v>
      </c>
      <c r="P7" s="8"/>
    </row>
    <row r="8" spans="1:16" ht="30" customHeight="1" x14ac:dyDescent="0.3">
      <c r="A8" s="1"/>
      <c r="B8" s="8" t="s">
        <v>6</v>
      </c>
      <c r="C8" s="8" t="s">
        <v>50</v>
      </c>
      <c r="D8" s="8"/>
      <c r="E8" s="8" t="s">
        <v>58</v>
      </c>
      <c r="F8" s="9">
        <f ca="1">TODAY()-90</f>
        <v>43608</v>
      </c>
      <c r="G8" s="9">
        <f ca="1">TODAY()-50</f>
        <v>43648</v>
      </c>
      <c r="H8" s="10">
        <v>300</v>
      </c>
      <c r="I8" s="11">
        <f ca="1">IF(COUNTA('Suivi de projet'!$F9,'Suivi de projet'!$G9)&lt;&gt;2,"",DAYS360('Suivi de projet'!$F9,'Suivi de projet'!$G9,FALSE))</f>
        <v>10</v>
      </c>
      <c r="J8" s="12">
        <f ca="1">TODAY()-90</f>
        <v>43608</v>
      </c>
      <c r="K8" s="9">
        <f ca="1">TODAY()-44</f>
        <v>43654</v>
      </c>
      <c r="L8" s="13">
        <f>IFERROR(IF(T_Suivi_Projet[[#This Row],[Travail réel (en heures)]]=0,"",IF(ABS((T_Suivi_Projet[[#This Row],[Travail réel (en heures)]]-T_Suivi_Projet[[#This Row],[Travail estimé (en heures)]])/T_Suivi_Projet[[#This Row],[Travail estimé (en heures)]])&gt;Indicateur_Pourcent,1,0)),"")</f>
        <v>0</v>
      </c>
      <c r="M8" s="10">
        <v>310</v>
      </c>
      <c r="N8" s="13">
        <f ca="1">IFERROR(IF(T_Suivi_Projet[[#This Row],[Durée réelle (en jours)]]=0,"",IF(ABS((T_Suivi_Projet[[#This Row],[Durée réelle (en jours)]]-T_Suivi_Projet[[#This Row],[Durée estimée (en jours)]])/T_Suivi_Projet[[#This Row],[Durée estimée (en jours)]])&gt;Indicateur_Pourcent,1,0)),"")</f>
        <v>1</v>
      </c>
      <c r="O8" s="14">
        <f ca="1">IF(COUNTA('Suivi de projet'!$J9,'Suivi de projet'!$K9)&lt;&gt;2,"",DAYS360('Suivi de projet'!$J9,'Suivi de projet'!$K9,FALSE))</f>
        <v>15</v>
      </c>
      <c r="P8" s="8"/>
    </row>
    <row r="9" spans="1:16" ht="30" customHeight="1" x14ac:dyDescent="0.3">
      <c r="A9" s="1"/>
      <c r="B9" s="8" t="s">
        <v>7</v>
      </c>
      <c r="C9" s="8" t="s">
        <v>61</v>
      </c>
      <c r="D9" s="8"/>
      <c r="E9" s="8" t="s">
        <v>59</v>
      </c>
      <c r="F9" s="9">
        <f ca="1">TODAY()-60</f>
        <v>43638</v>
      </c>
      <c r="G9" s="9">
        <f ca="1">TODAY()-50</f>
        <v>43648</v>
      </c>
      <c r="H9" s="10">
        <v>500</v>
      </c>
      <c r="I9" s="11">
        <f>IF(COUNTA('Suivi de projet'!$F10,'Suivi de projet'!$G10)&lt;&gt;2,"",DAYS360('Suivi de projet'!$F10,'Suivi de projet'!$G10,FALSE))</f>
        <v>124</v>
      </c>
      <c r="J9" s="12">
        <f ca="1">TODAY()-60</f>
        <v>43638</v>
      </c>
      <c r="K9" s="9">
        <f ca="1">TODAY()-45</f>
        <v>43653</v>
      </c>
      <c r="L9" s="13">
        <f>IFERROR(IF(T_Suivi_Projet[[#This Row],[Travail réel (en heures)]]=0,"",IF(ABS((T_Suivi_Projet[[#This Row],[Travail réel (en heures)]]-T_Suivi_Projet[[#This Row],[Travail estimé (en heures)]])/T_Suivi_Projet[[#This Row],[Travail estimé (en heures)]])&gt;Indicateur_Pourcent,1,0)),"")</f>
        <v>0</v>
      </c>
      <c r="M9" s="10">
        <v>510</v>
      </c>
      <c r="N9" s="13">
        <f>IFERROR(IF(T_Suivi_Projet[[#This Row],[Durée réelle (en jours)]]=0,"",IF(ABS((T_Suivi_Projet[[#This Row],[Durée réelle (en jours)]]-T_Suivi_Projet[[#This Row],[Durée estimée (en jours)]])/T_Suivi_Projet[[#This Row],[Durée estimée (en jours)]])&gt;Indicateur_Pourcent,1,0)),"")</f>
        <v>1</v>
      </c>
      <c r="O9" s="14">
        <f>IF(COUNTA('Suivi de projet'!$J10,'Suivi de projet'!$K10)&lt;&gt;2,"",DAYS360('Suivi de projet'!$J10,'Suivi de projet'!$K10,FALSE))</f>
        <v>60</v>
      </c>
      <c r="P9" s="8"/>
    </row>
    <row r="10" spans="1:16" ht="30" customHeight="1" x14ac:dyDescent="0.3">
      <c r="A10" s="1"/>
      <c r="B10" s="8" t="s">
        <v>10</v>
      </c>
      <c r="C10" s="8" t="s">
        <v>38</v>
      </c>
      <c r="D10" s="8"/>
      <c r="E10" s="8" t="s">
        <v>58</v>
      </c>
      <c r="F10" s="9">
        <v>42405</v>
      </c>
      <c r="G10" s="9">
        <v>42530</v>
      </c>
      <c r="H10" s="10">
        <v>250</v>
      </c>
      <c r="I10" s="11">
        <f ca="1">IF(COUNTA('Suivi de projet'!$F13,'Suivi de projet'!$G13)&lt;&gt;2,"",DAYS360('Suivi de projet'!$F13,'Suivi de projet'!$G13,FALSE))</f>
        <v>30</v>
      </c>
      <c r="J10" s="12">
        <v>42434</v>
      </c>
      <c r="K10" s="9">
        <v>42495</v>
      </c>
      <c r="L10" s="13">
        <f>IFERROR(IF(T_Suivi_Projet[[#This Row],[Travail réel (en heures)]]=0,"",IF(ABS((T_Suivi_Projet[[#This Row],[Travail réel (en heures)]]-T_Suivi_Projet[[#This Row],[Travail estimé (en heures)]])/T_Suivi_Projet[[#This Row],[Travail estimé (en heures)]])&gt;Indicateur_Pourcent,1,0)),"")</f>
        <v>0</v>
      </c>
      <c r="M10" s="10">
        <v>200</v>
      </c>
      <c r="N10" s="13">
        <f ca="1">IFERROR(IF(T_Suivi_Projet[[#This Row],[Durée réelle (en jours)]]=0,"",IF(ABS((T_Suivi_Projet[[#This Row],[Durée réelle (en jours)]]-T_Suivi_Projet[[#This Row],[Durée estimée (en jours)]])/T_Suivi_Projet[[#This Row],[Durée estimée (en jours)]])&gt;Indicateur_Pourcent,1,0)),"")</f>
        <v>0</v>
      </c>
      <c r="O10" s="14">
        <f ca="1">IF(COUNTA('Suivi de projet'!$J13,'Suivi de projet'!$K13)&lt;&gt;2,"",DAYS360('Suivi de projet'!$J13,'Suivi de projet'!$K13,FALSE))</f>
        <v>33</v>
      </c>
      <c r="P10" s="8"/>
    </row>
    <row r="11" spans="1:16" ht="30" customHeight="1" x14ac:dyDescent="0.3">
      <c r="A11" s="1"/>
      <c r="B11" s="8" t="s">
        <v>8</v>
      </c>
      <c r="C11" s="8" t="s">
        <v>38</v>
      </c>
      <c r="D11" s="8"/>
      <c r="E11" s="8" t="s">
        <v>60</v>
      </c>
      <c r="F11" s="9">
        <f ca="1">TODAY()-44</f>
        <v>43654</v>
      </c>
      <c r="G11" s="9">
        <f ca="1">TODAY()-20</f>
        <v>43678</v>
      </c>
      <c r="H11" s="10">
        <v>750</v>
      </c>
      <c r="I11" s="11">
        <f ca="1">IF(COUNTA('Suivi de projet'!$F11,'Suivi de projet'!$G11)&lt;&gt;2,"",DAYS360('Suivi de projet'!$F11,'Suivi de projet'!$G11,FALSE))</f>
        <v>23</v>
      </c>
      <c r="J11" s="12">
        <f ca="1">TODAY()-44</f>
        <v>43654</v>
      </c>
      <c r="K11" s="9">
        <f ca="1">TODAY()-15</f>
        <v>43683</v>
      </c>
      <c r="L11" s="13">
        <f>IFERROR(IF(T_Suivi_Projet[[#This Row],[Travail réel (en heures)]]=0,"",IF(ABS((T_Suivi_Projet[[#This Row],[Travail réel (en heures)]]-T_Suivi_Projet[[#This Row],[Travail estimé (en heures)]])/T_Suivi_Projet[[#This Row],[Travail estimé (en heures)]])&gt;Indicateur_Pourcent,1,0)),"")</f>
        <v>0</v>
      </c>
      <c r="M11" s="10">
        <v>790</v>
      </c>
      <c r="N11" s="13">
        <f ca="1">IFERROR(IF(T_Suivi_Projet[[#This Row],[Durée réelle (en jours)]]=0,"",IF(ABS((T_Suivi_Projet[[#This Row],[Durée réelle (en jours)]]-T_Suivi_Projet[[#This Row],[Durée estimée (en jours)]])/T_Suivi_Projet[[#This Row],[Durée estimée (en jours)]])&gt;Indicateur_Pourcent,1,0)),"")</f>
        <v>0</v>
      </c>
      <c r="O11" s="14">
        <f ca="1">IF(COUNTA('Suivi de projet'!$J11,'Suivi de projet'!$K11)&lt;&gt;2,"",DAYS360('Suivi de projet'!$J11,'Suivi de projet'!$K11,FALSE))</f>
        <v>28</v>
      </c>
      <c r="P11" s="8"/>
    </row>
    <row r="12" spans="1:16" ht="30" customHeight="1" x14ac:dyDescent="0.3">
      <c r="A12" s="1"/>
      <c r="B12" s="8" t="s">
        <v>4</v>
      </c>
      <c r="C12" s="8" t="s">
        <v>57</v>
      </c>
      <c r="D12" s="8"/>
      <c r="E12" s="8" t="s">
        <v>58</v>
      </c>
      <c r="F12" s="9">
        <f ca="1">TODAY()-100</f>
        <v>43598</v>
      </c>
      <c r="G12" s="9">
        <f ca="1">TODAY()-40</f>
        <v>43658</v>
      </c>
      <c r="H12" s="10">
        <v>500</v>
      </c>
      <c r="I12" s="11">
        <f ca="1">IF(COUNTA('Suivi de projet'!$F7,'Suivi de projet'!$G7)&lt;&gt;2,"",DAYS360('Suivi de projet'!$F7,'Suivi de projet'!$G7,FALSE))</f>
        <v>38</v>
      </c>
      <c r="J12" s="12">
        <f ca="1">TODAY()-100</f>
        <v>43598</v>
      </c>
      <c r="K12" s="9">
        <f ca="1">TODAY()-27</f>
        <v>43671</v>
      </c>
      <c r="L12" s="13">
        <f>IFERROR(IF(T_Suivi_Projet[[#This Row],[Travail réel (en heures)]]=0,"",IF(ABS((T_Suivi_Projet[[#This Row],[Travail réel (en heures)]]-T_Suivi_Projet[[#This Row],[Travail estimé (en heures)]])/T_Suivi_Projet[[#This Row],[Travail estimé (en heures)]])&gt;Indicateur_Pourcent,1,0)),"")</f>
        <v>0</v>
      </c>
      <c r="M12" s="10">
        <v>500</v>
      </c>
      <c r="N12" s="13">
        <f ca="1">IFERROR(IF(T_Suivi_Projet[[#This Row],[Durée réelle (en jours)]]=0,"",IF(ABS((T_Suivi_Projet[[#This Row],[Durée réelle (en jours)]]-T_Suivi_Projet[[#This Row],[Durée estimée (en jours)]])/T_Suivi_Projet[[#This Row],[Durée estimée (en jours)]])&gt;Indicateur_Pourcent,1,0)),"")</f>
        <v>0</v>
      </c>
      <c r="O12" s="14">
        <f ca="1">IF(COUNTA('Suivi de projet'!$J7,'Suivi de projet'!$K7)&lt;&gt;2,"",DAYS360('Suivi de projet'!$J7,'Suivi de projet'!$K7,FALSE))</f>
        <v>39</v>
      </c>
      <c r="P12" s="8"/>
    </row>
    <row r="13" spans="1:16" ht="30" customHeight="1" x14ac:dyDescent="0.3">
      <c r="A13" s="1"/>
      <c r="B13" s="8" t="s">
        <v>3</v>
      </c>
      <c r="C13" s="8" t="s">
        <v>52</v>
      </c>
      <c r="D13" s="8"/>
      <c r="E13" s="8" t="s">
        <v>59</v>
      </c>
      <c r="F13" s="9">
        <f ca="1">TODAY()-41</f>
        <v>43657</v>
      </c>
      <c r="G13" s="9">
        <f ca="1">TODAY()-10</f>
        <v>43688</v>
      </c>
      <c r="H13" s="10">
        <v>400</v>
      </c>
      <c r="I13" s="11">
        <f ca="1">IF(COUNTA('Suivi de projet'!$F6,'Suivi de projet'!$G6)&lt;&gt;2,"",DAYS360('Suivi de projet'!$F6,'Suivi de projet'!$G6,FALSE))</f>
        <v>9</v>
      </c>
      <c r="J13" s="12">
        <f ca="1">TODAY()-41</f>
        <v>43657</v>
      </c>
      <c r="K13" s="9">
        <f ca="1">TODAY()-7</f>
        <v>43691</v>
      </c>
      <c r="L13" s="13">
        <f>IFERROR(IF(T_Suivi_Projet[[#This Row],[Travail réel (en heures)]]=0,"",IF(ABS((T_Suivi_Projet[[#This Row],[Travail réel (en heures)]]-T_Suivi_Projet[[#This Row],[Travail estimé (en heures)]])/T_Suivi_Projet[[#This Row],[Travail estimé (en heures)]])&gt;Indicateur_Pourcent,1,0)),"")</f>
        <v>0</v>
      </c>
      <c r="M13" s="10">
        <v>390</v>
      </c>
      <c r="N13" s="13">
        <f ca="1">IFERROR(IF(T_Suivi_Projet[[#This Row],[Durée réelle (en jours)]]=0,"",IF(ABS((T_Suivi_Projet[[#This Row],[Durée réelle (en jours)]]-T_Suivi_Projet[[#This Row],[Durée estimée (en jours)]])/T_Suivi_Projet[[#This Row],[Durée estimée (en jours)]])&gt;Indicateur_Pourcent,1,0)),"")</f>
        <v>1</v>
      </c>
      <c r="O13" s="14">
        <f ca="1">IF(COUNTA('Suivi de projet'!$J6,'Suivi de projet'!$K6)&lt;&gt;2,"",DAYS360('Suivi de projet'!$J6,'Suivi de projet'!$K6,FALSE))</f>
        <v>18</v>
      </c>
      <c r="P13" s="8"/>
    </row>
  </sheetData>
  <conditionalFormatting sqref="M5:M13">
    <cfRule type="expression" dxfId="1" priority="6">
      <formula>(ABS((M5-H5))/H5)&gt;Indicateur_Pourcent</formula>
    </cfRule>
  </conditionalFormatting>
  <conditionalFormatting sqref="O5:O13">
    <cfRule type="expression" dxfId="0" priority="8">
      <formula>(ABS((O5-I5))/I5)&gt;Indicateur_Pourcent</formula>
    </cfRule>
  </conditionalFormatting>
  <dataValidations count="19">
    <dataValidation allowBlank="1" showInputMessage="1" prompt="Entrez des projets dans cette feuille de suivi de projet. Définissez le pourcent. supér./infér. à marquer en D2. Pour le travail et la durée réels (en heures et jours), les val. excéd./déficit. s’affichent en rouge et en gras avec un indic. en col. K et M" sqref="A1" xr:uid="{00000000-0002-0000-0000-000000000000}"/>
    <dataValidation allowBlank="1" showInputMessage="1" showErrorMessage="1" prompt="Pourcentage d'excédent/de déficit personnalisable utilisé pour mettre en évidence dans le tableau de projets la durée réelle de travail en heures et en jours qui dépasse ce chiffre ou se situe en deçà de celui-ci" sqref="D2" xr:uid="{00000000-0002-0000-0000-000001000000}"/>
    <dataValidation allowBlank="1" showInputMessage="1" showErrorMessage="1" prompt="Entrer les noms de projet dans cette colonne" sqref="B4" xr:uid="{00000000-0002-0000-0000-000002000000}"/>
    <dataValidation allowBlank="1" showInputMessage="1" showErrorMessage="1" prompt="Sélectionnez le nom Catégorie dans la liste déroulante de chaque cellule de cette colonne. Les options de cette liste sont définies dans la feuille Configuration. Appuyez sur ALT + Bas pour parcourir la liste, puis sur ENTRÉE pour effectuer une sélection" sqref="C4:D4" xr:uid="{00000000-0002-0000-0000-000003000000}"/>
    <dataValidation allowBlank="1" showInputMessage="1" showErrorMessage="1" prompt="Sélectionnez le nom de l’employé dans la liste déroulante de chaque cellule dans cette colonne. Les options sont définies dans la feuille de calcul Configuration. Press ALT+DOWN ARROW to navigate the list, then ENTER to make a selection" sqref="E4" xr:uid="{00000000-0002-0000-0000-000004000000}"/>
    <dataValidation allowBlank="1" showInputMessage="1" showErrorMessage="1" prompt="Entrez la date de début estimée du projet dans cette colonne" sqref="F4" xr:uid="{00000000-0002-0000-0000-000005000000}"/>
    <dataValidation allowBlank="1" showInputMessage="1" showErrorMessage="1" prompt="Entrez la date de fin estimée du projet dans cette colonne" sqref="G4" xr:uid="{00000000-0002-0000-0000-000006000000}"/>
    <dataValidation allowBlank="1" showInputMessage="1" showErrorMessage="1" prompt="Entrez la durée du projet estimée (en jours)" sqref="H4" xr:uid="{00000000-0002-0000-0000-000007000000}"/>
    <dataValidation allowBlank="1" showInputMessage="1" showErrorMessage="1" prompt="Entrez la durée estimée du projet (en jours) dans cette colonne" sqref="I4" xr:uid="{00000000-0002-0000-0000-000008000000}"/>
    <dataValidation allowBlank="1" showInputMessage="1" showErrorMessage="1" prompt="Entrez la date de début réelle du projet dans cette colonne" sqref="J4" xr:uid="{00000000-0002-0000-0000-000009000000}"/>
    <dataValidation allowBlank="1" showInputMessage="1" showErrorMessage="1" prompt="Entrez la date de fin réelle du projet dans cette colonne" sqref="K4" xr:uid="{00000000-0002-0000-0000-00000A000000}"/>
    <dataValidation allowBlank="1" showInputMessage="1" showErrorMessage="1" prompt="Icône indic. titre de tabl. suivi proj. pour travail réel excéd./défic. (en h) Seules les val. de la col. L répondant aux critères d’excéd./déficit produisent une icône indic. dans chaque cell. concernée (col. L). Les autres cellules sont vides" sqref="L4" xr:uid="{00000000-0002-0000-0000-00000B000000}"/>
    <dataValidation allowBlank="1" showInputMessage="1" showErrorMessage="1" prompt="Icône Indic. titre de tabl. suivi de projet pour val. excéd. ou déficit. de durée réelle (en j) ; seules les val. de la col. N répondant aux critères d’excéd./déficit produisent une icône indic. dans chaque cell. (col. N). Les autres cellules sont vides" sqref="N4" xr:uid="{00000000-0002-0000-0000-00000C000000}"/>
    <dataValidation allowBlank="1" showInputMessage="1" showErrorMessage="1" prompt="Entrez la durée réelle du travail pour le projet (en jours) Les valeurs répondant aux critères d’excès/de déficit sont affichées en rouge et en gras et elles génèrent une icône indicateur dans la colonne K à gauche" sqref="M4" xr:uid="{00000000-0002-0000-0000-00000D000000}"/>
    <dataValidation allowBlank="1" showInputMessage="1" showErrorMessage="1" prompt="Entrez la durée réelle du projet (en jours). Les valeurs répondant aux critères d’excès/de déficit sont affichées en rouge et en gras et elles génèrent une icône indicateur dans la colonne M à gauche" sqref="O4" xr:uid="{00000000-0002-0000-0000-00000E000000}"/>
    <dataValidation allowBlank="1" showInputMessage="1" showErrorMessage="1" prompt="Entrez des notes sur les projets dans cette colonne." sqref="P4" xr:uid="{00000000-0002-0000-0000-00000F000000}"/>
    <dataValidation type="list" allowBlank="1" showInputMessage="1" showErrorMessage="1" sqref="C5:C13" xr:uid="{79368F50-51EB-4E71-B1EC-FB81D8119C6C}">
      <formula1>INDIRECT("T_Catégorie")</formula1>
    </dataValidation>
    <dataValidation type="list" allowBlank="1" showInputMessage="1" showErrorMessage="1" sqref="D5:D13" xr:uid="{F16C0696-B222-41DA-8758-D399D34CA596}">
      <formula1>INDIRECT("T_"&amp;SUBSTITUTE($C5," ","_"))</formula1>
    </dataValidation>
    <dataValidation type="list" allowBlank="1" showInputMessage="1" showErrorMessage="1" sqref="E5:E13" xr:uid="{F4C5E934-8100-4C23-A619-B2DEC6672B10}">
      <formula1>INDIRECT("T_Employés")</formula1>
    </dataValidation>
  </dataValidations>
  <printOptions horizontalCentered="1"/>
  <pageMargins left="0.25" right="0.25" top="0.5" bottom="0.5" header="0.3" footer="0.3"/>
  <pageSetup paperSize="9" fitToHeight="0" orientation="landscape" r:id="rId1"/>
  <headerFooter differentFirst="1">
    <oddFooter>&amp;CPage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3" id="{981D7EE4-7E94-41DD-989D-38C05876B668}">
            <x14:iconSet custom="1">
              <x14:cfvo type="percent">
                <xm:f>0</xm:f>
              </x14:cfvo>
              <x14:cfvo type="num">
                <xm:f>0</xm:f>
              </x14:cfvo>
              <x14:cfvo type="num">
                <xm:f>1</xm:f>
              </x14:cfvo>
              <x14:cfIcon iconSet="NoIcons" iconId="0"/>
              <x14:cfIcon iconSet="NoIcons" iconId="0"/>
              <x14:cfIcon iconSet="3Flags" iconId="0"/>
            </x14:iconSet>
          </x14:cfRule>
          <xm:sqref>L5:L13</xm:sqref>
        </x14:conditionalFormatting>
        <x14:conditionalFormatting xmlns:xm="http://schemas.microsoft.com/office/excel/2006/main">
          <x14:cfRule type="iconSet" priority="24" id="{136B1933-ABA4-46F0-A1B3-AE0D99AE777F}">
            <x14:iconSet custom="1">
              <x14:cfvo type="percent">
                <xm:f>0</xm:f>
              </x14:cfvo>
              <x14:cfvo type="num">
                <xm:f>0</xm:f>
              </x14:cfvo>
              <x14:cfvo type="num">
                <xm:f>1</xm:f>
              </x14:cfvo>
              <x14:cfIcon iconSet="NoIcons" iconId="0"/>
              <x14:cfIcon iconSet="NoIcons" iconId="0"/>
              <x14:cfIcon iconSet="3Flags" iconId="0"/>
            </x14:iconSet>
          </x14:cfRule>
          <xm:sqref>N5:N13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458A1-FBB4-4CDD-A5F2-022E9A75FE41}">
  <dimension ref="B1:S22"/>
  <sheetViews>
    <sheetView showGridLines="0" workbookViewId="0">
      <selection activeCell="D9" sqref="D9"/>
    </sheetView>
  </sheetViews>
  <sheetFormatPr defaultRowHeight="16.5" x14ac:dyDescent="0.3"/>
  <cols>
    <col min="1" max="1" width="1.625" customWidth="1"/>
    <col min="2" max="2" width="21.875" bestFit="1" customWidth="1"/>
    <col min="3" max="3" width="1.625" customWidth="1"/>
    <col min="4" max="4" width="41.25" bestFit="1" customWidth="1"/>
    <col min="5" max="5" width="1.625" customWidth="1"/>
    <col min="6" max="6" width="21.625" bestFit="1" customWidth="1"/>
    <col min="7" max="7" width="1.625" customWidth="1"/>
    <col min="8" max="8" width="16.625" customWidth="1"/>
    <col min="9" max="9" width="1.625" customWidth="1"/>
    <col min="10" max="10" width="35" bestFit="1" customWidth="1"/>
    <col min="11" max="11" width="1.625" customWidth="1"/>
    <col min="12" max="12" width="23.375" customWidth="1"/>
    <col min="13" max="13" width="1.625" customWidth="1"/>
    <col min="14" max="14" width="41.25" bestFit="1" customWidth="1"/>
    <col min="15" max="15" width="1.625" customWidth="1"/>
    <col min="16" max="16" width="27.25" bestFit="1" customWidth="1"/>
    <col min="17" max="18" width="1.625" customWidth="1"/>
    <col min="19" max="19" width="20.375" bestFit="1" customWidth="1"/>
    <col min="21" max="21" width="1.625" customWidth="1"/>
  </cols>
  <sheetData>
    <row r="1" spans="2:19" ht="65.099999999999994" customHeight="1" x14ac:dyDescent="0.3">
      <c r="B1" s="7" t="s">
        <v>25</v>
      </c>
    </row>
    <row r="4" spans="2:19" x14ac:dyDescent="0.3">
      <c r="B4" t="s">
        <v>12</v>
      </c>
      <c r="D4" t="s">
        <v>37</v>
      </c>
      <c r="F4" t="s">
        <v>38</v>
      </c>
      <c r="H4" t="s">
        <v>61</v>
      </c>
      <c r="J4" t="s">
        <v>50</v>
      </c>
      <c r="L4" t="s">
        <v>51</v>
      </c>
      <c r="N4" t="s">
        <v>52</v>
      </c>
      <c r="P4" t="s">
        <v>57</v>
      </c>
      <c r="S4" t="s">
        <v>26</v>
      </c>
    </row>
    <row r="5" spans="2:19" x14ac:dyDescent="0.3">
      <c r="B5" t="s">
        <v>37</v>
      </c>
      <c r="D5" t="s">
        <v>28</v>
      </c>
      <c r="F5" t="s">
        <v>39</v>
      </c>
      <c r="H5" t="s">
        <v>28</v>
      </c>
      <c r="J5" t="s">
        <v>42</v>
      </c>
      <c r="N5" t="s">
        <v>28</v>
      </c>
      <c r="P5" t="s">
        <v>53</v>
      </c>
      <c r="S5" t="s">
        <v>58</v>
      </c>
    </row>
    <row r="6" spans="2:19" x14ac:dyDescent="0.3">
      <c r="B6" t="s">
        <v>38</v>
      </c>
      <c r="D6" t="s">
        <v>29</v>
      </c>
      <c r="F6" t="s">
        <v>40</v>
      </c>
      <c r="H6" t="s">
        <v>41</v>
      </c>
      <c r="J6" t="s">
        <v>43</v>
      </c>
      <c r="N6" t="s">
        <v>29</v>
      </c>
      <c r="P6" t="s">
        <v>49</v>
      </c>
      <c r="S6" t="s">
        <v>59</v>
      </c>
    </row>
    <row r="7" spans="2:19" x14ac:dyDescent="0.3">
      <c r="B7" t="s">
        <v>61</v>
      </c>
      <c r="D7" t="s">
        <v>30</v>
      </c>
      <c r="F7" t="s">
        <v>28</v>
      </c>
      <c r="J7" t="s">
        <v>44</v>
      </c>
      <c r="N7" t="s">
        <v>30</v>
      </c>
      <c r="P7" t="s">
        <v>54</v>
      </c>
      <c r="S7" t="s">
        <v>60</v>
      </c>
    </row>
    <row r="8" spans="2:19" x14ac:dyDescent="0.3">
      <c r="B8" t="s">
        <v>50</v>
      </c>
      <c r="D8" t="s">
        <v>31</v>
      </c>
      <c r="J8" t="s">
        <v>45</v>
      </c>
      <c r="N8" t="s">
        <v>31</v>
      </c>
      <c r="P8" t="s">
        <v>55</v>
      </c>
    </row>
    <row r="9" spans="2:19" x14ac:dyDescent="0.3">
      <c r="B9" t="s">
        <v>51</v>
      </c>
      <c r="D9" t="s">
        <v>32</v>
      </c>
      <c r="J9" t="s">
        <v>46</v>
      </c>
      <c r="N9" t="s">
        <v>32</v>
      </c>
      <c r="P9" t="s">
        <v>56</v>
      </c>
    </row>
    <row r="10" spans="2:19" x14ac:dyDescent="0.3">
      <c r="B10" t="s">
        <v>52</v>
      </c>
      <c r="D10" t="s">
        <v>33</v>
      </c>
      <c r="J10" t="s">
        <v>47</v>
      </c>
      <c r="N10" t="s">
        <v>33</v>
      </c>
    </row>
    <row r="11" spans="2:19" x14ac:dyDescent="0.3">
      <c r="B11" t="s">
        <v>57</v>
      </c>
      <c r="D11" t="s">
        <v>34</v>
      </c>
      <c r="J11" t="s">
        <v>48</v>
      </c>
      <c r="N11" t="s">
        <v>34</v>
      </c>
    </row>
    <row r="12" spans="2:19" x14ac:dyDescent="0.3">
      <c r="D12" t="s">
        <v>35</v>
      </c>
      <c r="J12" t="s">
        <v>49</v>
      </c>
      <c r="N12" t="s">
        <v>35</v>
      </c>
    </row>
    <row r="13" spans="2:19" x14ac:dyDescent="0.3">
      <c r="D13" t="s">
        <v>36</v>
      </c>
      <c r="N13" t="s">
        <v>36</v>
      </c>
    </row>
    <row r="21" spans="2:2" x14ac:dyDescent="0.3">
      <c r="B21" t="s">
        <v>62</v>
      </c>
    </row>
    <row r="22" spans="2:2" x14ac:dyDescent="0.3">
      <c r="B22" t="s">
        <v>63</v>
      </c>
    </row>
  </sheetData>
  <pageMargins left="0.7" right="0.7" top="0.75" bottom="0.75" header="0.3" footer="0.3"/>
  <drawing r:id="rId1"/>
  <tableParts count="9">
    <tablePart r:id="rId2"/>
    <tablePart r:id="rId3"/>
    <tablePart r:id="rId4"/>
    <tablePart r:id="rId5"/>
    <tablePart r:id="rId6"/>
    <tablePart r:id="rId7"/>
    <tablePart r:id="rId8"/>
    <tablePart r:id="rId9"/>
    <tablePart r:id="rId1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Suivi de projet</vt:lpstr>
      <vt:lpstr>Installation</vt:lpstr>
      <vt:lpstr>Indicateur_Pourcent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Roy</dc:creator>
  <cp:lastModifiedBy>Jean-Eric Pelouas</cp:lastModifiedBy>
  <dcterms:created xsi:type="dcterms:W3CDTF">2016-08-03T05:15:41Z</dcterms:created>
  <dcterms:modified xsi:type="dcterms:W3CDTF">2019-08-21T01:38:40Z</dcterms:modified>
</cp:coreProperties>
</file>