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Statistiques" sheetId="2" r:id="rId1"/>
    <sheet name="Calculs" sheetId="3" r:id="rId2"/>
    <sheet name="Salariés" sheetId="1" r:id="rId3"/>
  </sheets>
  <externalReferences>
    <externalReference r:id="rId4"/>
  </externalReferences>
  <definedNames>
    <definedName name="_xlnm._FilterDatabase" localSheetId="2" hidden="1">Salariés!$A$1:$G$1</definedName>
    <definedName name="_xlnm.Criteria" localSheetId="0">Statistiques!$J$9:$K$10</definedName>
    <definedName name="_xlnm.Extract" localSheetId="0">Statistiques!$G$9:$N$9</definedName>
    <definedName name="Salairesnets" localSheetId="0">[1]!Tableau1[Salaire Net]</definedName>
    <definedName name="Salairesnets">Tableau1[Salaire Net]</definedName>
    <definedName name="TABL1" localSheetId="0">[1]!Tableau1[[#Headers],[#Data]]</definedName>
    <definedName name="TABL1">Tableau1[[#Headers],[#Data]]</definedName>
  </definedNames>
  <calcPr calcId="162913"/>
  <pivotCaches>
    <pivotCache cacheId="11" r:id="rId5"/>
  </pivotCaches>
</workbook>
</file>

<file path=xl/calcChain.xml><?xml version="1.0" encoding="utf-8"?>
<calcChain xmlns="http://schemas.openxmlformats.org/spreadsheetml/2006/main">
  <c r="C2" i="2" l="1"/>
  <c r="C3" i="2"/>
  <c r="C4" i="2"/>
  <c r="C5" i="2"/>
  <c r="C13" i="2"/>
  <c r="F104" i="1"/>
  <c r="G52" i="1"/>
  <c r="C12" i="2"/>
  <c r="C11" i="2"/>
  <c r="C10" i="2"/>
  <c r="C9" i="2"/>
</calcChain>
</file>

<file path=xl/sharedStrings.xml><?xml version="1.0" encoding="utf-8"?>
<sst xmlns="http://schemas.openxmlformats.org/spreadsheetml/2006/main" count="256" uniqueCount="121">
  <si>
    <t>Nom Salarié</t>
  </si>
  <si>
    <t>Prénom Salarié</t>
  </si>
  <si>
    <t>Service</t>
  </si>
  <si>
    <t>Sexe</t>
  </si>
  <si>
    <t>Date Naissance</t>
  </si>
  <si>
    <t>Date Entrée</t>
  </si>
  <si>
    <t>Salaire Net</t>
  </si>
  <si>
    <t>AUBERY</t>
  </si>
  <si>
    <t>Marc</t>
  </si>
  <si>
    <t>CONTRÔLE</t>
  </si>
  <si>
    <t>M</t>
  </si>
  <si>
    <t>BECKER</t>
  </si>
  <si>
    <t>Roland</t>
  </si>
  <si>
    <t>PRODUCTION</t>
  </si>
  <si>
    <t>BENICHOUX</t>
  </si>
  <si>
    <t xml:space="preserve">Antoine </t>
  </si>
  <si>
    <t>BLANC</t>
  </si>
  <si>
    <t>Hervé</t>
  </si>
  <si>
    <t>BOUSSY</t>
  </si>
  <si>
    <t>Jean-Marc</t>
  </si>
  <si>
    <t>QUALITÉ</t>
  </si>
  <si>
    <t>CLEMENT</t>
  </si>
  <si>
    <t>Jean-Marie</t>
  </si>
  <si>
    <t>DE BRINCAT</t>
  </si>
  <si>
    <t>COMPTA</t>
  </si>
  <si>
    <t>DUPONT</t>
  </si>
  <si>
    <t>Constant</t>
  </si>
  <si>
    <t>Louis</t>
  </si>
  <si>
    <t>DUTET</t>
  </si>
  <si>
    <t>Nicolas</t>
  </si>
  <si>
    <t>FAGES</t>
  </si>
  <si>
    <t>Alain</t>
  </si>
  <si>
    <t>FAURE</t>
  </si>
  <si>
    <t>Samuel</t>
  </si>
  <si>
    <t>FELOU</t>
  </si>
  <si>
    <t>Renaud</t>
  </si>
  <si>
    <t>FIGUEIROA</t>
  </si>
  <si>
    <t>Hermann</t>
  </si>
  <si>
    <t>GAUDIN</t>
  </si>
  <si>
    <t>MARKETING</t>
  </si>
  <si>
    <t>IANI</t>
  </si>
  <si>
    <t>Charles</t>
  </si>
  <si>
    <t>LEBOUTER</t>
  </si>
  <si>
    <t>Jean-Pierre</t>
  </si>
  <si>
    <t>MEYER</t>
  </si>
  <si>
    <t>NOTTA</t>
  </si>
  <si>
    <t>Sylvain</t>
  </si>
  <si>
    <t>PARIS</t>
  </si>
  <si>
    <t>Patrick</t>
  </si>
  <si>
    <t>PAUL</t>
  </si>
  <si>
    <t>Aristide</t>
  </si>
  <si>
    <t>ROQUEBRUNE</t>
  </si>
  <si>
    <t>SERRE</t>
  </si>
  <si>
    <t>ANTUNES</t>
  </si>
  <si>
    <t>Carine</t>
  </si>
  <si>
    <t>F</t>
  </si>
  <si>
    <t>BETHON</t>
  </si>
  <si>
    <t>Adeline</t>
  </si>
  <si>
    <t>BOUISSET</t>
  </si>
  <si>
    <t>Marie-Christine</t>
  </si>
  <si>
    <t>CARPET</t>
  </si>
  <si>
    <t>Christelle</t>
  </si>
  <si>
    <t>DELACROIX</t>
  </si>
  <si>
    <t>Patricia</t>
  </si>
  <si>
    <t xml:space="preserve">DELUMOT </t>
  </si>
  <si>
    <t>Clarisse</t>
  </si>
  <si>
    <t>FIUEIORA</t>
  </si>
  <si>
    <t>Annie</t>
  </si>
  <si>
    <t>HADDOCK</t>
  </si>
  <si>
    <t>Clara</t>
  </si>
  <si>
    <t>JANSET</t>
  </si>
  <si>
    <t>LAGARDE</t>
  </si>
  <si>
    <t>Rosalie</t>
  </si>
  <si>
    <t>MACNAMARA</t>
  </si>
  <si>
    <t>Natacha</t>
  </si>
  <si>
    <t>MARSAN</t>
  </si>
  <si>
    <t>Claire</t>
  </si>
  <si>
    <t>MILLET</t>
  </si>
  <si>
    <t>PAQUET</t>
  </si>
  <si>
    <t>Anne-Marie</t>
  </si>
  <si>
    <t>PERRIER</t>
  </si>
  <si>
    <t>Carole</t>
  </si>
  <si>
    <t>PETIT</t>
  </si>
  <si>
    <t>Armelle</t>
  </si>
  <si>
    <t>PEZIN</t>
  </si>
  <si>
    <t>Clémence</t>
  </si>
  <si>
    <t>PLACIDE</t>
  </si>
  <si>
    <t>Céline</t>
  </si>
  <si>
    <t>PLAT</t>
  </si>
  <si>
    <t>Caroline</t>
  </si>
  <si>
    <t>RICHARD</t>
  </si>
  <si>
    <t>Marie</t>
  </si>
  <si>
    <t>SADOULE</t>
  </si>
  <si>
    <t>SERDET</t>
  </si>
  <si>
    <t>Karine</t>
  </si>
  <si>
    <t>Total</t>
  </si>
  <si>
    <t xml:space="preserve">DATE LE : </t>
  </si>
  <si>
    <t>Salaire net Maximum  du service MARKETING</t>
  </si>
  <si>
    <t>Salaire net minimum  des  FEMMES</t>
  </si>
  <si>
    <t xml:space="preserve">MARKETING </t>
  </si>
  <si>
    <t xml:space="preserve">PRODUCTION </t>
  </si>
  <si>
    <t xml:space="preserve">Moyenne des salaires nets du service PRODUCTION </t>
  </si>
  <si>
    <t>Total des salaires nets des  HOMMES</t>
  </si>
  <si>
    <t>Tabelau Statistiques 2</t>
  </si>
  <si>
    <t xml:space="preserve">         </t>
  </si>
  <si>
    <t xml:space="preserve">Salaire net maximum </t>
  </si>
  <si>
    <t xml:space="preserve">Salaire net minimum </t>
  </si>
  <si>
    <t xml:space="preserve">Total des salaires nets </t>
  </si>
  <si>
    <t xml:space="preserve">Nombre de salariés </t>
  </si>
  <si>
    <t xml:space="preserve">Masse salariale </t>
  </si>
  <si>
    <t>Statistiques</t>
  </si>
  <si>
    <t>Total général</t>
  </si>
  <si>
    <t>Valeurs</t>
  </si>
  <si>
    <t>Total Somme</t>
  </si>
  <si>
    <t>Somme</t>
  </si>
  <si>
    <t>Total Moyenne</t>
  </si>
  <si>
    <t>Moyenne</t>
  </si>
  <si>
    <t>Total Min</t>
  </si>
  <si>
    <t>Min</t>
  </si>
  <si>
    <t>Max</t>
  </si>
  <si>
    <t>Total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</si>
</sst>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7" formatCode="#,##0_ ;[Red]\-#,##0\ "/>
  </numFmts>
  <fonts count="13" x14ac:knownFonts="1">
    <font>
      <sz val="10"/>
      <name val="MS Sans Serif"/>
    </font>
    <font>
      <sz val="12"/>
      <name val="Calibri"/>
      <family val="2"/>
    </font>
    <font>
      <sz val="12"/>
      <color indexed="8"/>
      <name val="Calibri"/>
      <family val="2"/>
    </font>
    <font>
      <sz val="10"/>
      <name val="MS Sans Serif"/>
      <family val="2"/>
    </font>
    <font>
      <sz val="12"/>
      <color indexed="8"/>
      <name val="Calibri"/>
    </font>
    <font>
      <sz val="12"/>
      <name val="Calibri"/>
    </font>
    <font>
      <sz val="12"/>
      <color theme="6" tint="-0.249977111117893"/>
      <name val="Calibri"/>
      <family val="2"/>
    </font>
    <font>
      <sz val="12"/>
      <color theme="6" tint="-0.249977111117893"/>
      <name val="Calibri"/>
    </font>
    <font>
      <b/>
      <sz val="12"/>
      <color theme="6" tint="-0.249977111117893"/>
      <name val="Calibri"/>
      <family val="2"/>
    </font>
    <font>
      <b/>
      <sz val="12"/>
      <name val="Calibri"/>
      <family val="2"/>
    </font>
    <font>
      <b/>
      <sz val="10"/>
      <name val="MS Sans Serif"/>
      <family val="2"/>
    </font>
    <font>
      <b/>
      <sz val="12"/>
      <color theme="0"/>
      <name val="Calibri"/>
      <family val="2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6"/>
      </top>
      <bottom style="thin">
        <color theme="6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0">
    <xf numFmtId="0" fontId="0" fillId="0" borderId="0" xfId="0"/>
    <xf numFmtId="0" fontId="2" fillId="0" borderId="0" xfId="0" applyFont="1" applyFill="1" applyBorder="1" applyAlignment="1">
      <alignment wrapText="1"/>
    </xf>
    <xf numFmtId="0" fontId="0" fillId="0" borderId="0" xfId="0" applyBorder="1"/>
    <xf numFmtId="0" fontId="2" fillId="0" borderId="0" xfId="0" applyFont="1" applyFill="1" applyBorder="1" applyAlignment="1">
      <alignment wrapText="1"/>
    </xf>
    <xf numFmtId="0" fontId="4" fillId="0" borderId="0" xfId="0" applyFont="1" applyFill="1" applyAlignment="1">
      <alignment wrapText="1"/>
    </xf>
    <xf numFmtId="0" fontId="4" fillId="0" borderId="0" xfId="0" applyFont="1" applyFill="1" applyAlignment="1">
      <alignment wrapText="1"/>
    </xf>
    <xf numFmtId="164" fontId="6" fillId="3" borderId="0" xfId="1" applyNumberFormat="1" applyFont="1" applyFill="1" applyBorder="1"/>
    <xf numFmtId="164" fontId="6" fillId="0" borderId="0" xfId="1" applyNumberFormat="1" applyFont="1" applyBorder="1"/>
    <xf numFmtId="164" fontId="7" fillId="0" borderId="0" xfId="1" applyNumberFormat="1" applyFont="1" applyBorder="1"/>
    <xf numFmtId="164" fontId="7" fillId="3" borderId="0" xfId="1" applyNumberFormat="1" applyFont="1" applyFill="1" applyBorder="1"/>
    <xf numFmtId="164" fontId="0" fillId="0" borderId="0" xfId="0" applyNumberFormat="1"/>
    <xf numFmtId="0" fontId="0" fillId="0" borderId="0" xfId="0" applyFill="1"/>
    <xf numFmtId="164" fontId="1" fillId="0" borderId="0" xfId="1" applyNumberFormat="1" applyFont="1" applyFill="1" applyBorder="1"/>
    <xf numFmtId="14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/>
    <xf numFmtId="164" fontId="5" fillId="0" borderId="0" xfId="1" applyNumberFormat="1" applyFont="1" applyFill="1" applyBorder="1"/>
    <xf numFmtId="14" fontId="5" fillId="0" borderId="0" xfId="0" applyNumberFormat="1" applyFont="1" applyFill="1" applyBorder="1" applyAlignment="1">
      <alignment vertical="center"/>
    </xf>
    <xf numFmtId="0" fontId="5" fillId="0" borderId="0" xfId="0" applyFont="1" applyFill="1" applyBorder="1"/>
    <xf numFmtId="14" fontId="9" fillId="0" borderId="0" xfId="1" applyNumberFormat="1" applyFont="1" applyFill="1" applyBorder="1" applyAlignment="1">
      <alignment wrapText="1"/>
    </xf>
    <xf numFmtId="164" fontId="9" fillId="0" borderId="0" xfId="1" applyNumberFormat="1" applyFont="1" applyFill="1" applyBorder="1" applyAlignment="1">
      <alignment wrapText="1"/>
    </xf>
    <xf numFmtId="2" fontId="0" fillId="0" borderId="0" xfId="0" applyNumberFormat="1" applyBorder="1"/>
    <xf numFmtId="164" fontId="1" fillId="0" borderId="0" xfId="1" applyNumberFormat="1" applyFont="1" applyFill="1" applyBorder="1" applyAlignment="1">
      <alignment wrapText="1"/>
    </xf>
    <xf numFmtId="0" fontId="3" fillId="0" borderId="0" xfId="0" applyFont="1"/>
    <xf numFmtId="2" fontId="0" fillId="0" borderId="0" xfId="0" applyNumberFormat="1"/>
    <xf numFmtId="0" fontId="11" fillId="0" borderId="1" xfId="0" applyFont="1" applyFill="1" applyBorder="1"/>
    <xf numFmtId="0" fontId="11" fillId="2" borderId="1" xfId="0" applyFont="1" applyFill="1" applyBorder="1"/>
    <xf numFmtId="8" fontId="3" fillId="0" borderId="0" xfId="0" applyNumberFormat="1" applyFont="1" applyFill="1"/>
    <xf numFmtId="0" fontId="3" fillId="0" borderId="0" xfId="0" applyFont="1" applyAlignment="1">
      <alignment horizontal="left" vertical="center" wrapText="1"/>
    </xf>
    <xf numFmtId="164" fontId="8" fillId="0" borderId="0" xfId="0" applyNumberFormat="1" applyFont="1" applyFill="1" applyBorder="1"/>
    <xf numFmtId="164" fontId="8" fillId="0" borderId="1" xfId="0" applyNumberFormat="1" applyFont="1" applyFill="1" applyBorder="1"/>
    <xf numFmtId="0" fontId="8" fillId="0" borderId="1" xfId="0" applyFont="1" applyFill="1" applyBorder="1"/>
    <xf numFmtId="164" fontId="3" fillId="0" borderId="0" xfId="0" applyNumberFormat="1" applyFont="1"/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textRotation="90"/>
    </xf>
    <xf numFmtId="0" fontId="0" fillId="0" borderId="0" xfId="0"/>
    <xf numFmtId="4" fontId="0" fillId="0" borderId="0" xfId="0" applyNumberFormat="1"/>
    <xf numFmtId="14" fontId="0" fillId="0" borderId="0" xfId="0" applyNumberFormat="1"/>
    <xf numFmtId="0" fontId="12" fillId="0" borderId="0" xfId="0" applyFont="1"/>
    <xf numFmtId="0" fontId="12" fillId="0" borderId="0" xfId="0" pivotButton="1" applyFont="1"/>
    <xf numFmtId="167" fontId="12" fillId="0" borderId="0" xfId="0" applyNumberFormat="1" applyFont="1"/>
  </cellXfs>
  <cellStyles count="2">
    <cellStyle name="Monétaire" xfId="1" builtinId="4"/>
    <cellStyle name="Normal" xfId="0" builtinId="0"/>
  </cellStyles>
  <dxfs count="258"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67" formatCode="#,##0_ ;[Red]\-#,##0\ "/>
    </dxf>
    <dxf>
      <numFmt numFmtId="167" formatCode="#,##0_ ;[Red]\-#,##0\ 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67" formatCode="#,##0_ ;[Red]\-#,##0\ "/>
    </dxf>
    <dxf>
      <numFmt numFmtId="167" formatCode="#,##0_ ;[Red]\-#,##0\ 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67" formatCode="#,##0_ ;[Red]\-#,##0\ "/>
    </dxf>
    <dxf>
      <numFmt numFmtId="167" formatCode="#,##0_ ;[Red]\-#,##0\ 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67" formatCode="#,##0_ ;[Red]\-#,##0\ "/>
    </dxf>
    <dxf>
      <numFmt numFmtId="167" formatCode="#,##0_ ;[Red]\-#,##0\ 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67" formatCode="#,##0_ ;[Red]\-#,##0\ 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67" formatCode="#,##0_ ;[Red]\-#,##0\ "/>
    </dxf>
    <dxf>
      <numFmt numFmtId="167" formatCode="#,##0_ ;[Red]\-#,##0\ 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4" formatCode="#,##0.00"/>
    </dxf>
    <dxf>
      <numFmt numFmtId="19" formatCode="yyyy/mm/dd"/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numFmt numFmtId="19" formatCode="yyyy/mm/dd"/>
    </dxf>
    <dxf>
      <numFmt numFmtId="4" formatCode="#,##0.00"/>
    </dxf>
    <dxf>
      <numFmt numFmtId="19" formatCode="yyyy/mm/dd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2D05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salaries%20evaluation%20finale%20Profil%203-09-08-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ariés"/>
      <sheetName val="sous totaux "/>
      <sheetName val="copie salariés "/>
      <sheetName val="Salariés -Doublons "/>
      <sheetName val="Salariés -filtres automatiques"/>
      <sheetName val="Salariés -filtres 1"/>
      <sheetName val="Salariés -filtre 2"/>
      <sheetName val="Salariés -filtre 3"/>
      <sheetName val="Salariés -filtre4"/>
      <sheetName val="Salariés- Filltre élaboré"/>
      <sheetName val="Sal -Revalorisation Salaires"/>
      <sheetName val="Calcul revalorisation "/>
      <sheetName val="Statistiques"/>
      <sheetName val="COMMENTAIRES"/>
      <sheetName val="Copie salaries evaluation final"/>
    </sheetNames>
    <sheetDataSet>
      <sheetData sheetId="0">
        <row r="1">
          <cell r="A1" t="str">
            <v>Nom Salarié</v>
          </cell>
          <cell r="B1" t="str">
            <v>Prénom Salarié</v>
          </cell>
          <cell r="C1" t="str">
            <v>Service</v>
          </cell>
          <cell r="D1" t="str">
            <v>Sexe</v>
          </cell>
          <cell r="E1" t="str">
            <v>Date Naissance</v>
          </cell>
          <cell r="F1" t="str">
            <v>Date Entrée</v>
          </cell>
          <cell r="G1" t="str">
            <v>Salaire Net</v>
          </cell>
        </row>
        <row r="2">
          <cell r="A2" t="str">
            <v>AUBERY</v>
          </cell>
          <cell r="B2" t="str">
            <v>Marc</v>
          </cell>
          <cell r="C2" t="str">
            <v>CONTRÔLE</v>
          </cell>
          <cell r="D2" t="str">
            <v>M</v>
          </cell>
          <cell r="E2">
            <v>23388</v>
          </cell>
          <cell r="F2">
            <v>32337</v>
          </cell>
          <cell r="G2">
            <v>1326.6499838829043</v>
          </cell>
        </row>
        <row r="3">
          <cell r="A3" t="str">
            <v>AUBERY</v>
          </cell>
          <cell r="B3" t="str">
            <v>Marc</v>
          </cell>
          <cell r="C3" t="str">
            <v>CONTRÔLE</v>
          </cell>
          <cell r="D3" t="str">
            <v>M</v>
          </cell>
          <cell r="E3">
            <v>23388</v>
          </cell>
          <cell r="F3">
            <v>32337</v>
          </cell>
          <cell r="G3">
            <v>1326.6499838829043</v>
          </cell>
        </row>
        <row r="4">
          <cell r="A4" t="str">
            <v>BECKER</v>
          </cell>
          <cell r="B4" t="str">
            <v>Roland</v>
          </cell>
          <cell r="C4" t="str">
            <v>PRODUCTION</v>
          </cell>
          <cell r="D4" t="str">
            <v>M</v>
          </cell>
          <cell r="E4">
            <v>27140</v>
          </cell>
          <cell r="F4">
            <v>37623</v>
          </cell>
          <cell r="G4">
            <v>1495.6500644683845</v>
          </cell>
        </row>
        <row r="5">
          <cell r="A5" t="str">
            <v>BENICHOUX</v>
          </cell>
          <cell r="B5" t="str">
            <v xml:space="preserve">Antoine </v>
          </cell>
          <cell r="C5" t="str">
            <v xml:space="preserve">QUALITE  </v>
          </cell>
          <cell r="D5" t="str">
            <v>M</v>
          </cell>
          <cell r="E5">
            <v>20979</v>
          </cell>
          <cell r="F5">
            <v>35512</v>
          </cell>
          <cell r="G5">
            <v>1372.28</v>
          </cell>
        </row>
        <row r="6">
          <cell r="A6" t="str">
            <v>BLANC</v>
          </cell>
          <cell r="B6" t="str">
            <v>Hervé</v>
          </cell>
          <cell r="C6" t="str">
            <v>PRODUCTION</v>
          </cell>
          <cell r="D6" t="str">
            <v>M</v>
          </cell>
          <cell r="E6">
            <v>21004</v>
          </cell>
          <cell r="F6">
            <v>30866</v>
          </cell>
          <cell r="G6">
            <v>2369.2446937561049</v>
          </cell>
        </row>
        <row r="7">
          <cell r="A7" t="str">
            <v>BOUSSY</v>
          </cell>
          <cell r="B7" t="str">
            <v>Jean-Marc</v>
          </cell>
          <cell r="C7" t="str">
            <v>QUALITÉ</v>
          </cell>
          <cell r="D7" t="str">
            <v>M</v>
          </cell>
          <cell r="E7">
            <v>22244</v>
          </cell>
          <cell r="F7">
            <v>31931</v>
          </cell>
          <cell r="G7">
            <v>3887</v>
          </cell>
        </row>
        <row r="8">
          <cell r="A8" t="str">
            <v>CLEMENT</v>
          </cell>
          <cell r="B8" t="str">
            <v>Jean-Marie</v>
          </cell>
          <cell r="C8" t="str">
            <v>PRODUCTION</v>
          </cell>
          <cell r="D8" t="str">
            <v>M</v>
          </cell>
          <cell r="E8">
            <v>26300</v>
          </cell>
          <cell r="F8">
            <v>34662</v>
          </cell>
          <cell r="G8">
            <v>1112.0199871063226</v>
          </cell>
        </row>
        <row r="9">
          <cell r="A9" t="str">
            <v>DE BRINCAT</v>
          </cell>
          <cell r="B9" t="str">
            <v>Marc</v>
          </cell>
          <cell r="C9" t="str">
            <v>COMPTA</v>
          </cell>
          <cell r="D9" t="str">
            <v>M</v>
          </cell>
          <cell r="E9">
            <v>16439</v>
          </cell>
          <cell r="F9">
            <v>28309</v>
          </cell>
          <cell r="G9">
            <v>2127.7100257873549</v>
          </cell>
        </row>
        <row r="10">
          <cell r="A10" t="str">
            <v>DUPONT</v>
          </cell>
          <cell r="B10" t="str">
            <v>Constant</v>
          </cell>
          <cell r="C10" t="str">
            <v>PRODUCTION</v>
          </cell>
          <cell r="D10" t="str">
            <v>M</v>
          </cell>
          <cell r="E10">
            <v>19005</v>
          </cell>
          <cell r="F10">
            <v>32339</v>
          </cell>
          <cell r="G10">
            <v>1326.6499838829043</v>
          </cell>
        </row>
        <row r="11">
          <cell r="A11" t="str">
            <v>DUPONT</v>
          </cell>
          <cell r="B11" t="str">
            <v>Louis</v>
          </cell>
          <cell r="C11" t="str">
            <v>PRODUCTION</v>
          </cell>
          <cell r="D11" t="str">
            <v>M</v>
          </cell>
          <cell r="E11">
            <v>27090</v>
          </cell>
          <cell r="F11">
            <v>34662</v>
          </cell>
          <cell r="G11">
            <v>1112.0199871063226</v>
          </cell>
        </row>
        <row r="12">
          <cell r="A12" t="str">
            <v>DUTET</v>
          </cell>
          <cell r="B12" t="str">
            <v>Nicolas</v>
          </cell>
          <cell r="C12" t="str">
            <v>CONTRÔLE</v>
          </cell>
          <cell r="D12" t="str">
            <v>M</v>
          </cell>
          <cell r="E12">
            <v>26878</v>
          </cell>
          <cell r="F12">
            <v>35571</v>
          </cell>
          <cell r="G12">
            <v>1573.3900709152222</v>
          </cell>
        </row>
        <row r="13">
          <cell r="A13" t="str">
            <v>DUTET</v>
          </cell>
          <cell r="B13" t="str">
            <v>Nicolas</v>
          </cell>
          <cell r="C13" t="str">
            <v>CONTRÔLE</v>
          </cell>
          <cell r="D13" t="str">
            <v>M</v>
          </cell>
          <cell r="E13">
            <v>26878</v>
          </cell>
          <cell r="F13">
            <v>35571</v>
          </cell>
          <cell r="G13">
            <v>1573.3900709152222</v>
          </cell>
        </row>
        <row r="14">
          <cell r="A14" t="str">
            <v>FAGES</v>
          </cell>
          <cell r="B14" t="str">
            <v>Alain</v>
          </cell>
          <cell r="C14" t="str">
            <v>CONTRÔLE</v>
          </cell>
          <cell r="D14" t="str">
            <v>M</v>
          </cell>
          <cell r="E14">
            <v>21734</v>
          </cell>
          <cell r="F14">
            <v>33059</v>
          </cell>
          <cell r="G14">
            <v>1259.0499677658088</v>
          </cell>
        </row>
        <row r="15">
          <cell r="A15" t="str">
            <v>FAURE</v>
          </cell>
          <cell r="B15" t="str">
            <v>Samuel</v>
          </cell>
          <cell r="C15" t="str">
            <v>CONTRÔLE</v>
          </cell>
          <cell r="D15" t="str">
            <v>M</v>
          </cell>
          <cell r="E15">
            <v>22078</v>
          </cell>
          <cell r="F15">
            <v>29192</v>
          </cell>
          <cell r="G15">
            <v>1203.2799806594846</v>
          </cell>
        </row>
        <row r="16">
          <cell r="A16" t="str">
            <v>FELOU</v>
          </cell>
          <cell r="B16" t="str">
            <v>Renaud</v>
          </cell>
          <cell r="C16" t="str">
            <v>QUALITÉ</v>
          </cell>
          <cell r="D16" t="str">
            <v>M</v>
          </cell>
          <cell r="E16">
            <v>21642</v>
          </cell>
          <cell r="F16">
            <v>36710</v>
          </cell>
          <cell r="G16">
            <v>1164.4099774360664</v>
          </cell>
        </row>
        <row r="17">
          <cell r="A17" t="str">
            <v>FIGUEIROA</v>
          </cell>
          <cell r="B17" t="str">
            <v>Hermann</v>
          </cell>
          <cell r="C17" t="str">
            <v>PRODUCTION</v>
          </cell>
          <cell r="D17" t="str">
            <v>M</v>
          </cell>
          <cell r="E17">
            <v>27090</v>
          </cell>
          <cell r="F17">
            <v>36154</v>
          </cell>
          <cell r="G17">
            <v>1368.8999999999999</v>
          </cell>
        </row>
        <row r="18">
          <cell r="A18" t="str">
            <v>GAUDIN</v>
          </cell>
          <cell r="B18" t="str">
            <v>Alain</v>
          </cell>
          <cell r="C18" t="str">
            <v>MARKETING</v>
          </cell>
          <cell r="D18" t="str">
            <v>M</v>
          </cell>
          <cell r="E18">
            <v>21004</v>
          </cell>
          <cell r="F18">
            <v>30794</v>
          </cell>
          <cell r="G18">
            <v>2457.2599935531571</v>
          </cell>
        </row>
        <row r="19">
          <cell r="A19" t="str">
            <v>IANI</v>
          </cell>
          <cell r="B19" t="str">
            <v>Charles</v>
          </cell>
          <cell r="C19" t="str">
            <v>COMPTA</v>
          </cell>
          <cell r="D19" t="str">
            <v>M</v>
          </cell>
          <cell r="E19">
            <v>27090</v>
          </cell>
          <cell r="F19">
            <v>36043</v>
          </cell>
          <cell r="G19">
            <v>1277.6399903297422</v>
          </cell>
        </row>
        <row r="20">
          <cell r="A20" t="str">
            <v>LEBOUTER</v>
          </cell>
          <cell r="B20" t="str">
            <v>Jean-Pierre</v>
          </cell>
          <cell r="C20" t="str">
            <v>MARKETING</v>
          </cell>
          <cell r="D20" t="str">
            <v>M</v>
          </cell>
          <cell r="E20">
            <v>24705</v>
          </cell>
          <cell r="F20">
            <v>38011</v>
          </cell>
          <cell r="G20">
            <v>2296.7100257873549</v>
          </cell>
        </row>
        <row r="21">
          <cell r="A21" t="str">
            <v>MEYER</v>
          </cell>
          <cell r="B21" t="str">
            <v>Alain</v>
          </cell>
          <cell r="C21" t="str">
            <v>CONTRÔLE</v>
          </cell>
          <cell r="D21" t="str">
            <v>M</v>
          </cell>
          <cell r="E21">
            <v>21089</v>
          </cell>
          <cell r="F21">
            <v>35797</v>
          </cell>
          <cell r="G21">
            <v>1443.2599935531618</v>
          </cell>
        </row>
        <row r="22">
          <cell r="A22" t="str">
            <v>NOTTA</v>
          </cell>
          <cell r="B22" t="str">
            <v>Sylvain</v>
          </cell>
          <cell r="C22" t="str">
            <v>PRODUCTION</v>
          </cell>
          <cell r="D22" t="str">
            <v>M</v>
          </cell>
          <cell r="E22">
            <v>23103</v>
          </cell>
          <cell r="F22">
            <v>36501</v>
          </cell>
          <cell r="G22">
            <v>1112.0199871063226</v>
          </cell>
        </row>
        <row r="23">
          <cell r="A23" t="str">
            <v>PARIS</v>
          </cell>
          <cell r="B23" t="str">
            <v>Patrick</v>
          </cell>
          <cell r="C23" t="str">
            <v>PRODUCTION</v>
          </cell>
          <cell r="D23" t="str">
            <v>M</v>
          </cell>
          <cell r="E23">
            <v>26148</v>
          </cell>
          <cell r="F23">
            <v>37013</v>
          </cell>
          <cell r="G23">
            <v>1277.6399903297422</v>
          </cell>
        </row>
        <row r="24">
          <cell r="A24" t="str">
            <v>PAUL</v>
          </cell>
          <cell r="B24" t="str">
            <v>Aristide</v>
          </cell>
          <cell r="C24" t="str">
            <v>PRODUCTION</v>
          </cell>
          <cell r="D24" t="str">
            <v>M</v>
          </cell>
          <cell r="E24">
            <v>21004</v>
          </cell>
          <cell r="F24">
            <v>26909</v>
          </cell>
          <cell r="G24">
            <v>1372.2799806594846</v>
          </cell>
        </row>
        <row r="25">
          <cell r="A25" t="str">
            <v>ROQUEBRUNE</v>
          </cell>
          <cell r="B25" t="str">
            <v>Patrick</v>
          </cell>
          <cell r="C25" t="str">
            <v>PRODUCTION</v>
          </cell>
          <cell r="D25" t="str">
            <v>M</v>
          </cell>
          <cell r="E25">
            <v>22078</v>
          </cell>
          <cell r="F25">
            <v>29192</v>
          </cell>
          <cell r="G25">
            <v>1203.2799806594846</v>
          </cell>
        </row>
        <row r="26">
          <cell r="A26" t="str">
            <v>SERRE</v>
          </cell>
          <cell r="B26" t="str">
            <v>Marc</v>
          </cell>
          <cell r="C26" t="str">
            <v>PRODUCTION</v>
          </cell>
          <cell r="D26" t="str">
            <v>M</v>
          </cell>
          <cell r="E26">
            <v>17259</v>
          </cell>
          <cell r="F26">
            <v>33059</v>
          </cell>
          <cell r="G26">
            <v>2369.2446937561049</v>
          </cell>
        </row>
        <row r="27">
          <cell r="A27" t="str">
            <v>ANTUNES</v>
          </cell>
          <cell r="B27" t="str">
            <v>Carine</v>
          </cell>
          <cell r="C27" t="str">
            <v>PRODUCTION</v>
          </cell>
          <cell r="D27" t="str">
            <v>F</v>
          </cell>
          <cell r="E27">
            <v>27090</v>
          </cell>
          <cell r="F27">
            <v>36154</v>
          </cell>
          <cell r="G27">
            <v>2296.7100257873549</v>
          </cell>
        </row>
        <row r="28">
          <cell r="A28" t="str">
            <v>BETHON</v>
          </cell>
          <cell r="B28" t="str">
            <v>Adeline</v>
          </cell>
          <cell r="C28" t="str">
            <v>QUALITÉ</v>
          </cell>
          <cell r="D28" t="str">
            <v>F</v>
          </cell>
          <cell r="E28">
            <v>29043</v>
          </cell>
          <cell r="F28">
            <v>38019</v>
          </cell>
          <cell r="G28">
            <v>1277.6399903297422</v>
          </cell>
        </row>
        <row r="29">
          <cell r="A29" t="str">
            <v>BOUISSET</v>
          </cell>
          <cell r="B29" t="str">
            <v>Marie-Christine</v>
          </cell>
          <cell r="C29" t="str">
            <v>MARKETING</v>
          </cell>
          <cell r="D29" t="str">
            <v>F</v>
          </cell>
          <cell r="E29">
            <v>24533</v>
          </cell>
          <cell r="F29">
            <v>32543</v>
          </cell>
          <cell r="G29">
            <v>1483.8199548721311</v>
          </cell>
        </row>
        <row r="30">
          <cell r="A30" t="str">
            <v>CARPET</v>
          </cell>
          <cell r="B30" t="str">
            <v>Christelle</v>
          </cell>
          <cell r="C30" t="str">
            <v>QUALITÉ</v>
          </cell>
          <cell r="D30" t="str">
            <v>F</v>
          </cell>
          <cell r="E30">
            <v>21642</v>
          </cell>
          <cell r="F30">
            <v>36710</v>
          </cell>
          <cell r="G30">
            <v>1164.4099774360664</v>
          </cell>
        </row>
        <row r="31">
          <cell r="A31" t="str">
            <v>DELACROIX</v>
          </cell>
          <cell r="B31" t="str">
            <v>Patricia</v>
          </cell>
          <cell r="C31" t="str">
            <v>PRODUCTION</v>
          </cell>
          <cell r="D31" t="str">
            <v>F</v>
          </cell>
          <cell r="E31">
            <v>18730</v>
          </cell>
          <cell r="F31">
            <v>29057</v>
          </cell>
          <cell r="G31">
            <v>1490.5799484252932</v>
          </cell>
        </row>
        <row r="32">
          <cell r="A32" t="str">
            <v xml:space="preserve">DELUMOT </v>
          </cell>
          <cell r="B32" t="str">
            <v>Clarisse</v>
          </cell>
          <cell r="C32" t="str">
            <v>CONTRÔLE</v>
          </cell>
          <cell r="D32" t="str">
            <v>F</v>
          </cell>
          <cell r="E32">
            <v>26044</v>
          </cell>
          <cell r="F32">
            <v>37896</v>
          </cell>
          <cell r="G32">
            <v>1495.65</v>
          </cell>
        </row>
        <row r="33">
          <cell r="A33" t="str">
            <v>FIUEIORA</v>
          </cell>
          <cell r="B33" t="str">
            <v>Annie</v>
          </cell>
          <cell r="C33" t="str">
            <v>PRODUCTION</v>
          </cell>
          <cell r="D33" t="str">
            <v>F</v>
          </cell>
          <cell r="E33">
            <v>21734</v>
          </cell>
          <cell r="F33">
            <v>33059</v>
          </cell>
          <cell r="G33">
            <v>1259.0499677658088</v>
          </cell>
        </row>
        <row r="34">
          <cell r="A34" t="str">
            <v>HADDOCK</v>
          </cell>
          <cell r="B34" t="str">
            <v>Clara</v>
          </cell>
          <cell r="C34" t="str">
            <v>MARKETING</v>
          </cell>
          <cell r="D34" t="str">
            <v>F</v>
          </cell>
          <cell r="E34">
            <v>21004</v>
          </cell>
          <cell r="F34">
            <v>30794</v>
          </cell>
          <cell r="G34">
            <v>2028</v>
          </cell>
        </row>
        <row r="35">
          <cell r="A35" t="str">
            <v>JANSET</v>
          </cell>
          <cell r="B35" t="str">
            <v>Clara</v>
          </cell>
          <cell r="C35" t="str">
            <v>QUALITÉ</v>
          </cell>
          <cell r="D35" t="str">
            <v>F</v>
          </cell>
          <cell r="E35">
            <v>29043</v>
          </cell>
          <cell r="F35">
            <v>38019</v>
          </cell>
          <cell r="G35">
            <v>1350.31</v>
          </cell>
        </row>
        <row r="36">
          <cell r="A36" t="str">
            <v>LAGARDE</v>
          </cell>
          <cell r="B36" t="str">
            <v>Rosalie</v>
          </cell>
          <cell r="C36" t="str">
            <v>PRODUCTION</v>
          </cell>
          <cell r="D36" t="str">
            <v>F</v>
          </cell>
          <cell r="E36">
            <v>27090</v>
          </cell>
          <cell r="F36">
            <v>36679</v>
          </cell>
          <cell r="G36">
            <v>1372.2799806594846</v>
          </cell>
        </row>
        <row r="37">
          <cell r="A37" t="str">
            <v>MACNAMARA</v>
          </cell>
          <cell r="B37" t="str">
            <v>Natacha</v>
          </cell>
          <cell r="C37" t="str">
            <v>PRODUCTION</v>
          </cell>
          <cell r="D37" t="str">
            <v>F</v>
          </cell>
          <cell r="E37">
            <v>26878</v>
          </cell>
          <cell r="F37">
            <v>35571</v>
          </cell>
          <cell r="G37">
            <v>1573.3900709152222</v>
          </cell>
        </row>
        <row r="38">
          <cell r="A38" t="str">
            <v>MARSAN</v>
          </cell>
          <cell r="B38" t="str">
            <v>Claire</v>
          </cell>
          <cell r="C38" t="str">
            <v>COMPTA</v>
          </cell>
          <cell r="D38" t="str">
            <v>F</v>
          </cell>
          <cell r="E38">
            <v>24717</v>
          </cell>
          <cell r="F38">
            <v>36043</v>
          </cell>
          <cell r="G38">
            <v>1277.6399903297422</v>
          </cell>
        </row>
        <row r="39">
          <cell r="A39" t="str">
            <v>MILLET</v>
          </cell>
          <cell r="B39" t="str">
            <v>Patricia</v>
          </cell>
          <cell r="C39" t="str">
            <v>CONTRÔLE</v>
          </cell>
          <cell r="D39" t="str">
            <v>F</v>
          </cell>
          <cell r="E39">
            <v>21089</v>
          </cell>
          <cell r="F39">
            <v>29057</v>
          </cell>
          <cell r="G39">
            <v>1443.2599935531618</v>
          </cell>
        </row>
        <row r="40">
          <cell r="A40" t="str">
            <v>PAQUET</v>
          </cell>
          <cell r="B40" t="str">
            <v>Anne-Marie</v>
          </cell>
          <cell r="C40" t="str">
            <v>CONTRÔLE</v>
          </cell>
          <cell r="D40" t="str">
            <v>F</v>
          </cell>
          <cell r="E40">
            <v>18730</v>
          </cell>
          <cell r="F40">
            <v>29057</v>
          </cell>
          <cell r="G40">
            <v>1490.5799484252932</v>
          </cell>
        </row>
        <row r="41">
          <cell r="A41" t="str">
            <v>PAQUET</v>
          </cell>
          <cell r="B41" t="str">
            <v>Anne-Marie</v>
          </cell>
          <cell r="C41" t="str">
            <v>CONTRÔLE</v>
          </cell>
          <cell r="D41" t="str">
            <v>F</v>
          </cell>
          <cell r="E41">
            <v>18730</v>
          </cell>
          <cell r="F41">
            <v>29057</v>
          </cell>
          <cell r="G41">
            <v>1490.5799484252932</v>
          </cell>
        </row>
        <row r="42">
          <cell r="A42" t="str">
            <v>PAUL</v>
          </cell>
          <cell r="B42" t="str">
            <v>Patricia</v>
          </cell>
          <cell r="C42" t="str">
            <v>QUALITÉ</v>
          </cell>
          <cell r="D42" t="str">
            <v>F</v>
          </cell>
          <cell r="E42">
            <v>20974</v>
          </cell>
          <cell r="F42">
            <v>35147</v>
          </cell>
          <cell r="G42">
            <v>1372.2799806594846</v>
          </cell>
        </row>
        <row r="43">
          <cell r="A43" t="str">
            <v>PERRIER</v>
          </cell>
          <cell r="B43" t="str">
            <v>Carole</v>
          </cell>
          <cell r="C43" t="str">
            <v>CONTRÔLE</v>
          </cell>
          <cell r="D43" t="str">
            <v>F</v>
          </cell>
          <cell r="E43">
            <v>27140</v>
          </cell>
          <cell r="F43">
            <v>37623</v>
          </cell>
          <cell r="G43">
            <v>1495.6500644683845</v>
          </cell>
        </row>
        <row r="44">
          <cell r="A44" t="str">
            <v>PETIT</v>
          </cell>
          <cell r="B44" t="str">
            <v>Armelle</v>
          </cell>
          <cell r="C44" t="str">
            <v>PRODUCTION</v>
          </cell>
          <cell r="D44" t="str">
            <v>F</v>
          </cell>
          <cell r="E44">
            <v>23194</v>
          </cell>
          <cell r="F44">
            <v>32236</v>
          </cell>
          <cell r="G44">
            <v>1334.0183978080752</v>
          </cell>
        </row>
        <row r="45">
          <cell r="A45" t="str">
            <v>PEZIN</v>
          </cell>
          <cell r="B45" t="str">
            <v>Clémence</v>
          </cell>
          <cell r="C45" t="str">
            <v>PRODUCTION</v>
          </cell>
          <cell r="D45" t="str">
            <v>F</v>
          </cell>
          <cell r="E45">
            <v>26148</v>
          </cell>
          <cell r="F45">
            <v>37013</v>
          </cell>
          <cell r="G45">
            <v>1277.6399903297422</v>
          </cell>
        </row>
        <row r="46">
          <cell r="A46" t="str">
            <v>PLACIDE</v>
          </cell>
          <cell r="B46" t="str">
            <v>Céline</v>
          </cell>
          <cell r="C46" t="str">
            <v>COMPTA</v>
          </cell>
          <cell r="D46" t="str">
            <v>F</v>
          </cell>
          <cell r="E46">
            <v>16439</v>
          </cell>
          <cell r="F46">
            <v>33059</v>
          </cell>
          <cell r="G46">
            <v>2127.7100257873549</v>
          </cell>
        </row>
        <row r="47">
          <cell r="A47" t="str">
            <v>PLAT</v>
          </cell>
          <cell r="B47" t="str">
            <v>Caroline</v>
          </cell>
          <cell r="C47" t="str">
            <v>CONTRÔLE</v>
          </cell>
          <cell r="D47" t="str">
            <v>F</v>
          </cell>
          <cell r="E47">
            <v>17247</v>
          </cell>
          <cell r="F47">
            <v>26909</v>
          </cell>
          <cell r="G47">
            <v>1297.9199709892268</v>
          </cell>
        </row>
        <row r="48">
          <cell r="A48" t="str">
            <v>PLAT</v>
          </cell>
          <cell r="B48" t="str">
            <v>Caroline</v>
          </cell>
          <cell r="C48" t="str">
            <v>CONTRÔLE</v>
          </cell>
          <cell r="D48" t="str">
            <v>F</v>
          </cell>
          <cell r="E48">
            <v>17247</v>
          </cell>
          <cell r="F48">
            <v>26909</v>
          </cell>
          <cell r="G48">
            <v>1297.9199709892268</v>
          </cell>
        </row>
        <row r="49">
          <cell r="A49" t="str">
            <v>RICHARD</v>
          </cell>
          <cell r="B49" t="str">
            <v>Marie</v>
          </cell>
          <cell r="C49" t="str">
            <v>PRODUCTION</v>
          </cell>
          <cell r="D49" t="str">
            <v>F</v>
          </cell>
          <cell r="E49">
            <v>27213</v>
          </cell>
          <cell r="F49">
            <v>36679</v>
          </cell>
          <cell r="G49">
            <v>1372.2799806594846</v>
          </cell>
        </row>
        <row r="50">
          <cell r="A50" t="str">
            <v>SADOULE</v>
          </cell>
          <cell r="B50" t="str">
            <v>Céline</v>
          </cell>
          <cell r="C50" t="str">
            <v>PRODUCTION</v>
          </cell>
          <cell r="D50" t="str">
            <v>F</v>
          </cell>
          <cell r="E50">
            <v>23103</v>
          </cell>
          <cell r="F50">
            <v>36501</v>
          </cell>
          <cell r="G50">
            <v>1451.7100257873535</v>
          </cell>
        </row>
        <row r="51">
          <cell r="A51" t="str">
            <v>SERDET</v>
          </cell>
          <cell r="B51" t="str">
            <v>Karine</v>
          </cell>
          <cell r="C51" t="str">
            <v>QUALITÉ</v>
          </cell>
          <cell r="D51" t="str">
            <v>F</v>
          </cell>
          <cell r="E51">
            <v>20974</v>
          </cell>
          <cell r="F51">
            <v>35147</v>
          </cell>
          <cell r="G51">
            <v>1334.0183978080752</v>
          </cell>
        </row>
        <row r="52">
          <cell r="A52" t="str">
            <v>Total</v>
          </cell>
          <cell r="G52">
            <v>1545.2535203102111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37.733255092593" createdVersion="6" refreshedVersion="6" minRefreshableVersion="3" recordCount="50">
  <cacheSource type="worksheet">
    <worksheetSource name="Tableau1"/>
  </cacheSource>
  <cacheFields count="7">
    <cacheField name="Nom Salarié" numFmtId="0">
      <sharedItems/>
    </cacheField>
    <cacheField name="Prénom Salarié" numFmtId="0">
      <sharedItems/>
    </cacheField>
    <cacheField name="Service" numFmtId="0">
      <sharedItems count="6">
        <s v="CONTRÔLE"/>
        <s v="PRODUCTION"/>
        <s v="QUALITÉ"/>
        <s v="COMPTA"/>
        <s v="MARKETING"/>
        <s v="QUALITE  " u="1"/>
      </sharedItems>
    </cacheField>
    <cacheField name="Sexe" numFmtId="0">
      <sharedItems count="2">
        <s v="M"/>
        <s v="F"/>
      </sharedItems>
    </cacheField>
    <cacheField name="Date Naissance" numFmtId="14">
      <sharedItems containsSemiMixedTypes="0" containsNonDate="0" containsDate="1" containsString="0" minDate="1945-01-02T00:00:00" maxDate="1979-07-08T00:00:00"/>
    </cacheField>
    <cacheField name="Date Entrée" numFmtId="14">
      <sharedItems containsSemiMixedTypes="0" containsNonDate="0" containsDate="1" containsString="0" minDate="1973-09-02T00:00:00" maxDate="2004-02-03T00:00:00"/>
    </cacheField>
    <cacheField name="Salaire Net" numFmtId="4">
      <sharedItems containsSemiMixedTypes="0" containsString="0" containsNumber="1" minValue="1112.0199871063226" maxValue="388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">
  <r>
    <s v="AUBERY"/>
    <s v="Marc"/>
    <x v="0"/>
    <x v="0"/>
    <d v="1964-01-12T00:00:00"/>
    <d v="1988-07-13T00:00:00"/>
    <n v="1326.6499838829043"/>
  </r>
  <r>
    <s v="AUBERY"/>
    <s v="Marc"/>
    <x v="0"/>
    <x v="0"/>
    <d v="1964-01-12T00:00:00"/>
    <d v="1988-07-13T00:00:00"/>
    <n v="1326.6499838829043"/>
  </r>
  <r>
    <s v="BECKER"/>
    <s v="Roland"/>
    <x v="1"/>
    <x v="0"/>
    <d v="1974-04-21T00:00:00"/>
    <d v="2003-01-02T00:00:00"/>
    <n v="1495.6500644683845"/>
  </r>
  <r>
    <s v="BENICHOUX"/>
    <s v="Antoine "/>
    <x v="2"/>
    <x v="0"/>
    <d v="1957-06-08T00:00:00"/>
    <d v="1997-03-23T00:00:00"/>
    <n v="1372.28"/>
  </r>
  <r>
    <s v="BLANC"/>
    <s v="Hervé"/>
    <x v="1"/>
    <x v="0"/>
    <d v="1957-07-03T00:00:00"/>
    <d v="1984-07-03T00:00:00"/>
    <n v="2369.2446937561049"/>
  </r>
  <r>
    <s v="BOUSSY"/>
    <s v="Jean-Marc"/>
    <x v="2"/>
    <x v="0"/>
    <d v="1960-11-24T00:00:00"/>
    <d v="1987-06-03T00:00:00"/>
    <n v="3887"/>
  </r>
  <r>
    <s v="CLEMENT"/>
    <s v="Jean-Marie"/>
    <x v="1"/>
    <x v="0"/>
    <d v="1972-01-02T00:00:00"/>
    <d v="1994-11-24T00:00:00"/>
    <n v="1112.0199871063226"/>
  </r>
  <r>
    <s v="DE BRINCAT"/>
    <s v="Marc"/>
    <x v="3"/>
    <x v="0"/>
    <d v="1945-01-02T00:00:00"/>
    <d v="1977-07-03T00:00:00"/>
    <n v="2127.7100257873549"/>
  </r>
  <r>
    <s v="DUPONT"/>
    <s v="Constant"/>
    <x v="1"/>
    <x v="0"/>
    <d v="1952-01-12T00:00:00"/>
    <d v="1988-07-15T00:00:00"/>
    <n v="1326.6499838829043"/>
  </r>
  <r>
    <s v="DUPONT"/>
    <s v="Louis"/>
    <x v="1"/>
    <x v="0"/>
    <d v="1974-03-02T00:00:00"/>
    <d v="1994-11-24T00:00:00"/>
    <n v="1112.0199871063226"/>
  </r>
  <r>
    <s v="DUTET"/>
    <s v="Nicolas"/>
    <x v="0"/>
    <x v="0"/>
    <d v="1973-08-02T00:00:00"/>
    <d v="1997-05-21T00:00:00"/>
    <n v="1573.3900709152222"/>
  </r>
  <r>
    <s v="DUTET"/>
    <s v="Nicolas"/>
    <x v="0"/>
    <x v="0"/>
    <d v="1973-08-02T00:00:00"/>
    <d v="1997-05-21T00:00:00"/>
    <n v="1573.3900709152222"/>
  </r>
  <r>
    <s v="FAGES"/>
    <s v="Alain"/>
    <x v="0"/>
    <x v="0"/>
    <d v="1959-07-03T00:00:00"/>
    <d v="1990-07-05T00:00:00"/>
    <n v="1259.0499677658088"/>
  </r>
  <r>
    <s v="FAURE"/>
    <s v="Samuel"/>
    <x v="0"/>
    <x v="0"/>
    <d v="1960-06-11T00:00:00"/>
    <d v="1979-12-03T00:00:00"/>
    <n v="1203.2799806594846"/>
  </r>
  <r>
    <s v="FELOU"/>
    <s v="Renaud"/>
    <x v="2"/>
    <x v="0"/>
    <d v="1959-04-02T00:00:00"/>
    <d v="2000-07-03T00:00:00"/>
    <n v="1164.4099774360664"/>
  </r>
  <r>
    <s v="FIGUEIROA"/>
    <s v="Hermann"/>
    <x v="1"/>
    <x v="0"/>
    <d v="1974-03-02T00:00:00"/>
    <d v="1998-12-25T00:00:00"/>
    <n v="1368.8999999999999"/>
  </r>
  <r>
    <s v="GAUDIN"/>
    <s v="Alain"/>
    <x v="4"/>
    <x v="0"/>
    <d v="1957-07-03T00:00:00"/>
    <d v="1984-04-22T00:00:00"/>
    <n v="2457.2599935531571"/>
  </r>
  <r>
    <s v="IANI"/>
    <s v="Charles"/>
    <x v="3"/>
    <x v="0"/>
    <d v="1974-03-02T00:00:00"/>
    <d v="1998-09-05T00:00:00"/>
    <n v="1277.6399903297422"/>
  </r>
  <r>
    <s v="LEBOUTER"/>
    <s v="Jean-Pierre"/>
    <x v="4"/>
    <x v="0"/>
    <d v="1967-08-21T00:00:00"/>
    <d v="2004-01-25T00:00:00"/>
    <n v="2296.7100257873549"/>
  </r>
  <r>
    <s v="MEYER"/>
    <s v="Alain"/>
    <x v="0"/>
    <x v="0"/>
    <d v="1957-09-26T00:00:00"/>
    <d v="1998-01-02T00:00:00"/>
    <n v="1443.2599935531618"/>
  </r>
  <r>
    <s v="NOTTA"/>
    <s v="Sylvain"/>
    <x v="1"/>
    <x v="0"/>
    <d v="1963-04-02T00:00:00"/>
    <d v="1999-12-07T00:00:00"/>
    <n v="1112.0199871063226"/>
  </r>
  <r>
    <s v="PARIS"/>
    <s v="Patrick"/>
    <x v="1"/>
    <x v="0"/>
    <d v="1971-08-03T00:00:00"/>
    <d v="2001-05-02T00:00:00"/>
    <n v="1277.6399903297422"/>
  </r>
  <r>
    <s v="PAUL"/>
    <s v="Aristide"/>
    <x v="1"/>
    <x v="0"/>
    <d v="1957-07-03T00:00:00"/>
    <d v="1973-09-02T00:00:00"/>
    <n v="1372.2799806594846"/>
  </r>
  <r>
    <s v="ROQUEBRUNE"/>
    <s v="Patrick"/>
    <x v="1"/>
    <x v="0"/>
    <d v="1960-06-11T00:00:00"/>
    <d v="1979-12-03T00:00:00"/>
    <n v="1203.2799806594846"/>
  </r>
  <r>
    <s v="SERRE"/>
    <s v="Marc"/>
    <x v="1"/>
    <x v="0"/>
    <d v="1947-04-02T00:00:00"/>
    <d v="1990-07-05T00:00:00"/>
    <n v="2369.2446937561049"/>
  </r>
  <r>
    <s v="ANTUNES"/>
    <s v="Carine"/>
    <x v="1"/>
    <x v="1"/>
    <d v="1974-03-02T00:00:00"/>
    <d v="1998-12-25T00:00:00"/>
    <n v="2296.7100257873549"/>
  </r>
  <r>
    <s v="BETHON"/>
    <s v="Adeline"/>
    <x v="2"/>
    <x v="1"/>
    <d v="1979-07-07T00:00:00"/>
    <d v="2004-02-02T00:00:00"/>
    <n v="1277.6399903297422"/>
  </r>
  <r>
    <s v="BOUISSET"/>
    <s v="Marie-Christine"/>
    <x v="4"/>
    <x v="1"/>
    <d v="1967-03-02T00:00:00"/>
    <d v="1989-02-04T00:00:00"/>
    <n v="1483.8199548721311"/>
  </r>
  <r>
    <s v="CARPET"/>
    <s v="Christelle"/>
    <x v="2"/>
    <x v="1"/>
    <d v="1959-04-02T00:00:00"/>
    <d v="2000-07-03T00:00:00"/>
    <n v="1164.4099774360664"/>
  </r>
  <r>
    <s v="DELACROIX"/>
    <s v="Patricia"/>
    <x v="1"/>
    <x v="1"/>
    <d v="1951-04-12T00:00:00"/>
    <d v="1979-07-21T00:00:00"/>
    <n v="1490.5799484252932"/>
  </r>
  <r>
    <s v="DELUMOT "/>
    <s v="Clarisse"/>
    <x v="0"/>
    <x v="1"/>
    <d v="1971-04-21T00:00:00"/>
    <d v="2003-10-02T00:00:00"/>
    <n v="1495.65"/>
  </r>
  <r>
    <s v="FIUEIORA"/>
    <s v="Annie"/>
    <x v="1"/>
    <x v="1"/>
    <d v="1959-07-03T00:00:00"/>
    <d v="1990-07-05T00:00:00"/>
    <n v="1259.0499677658088"/>
  </r>
  <r>
    <s v="HADDOCK"/>
    <s v="Clara"/>
    <x v="4"/>
    <x v="1"/>
    <d v="1957-07-03T00:00:00"/>
    <d v="1984-04-22T00:00:00"/>
    <n v="2028"/>
  </r>
  <r>
    <s v="JANSET"/>
    <s v="Clara"/>
    <x v="2"/>
    <x v="1"/>
    <d v="1979-07-07T00:00:00"/>
    <d v="2004-02-02T00:00:00"/>
    <n v="1350.31"/>
  </r>
  <r>
    <s v="LAGARDE"/>
    <s v="Rosalie"/>
    <x v="1"/>
    <x v="1"/>
    <d v="1974-03-02T00:00:00"/>
    <d v="2000-06-02T00:00:00"/>
    <n v="1372.2799806594846"/>
  </r>
  <r>
    <s v="MACNAMARA"/>
    <s v="Natacha"/>
    <x v="1"/>
    <x v="1"/>
    <d v="1973-08-02T00:00:00"/>
    <d v="1997-05-21T00:00:00"/>
    <n v="1573.3900709152222"/>
  </r>
  <r>
    <s v="MARSAN"/>
    <s v="Claire"/>
    <x v="3"/>
    <x v="1"/>
    <d v="1967-09-02T00:00:00"/>
    <d v="1998-09-05T00:00:00"/>
    <n v="1277.6399903297422"/>
  </r>
  <r>
    <s v="MILLET"/>
    <s v="Patricia"/>
    <x v="0"/>
    <x v="1"/>
    <d v="1957-09-26T00:00:00"/>
    <d v="1979-07-21T00:00:00"/>
    <n v="1443.2599935531618"/>
  </r>
  <r>
    <s v="PAQUET"/>
    <s v="Anne-Marie"/>
    <x v="0"/>
    <x v="1"/>
    <d v="1951-04-12T00:00:00"/>
    <d v="1979-07-21T00:00:00"/>
    <n v="1490.5799484252932"/>
  </r>
  <r>
    <s v="PAQUET"/>
    <s v="Anne-Marie"/>
    <x v="0"/>
    <x v="1"/>
    <d v="1951-04-12T00:00:00"/>
    <d v="1979-07-21T00:00:00"/>
    <n v="1490.5799484252932"/>
  </r>
  <r>
    <s v="PAUL"/>
    <s v="Patricia"/>
    <x v="2"/>
    <x v="1"/>
    <d v="1957-06-03T00:00:00"/>
    <d v="1996-03-23T00:00:00"/>
    <n v="1372.2799806594846"/>
  </r>
  <r>
    <s v="PERRIER"/>
    <s v="Carole"/>
    <x v="0"/>
    <x v="1"/>
    <d v="1974-04-21T00:00:00"/>
    <d v="2003-01-02T00:00:00"/>
    <n v="1495.6500644683845"/>
  </r>
  <r>
    <s v="PETIT"/>
    <s v="Armelle"/>
    <x v="1"/>
    <x v="1"/>
    <d v="1963-07-02T00:00:00"/>
    <d v="1988-04-03T00:00:00"/>
    <n v="1334.0183978080752"/>
  </r>
  <r>
    <s v="PEZIN"/>
    <s v="Clémence"/>
    <x v="1"/>
    <x v="1"/>
    <d v="1971-08-03T00:00:00"/>
    <d v="2001-05-02T00:00:00"/>
    <n v="1277.6399903297422"/>
  </r>
  <r>
    <s v="PLACIDE"/>
    <s v="Céline"/>
    <x v="3"/>
    <x v="1"/>
    <d v="1945-01-02T00:00:00"/>
    <d v="1990-07-05T00:00:00"/>
    <n v="2127.7100257873549"/>
  </r>
  <r>
    <s v="PLAT"/>
    <s v="Caroline"/>
    <x v="0"/>
    <x v="1"/>
    <d v="1947-03-21T00:00:00"/>
    <d v="1973-09-02T00:00:00"/>
    <n v="1297.9199709892268"/>
  </r>
  <r>
    <s v="PLAT"/>
    <s v="Caroline"/>
    <x v="0"/>
    <x v="1"/>
    <d v="1947-03-21T00:00:00"/>
    <d v="1973-09-02T00:00:00"/>
    <n v="1297.9199709892268"/>
  </r>
  <r>
    <s v="RICHARD"/>
    <s v="Marie"/>
    <x v="1"/>
    <x v="1"/>
    <d v="1974-07-03T00:00:00"/>
    <d v="2000-06-02T00:00:00"/>
    <n v="1372.2799806594846"/>
  </r>
  <r>
    <s v="SADOULE"/>
    <s v="Céline"/>
    <x v="1"/>
    <x v="1"/>
    <d v="1963-04-02T00:00:00"/>
    <d v="1999-12-07T00:00:00"/>
    <n v="1451.7100257873535"/>
  </r>
  <r>
    <s v="SERDET"/>
    <s v="Karine"/>
    <x v="2"/>
    <x v="1"/>
    <d v="1957-06-03T00:00:00"/>
    <d v="1996-03-23T00:00:00"/>
    <n v="1334.018397808075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H16" firstHeaderRow="1" firstDataRow="2" firstDataCol="2"/>
  <pivotFields count="7">
    <pivotField compact="0" outline="0" showAll="0"/>
    <pivotField compact="0" outline="0" showAll="0"/>
    <pivotField axis="axisCol" compact="0" outline="0" showAll="0">
      <items count="7">
        <item x="3"/>
        <item x="0"/>
        <item x="4"/>
        <item x="1"/>
        <item x="2"/>
        <item m="1" x="5"/>
        <item t="default"/>
      </items>
    </pivotField>
    <pivotField axis="axisRow" compact="0" outline="0" showAll="0">
      <items count="3">
        <item x="1"/>
        <item x="0"/>
        <item t="default"/>
      </items>
    </pivotField>
    <pivotField compact="0" numFmtId="14" outline="0" showAll="0"/>
    <pivotField compact="0" numFmtId="14" outline="0" showAll="0"/>
    <pivotField dataField="1" compact="0" numFmtId="4" outline="0" showAll="0"/>
  </pivotFields>
  <rowFields count="2">
    <field x="3"/>
    <field x="-2"/>
  </rowFields>
  <rowItems count="12">
    <i>
      <x/>
      <x/>
    </i>
    <i r="1" i="1">
      <x v="1"/>
    </i>
    <i r="1" i="2">
      <x v="2"/>
    </i>
    <i r="1" i="3">
      <x v="3"/>
    </i>
    <i>
      <x v="1"/>
      <x/>
    </i>
    <i r="1" i="1">
      <x v="1"/>
    </i>
    <i r="1" i="2">
      <x v="2"/>
    </i>
    <i r="1" i="3">
      <x v="3"/>
    </i>
    <i t="grand">
      <x/>
    </i>
    <i t="grand" i="1">
      <x/>
    </i>
    <i t="grand" i="2">
      <x/>
    </i>
    <i t="grand" i="3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4">
    <dataField name="Min" fld="6" subtotal="min" baseField="2" baseItem="0" numFmtId="167"/>
    <dataField name="Max" fld="6" subtotal="max" baseField="3" baseItem="0" numFmtId="167"/>
    <dataField name="Somme" fld="6" baseField="2" baseItem="4" numFmtId="167"/>
    <dataField name="Moyenne" fld="6" subtotal="average" baseField="2" baseItem="3" numFmtId="167"/>
  </dataFields>
  <formats count="14">
    <format dxfId="248">
      <pivotArea type="all" dataOnly="0" outline="0" fieldPosition="0"/>
    </format>
    <format dxfId="247">
      <pivotArea outline="0" collapsedLevelsAreSubtotals="1" fieldPosition="0"/>
    </format>
    <format dxfId="246">
      <pivotArea type="origin" dataOnly="0" labelOnly="1" outline="0" fieldPosition="0"/>
    </format>
    <format dxfId="245">
      <pivotArea field="3" type="button" dataOnly="0" labelOnly="1" outline="0" axis="axisRow" fieldPosition="0"/>
    </format>
    <format dxfId="244">
      <pivotArea type="topRight" dataOnly="0" labelOnly="1" outline="0" fieldPosition="0"/>
    </format>
    <format dxfId="243">
      <pivotArea field="2" type="button" dataOnly="0" labelOnly="1" outline="0" axis="axisCol" fieldPosition="0"/>
    </format>
    <format dxfId="242">
      <pivotArea dataOnly="0" labelOnly="1" outline="0" fieldPosition="0">
        <references count="1">
          <reference field="2" count="0"/>
        </references>
      </pivotArea>
    </format>
    <format dxfId="241">
      <pivotArea dataOnly="0" labelOnly="1" grandRow="1" outline="0" fieldPosition="0"/>
    </format>
    <format dxfId="240">
      <pivotArea dataOnly="0" labelOnly="1" outline="0" fieldPosition="0">
        <references count="1">
          <reference field="3" count="0"/>
        </references>
      </pivotArea>
    </format>
    <format dxfId="239">
      <pivotArea dataOnly="0" labelOnly="1" grandCol="1" outline="0" fieldPosition="0"/>
    </format>
    <format dxfId="206">
      <pivotArea outline="0" fieldPosition="0">
        <references count="1">
          <reference field="4294967294" count="1">
            <x v="2"/>
          </reference>
        </references>
      </pivotArea>
    </format>
    <format dxfId="183">
      <pivotArea outline="0" fieldPosition="0">
        <references count="1">
          <reference field="4294967294" count="1">
            <x v="3"/>
          </reference>
        </references>
      </pivotArea>
    </format>
    <format dxfId="122">
      <pivotArea outline="0" fieldPosition="0">
        <references count="1">
          <reference field="4294967294" count="1">
            <x v="0"/>
          </reference>
        </references>
      </pivotArea>
    </format>
    <format dxfId="56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52" totalsRowCount="1" headerRowCellStyle="Normal" dataCellStyle="Normal" totalsRowCellStyle="Normal">
  <sortState ref="A2:G51">
    <sortCondition descending="1" ref="D1:D51"/>
  </sortState>
  <tableColumns count="7">
    <tableColumn id="1" name="Nom Salarié" totalsRowLabel="Total" dataCellStyle="Normal"/>
    <tableColumn id="2" name="Prénom Salarié" dataCellStyle="Normal"/>
    <tableColumn id="3" name="Service" dataCellStyle="Normal"/>
    <tableColumn id="4" name="Sexe" dataCellStyle="Normal"/>
    <tableColumn id="5" name="Date Naissance" dataDxfId="251" totalsRowDxfId="238" dataCellStyle="Normal"/>
    <tableColumn id="6" name="Date Entrée" dataDxfId="249" dataCellStyle="Normal"/>
    <tableColumn id="7" name="Salaire Net" totalsRowFunction="average" dataDxfId="250" totalsRowDxfId="237" dataCellStyle="Normal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abSelected="1" topLeftCell="A6" workbookViewId="0">
      <selection activeCell="C12" sqref="C12"/>
    </sheetView>
  </sheetViews>
  <sheetFormatPr baseColWidth="10" defaultRowHeight="12.75" x14ac:dyDescent="0.2"/>
  <cols>
    <col min="1" max="1" width="5" customWidth="1"/>
    <col min="2" max="2" width="14.85546875" customWidth="1"/>
    <col min="3" max="3" width="12.7109375" customWidth="1"/>
    <col min="11" max="11" width="14" customWidth="1"/>
    <col min="12" max="13" width="13.7109375" customWidth="1"/>
  </cols>
  <sheetData>
    <row r="1" spans="1:15" ht="26.25" customHeight="1" x14ac:dyDescent="0.2">
      <c r="A1" s="32" t="s">
        <v>110</v>
      </c>
      <c r="B1" s="32"/>
      <c r="C1" s="32"/>
    </row>
    <row r="2" spans="1:15" ht="42" customHeight="1" x14ac:dyDescent="0.2">
      <c r="A2" s="33" t="s">
        <v>109</v>
      </c>
      <c r="B2" s="27" t="s">
        <v>108</v>
      </c>
      <c r="C2" s="22" t="e">
        <f>DCOUNT([1]Salariés!A1:G51,"Salaire Net",Salairesnets)</f>
        <v>#REF!</v>
      </c>
    </row>
    <row r="3" spans="1:15" ht="42" customHeight="1" x14ac:dyDescent="0.2">
      <c r="A3" s="33"/>
      <c r="B3" s="27" t="s">
        <v>107</v>
      </c>
      <c r="C3" s="31" t="e">
        <f>DSUM([1]Salariés!A1:G51,"Salaire Net",Salairesnets)</f>
        <v>#REF!</v>
      </c>
    </row>
    <row r="4" spans="1:15" ht="42" customHeight="1" x14ac:dyDescent="0.2">
      <c r="A4" s="33"/>
      <c r="B4" s="27" t="s">
        <v>106</v>
      </c>
      <c r="C4" s="31" t="e">
        <f>DMIN([1]Salariés!A1:G52,"Salaire Net",Salairesnets)</f>
        <v>#REF!</v>
      </c>
    </row>
    <row r="5" spans="1:15" ht="42" customHeight="1" x14ac:dyDescent="0.2">
      <c r="A5" s="33"/>
      <c r="B5" s="27" t="s">
        <v>105</v>
      </c>
      <c r="C5" s="31" t="e">
        <f>DMAX([1]Salariés!A1:G51,"Salaire Net",Salairesnets)</f>
        <v>#REF!</v>
      </c>
    </row>
    <row r="7" spans="1:15" ht="15.75" x14ac:dyDescent="0.25">
      <c r="G7" s="30"/>
      <c r="H7" s="29"/>
      <c r="I7" s="28"/>
      <c r="J7" s="11"/>
      <c r="K7" s="11"/>
      <c r="L7" s="11"/>
      <c r="M7" s="11"/>
      <c r="N7" s="11"/>
    </row>
    <row r="8" spans="1:15" x14ac:dyDescent="0.2">
      <c r="B8" s="27" t="s">
        <v>104</v>
      </c>
      <c r="G8" s="26"/>
      <c r="H8" s="11"/>
      <c r="I8" s="11"/>
      <c r="J8" s="11"/>
      <c r="K8" s="11"/>
      <c r="L8" s="11"/>
      <c r="M8" s="11"/>
      <c r="N8" s="11"/>
    </row>
    <row r="9" spans="1:15" ht="63" customHeight="1" x14ac:dyDescent="0.25">
      <c r="A9" s="33" t="s">
        <v>103</v>
      </c>
      <c r="B9" s="21" t="s">
        <v>102</v>
      </c>
      <c r="C9" s="20">
        <f>GETPIVOTDATA("Somme",Calculs!$A$3,"Sexe","M")</f>
        <v>40407.629413299561</v>
      </c>
      <c r="F9" s="25" t="s">
        <v>3</v>
      </c>
      <c r="G9" s="25" t="s">
        <v>6</v>
      </c>
      <c r="H9" s="25" t="s">
        <v>3</v>
      </c>
      <c r="I9" s="25" t="s">
        <v>6</v>
      </c>
      <c r="J9" s="25" t="s">
        <v>2</v>
      </c>
      <c r="K9" s="25" t="s">
        <v>6</v>
      </c>
      <c r="L9" s="25" t="s">
        <v>2</v>
      </c>
      <c r="M9" s="25" t="s">
        <v>6</v>
      </c>
      <c r="N9" s="24"/>
      <c r="O9" s="24"/>
    </row>
    <row r="10" spans="1:15" ht="63" x14ac:dyDescent="0.25">
      <c r="A10" s="33"/>
      <c r="B10" s="21" t="s">
        <v>101</v>
      </c>
      <c r="C10" s="23">
        <f>GETPIVOTDATA("Moyenne",Calculs!$A$3,"Service","PRODUCTION")</f>
        <v>1477.33038684845</v>
      </c>
      <c r="F10" t="s">
        <v>10</v>
      </c>
      <c r="H10" s="22" t="s">
        <v>55</v>
      </c>
      <c r="I10" s="22"/>
      <c r="J10" t="s">
        <v>100</v>
      </c>
      <c r="L10" s="2" t="s">
        <v>99</v>
      </c>
    </row>
    <row r="11" spans="1:15" ht="47.25" x14ac:dyDescent="0.25">
      <c r="A11" s="33"/>
      <c r="B11" s="21" t="s">
        <v>98</v>
      </c>
      <c r="C11" s="20">
        <f>GETPIVOTDATA("Min",Calculs!$A$3,"Sexe","F")</f>
        <v>1164.4099774360664</v>
      </c>
      <c r="G11" s="14"/>
      <c r="H11" s="14"/>
      <c r="I11" s="14"/>
      <c r="J11" s="1"/>
      <c r="K11" s="14"/>
      <c r="L11" s="13"/>
      <c r="M11" s="13"/>
      <c r="N11" s="12"/>
    </row>
    <row r="12" spans="1:15" ht="63" x14ac:dyDescent="0.25">
      <c r="A12" s="33"/>
      <c r="B12" s="21" t="s">
        <v>97</v>
      </c>
      <c r="C12" s="20">
        <f>GETPIVOTDATA("Max",Calculs!$A$3,"Service","MARKETING")</f>
        <v>2457.2599935531571</v>
      </c>
      <c r="G12" s="3"/>
      <c r="H12" s="3"/>
      <c r="I12" s="3"/>
      <c r="J12" s="1"/>
      <c r="K12" s="14"/>
      <c r="L12" s="13"/>
      <c r="M12" s="13"/>
      <c r="N12" s="12"/>
    </row>
    <row r="13" spans="1:15" ht="15.75" x14ac:dyDescent="0.25">
      <c r="B13" s="19" t="s">
        <v>96</v>
      </c>
      <c r="C13" s="18">
        <f ca="1">TODAY()</f>
        <v>43337</v>
      </c>
      <c r="G13" s="4"/>
      <c r="H13" s="4"/>
      <c r="I13" s="4"/>
      <c r="J13" s="5"/>
      <c r="K13" s="17"/>
      <c r="L13" s="16"/>
      <c r="M13" s="16"/>
      <c r="N13" s="15"/>
    </row>
    <row r="14" spans="1:15" ht="15.75" x14ac:dyDescent="0.25">
      <c r="G14" s="3"/>
      <c r="H14" s="3"/>
      <c r="I14" s="3"/>
      <c r="J14" s="1"/>
      <c r="K14" s="14"/>
      <c r="L14" s="13"/>
      <c r="M14" s="13"/>
      <c r="N14" s="12"/>
    </row>
    <row r="15" spans="1:15" ht="15.75" x14ac:dyDescent="0.25">
      <c r="G15" s="14"/>
      <c r="H15" s="14"/>
      <c r="I15" s="14"/>
      <c r="J15" s="1"/>
      <c r="K15" s="14"/>
      <c r="L15" s="13"/>
      <c r="M15" s="13"/>
      <c r="N15" s="12"/>
    </row>
    <row r="16" spans="1:15" ht="15.75" x14ac:dyDescent="0.25">
      <c r="G16" s="14"/>
      <c r="H16" s="14"/>
      <c r="I16" s="14"/>
      <c r="J16" s="1"/>
      <c r="K16" s="14"/>
      <c r="L16" s="13"/>
      <c r="M16" s="13"/>
      <c r="N16" s="12"/>
    </row>
    <row r="17" spans="7:14" ht="15.75" x14ac:dyDescent="0.25">
      <c r="G17" s="14"/>
      <c r="H17" s="14"/>
      <c r="I17" s="14"/>
      <c r="J17" s="1"/>
      <c r="K17" s="14"/>
      <c r="L17" s="13"/>
      <c r="M17" s="13"/>
      <c r="N17" s="12"/>
    </row>
    <row r="18" spans="7:14" ht="15.75" x14ac:dyDescent="0.25">
      <c r="G18" s="3"/>
      <c r="H18" s="3"/>
      <c r="I18" s="3"/>
      <c r="J18" s="1"/>
      <c r="K18" s="14"/>
      <c r="L18" s="13"/>
      <c r="M18" s="13"/>
      <c r="N18" s="12"/>
    </row>
    <row r="19" spans="7:14" ht="15.75" x14ac:dyDescent="0.25">
      <c r="G19" s="3"/>
      <c r="H19" s="3"/>
      <c r="I19" s="3"/>
      <c r="J19" s="1"/>
      <c r="K19" s="14"/>
      <c r="L19" s="13"/>
      <c r="M19" s="13"/>
      <c r="N19" s="12"/>
    </row>
    <row r="20" spans="7:14" ht="15.75" x14ac:dyDescent="0.25">
      <c r="G20" s="14"/>
      <c r="H20" s="14"/>
      <c r="I20" s="14"/>
      <c r="J20" s="1"/>
      <c r="K20" s="14"/>
      <c r="L20" s="13"/>
      <c r="M20" s="13"/>
      <c r="N20" s="12"/>
    </row>
    <row r="21" spans="7:14" ht="15.75" x14ac:dyDescent="0.25">
      <c r="G21" s="14"/>
      <c r="H21" s="14"/>
      <c r="I21" s="14"/>
      <c r="J21" s="1"/>
      <c r="K21" s="14"/>
      <c r="L21" s="13"/>
      <c r="M21" s="13"/>
      <c r="N21" s="12"/>
    </row>
    <row r="22" spans="7:14" ht="15.75" x14ac:dyDescent="0.25">
      <c r="G22" s="14"/>
      <c r="H22" s="14"/>
      <c r="I22" s="14"/>
      <c r="J22" s="1"/>
      <c r="K22" s="14"/>
      <c r="L22" s="13"/>
      <c r="M22" s="13"/>
      <c r="N22" s="12"/>
    </row>
    <row r="23" spans="7:14" ht="15.75" x14ac:dyDescent="0.25">
      <c r="G23" s="14"/>
      <c r="H23" s="14"/>
      <c r="I23" s="14"/>
      <c r="J23" s="1"/>
      <c r="K23" s="14"/>
      <c r="L23" s="13"/>
      <c r="M23" s="13"/>
      <c r="N23" s="12"/>
    </row>
    <row r="24" spans="7:14" ht="15.75" x14ac:dyDescent="0.25">
      <c r="G24" s="3"/>
      <c r="H24" s="3"/>
      <c r="I24" s="3"/>
      <c r="J24" s="1"/>
      <c r="K24" s="14"/>
      <c r="L24" s="13"/>
      <c r="M24" s="13"/>
      <c r="N24" s="12"/>
    </row>
    <row r="25" spans="7:14" ht="15.75" x14ac:dyDescent="0.25">
      <c r="G25" s="3"/>
      <c r="H25" s="3"/>
      <c r="I25" s="3"/>
      <c r="J25" s="1"/>
      <c r="K25" s="14"/>
      <c r="L25" s="13"/>
      <c r="M25" s="13"/>
      <c r="N25" s="12"/>
    </row>
    <row r="26" spans="7:14" ht="15.75" x14ac:dyDescent="0.25">
      <c r="G26" s="14"/>
      <c r="H26" s="14"/>
      <c r="I26" s="14"/>
      <c r="J26" s="1"/>
      <c r="K26" s="14"/>
      <c r="L26" s="13"/>
      <c r="M26" s="13"/>
      <c r="N26" s="12"/>
    </row>
    <row r="27" spans="7:14" ht="15.75" x14ac:dyDescent="0.25">
      <c r="G27" s="3"/>
      <c r="H27" s="3"/>
      <c r="I27" s="3"/>
      <c r="J27" s="1"/>
      <c r="K27" s="14"/>
      <c r="L27" s="13"/>
      <c r="M27" s="13"/>
      <c r="N27" s="12"/>
    </row>
    <row r="28" spans="7:14" ht="15.75" x14ac:dyDescent="0.25">
      <c r="G28" s="14"/>
      <c r="H28" s="14"/>
      <c r="I28" s="14"/>
      <c r="J28" s="1"/>
      <c r="K28" s="14"/>
      <c r="L28" s="13"/>
      <c r="M28" s="13"/>
      <c r="N28" s="12"/>
    </row>
    <row r="29" spans="7:14" ht="15.75" x14ac:dyDescent="0.25">
      <c r="G29" s="14"/>
      <c r="H29" s="14"/>
      <c r="I29" s="14"/>
      <c r="J29" s="1"/>
      <c r="K29" s="14"/>
      <c r="L29" s="13"/>
      <c r="M29" s="13"/>
      <c r="N29" s="12"/>
    </row>
    <row r="30" spans="7:14" ht="15.75" x14ac:dyDescent="0.25">
      <c r="G30" s="14"/>
      <c r="H30" s="14"/>
      <c r="I30" s="14"/>
      <c r="J30" s="1"/>
      <c r="K30" s="14"/>
      <c r="L30" s="13"/>
      <c r="M30" s="13"/>
      <c r="N30" s="12"/>
    </row>
    <row r="31" spans="7:14" ht="15.75" x14ac:dyDescent="0.25">
      <c r="G31" s="3"/>
      <c r="H31" s="3"/>
      <c r="I31" s="3"/>
      <c r="J31" s="1"/>
      <c r="K31" s="14"/>
      <c r="L31" s="13"/>
      <c r="M31" s="13"/>
      <c r="N31" s="12"/>
    </row>
    <row r="32" spans="7:14" ht="15.75" x14ac:dyDescent="0.25">
      <c r="G32" s="3"/>
      <c r="H32" s="3"/>
      <c r="I32" s="3"/>
      <c r="J32" s="1"/>
      <c r="K32" s="14"/>
      <c r="L32" s="13"/>
      <c r="M32" s="13"/>
      <c r="N32" s="12"/>
    </row>
    <row r="33" spans="7:14" ht="15.75" x14ac:dyDescent="0.25">
      <c r="G33" s="3"/>
      <c r="H33" s="3"/>
      <c r="I33" s="3"/>
      <c r="J33" s="1"/>
      <c r="K33" s="14"/>
      <c r="L33" s="13"/>
      <c r="M33" s="13"/>
      <c r="N33" s="12"/>
    </row>
    <row r="34" spans="7:14" ht="15.75" x14ac:dyDescent="0.25">
      <c r="G34" s="14"/>
      <c r="H34" s="14"/>
      <c r="I34" s="14"/>
      <c r="J34" s="1"/>
      <c r="K34" s="14"/>
      <c r="L34" s="13"/>
      <c r="M34" s="13"/>
      <c r="N34" s="12"/>
    </row>
    <row r="35" spans="7:14" x14ac:dyDescent="0.2">
      <c r="G35" s="11"/>
      <c r="H35" s="11"/>
      <c r="I35" s="11"/>
      <c r="J35" s="11"/>
      <c r="K35" s="11"/>
      <c r="L35" s="11"/>
      <c r="M35" s="11"/>
      <c r="N35" s="11"/>
    </row>
    <row r="36" spans="7:14" x14ac:dyDescent="0.2">
      <c r="G36" s="11"/>
      <c r="H36" s="11"/>
      <c r="I36" s="11"/>
      <c r="J36" s="11"/>
      <c r="K36" s="11"/>
      <c r="L36" s="11"/>
      <c r="M36" s="11"/>
      <c r="N36" s="11"/>
    </row>
  </sheetData>
  <mergeCells count="3">
    <mergeCell ref="A1:C1"/>
    <mergeCell ref="A2:A5"/>
    <mergeCell ref="A9:A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51"/>
  <sheetViews>
    <sheetView zoomScaleNormal="100" workbookViewId="0">
      <selection activeCell="E24" sqref="E24"/>
    </sheetView>
  </sheetViews>
  <sheetFormatPr baseColWidth="10" defaultRowHeight="12.75" x14ac:dyDescent="0.2"/>
  <cols>
    <col min="1" max="1" width="12.7109375" style="37" bestFit="1" customWidth="1"/>
    <col min="2" max="2" width="9.28515625" style="37" customWidth="1"/>
    <col min="3" max="7" width="11.42578125" style="37" customWidth="1"/>
    <col min="8" max="8" width="11.28515625" style="37" customWidth="1"/>
    <col min="9" max="9" width="8.5703125" style="37" customWidth="1"/>
    <col min="10" max="10" width="12.5703125" style="37" bestFit="1" customWidth="1"/>
    <col min="11" max="16384" width="11.42578125" style="37"/>
  </cols>
  <sheetData>
    <row r="3" spans="1:10" x14ac:dyDescent="0.2">
      <c r="C3" s="38" t="s">
        <v>2</v>
      </c>
      <c r="I3"/>
      <c r="J3"/>
    </row>
    <row r="4" spans="1:10" x14ac:dyDescent="0.2">
      <c r="A4" s="38" t="s">
        <v>3</v>
      </c>
      <c r="B4" s="38" t="s">
        <v>112</v>
      </c>
      <c r="C4" s="37" t="s">
        <v>24</v>
      </c>
      <c r="D4" s="37" t="s">
        <v>9</v>
      </c>
      <c r="E4" s="37" t="s">
        <v>39</v>
      </c>
      <c r="F4" s="37" t="s">
        <v>13</v>
      </c>
      <c r="G4" s="37" t="s">
        <v>20</v>
      </c>
      <c r="H4" s="37" t="s">
        <v>111</v>
      </c>
      <c r="I4"/>
      <c r="J4"/>
    </row>
    <row r="5" spans="1:10" x14ac:dyDescent="0.2">
      <c r="A5" s="37" t="s">
        <v>55</v>
      </c>
      <c r="B5" s="37" t="s">
        <v>118</v>
      </c>
      <c r="C5" s="39">
        <v>1277.6399903297422</v>
      </c>
      <c r="D5" s="39">
        <v>1297.9199709892268</v>
      </c>
      <c r="E5" s="39">
        <v>1483.8199548721311</v>
      </c>
      <c r="F5" s="39">
        <v>1259.0499677658088</v>
      </c>
      <c r="G5" s="39">
        <v>1164.4099774360664</v>
      </c>
      <c r="H5" s="39">
        <v>1164.4099774360664</v>
      </c>
      <c r="I5"/>
      <c r="J5"/>
    </row>
    <row r="6" spans="1:10" x14ac:dyDescent="0.2">
      <c r="B6" s="37" t="s">
        <v>119</v>
      </c>
      <c r="C6" s="39">
        <v>2127.7100257873549</v>
      </c>
      <c r="D6" s="39">
        <v>1495.6500644683845</v>
      </c>
      <c r="E6" s="39">
        <v>2028</v>
      </c>
      <c r="F6" s="39">
        <v>2296.7100257873549</v>
      </c>
      <c r="G6" s="39">
        <v>1372.2799806594846</v>
      </c>
      <c r="H6" s="39">
        <v>2296.7100257873549</v>
      </c>
      <c r="I6"/>
      <c r="J6"/>
    </row>
    <row r="7" spans="1:10" x14ac:dyDescent="0.2">
      <c r="B7" s="37" t="s">
        <v>114</v>
      </c>
      <c r="C7" s="39">
        <v>3405.3500161170969</v>
      </c>
      <c r="D7" s="39">
        <v>10011.559896850587</v>
      </c>
      <c r="E7" s="39">
        <v>3511.8199548721313</v>
      </c>
      <c r="F7" s="39">
        <v>13427.658388137821</v>
      </c>
      <c r="G7" s="39">
        <v>6498.6583462333683</v>
      </c>
      <c r="H7" s="39">
        <v>36855.046602210998</v>
      </c>
      <c r="I7"/>
      <c r="J7"/>
    </row>
    <row r="8" spans="1:10" x14ac:dyDescent="0.2">
      <c r="B8" s="37" t="s">
        <v>116</v>
      </c>
      <c r="C8" s="39">
        <v>1702.6750080585484</v>
      </c>
      <c r="D8" s="39">
        <v>1430.2228424072268</v>
      </c>
      <c r="E8" s="39">
        <v>1755.9099774360657</v>
      </c>
      <c r="F8" s="39">
        <v>1491.9620431264245</v>
      </c>
      <c r="G8" s="39">
        <v>1299.7316692466736</v>
      </c>
      <c r="H8" s="39">
        <v>1474.2018640884398</v>
      </c>
      <c r="I8"/>
      <c r="J8"/>
    </row>
    <row r="9" spans="1:10" x14ac:dyDescent="0.2">
      <c r="A9" s="37" t="s">
        <v>10</v>
      </c>
      <c r="B9" s="37" t="s">
        <v>118</v>
      </c>
      <c r="C9" s="39">
        <v>1277.6399903297422</v>
      </c>
      <c r="D9" s="39">
        <v>1203.2799806594846</v>
      </c>
      <c r="E9" s="39">
        <v>2296.7100257873549</v>
      </c>
      <c r="F9" s="39">
        <v>1112.0199871063226</v>
      </c>
      <c r="G9" s="39">
        <v>1164.4099774360664</v>
      </c>
      <c r="H9" s="39">
        <v>1112.0199871063226</v>
      </c>
      <c r="I9"/>
      <c r="J9"/>
    </row>
    <row r="10" spans="1:10" x14ac:dyDescent="0.2">
      <c r="B10" s="37" t="s">
        <v>119</v>
      </c>
      <c r="C10" s="39">
        <v>2127.7100257873549</v>
      </c>
      <c r="D10" s="39">
        <v>1573.3900709152222</v>
      </c>
      <c r="E10" s="39">
        <v>2457.2599935531571</v>
      </c>
      <c r="F10" s="39">
        <v>2369.2446937561049</v>
      </c>
      <c r="G10" s="39">
        <v>3887</v>
      </c>
      <c r="H10" s="39">
        <v>3887</v>
      </c>
      <c r="I10"/>
      <c r="J10"/>
    </row>
    <row r="11" spans="1:10" x14ac:dyDescent="0.2">
      <c r="B11" s="37" t="s">
        <v>114</v>
      </c>
      <c r="C11" s="39">
        <v>3405.3500161170969</v>
      </c>
      <c r="D11" s="39">
        <v>9705.670051574707</v>
      </c>
      <c r="E11" s="39">
        <v>4753.9700193405115</v>
      </c>
      <c r="F11" s="39">
        <v>16118.949348831178</v>
      </c>
      <c r="G11" s="39">
        <v>6423.6899774360663</v>
      </c>
      <c r="H11" s="39">
        <v>40407.629413299561</v>
      </c>
      <c r="I11"/>
      <c r="J11"/>
    </row>
    <row r="12" spans="1:10" x14ac:dyDescent="0.2">
      <c r="B12" s="37" t="s">
        <v>116</v>
      </c>
      <c r="C12" s="39">
        <v>1702.6750080585484</v>
      </c>
      <c r="D12" s="39">
        <v>1386.5242930821009</v>
      </c>
      <c r="E12" s="39">
        <v>2376.9850096702557</v>
      </c>
      <c r="F12" s="39">
        <v>1465.3590317119254</v>
      </c>
      <c r="G12" s="39">
        <v>2141.2299924786889</v>
      </c>
      <c r="H12" s="39">
        <v>1616.3051765319824</v>
      </c>
    </row>
    <row r="13" spans="1:10" x14ac:dyDescent="0.2">
      <c r="A13" s="37" t="s">
        <v>117</v>
      </c>
      <c r="C13" s="39">
        <v>1277.6399903297422</v>
      </c>
      <c r="D13" s="39">
        <v>1203.2799806594846</v>
      </c>
      <c r="E13" s="39">
        <v>1483.8199548721311</v>
      </c>
      <c r="F13" s="39">
        <v>1112.0199871063226</v>
      </c>
      <c r="G13" s="39">
        <v>1164.4099774360664</v>
      </c>
      <c r="H13" s="39">
        <v>1112.0199871063226</v>
      </c>
    </row>
    <row r="14" spans="1:10" x14ac:dyDescent="0.2">
      <c r="A14" s="37" t="s">
        <v>120</v>
      </c>
      <c r="C14" s="39">
        <v>2127.7100257873549</v>
      </c>
      <c r="D14" s="39">
        <v>1573.3900709152222</v>
      </c>
      <c r="E14" s="39">
        <v>2457.2599935531571</v>
      </c>
      <c r="F14" s="39">
        <v>2369.2446937561049</v>
      </c>
      <c r="G14" s="39">
        <v>3887</v>
      </c>
      <c r="H14" s="39">
        <v>3887</v>
      </c>
    </row>
    <row r="15" spans="1:10" x14ac:dyDescent="0.2">
      <c r="A15" s="37" t="s">
        <v>113</v>
      </c>
      <c r="C15" s="39">
        <v>6810.7000322341937</v>
      </c>
      <c r="D15" s="39">
        <v>19717.229948425294</v>
      </c>
      <c r="E15" s="39">
        <v>8265.7899742126428</v>
      </c>
      <c r="F15" s="39">
        <v>29546.607736968999</v>
      </c>
      <c r="G15" s="39">
        <v>12922.348323669434</v>
      </c>
      <c r="H15" s="39">
        <v>77262.676015510558</v>
      </c>
    </row>
    <row r="16" spans="1:10" x14ac:dyDescent="0.2">
      <c r="A16" s="37" t="s">
        <v>115</v>
      </c>
      <c r="C16" s="39">
        <v>1702.6750080585484</v>
      </c>
      <c r="D16" s="39">
        <v>1408.3735677446639</v>
      </c>
      <c r="E16" s="39">
        <v>2066.4474935531607</v>
      </c>
      <c r="F16" s="39">
        <v>1477.33038684845</v>
      </c>
      <c r="G16" s="39">
        <v>1615.2935404586792</v>
      </c>
      <c r="H16" s="39">
        <v>1545.2535203102111</v>
      </c>
    </row>
    <row r="17" spans="1:5" x14ac:dyDescent="0.2">
      <c r="A17"/>
      <c r="B17"/>
      <c r="C17"/>
      <c r="D17"/>
      <c r="E17"/>
    </row>
    <row r="18" spans="1:5" x14ac:dyDescent="0.2">
      <c r="A18"/>
      <c r="B18"/>
      <c r="C18"/>
      <c r="D18"/>
      <c r="E18"/>
    </row>
    <row r="19" spans="1:5" x14ac:dyDescent="0.2">
      <c r="A19"/>
      <c r="B19"/>
      <c r="C19"/>
      <c r="D19"/>
      <c r="E19"/>
    </row>
    <row r="20" spans="1:5" x14ac:dyDescent="0.2">
      <c r="A20"/>
      <c r="B20"/>
      <c r="C20"/>
      <c r="D20"/>
    </row>
    <row r="21" spans="1:5" x14ac:dyDescent="0.2">
      <c r="A21"/>
      <c r="B21"/>
      <c r="C21"/>
      <c r="D21"/>
    </row>
    <row r="22" spans="1:5" x14ac:dyDescent="0.2">
      <c r="A22"/>
      <c r="B22"/>
      <c r="C22"/>
      <c r="D22"/>
    </row>
    <row r="23" spans="1:5" x14ac:dyDescent="0.2">
      <c r="A23"/>
      <c r="B23"/>
      <c r="C23"/>
      <c r="D23"/>
    </row>
    <row r="24" spans="1:5" x14ac:dyDescent="0.2">
      <c r="A24"/>
      <c r="B24"/>
      <c r="C24"/>
      <c r="D24"/>
    </row>
    <row r="25" spans="1:5" x14ac:dyDescent="0.2">
      <c r="A25"/>
      <c r="B25"/>
      <c r="C25"/>
      <c r="D25"/>
    </row>
    <row r="26" spans="1:5" x14ac:dyDescent="0.2">
      <c r="A26"/>
      <c r="B26"/>
      <c r="C26"/>
      <c r="D26"/>
    </row>
    <row r="27" spans="1:5" x14ac:dyDescent="0.2">
      <c r="A27"/>
      <c r="B27"/>
      <c r="C27"/>
      <c r="D27"/>
    </row>
    <row r="28" spans="1:5" x14ac:dyDescent="0.2">
      <c r="A28"/>
      <c r="B28"/>
      <c r="C28"/>
      <c r="D28"/>
    </row>
    <row r="29" spans="1:5" x14ac:dyDescent="0.2">
      <c r="A29"/>
      <c r="B29"/>
      <c r="C29"/>
      <c r="D29"/>
    </row>
    <row r="30" spans="1:5" x14ac:dyDescent="0.2">
      <c r="A30"/>
      <c r="B30"/>
      <c r="C30"/>
      <c r="D30"/>
    </row>
    <row r="31" spans="1:5" x14ac:dyDescent="0.2">
      <c r="A31"/>
      <c r="B31"/>
      <c r="C31"/>
      <c r="D31"/>
    </row>
    <row r="32" spans="1:5" x14ac:dyDescent="0.2">
      <c r="A32"/>
      <c r="B32"/>
      <c r="C32"/>
      <c r="D32"/>
    </row>
    <row r="33" spans="1:4" x14ac:dyDescent="0.2">
      <c r="A33"/>
      <c r="B33"/>
      <c r="C33"/>
      <c r="D33"/>
    </row>
    <row r="34" spans="1:4" x14ac:dyDescent="0.2">
      <c r="A34"/>
      <c r="B34"/>
      <c r="C34"/>
      <c r="D34"/>
    </row>
    <row r="35" spans="1:4" x14ac:dyDescent="0.2">
      <c r="A35"/>
      <c r="B35"/>
      <c r="C35"/>
      <c r="D35"/>
    </row>
    <row r="36" spans="1:4" x14ac:dyDescent="0.2">
      <c r="A36"/>
      <c r="B36"/>
      <c r="C36"/>
      <c r="D36"/>
    </row>
    <row r="37" spans="1:4" x14ac:dyDescent="0.2">
      <c r="A37"/>
      <c r="B37"/>
      <c r="C37"/>
      <c r="D37"/>
    </row>
    <row r="38" spans="1:4" x14ac:dyDescent="0.2">
      <c r="A38"/>
      <c r="B38"/>
      <c r="C38"/>
      <c r="D38"/>
    </row>
    <row r="39" spans="1:4" x14ac:dyDescent="0.2">
      <c r="A39"/>
      <c r="B39"/>
      <c r="C39"/>
      <c r="D39"/>
    </row>
    <row r="40" spans="1:4" x14ac:dyDescent="0.2">
      <c r="A40"/>
      <c r="B40"/>
      <c r="C40"/>
      <c r="D40"/>
    </row>
    <row r="41" spans="1:4" x14ac:dyDescent="0.2">
      <c r="A41"/>
      <c r="B41"/>
      <c r="C41"/>
      <c r="D41"/>
    </row>
    <row r="42" spans="1:4" x14ac:dyDescent="0.2">
      <c r="A42"/>
      <c r="B42"/>
      <c r="C42"/>
      <c r="D42"/>
    </row>
    <row r="43" spans="1:4" x14ac:dyDescent="0.2">
      <c r="A43"/>
      <c r="B43"/>
      <c r="C43"/>
      <c r="D43"/>
    </row>
    <row r="44" spans="1:4" x14ac:dyDescent="0.2">
      <c r="A44"/>
      <c r="B44"/>
      <c r="C44"/>
      <c r="D44"/>
    </row>
    <row r="45" spans="1:4" x14ac:dyDescent="0.2">
      <c r="A45"/>
      <c r="B45"/>
      <c r="C45"/>
      <c r="D45"/>
    </row>
    <row r="46" spans="1:4" x14ac:dyDescent="0.2">
      <c r="A46"/>
      <c r="B46"/>
      <c r="C46"/>
      <c r="D46"/>
    </row>
    <row r="47" spans="1:4" x14ac:dyDescent="0.2">
      <c r="A47"/>
      <c r="B47"/>
      <c r="C47"/>
      <c r="D47"/>
    </row>
    <row r="48" spans="1:4" x14ac:dyDescent="0.2">
      <c r="A48"/>
      <c r="B48"/>
      <c r="C48"/>
      <c r="D48"/>
    </row>
    <row r="49" spans="1:4" x14ac:dyDescent="0.2">
      <c r="A49"/>
      <c r="B49"/>
      <c r="C49"/>
      <c r="D49"/>
    </row>
    <row r="50" spans="1:4" x14ac:dyDescent="0.2">
      <c r="A50"/>
      <c r="B50"/>
      <c r="C50"/>
      <c r="D50"/>
    </row>
    <row r="51" spans="1:4" x14ac:dyDescent="0.2">
      <c r="A51"/>
      <c r="B51"/>
      <c r="C51"/>
      <c r="D5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4"/>
  <sheetViews>
    <sheetView topLeftCell="A37" zoomScaleNormal="100" workbookViewId="0">
      <selection activeCell="C16" sqref="C16"/>
    </sheetView>
  </sheetViews>
  <sheetFormatPr baseColWidth="10" defaultColWidth="9.140625" defaultRowHeight="12.75" x14ac:dyDescent="0.2"/>
  <cols>
    <col min="1" max="1" width="16.7109375" customWidth="1"/>
    <col min="2" max="2" width="17" customWidth="1"/>
    <col min="3" max="3" width="16.7109375" customWidth="1"/>
    <col min="4" max="4" width="7.42578125" customWidth="1"/>
    <col min="5" max="5" width="17.7109375" style="36" customWidth="1"/>
    <col min="6" max="7" width="16.7109375" customWidth="1"/>
  </cols>
  <sheetData>
    <row r="1" spans="1:7" x14ac:dyDescent="0.2">
      <c r="A1" s="34" t="s">
        <v>0</v>
      </c>
      <c r="B1" s="34" t="s">
        <v>1</v>
      </c>
      <c r="C1" s="34" t="s">
        <v>2</v>
      </c>
      <c r="D1" s="34" t="s">
        <v>3</v>
      </c>
      <c r="E1" s="36" t="s">
        <v>4</v>
      </c>
      <c r="F1" s="34" t="s">
        <v>5</v>
      </c>
      <c r="G1" s="34" t="s">
        <v>6</v>
      </c>
    </row>
    <row r="2" spans="1:7" s="2" customFormat="1" ht="24.75" customHeight="1" x14ac:dyDescent="0.2">
      <c r="A2" s="34" t="s">
        <v>7</v>
      </c>
      <c r="B2" s="34" t="s">
        <v>8</v>
      </c>
      <c r="C2" s="34" t="s">
        <v>9</v>
      </c>
      <c r="D2" s="34" t="s">
        <v>10</v>
      </c>
      <c r="E2" s="36">
        <v>23388</v>
      </c>
      <c r="F2" s="36">
        <v>32337</v>
      </c>
      <c r="G2" s="35">
        <v>1326.6499838829043</v>
      </c>
    </row>
    <row r="3" spans="1:7" s="2" customFormat="1" ht="24.75" customHeight="1" x14ac:dyDescent="0.2">
      <c r="A3" s="34" t="s">
        <v>7</v>
      </c>
      <c r="B3" s="34" t="s">
        <v>8</v>
      </c>
      <c r="C3" s="34" t="s">
        <v>9</v>
      </c>
      <c r="D3" s="34" t="s">
        <v>10</v>
      </c>
      <c r="E3" s="36">
        <v>23388</v>
      </c>
      <c r="F3" s="36">
        <v>32337</v>
      </c>
      <c r="G3" s="35">
        <v>1326.6499838829043</v>
      </c>
    </row>
    <row r="4" spans="1:7" s="2" customFormat="1" ht="24.75" customHeight="1" x14ac:dyDescent="0.2">
      <c r="A4" s="34" t="s">
        <v>11</v>
      </c>
      <c r="B4" s="34" t="s">
        <v>12</v>
      </c>
      <c r="C4" s="34" t="s">
        <v>13</v>
      </c>
      <c r="D4" s="34" t="s">
        <v>10</v>
      </c>
      <c r="E4" s="36">
        <v>27140</v>
      </c>
      <c r="F4" s="36">
        <v>37623</v>
      </c>
      <c r="G4" s="35">
        <v>1495.6500644683845</v>
      </c>
    </row>
    <row r="5" spans="1:7" s="2" customFormat="1" ht="24.75" customHeight="1" x14ac:dyDescent="0.2">
      <c r="A5" s="34" t="s">
        <v>14</v>
      </c>
      <c r="B5" s="34" t="s">
        <v>15</v>
      </c>
      <c r="C5" s="34" t="s">
        <v>20</v>
      </c>
      <c r="D5" s="34" t="s">
        <v>10</v>
      </c>
      <c r="E5" s="36">
        <v>20979</v>
      </c>
      <c r="F5" s="36">
        <v>35512</v>
      </c>
      <c r="G5" s="35">
        <v>1372.28</v>
      </c>
    </row>
    <row r="6" spans="1:7" s="2" customFormat="1" ht="24.75" customHeight="1" x14ac:dyDescent="0.2">
      <c r="A6" s="34" t="s">
        <v>16</v>
      </c>
      <c r="B6" s="34" t="s">
        <v>17</v>
      </c>
      <c r="C6" s="34" t="s">
        <v>13</v>
      </c>
      <c r="D6" s="34" t="s">
        <v>10</v>
      </c>
      <c r="E6" s="36">
        <v>21004</v>
      </c>
      <c r="F6" s="36">
        <v>30866</v>
      </c>
      <c r="G6" s="35">
        <v>2369.2446937561049</v>
      </c>
    </row>
    <row r="7" spans="1:7" s="2" customFormat="1" ht="24.75" customHeight="1" x14ac:dyDescent="0.2">
      <c r="A7" s="34" t="s">
        <v>18</v>
      </c>
      <c r="B7" s="34" t="s">
        <v>19</v>
      </c>
      <c r="C7" s="34" t="s">
        <v>20</v>
      </c>
      <c r="D7" s="34" t="s">
        <v>10</v>
      </c>
      <c r="E7" s="36">
        <v>22244</v>
      </c>
      <c r="F7" s="36">
        <v>31931</v>
      </c>
      <c r="G7" s="35">
        <v>3887</v>
      </c>
    </row>
    <row r="8" spans="1:7" s="2" customFormat="1" ht="24.75" customHeight="1" x14ac:dyDescent="0.2">
      <c r="A8" s="34" t="s">
        <v>21</v>
      </c>
      <c r="B8" s="34" t="s">
        <v>22</v>
      </c>
      <c r="C8" s="34" t="s">
        <v>13</v>
      </c>
      <c r="D8" s="34" t="s">
        <v>10</v>
      </c>
      <c r="E8" s="36">
        <v>26300</v>
      </c>
      <c r="F8" s="36">
        <v>34662</v>
      </c>
      <c r="G8" s="35">
        <v>1112.0199871063226</v>
      </c>
    </row>
    <row r="9" spans="1:7" s="2" customFormat="1" ht="24.75" customHeight="1" x14ac:dyDescent="0.2">
      <c r="A9" s="34" t="s">
        <v>23</v>
      </c>
      <c r="B9" s="34" t="s">
        <v>8</v>
      </c>
      <c r="C9" s="34" t="s">
        <v>24</v>
      </c>
      <c r="D9" s="34" t="s">
        <v>10</v>
      </c>
      <c r="E9" s="36">
        <v>16439</v>
      </c>
      <c r="F9" s="36">
        <v>28309</v>
      </c>
      <c r="G9" s="35">
        <v>2127.7100257873549</v>
      </c>
    </row>
    <row r="10" spans="1:7" s="2" customFormat="1" ht="24.75" customHeight="1" x14ac:dyDescent="0.2">
      <c r="A10" s="34" t="s">
        <v>25</v>
      </c>
      <c r="B10" s="34" t="s">
        <v>26</v>
      </c>
      <c r="C10" s="34" t="s">
        <v>13</v>
      </c>
      <c r="D10" s="34" t="s">
        <v>10</v>
      </c>
      <c r="E10" s="36">
        <v>19005</v>
      </c>
      <c r="F10" s="36">
        <v>32339</v>
      </c>
      <c r="G10" s="35">
        <v>1326.6499838829043</v>
      </c>
    </row>
    <row r="11" spans="1:7" s="2" customFormat="1" ht="24.75" customHeight="1" x14ac:dyDescent="0.2">
      <c r="A11" s="34" t="s">
        <v>25</v>
      </c>
      <c r="B11" s="34" t="s">
        <v>27</v>
      </c>
      <c r="C11" s="34" t="s">
        <v>13</v>
      </c>
      <c r="D11" s="34" t="s">
        <v>10</v>
      </c>
      <c r="E11" s="36">
        <v>27090</v>
      </c>
      <c r="F11" s="36">
        <v>34662</v>
      </c>
      <c r="G11" s="35">
        <v>1112.0199871063226</v>
      </c>
    </row>
    <row r="12" spans="1:7" s="2" customFormat="1" ht="24.75" customHeight="1" x14ac:dyDescent="0.2">
      <c r="A12" s="34" t="s">
        <v>28</v>
      </c>
      <c r="B12" s="34" t="s">
        <v>29</v>
      </c>
      <c r="C12" s="34" t="s">
        <v>9</v>
      </c>
      <c r="D12" s="34" t="s">
        <v>10</v>
      </c>
      <c r="E12" s="36">
        <v>26878</v>
      </c>
      <c r="F12" s="36">
        <v>35571</v>
      </c>
      <c r="G12" s="35">
        <v>1573.3900709152222</v>
      </c>
    </row>
    <row r="13" spans="1:7" s="2" customFormat="1" ht="24.75" customHeight="1" x14ac:dyDescent="0.2">
      <c r="A13" s="34" t="s">
        <v>28</v>
      </c>
      <c r="B13" s="34" t="s">
        <v>29</v>
      </c>
      <c r="C13" s="34" t="s">
        <v>9</v>
      </c>
      <c r="D13" s="34" t="s">
        <v>10</v>
      </c>
      <c r="E13" s="36">
        <v>26878</v>
      </c>
      <c r="F13" s="36">
        <v>35571</v>
      </c>
      <c r="G13" s="35">
        <v>1573.3900709152222</v>
      </c>
    </row>
    <row r="14" spans="1:7" s="2" customFormat="1" ht="24.75" customHeight="1" x14ac:dyDescent="0.2">
      <c r="A14" s="34" t="s">
        <v>30</v>
      </c>
      <c r="B14" s="34" t="s">
        <v>31</v>
      </c>
      <c r="C14" s="34" t="s">
        <v>9</v>
      </c>
      <c r="D14" s="34" t="s">
        <v>10</v>
      </c>
      <c r="E14" s="36">
        <v>21734</v>
      </c>
      <c r="F14" s="36">
        <v>33059</v>
      </c>
      <c r="G14" s="35">
        <v>1259.0499677658088</v>
      </c>
    </row>
    <row r="15" spans="1:7" s="2" customFormat="1" ht="24.75" customHeight="1" x14ac:dyDescent="0.2">
      <c r="A15" s="34" t="s">
        <v>32</v>
      </c>
      <c r="B15" s="34" t="s">
        <v>33</v>
      </c>
      <c r="C15" s="34" t="s">
        <v>9</v>
      </c>
      <c r="D15" s="34" t="s">
        <v>10</v>
      </c>
      <c r="E15" s="36">
        <v>22078</v>
      </c>
      <c r="F15" s="36">
        <v>29192</v>
      </c>
      <c r="G15" s="35">
        <v>1203.2799806594846</v>
      </c>
    </row>
    <row r="16" spans="1:7" s="2" customFormat="1" ht="24.75" customHeight="1" x14ac:dyDescent="0.2">
      <c r="A16" s="34" t="s">
        <v>34</v>
      </c>
      <c r="B16" s="34" t="s">
        <v>35</v>
      </c>
      <c r="C16" s="34" t="s">
        <v>20</v>
      </c>
      <c r="D16" s="34" t="s">
        <v>10</v>
      </c>
      <c r="E16" s="36">
        <v>21642</v>
      </c>
      <c r="F16" s="36">
        <v>36710</v>
      </c>
      <c r="G16" s="35">
        <v>1164.4099774360664</v>
      </c>
    </row>
    <row r="17" spans="1:7" s="2" customFormat="1" ht="24.75" customHeight="1" x14ac:dyDescent="0.2">
      <c r="A17" s="34" t="s">
        <v>36</v>
      </c>
      <c r="B17" s="34" t="s">
        <v>37</v>
      </c>
      <c r="C17" s="34" t="s">
        <v>13</v>
      </c>
      <c r="D17" s="34" t="s">
        <v>10</v>
      </c>
      <c r="E17" s="36">
        <v>27090</v>
      </c>
      <c r="F17" s="36">
        <v>36154</v>
      </c>
      <c r="G17" s="35">
        <v>1368.8999999999999</v>
      </c>
    </row>
    <row r="18" spans="1:7" s="2" customFormat="1" ht="24.75" customHeight="1" x14ac:dyDescent="0.2">
      <c r="A18" s="34" t="s">
        <v>38</v>
      </c>
      <c r="B18" s="34" t="s">
        <v>31</v>
      </c>
      <c r="C18" s="34" t="s">
        <v>39</v>
      </c>
      <c r="D18" s="34" t="s">
        <v>10</v>
      </c>
      <c r="E18" s="36">
        <v>21004</v>
      </c>
      <c r="F18" s="36">
        <v>30794</v>
      </c>
      <c r="G18" s="35">
        <v>2457.2599935531571</v>
      </c>
    </row>
    <row r="19" spans="1:7" s="2" customFormat="1" ht="24.75" customHeight="1" x14ac:dyDescent="0.2">
      <c r="A19" s="34" t="s">
        <v>40</v>
      </c>
      <c r="B19" s="34" t="s">
        <v>41</v>
      </c>
      <c r="C19" s="34" t="s">
        <v>24</v>
      </c>
      <c r="D19" s="34" t="s">
        <v>10</v>
      </c>
      <c r="E19" s="36">
        <v>27090</v>
      </c>
      <c r="F19" s="36">
        <v>36043</v>
      </c>
      <c r="G19" s="35">
        <v>1277.6399903297422</v>
      </c>
    </row>
    <row r="20" spans="1:7" s="2" customFormat="1" ht="24.75" customHeight="1" x14ac:dyDescent="0.2">
      <c r="A20" s="34" t="s">
        <v>42</v>
      </c>
      <c r="B20" s="34" t="s">
        <v>43</v>
      </c>
      <c r="C20" s="34" t="s">
        <v>39</v>
      </c>
      <c r="D20" s="34" t="s">
        <v>10</v>
      </c>
      <c r="E20" s="36">
        <v>24705</v>
      </c>
      <c r="F20" s="36">
        <v>38011</v>
      </c>
      <c r="G20" s="35">
        <v>2296.7100257873549</v>
      </c>
    </row>
    <row r="21" spans="1:7" s="2" customFormat="1" ht="24.75" customHeight="1" x14ac:dyDescent="0.2">
      <c r="A21" s="34" t="s">
        <v>44</v>
      </c>
      <c r="B21" s="34" t="s">
        <v>31</v>
      </c>
      <c r="C21" s="34" t="s">
        <v>9</v>
      </c>
      <c r="D21" s="34" t="s">
        <v>10</v>
      </c>
      <c r="E21" s="36">
        <v>21089</v>
      </c>
      <c r="F21" s="36">
        <v>35797</v>
      </c>
      <c r="G21" s="35">
        <v>1443.2599935531618</v>
      </c>
    </row>
    <row r="22" spans="1:7" s="2" customFormat="1" ht="24.75" customHeight="1" x14ac:dyDescent="0.2">
      <c r="A22" s="34" t="s">
        <v>45</v>
      </c>
      <c r="B22" s="34" t="s">
        <v>46</v>
      </c>
      <c r="C22" s="34" t="s">
        <v>13</v>
      </c>
      <c r="D22" s="34" t="s">
        <v>10</v>
      </c>
      <c r="E22" s="36">
        <v>23103</v>
      </c>
      <c r="F22" s="36">
        <v>36501</v>
      </c>
      <c r="G22" s="35">
        <v>1112.0199871063226</v>
      </c>
    </row>
    <row r="23" spans="1:7" s="2" customFormat="1" ht="24.75" customHeight="1" x14ac:dyDescent="0.2">
      <c r="A23" s="34" t="s">
        <v>47</v>
      </c>
      <c r="B23" s="34" t="s">
        <v>48</v>
      </c>
      <c r="C23" s="34" t="s">
        <v>13</v>
      </c>
      <c r="D23" s="34" t="s">
        <v>10</v>
      </c>
      <c r="E23" s="36">
        <v>26148</v>
      </c>
      <c r="F23" s="36">
        <v>37013</v>
      </c>
      <c r="G23" s="35">
        <v>1277.6399903297422</v>
      </c>
    </row>
    <row r="24" spans="1:7" s="2" customFormat="1" ht="24.75" customHeight="1" x14ac:dyDescent="0.2">
      <c r="A24" s="34" t="s">
        <v>49</v>
      </c>
      <c r="B24" s="34" t="s">
        <v>50</v>
      </c>
      <c r="C24" s="34" t="s">
        <v>13</v>
      </c>
      <c r="D24" s="34" t="s">
        <v>10</v>
      </c>
      <c r="E24" s="36">
        <v>21004</v>
      </c>
      <c r="F24" s="36">
        <v>26909</v>
      </c>
      <c r="G24" s="35">
        <v>1372.2799806594846</v>
      </c>
    </row>
    <row r="25" spans="1:7" s="2" customFormat="1" ht="24.75" customHeight="1" x14ac:dyDescent="0.2">
      <c r="A25" s="34" t="s">
        <v>51</v>
      </c>
      <c r="B25" s="34" t="s">
        <v>48</v>
      </c>
      <c r="C25" s="34" t="s">
        <v>13</v>
      </c>
      <c r="D25" s="34" t="s">
        <v>10</v>
      </c>
      <c r="E25" s="36">
        <v>22078</v>
      </c>
      <c r="F25" s="36">
        <v>29192</v>
      </c>
      <c r="G25" s="35">
        <v>1203.2799806594846</v>
      </c>
    </row>
    <row r="26" spans="1:7" s="2" customFormat="1" ht="24.75" customHeight="1" x14ac:dyDescent="0.2">
      <c r="A26" s="34" t="s">
        <v>52</v>
      </c>
      <c r="B26" s="34" t="s">
        <v>8</v>
      </c>
      <c r="C26" s="34" t="s">
        <v>13</v>
      </c>
      <c r="D26" s="34" t="s">
        <v>10</v>
      </c>
      <c r="E26" s="36">
        <v>17259</v>
      </c>
      <c r="F26" s="36">
        <v>33059</v>
      </c>
      <c r="G26" s="35">
        <v>2369.2446937561049</v>
      </c>
    </row>
    <row r="27" spans="1:7" s="2" customFormat="1" ht="24.75" customHeight="1" x14ac:dyDescent="0.2">
      <c r="A27" s="34" t="s">
        <v>53</v>
      </c>
      <c r="B27" s="34" t="s">
        <v>54</v>
      </c>
      <c r="C27" s="34" t="s">
        <v>13</v>
      </c>
      <c r="D27" s="34" t="s">
        <v>55</v>
      </c>
      <c r="E27" s="36">
        <v>27090</v>
      </c>
      <c r="F27" s="36">
        <v>36154</v>
      </c>
      <c r="G27" s="35">
        <v>2296.7100257873549</v>
      </c>
    </row>
    <row r="28" spans="1:7" s="2" customFormat="1" ht="24.75" customHeight="1" x14ac:dyDescent="0.2">
      <c r="A28" s="34" t="s">
        <v>56</v>
      </c>
      <c r="B28" s="34" t="s">
        <v>57</v>
      </c>
      <c r="C28" s="34" t="s">
        <v>20</v>
      </c>
      <c r="D28" s="34" t="s">
        <v>55</v>
      </c>
      <c r="E28" s="36">
        <v>29043</v>
      </c>
      <c r="F28" s="36">
        <v>38019</v>
      </c>
      <c r="G28" s="35">
        <v>1277.6399903297422</v>
      </c>
    </row>
    <row r="29" spans="1:7" s="2" customFormat="1" ht="24.75" customHeight="1" x14ac:dyDescent="0.2">
      <c r="A29" s="34" t="s">
        <v>58</v>
      </c>
      <c r="B29" s="34" t="s">
        <v>59</v>
      </c>
      <c r="C29" s="34" t="s">
        <v>39</v>
      </c>
      <c r="D29" s="34" t="s">
        <v>55</v>
      </c>
      <c r="E29" s="36">
        <v>24533</v>
      </c>
      <c r="F29" s="36">
        <v>32543</v>
      </c>
      <c r="G29" s="35">
        <v>1483.8199548721311</v>
      </c>
    </row>
    <row r="30" spans="1:7" s="2" customFormat="1" ht="24.75" customHeight="1" x14ac:dyDescent="0.2">
      <c r="A30" s="34" t="s">
        <v>60</v>
      </c>
      <c r="B30" s="34" t="s">
        <v>61</v>
      </c>
      <c r="C30" s="34" t="s">
        <v>20</v>
      </c>
      <c r="D30" s="34" t="s">
        <v>55</v>
      </c>
      <c r="E30" s="36">
        <v>21642</v>
      </c>
      <c r="F30" s="36">
        <v>36710</v>
      </c>
      <c r="G30" s="35">
        <v>1164.4099774360664</v>
      </c>
    </row>
    <row r="31" spans="1:7" s="2" customFormat="1" ht="24.75" customHeight="1" x14ac:dyDescent="0.2">
      <c r="A31" s="34" t="s">
        <v>62</v>
      </c>
      <c r="B31" s="34" t="s">
        <v>63</v>
      </c>
      <c r="C31" s="34" t="s">
        <v>13</v>
      </c>
      <c r="D31" s="34" t="s">
        <v>55</v>
      </c>
      <c r="E31" s="36">
        <v>18730</v>
      </c>
      <c r="F31" s="36">
        <v>29057</v>
      </c>
      <c r="G31" s="35">
        <v>1490.5799484252932</v>
      </c>
    </row>
    <row r="32" spans="1:7" s="2" customFormat="1" ht="24.75" customHeight="1" x14ac:dyDescent="0.2">
      <c r="A32" s="34" t="s">
        <v>64</v>
      </c>
      <c r="B32" s="34" t="s">
        <v>65</v>
      </c>
      <c r="C32" s="34" t="s">
        <v>9</v>
      </c>
      <c r="D32" s="34" t="s">
        <v>55</v>
      </c>
      <c r="E32" s="36">
        <v>26044</v>
      </c>
      <c r="F32" s="36">
        <v>37896</v>
      </c>
      <c r="G32" s="35">
        <v>1495.65</v>
      </c>
    </row>
    <row r="33" spans="1:7" s="2" customFormat="1" ht="24.75" customHeight="1" x14ac:dyDescent="0.2">
      <c r="A33" s="34" t="s">
        <v>66</v>
      </c>
      <c r="B33" s="34" t="s">
        <v>67</v>
      </c>
      <c r="C33" s="34" t="s">
        <v>13</v>
      </c>
      <c r="D33" s="34" t="s">
        <v>55</v>
      </c>
      <c r="E33" s="36">
        <v>21734</v>
      </c>
      <c r="F33" s="36">
        <v>33059</v>
      </c>
      <c r="G33" s="35">
        <v>1259.0499677658088</v>
      </c>
    </row>
    <row r="34" spans="1:7" s="2" customFormat="1" ht="24.75" customHeight="1" x14ac:dyDescent="0.2">
      <c r="A34" s="34" t="s">
        <v>68</v>
      </c>
      <c r="B34" s="34" t="s">
        <v>69</v>
      </c>
      <c r="C34" s="34" t="s">
        <v>39</v>
      </c>
      <c r="D34" s="34" t="s">
        <v>55</v>
      </c>
      <c r="E34" s="36">
        <v>21004</v>
      </c>
      <c r="F34" s="36">
        <v>30794</v>
      </c>
      <c r="G34" s="35">
        <v>2028</v>
      </c>
    </row>
    <row r="35" spans="1:7" s="2" customFormat="1" ht="24.75" customHeight="1" x14ac:dyDescent="0.2">
      <c r="A35" s="34" t="s">
        <v>70</v>
      </c>
      <c r="B35" s="34" t="s">
        <v>69</v>
      </c>
      <c r="C35" s="34" t="s">
        <v>20</v>
      </c>
      <c r="D35" s="34" t="s">
        <v>55</v>
      </c>
      <c r="E35" s="36">
        <v>29043</v>
      </c>
      <c r="F35" s="36">
        <v>38019</v>
      </c>
      <c r="G35" s="35">
        <v>1350.31</v>
      </c>
    </row>
    <row r="36" spans="1:7" s="2" customFormat="1" ht="24.75" customHeight="1" x14ac:dyDescent="0.2">
      <c r="A36" s="34" t="s">
        <v>71</v>
      </c>
      <c r="B36" s="34" t="s">
        <v>72</v>
      </c>
      <c r="C36" s="34" t="s">
        <v>13</v>
      </c>
      <c r="D36" s="34" t="s">
        <v>55</v>
      </c>
      <c r="E36" s="36">
        <v>27090</v>
      </c>
      <c r="F36" s="36">
        <v>36679</v>
      </c>
      <c r="G36" s="35">
        <v>1372.2799806594846</v>
      </c>
    </row>
    <row r="37" spans="1:7" s="2" customFormat="1" ht="24.75" customHeight="1" x14ac:dyDescent="0.2">
      <c r="A37" s="34" t="s">
        <v>73</v>
      </c>
      <c r="B37" s="34" t="s">
        <v>74</v>
      </c>
      <c r="C37" s="34" t="s">
        <v>13</v>
      </c>
      <c r="D37" s="34" t="s">
        <v>55</v>
      </c>
      <c r="E37" s="36">
        <v>26878</v>
      </c>
      <c r="F37" s="36">
        <v>35571</v>
      </c>
      <c r="G37" s="35">
        <v>1573.3900709152222</v>
      </c>
    </row>
    <row r="38" spans="1:7" s="2" customFormat="1" ht="24.75" customHeight="1" x14ac:dyDescent="0.2">
      <c r="A38" s="34" t="s">
        <v>75</v>
      </c>
      <c r="B38" s="34" t="s">
        <v>76</v>
      </c>
      <c r="C38" s="34" t="s">
        <v>24</v>
      </c>
      <c r="D38" s="34" t="s">
        <v>55</v>
      </c>
      <c r="E38" s="36">
        <v>24717</v>
      </c>
      <c r="F38" s="36">
        <v>36043</v>
      </c>
      <c r="G38" s="35">
        <v>1277.6399903297422</v>
      </c>
    </row>
    <row r="39" spans="1:7" s="2" customFormat="1" ht="24.75" customHeight="1" x14ac:dyDescent="0.2">
      <c r="A39" s="34" t="s">
        <v>77</v>
      </c>
      <c r="B39" s="34" t="s">
        <v>63</v>
      </c>
      <c r="C39" s="34" t="s">
        <v>9</v>
      </c>
      <c r="D39" s="34" t="s">
        <v>55</v>
      </c>
      <c r="E39" s="36">
        <v>21089</v>
      </c>
      <c r="F39" s="36">
        <v>29057</v>
      </c>
      <c r="G39" s="35">
        <v>1443.2599935531618</v>
      </c>
    </row>
    <row r="40" spans="1:7" s="2" customFormat="1" ht="24.75" customHeight="1" x14ac:dyDescent="0.2">
      <c r="A40" s="34" t="s">
        <v>78</v>
      </c>
      <c r="B40" s="34" t="s">
        <v>79</v>
      </c>
      <c r="C40" s="34" t="s">
        <v>9</v>
      </c>
      <c r="D40" s="34" t="s">
        <v>55</v>
      </c>
      <c r="E40" s="36">
        <v>18730</v>
      </c>
      <c r="F40" s="36">
        <v>29057</v>
      </c>
      <c r="G40" s="35">
        <v>1490.5799484252932</v>
      </c>
    </row>
    <row r="41" spans="1:7" s="2" customFormat="1" ht="24.75" customHeight="1" x14ac:dyDescent="0.2">
      <c r="A41" s="34" t="s">
        <v>78</v>
      </c>
      <c r="B41" s="34" t="s">
        <v>79</v>
      </c>
      <c r="C41" s="34" t="s">
        <v>9</v>
      </c>
      <c r="D41" s="34" t="s">
        <v>55</v>
      </c>
      <c r="E41" s="36">
        <v>18730</v>
      </c>
      <c r="F41" s="36">
        <v>29057</v>
      </c>
      <c r="G41" s="35">
        <v>1490.5799484252932</v>
      </c>
    </row>
    <row r="42" spans="1:7" s="2" customFormat="1" ht="24.75" customHeight="1" x14ac:dyDescent="0.2">
      <c r="A42" s="34" t="s">
        <v>49</v>
      </c>
      <c r="B42" s="34" t="s">
        <v>63</v>
      </c>
      <c r="C42" s="34" t="s">
        <v>20</v>
      </c>
      <c r="D42" s="34" t="s">
        <v>55</v>
      </c>
      <c r="E42" s="36">
        <v>20974</v>
      </c>
      <c r="F42" s="36">
        <v>35147</v>
      </c>
      <c r="G42" s="35">
        <v>1372.2799806594846</v>
      </c>
    </row>
    <row r="43" spans="1:7" s="2" customFormat="1" ht="24.75" customHeight="1" x14ac:dyDescent="0.2">
      <c r="A43" s="34" t="s">
        <v>80</v>
      </c>
      <c r="B43" s="34" t="s">
        <v>81</v>
      </c>
      <c r="C43" s="34" t="s">
        <v>9</v>
      </c>
      <c r="D43" s="34" t="s">
        <v>55</v>
      </c>
      <c r="E43" s="36">
        <v>27140</v>
      </c>
      <c r="F43" s="36">
        <v>37623</v>
      </c>
      <c r="G43" s="35">
        <v>1495.6500644683845</v>
      </c>
    </row>
    <row r="44" spans="1:7" s="2" customFormat="1" ht="24.75" customHeight="1" x14ac:dyDescent="0.2">
      <c r="A44" s="34" t="s">
        <v>82</v>
      </c>
      <c r="B44" s="34" t="s">
        <v>83</v>
      </c>
      <c r="C44" s="34" t="s">
        <v>13</v>
      </c>
      <c r="D44" s="34" t="s">
        <v>55</v>
      </c>
      <c r="E44" s="36">
        <v>23194</v>
      </c>
      <c r="F44" s="36">
        <v>32236</v>
      </c>
      <c r="G44" s="35">
        <v>1334.0183978080752</v>
      </c>
    </row>
    <row r="45" spans="1:7" s="2" customFormat="1" ht="24.75" customHeight="1" x14ac:dyDescent="0.2">
      <c r="A45" s="34" t="s">
        <v>84</v>
      </c>
      <c r="B45" s="34" t="s">
        <v>85</v>
      </c>
      <c r="C45" s="34" t="s">
        <v>13</v>
      </c>
      <c r="D45" s="34" t="s">
        <v>55</v>
      </c>
      <c r="E45" s="36">
        <v>26148</v>
      </c>
      <c r="F45" s="36">
        <v>37013</v>
      </c>
      <c r="G45" s="35">
        <v>1277.6399903297422</v>
      </c>
    </row>
    <row r="46" spans="1:7" s="2" customFormat="1" ht="24.75" customHeight="1" x14ac:dyDescent="0.2">
      <c r="A46" s="34" t="s">
        <v>86</v>
      </c>
      <c r="B46" s="34" t="s">
        <v>87</v>
      </c>
      <c r="C46" s="34" t="s">
        <v>24</v>
      </c>
      <c r="D46" s="34" t="s">
        <v>55</v>
      </c>
      <c r="E46" s="36">
        <v>16439</v>
      </c>
      <c r="F46" s="36">
        <v>33059</v>
      </c>
      <c r="G46" s="35">
        <v>2127.7100257873549</v>
      </c>
    </row>
    <row r="47" spans="1:7" s="2" customFormat="1" ht="24.75" customHeight="1" x14ac:dyDescent="0.2">
      <c r="A47" s="34" t="s">
        <v>88</v>
      </c>
      <c r="B47" s="34" t="s">
        <v>89</v>
      </c>
      <c r="C47" s="34" t="s">
        <v>9</v>
      </c>
      <c r="D47" s="34" t="s">
        <v>55</v>
      </c>
      <c r="E47" s="36">
        <v>17247</v>
      </c>
      <c r="F47" s="36">
        <v>26909</v>
      </c>
      <c r="G47" s="35">
        <v>1297.9199709892268</v>
      </c>
    </row>
    <row r="48" spans="1:7" s="2" customFormat="1" ht="24.75" customHeight="1" x14ac:dyDescent="0.2">
      <c r="A48" s="34" t="s">
        <v>88</v>
      </c>
      <c r="B48" s="34" t="s">
        <v>89</v>
      </c>
      <c r="C48" s="34" t="s">
        <v>9</v>
      </c>
      <c r="D48" s="34" t="s">
        <v>55</v>
      </c>
      <c r="E48" s="36">
        <v>17247</v>
      </c>
      <c r="F48" s="36">
        <v>26909</v>
      </c>
      <c r="G48" s="35">
        <v>1297.9199709892268</v>
      </c>
    </row>
    <row r="49" spans="1:7" s="2" customFormat="1" ht="24.75" customHeight="1" x14ac:dyDescent="0.2">
      <c r="A49" s="34" t="s">
        <v>90</v>
      </c>
      <c r="B49" s="34" t="s">
        <v>91</v>
      </c>
      <c r="C49" s="34" t="s">
        <v>13</v>
      </c>
      <c r="D49" s="34" t="s">
        <v>55</v>
      </c>
      <c r="E49" s="36">
        <v>27213</v>
      </c>
      <c r="F49" s="36">
        <v>36679</v>
      </c>
      <c r="G49" s="35">
        <v>1372.2799806594846</v>
      </c>
    </row>
    <row r="50" spans="1:7" s="2" customFormat="1" ht="24.75" customHeight="1" x14ac:dyDescent="0.2">
      <c r="A50" s="34" t="s">
        <v>92</v>
      </c>
      <c r="B50" s="34" t="s">
        <v>87</v>
      </c>
      <c r="C50" s="34" t="s">
        <v>13</v>
      </c>
      <c r="D50" s="34" t="s">
        <v>55</v>
      </c>
      <c r="E50" s="36">
        <v>23103</v>
      </c>
      <c r="F50" s="36">
        <v>36501</v>
      </c>
      <c r="G50" s="35">
        <v>1451.7100257873535</v>
      </c>
    </row>
    <row r="51" spans="1:7" s="2" customFormat="1" ht="24.75" customHeight="1" x14ac:dyDescent="0.2">
      <c r="A51" s="34" t="s">
        <v>93</v>
      </c>
      <c r="B51" s="34" t="s">
        <v>94</v>
      </c>
      <c r="C51" s="34" t="s">
        <v>20</v>
      </c>
      <c r="D51" s="34" t="s">
        <v>55</v>
      </c>
      <c r="E51" s="36">
        <v>20974</v>
      </c>
      <c r="F51" s="36">
        <v>35147</v>
      </c>
      <c r="G51" s="35">
        <v>1334.0183978080752</v>
      </c>
    </row>
    <row r="52" spans="1:7" x14ac:dyDescent="0.2">
      <c r="A52" s="34" t="s">
        <v>95</v>
      </c>
      <c r="B52" s="34"/>
      <c r="C52" s="34"/>
      <c r="D52" s="34"/>
      <c r="F52" s="34"/>
      <c r="G52" s="35">
        <f>SUBTOTAL(101,Tableau1[Salaire Net])</f>
        <v>1545.2535203102111</v>
      </c>
    </row>
    <row r="54" spans="1:7" ht="15.75" x14ac:dyDescent="0.25">
      <c r="F54" s="6">
        <v>1326.6499838829043</v>
      </c>
    </row>
    <row r="55" spans="1:7" ht="15.75" x14ac:dyDescent="0.25">
      <c r="F55" s="7">
        <v>1326.6499838829043</v>
      </c>
    </row>
    <row r="56" spans="1:7" ht="15.75" x14ac:dyDescent="0.25">
      <c r="F56" s="6">
        <v>1495.6500644683845</v>
      </c>
    </row>
    <row r="57" spans="1:7" ht="15.75" x14ac:dyDescent="0.25">
      <c r="F57" s="8">
        <v>1372.28</v>
      </c>
    </row>
    <row r="58" spans="1:7" ht="15.75" x14ac:dyDescent="0.25">
      <c r="F58" s="6">
        <v>2369.2446937561049</v>
      </c>
    </row>
    <row r="59" spans="1:7" ht="15.75" x14ac:dyDescent="0.25">
      <c r="F59" s="7">
        <v>3887</v>
      </c>
    </row>
    <row r="60" spans="1:7" ht="15.75" x14ac:dyDescent="0.25">
      <c r="F60" s="6">
        <v>1112.0199871063226</v>
      </c>
    </row>
    <row r="61" spans="1:7" ht="15.75" x14ac:dyDescent="0.25">
      <c r="F61" s="7">
        <v>2127.7100257873549</v>
      </c>
    </row>
    <row r="62" spans="1:7" ht="15.75" x14ac:dyDescent="0.25">
      <c r="F62" s="6">
        <v>1326.6499838829043</v>
      </c>
    </row>
    <row r="63" spans="1:7" ht="15.75" x14ac:dyDescent="0.25">
      <c r="F63" s="7">
        <v>1112.0199871063226</v>
      </c>
    </row>
    <row r="64" spans="1:7" ht="15.75" x14ac:dyDescent="0.25">
      <c r="F64" s="6">
        <v>1573.3900709152222</v>
      </c>
    </row>
    <row r="65" spans="6:6" ht="15.75" x14ac:dyDescent="0.25">
      <c r="F65" s="7">
        <v>1573.3900709152222</v>
      </c>
    </row>
    <row r="66" spans="6:6" ht="15.75" x14ac:dyDescent="0.25">
      <c r="F66" s="6">
        <v>1259.0499677658088</v>
      </c>
    </row>
    <row r="67" spans="6:6" ht="15.75" x14ac:dyDescent="0.25">
      <c r="F67" s="7">
        <v>1203.2799806594846</v>
      </c>
    </row>
    <row r="68" spans="6:6" ht="15.75" x14ac:dyDescent="0.25">
      <c r="F68" s="6">
        <v>1164.4099774360664</v>
      </c>
    </row>
    <row r="69" spans="6:6" ht="15.75" x14ac:dyDescent="0.25">
      <c r="F69" s="7">
        <v>1368.8999999999999</v>
      </c>
    </row>
    <row r="70" spans="6:6" ht="15.75" x14ac:dyDescent="0.25">
      <c r="F70" s="6">
        <v>2457.2599935531571</v>
      </c>
    </row>
    <row r="71" spans="6:6" ht="15.75" x14ac:dyDescent="0.25">
      <c r="F71" s="7">
        <v>1277.6399903297422</v>
      </c>
    </row>
    <row r="72" spans="6:6" ht="15.75" x14ac:dyDescent="0.25">
      <c r="F72" s="6">
        <v>2296.7100257873549</v>
      </c>
    </row>
    <row r="73" spans="6:6" ht="15.75" x14ac:dyDescent="0.25">
      <c r="F73" s="7">
        <v>1443.2599935531618</v>
      </c>
    </row>
    <row r="74" spans="6:6" ht="15.75" x14ac:dyDescent="0.25">
      <c r="F74" s="6">
        <v>1112.0199871063226</v>
      </c>
    </row>
    <row r="75" spans="6:6" ht="15.75" x14ac:dyDescent="0.25">
      <c r="F75" s="7">
        <v>1277.6399903297422</v>
      </c>
    </row>
    <row r="76" spans="6:6" ht="15.75" x14ac:dyDescent="0.25">
      <c r="F76" s="6">
        <v>1372.2799806594846</v>
      </c>
    </row>
    <row r="77" spans="6:6" ht="15.75" x14ac:dyDescent="0.25">
      <c r="F77" s="7">
        <v>1203.2799806594846</v>
      </c>
    </row>
    <row r="78" spans="6:6" ht="15.75" x14ac:dyDescent="0.25">
      <c r="F78" s="6">
        <v>2369.2446937561049</v>
      </c>
    </row>
    <row r="79" spans="6:6" ht="15.75" x14ac:dyDescent="0.25">
      <c r="F79" s="7">
        <v>2296.7100257873549</v>
      </c>
    </row>
    <row r="80" spans="6:6" ht="15.75" x14ac:dyDescent="0.25">
      <c r="F80" s="6">
        <v>1277.6399903297422</v>
      </c>
    </row>
    <row r="81" spans="6:6" ht="15.75" x14ac:dyDescent="0.25">
      <c r="F81" s="7">
        <v>1483.8199548721311</v>
      </c>
    </row>
    <row r="82" spans="6:6" ht="15.75" x14ac:dyDescent="0.25">
      <c r="F82" s="6">
        <v>1164.4099774360664</v>
      </c>
    </row>
    <row r="83" spans="6:6" ht="15.75" x14ac:dyDescent="0.25">
      <c r="F83" s="7">
        <v>1490.5799484252932</v>
      </c>
    </row>
    <row r="84" spans="6:6" ht="15.75" x14ac:dyDescent="0.25">
      <c r="F84" s="9">
        <v>1495.65</v>
      </c>
    </row>
    <row r="85" spans="6:6" ht="15.75" x14ac:dyDescent="0.25">
      <c r="F85" s="7">
        <v>1259.0499677658088</v>
      </c>
    </row>
    <row r="86" spans="6:6" ht="15.75" x14ac:dyDescent="0.25">
      <c r="F86" s="6">
        <v>2028</v>
      </c>
    </row>
    <row r="87" spans="6:6" ht="15.75" x14ac:dyDescent="0.25">
      <c r="F87" s="7">
        <v>1350.31</v>
      </c>
    </row>
    <row r="88" spans="6:6" ht="15.75" x14ac:dyDescent="0.25">
      <c r="F88" s="6">
        <v>1372.2799806594846</v>
      </c>
    </row>
    <row r="89" spans="6:6" ht="15.75" x14ac:dyDescent="0.25">
      <c r="F89" s="7">
        <v>1573.3900709152222</v>
      </c>
    </row>
    <row r="90" spans="6:6" ht="15.75" x14ac:dyDescent="0.25">
      <c r="F90" s="6">
        <v>1277.6399903297422</v>
      </c>
    </row>
    <row r="91" spans="6:6" ht="15.75" x14ac:dyDescent="0.25">
      <c r="F91" s="7">
        <v>1443.2599935531618</v>
      </c>
    </row>
    <row r="92" spans="6:6" ht="15.75" x14ac:dyDescent="0.25">
      <c r="F92" s="6">
        <v>1490.5799484252932</v>
      </c>
    </row>
    <row r="93" spans="6:6" ht="15.75" x14ac:dyDescent="0.25">
      <c r="F93" s="7">
        <v>1490.5799484252932</v>
      </c>
    </row>
    <row r="94" spans="6:6" ht="15.75" x14ac:dyDescent="0.25">
      <c r="F94" s="6">
        <v>1372.2799806594846</v>
      </c>
    </row>
    <row r="95" spans="6:6" ht="15.75" x14ac:dyDescent="0.25">
      <c r="F95" s="7">
        <v>1495.6500644683845</v>
      </c>
    </row>
    <row r="96" spans="6:6" ht="15.75" x14ac:dyDescent="0.25">
      <c r="F96" s="6">
        <v>1334.0183978080752</v>
      </c>
    </row>
    <row r="97" spans="6:6" ht="15.75" x14ac:dyDescent="0.25">
      <c r="F97" s="7">
        <v>1277.6399903297422</v>
      </c>
    </row>
    <row r="98" spans="6:6" ht="15.75" x14ac:dyDescent="0.25">
      <c r="F98" s="6">
        <v>2127.7100257873549</v>
      </c>
    </row>
    <row r="99" spans="6:6" ht="15.75" x14ac:dyDescent="0.25">
      <c r="F99" s="7">
        <v>1297.9199709892268</v>
      </c>
    </row>
    <row r="100" spans="6:6" ht="15.75" x14ac:dyDescent="0.25">
      <c r="F100" s="6">
        <v>1297.9199709892268</v>
      </c>
    </row>
    <row r="101" spans="6:6" ht="15.75" x14ac:dyDescent="0.25">
      <c r="F101" s="7">
        <v>1372.2799806594846</v>
      </c>
    </row>
    <row r="102" spans="6:6" ht="15.75" x14ac:dyDescent="0.25">
      <c r="F102" s="6">
        <v>1451.7100257873535</v>
      </c>
    </row>
    <row r="103" spans="6:6" ht="15.75" x14ac:dyDescent="0.25">
      <c r="F103" s="7">
        <v>1334.0183978080752</v>
      </c>
    </row>
    <row r="104" spans="6:6" x14ac:dyDescent="0.2">
      <c r="F104" s="10">
        <f>SUM(F54:F103)</f>
        <v>77262.676015510558</v>
      </c>
    </row>
  </sheetData>
  <conditionalFormatting sqref="G2">
    <cfRule type="top10" dxfId="257" priority="10" rank="15"/>
  </conditionalFormatting>
  <conditionalFormatting sqref="G2:G52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{AFB64CEC-9E9A-46ED-A8AD-B80293012DF6}</x14:id>
        </ext>
      </extLst>
    </cfRule>
    <cfRule type="top10" dxfId="256" priority="9" rank="15"/>
  </conditionalFormatting>
  <conditionalFormatting sqref="G47">
    <cfRule type="expression" priority="7">
      <formula>"si($G$2&gt;01/02/2000"</formula>
    </cfRule>
  </conditionalFormatting>
  <conditionalFormatting sqref="A2:A52">
    <cfRule type="expression" dxfId="255" priority="6">
      <formula>"si($F$2&gt;01/01/2000"</formula>
    </cfRule>
  </conditionalFormatting>
  <conditionalFormatting sqref="F1:F51">
    <cfRule type="cellIs" dxfId="254" priority="5" operator="greaterThan">
      <formula>36526</formula>
    </cfRule>
  </conditionalFormatting>
  <conditionalFormatting sqref="F54">
    <cfRule type="top10" dxfId="253" priority="4" rank="15"/>
  </conditionalFormatting>
  <conditionalFormatting sqref="F54:F103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{591CCCFB-B478-48FB-8F15-DF16C2E63E3C}</x14:id>
        </ext>
      </extLst>
    </cfRule>
    <cfRule type="top10" dxfId="252" priority="3" rank="15"/>
  </conditionalFormatting>
  <conditionalFormatting sqref="F99">
    <cfRule type="expression" priority="1">
      <formula>"si($G$2&gt;01/02/2000"</formula>
    </cfRule>
  </conditionalFormatting>
  <dataValidations count="1">
    <dataValidation type="list" allowBlank="1" showInputMessage="1" showErrorMessage="1" errorTitle="Saisie invalide" error="Saisir F ou M " promptTitle="Nature sexe" prompt="Saisir F ou M" sqref="D2:D51">
      <formula1>"F,M,"</formula1>
    </dataValidation>
  </dataValidations>
  <pageMargins left="0.74803149606299213" right="0.74803149606299213" top="0.98425196850393704" bottom="0.98425196850393704" header="0.51181102362204722" footer="0.51181102362204722"/>
  <pageSetup paperSize="9" fitToWidth="0" fitToHeight="0" orientation="landscape" horizontalDpi="4294967293" r:id="rId1"/>
  <headerFooter alignWithMargins="0">
    <oddHeader>&amp;C&amp;F&amp; Philippe   PESCHE</oddHeader>
    <oddFooter xml:space="preserve">&amp;C&amp;P/&amp;D
</odd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FB64CEC-9E9A-46ED-A8AD-B80293012D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G2:G52</xm:sqref>
        </x14:conditionalFormatting>
        <x14:conditionalFormatting xmlns:xm="http://schemas.microsoft.com/office/excel/2006/main">
          <x14:cfRule type="dataBar" id="{591CCCFB-B478-48FB-8F15-DF16C2E63E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F54:F103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Statistiques</vt:lpstr>
      <vt:lpstr>Calculs</vt:lpstr>
      <vt:lpstr>Salariés</vt:lpstr>
      <vt:lpstr>Statistiques!Criteres</vt:lpstr>
      <vt:lpstr>Statistiques!Extraire</vt:lpstr>
      <vt:lpstr>Salairesnets</vt:lpstr>
      <vt:lpstr>TABL1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PESCHE</dc:creator>
  <cp:lastModifiedBy>Jean-Eric</cp:lastModifiedBy>
  <dcterms:created xsi:type="dcterms:W3CDTF">2018-08-25T11:36:58Z</dcterms:created>
  <dcterms:modified xsi:type="dcterms:W3CDTF">2018-08-25T15:46:09Z</dcterms:modified>
</cp:coreProperties>
</file>