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830" activeTab="3"/>
  </bookViews>
  <sheets>
    <sheet name="date" sheetId="23" r:id="rId1"/>
    <sheet name="NAIA6" sheetId="103" r:id="rId2"/>
    <sheet name="TCD" sheetId="105" r:id="rId3"/>
    <sheet name="DONNEES" sheetId="104" r:id="rId4"/>
    <sheet name="RAYON MAG GV + CV" sheetId="53" state="hidden" r:id="rId5"/>
    <sheet name="Onglet 1" sheetId="72" r:id="rId6"/>
    <sheet name="Onglet 2" sheetId="74" r:id="rId7"/>
    <sheet name="Onglet 3" sheetId="73" r:id="rId8"/>
    <sheet name="Vannes Siège" sheetId="89" r:id="rId9"/>
    <sheet name="MAGASIN 1" sheetId="8" r:id="rId10"/>
  </sheets>
  <definedNames>
    <definedName name="_xlnm.Print_Area" localSheetId="0">date!$A$1:$I$90,date!$O$1:$W$90</definedName>
    <definedName name="_xlnm.Print_Area" localSheetId="9">'MAGASIN 1'!$A$1:$I$92,'MAGASIN 1'!$N$1:$V$92</definedName>
    <definedName name="_xlnm.Print_Area" localSheetId="5">'Onglet 1'!$A$1:$I$75,'Onglet 1'!$M$1:$S$75</definedName>
    <definedName name="_xlnm.Print_Area" localSheetId="6">'Onglet 2'!$A$1:$I$75,'Onglet 2'!$O$1:$W$75</definedName>
    <definedName name="_xlnm.Print_Area" localSheetId="7">'Onglet 3'!$A$1:$I$75,'Onglet 3'!$O$1:$W$75</definedName>
    <definedName name="_xlnm.Print_Area" localSheetId="8">'Vannes Siège'!$A$1:$I$92,'Vannes Siège'!$O$1:$W$92</definedName>
  </definedNames>
  <calcPr calcId="162913"/>
  <pivotCaches>
    <pivotCache cacheId="26" r:id="rId11"/>
  </pivotCaches>
</workbook>
</file>

<file path=xl/calcChain.xml><?xml version="1.0" encoding="utf-8"?>
<calcChain xmlns="http://schemas.openxmlformats.org/spreadsheetml/2006/main">
  <c r="L75" i="8" l="1"/>
  <c r="K75" i="8"/>
  <c r="L74" i="8"/>
  <c r="K74" i="8"/>
  <c r="L73" i="8"/>
  <c r="K73" i="8"/>
  <c r="L72" i="8"/>
  <c r="K72" i="8"/>
  <c r="L71" i="8"/>
  <c r="K71" i="8"/>
  <c r="L70" i="8"/>
  <c r="K70" i="8"/>
  <c r="L69" i="8"/>
  <c r="K69" i="8"/>
  <c r="L68" i="8"/>
  <c r="K68" i="8"/>
  <c r="L67" i="8"/>
  <c r="K67" i="8"/>
  <c r="L66" i="8"/>
  <c r="K66" i="8"/>
  <c r="L65" i="8"/>
  <c r="K65" i="8"/>
  <c r="L64" i="8"/>
  <c r="K64" i="8"/>
  <c r="L63" i="8"/>
  <c r="K63" i="8"/>
  <c r="L62" i="8"/>
  <c r="K62" i="8"/>
  <c r="L61" i="8"/>
  <c r="K61" i="8"/>
  <c r="L60" i="8"/>
  <c r="K60" i="8"/>
  <c r="L59" i="8"/>
  <c r="K59" i="8"/>
  <c r="L58" i="8"/>
  <c r="K58" i="8"/>
  <c r="L57" i="8"/>
  <c r="K57" i="8"/>
  <c r="L54" i="8"/>
  <c r="K54" i="8"/>
  <c r="L53" i="8"/>
  <c r="K53" i="8"/>
  <c r="L52" i="8"/>
  <c r="K52" i="8"/>
  <c r="L51" i="8"/>
  <c r="K51" i="8"/>
  <c r="L50" i="8"/>
  <c r="K50" i="8"/>
  <c r="L49" i="8"/>
  <c r="K49" i="8"/>
  <c r="L48" i="8"/>
  <c r="K48" i="8"/>
  <c r="L47" i="8"/>
  <c r="K47" i="8"/>
  <c r="L46" i="8"/>
  <c r="K46" i="8"/>
  <c r="L45" i="8"/>
  <c r="K45" i="8"/>
  <c r="L44" i="8"/>
  <c r="K44" i="8"/>
  <c r="L43" i="8"/>
  <c r="K43" i="8"/>
  <c r="L42" i="8"/>
  <c r="K42" i="8"/>
  <c r="L41" i="8"/>
  <c r="K41" i="8"/>
  <c r="L40" i="8"/>
  <c r="K40" i="8"/>
  <c r="L39" i="8"/>
  <c r="K39" i="8"/>
  <c r="L38" i="8"/>
  <c r="K38" i="8"/>
  <c r="L37" i="8"/>
  <c r="K37" i="8"/>
  <c r="L36" i="8"/>
  <c r="K36" i="8"/>
  <c r="L35" i="8"/>
  <c r="K35" i="8"/>
  <c r="L34" i="8"/>
  <c r="K34" i="8"/>
  <c r="L33" i="8"/>
  <c r="K33" i="8"/>
  <c r="L32" i="8"/>
  <c r="K32" i="8"/>
  <c r="L31" i="8"/>
  <c r="K31" i="8"/>
  <c r="L27" i="8"/>
  <c r="K27" i="8"/>
  <c r="L26" i="8"/>
  <c r="K26" i="8"/>
  <c r="L25" i="8"/>
  <c r="K25" i="8"/>
  <c r="L24" i="8"/>
  <c r="K24" i="8"/>
  <c r="L23" i="8"/>
  <c r="K23" i="8"/>
  <c r="L22" i="8"/>
  <c r="K22" i="8"/>
  <c r="L21" i="8"/>
  <c r="K21" i="8"/>
  <c r="L20" i="8"/>
  <c r="K20" i="8"/>
  <c r="L19" i="8"/>
  <c r="K19" i="8"/>
  <c r="L15" i="8"/>
  <c r="K15" i="8"/>
  <c r="L12" i="8"/>
  <c r="K12" i="8"/>
  <c r="L11" i="8"/>
  <c r="K11" i="8"/>
  <c r="L10" i="8"/>
  <c r="K10" i="8"/>
  <c r="L9" i="8"/>
  <c r="K9" i="8"/>
  <c r="L8" i="8"/>
  <c r="K8" i="8"/>
  <c r="L7" i="8"/>
  <c r="K7" i="8"/>
  <c r="L6" i="8"/>
  <c r="K6" i="8"/>
  <c r="L5" i="8"/>
  <c r="K5" i="8"/>
  <c r="L4" i="8"/>
  <c r="K4" i="8"/>
  <c r="L3" i="8"/>
  <c r="K3" i="8"/>
  <c r="T2" i="8"/>
  <c r="Q2" i="8"/>
  <c r="H2" i="8"/>
  <c r="E2" i="8"/>
  <c r="N1" i="8"/>
  <c r="A1" i="8"/>
  <c r="U75" i="89"/>
  <c r="W75" i="89" s="1"/>
  <c r="R75" i="89"/>
  <c r="H75" i="89"/>
  <c r="L75" i="89" s="1"/>
  <c r="E75" i="89"/>
  <c r="G75" i="89" s="1"/>
  <c r="U74" i="89"/>
  <c r="W74" i="89" s="1"/>
  <c r="R74" i="89"/>
  <c r="H74" i="89"/>
  <c r="M74" i="89" s="1"/>
  <c r="E74" i="89"/>
  <c r="U73" i="89"/>
  <c r="Y73" i="89" s="1"/>
  <c r="R73" i="89"/>
  <c r="H73" i="89"/>
  <c r="E73" i="89"/>
  <c r="U72" i="89"/>
  <c r="Y72" i="89" s="1"/>
  <c r="R72" i="89"/>
  <c r="H72" i="89"/>
  <c r="M72" i="89" s="1"/>
  <c r="E72" i="89"/>
  <c r="U71" i="89"/>
  <c r="Y71" i="89" s="1"/>
  <c r="R71" i="89"/>
  <c r="H71" i="89"/>
  <c r="L71" i="89" s="1"/>
  <c r="E71" i="89"/>
  <c r="U70" i="89"/>
  <c r="R70" i="89"/>
  <c r="H70" i="89"/>
  <c r="M70" i="89" s="1"/>
  <c r="E70" i="89"/>
  <c r="U69" i="89"/>
  <c r="W69" i="89" s="1"/>
  <c r="R69" i="89"/>
  <c r="H69" i="89"/>
  <c r="E69" i="89"/>
  <c r="U68" i="89"/>
  <c r="Y68" i="89" s="1"/>
  <c r="R68" i="89"/>
  <c r="H68" i="89"/>
  <c r="M68" i="89" s="1"/>
  <c r="E68" i="89"/>
  <c r="U67" i="89"/>
  <c r="Y67" i="89" s="1"/>
  <c r="R67" i="89"/>
  <c r="H67" i="89"/>
  <c r="L67" i="89" s="1"/>
  <c r="E67" i="89"/>
  <c r="U66" i="89"/>
  <c r="W66" i="89" s="1"/>
  <c r="R66" i="89"/>
  <c r="H66" i="89"/>
  <c r="M66" i="89" s="1"/>
  <c r="E66" i="89"/>
  <c r="U65" i="89"/>
  <c r="R65" i="89"/>
  <c r="H65" i="89"/>
  <c r="E65" i="89"/>
  <c r="U64" i="89"/>
  <c r="Y64" i="89" s="1"/>
  <c r="R64" i="89"/>
  <c r="H64" i="89"/>
  <c r="M64" i="89" s="1"/>
  <c r="E64" i="89"/>
  <c r="U63" i="89"/>
  <c r="Y63" i="89" s="1"/>
  <c r="R63" i="89"/>
  <c r="H63" i="89"/>
  <c r="L63" i="89" s="1"/>
  <c r="E63" i="89"/>
  <c r="U62" i="89"/>
  <c r="R62" i="89"/>
  <c r="H62" i="89"/>
  <c r="M62" i="89" s="1"/>
  <c r="E62" i="89"/>
  <c r="U61" i="89"/>
  <c r="R61" i="89"/>
  <c r="H61" i="89"/>
  <c r="E61" i="89"/>
  <c r="U60" i="89"/>
  <c r="Y60" i="89" s="1"/>
  <c r="R60" i="89"/>
  <c r="H60" i="89"/>
  <c r="M60" i="89" s="1"/>
  <c r="E60" i="89"/>
  <c r="U59" i="89"/>
  <c r="Y59" i="89" s="1"/>
  <c r="R59" i="89"/>
  <c r="H59" i="89"/>
  <c r="L59" i="89" s="1"/>
  <c r="E59" i="89"/>
  <c r="U58" i="89"/>
  <c r="R58" i="89"/>
  <c r="H58" i="89"/>
  <c r="M58" i="89" s="1"/>
  <c r="E58" i="89"/>
  <c r="U57" i="89"/>
  <c r="R57" i="89"/>
  <c r="H57" i="89"/>
  <c r="E57" i="89"/>
  <c r="U54" i="89"/>
  <c r="Y54" i="89" s="1"/>
  <c r="R54" i="89"/>
  <c r="H54" i="89"/>
  <c r="M54" i="89" s="1"/>
  <c r="E54" i="89"/>
  <c r="U53" i="89"/>
  <c r="Y53" i="89" s="1"/>
  <c r="R53" i="89"/>
  <c r="H53" i="89"/>
  <c r="L53" i="89" s="1"/>
  <c r="E53" i="89"/>
  <c r="U52" i="89"/>
  <c r="R52" i="89"/>
  <c r="H52" i="89"/>
  <c r="M52" i="89" s="1"/>
  <c r="E52" i="89"/>
  <c r="U51" i="89"/>
  <c r="R51" i="89"/>
  <c r="H51" i="89"/>
  <c r="E51" i="89"/>
  <c r="U50" i="89"/>
  <c r="Y50" i="89" s="1"/>
  <c r="R50" i="89"/>
  <c r="H50" i="89"/>
  <c r="M50" i="89" s="1"/>
  <c r="E50" i="89"/>
  <c r="U49" i="89"/>
  <c r="Y49" i="89" s="1"/>
  <c r="R49" i="89"/>
  <c r="H49" i="89"/>
  <c r="L49" i="89" s="1"/>
  <c r="E49" i="89"/>
  <c r="U48" i="89"/>
  <c r="R48" i="89"/>
  <c r="H48" i="89"/>
  <c r="M48" i="89" s="1"/>
  <c r="E48" i="89"/>
  <c r="U47" i="89"/>
  <c r="R47" i="89"/>
  <c r="T47" i="89" s="1"/>
  <c r="H47" i="89"/>
  <c r="E47" i="89"/>
  <c r="U46" i="89"/>
  <c r="Y46" i="89" s="1"/>
  <c r="R46" i="89"/>
  <c r="T46" i="89" s="1"/>
  <c r="H46" i="89"/>
  <c r="M46" i="89" s="1"/>
  <c r="E46" i="89"/>
  <c r="U45" i="89"/>
  <c r="Y45" i="89" s="1"/>
  <c r="R45" i="89"/>
  <c r="H45" i="89"/>
  <c r="L45" i="89" s="1"/>
  <c r="E45" i="89"/>
  <c r="U44" i="89"/>
  <c r="R44" i="89"/>
  <c r="H44" i="89"/>
  <c r="M44" i="89" s="1"/>
  <c r="E44" i="89"/>
  <c r="U43" i="89"/>
  <c r="R43" i="89"/>
  <c r="H43" i="89"/>
  <c r="E43" i="89"/>
  <c r="U42" i="89"/>
  <c r="Y42" i="89" s="1"/>
  <c r="R42" i="89"/>
  <c r="H42" i="89"/>
  <c r="M42" i="89" s="1"/>
  <c r="E42" i="89"/>
  <c r="U41" i="89"/>
  <c r="Y41" i="89" s="1"/>
  <c r="R41" i="89"/>
  <c r="H41" i="89"/>
  <c r="L41" i="89" s="1"/>
  <c r="E41" i="89"/>
  <c r="U40" i="89"/>
  <c r="R40" i="89"/>
  <c r="H40" i="89"/>
  <c r="M40" i="89" s="1"/>
  <c r="E40" i="89"/>
  <c r="U39" i="89"/>
  <c r="R39" i="89"/>
  <c r="H39" i="89"/>
  <c r="E39" i="89"/>
  <c r="U38" i="89"/>
  <c r="Y38" i="89" s="1"/>
  <c r="R38" i="89"/>
  <c r="H38" i="89"/>
  <c r="M38" i="89" s="1"/>
  <c r="E38" i="89"/>
  <c r="U37" i="89"/>
  <c r="Y37" i="89" s="1"/>
  <c r="R37" i="89"/>
  <c r="H37" i="89"/>
  <c r="L37" i="89" s="1"/>
  <c r="E37" i="89"/>
  <c r="U36" i="89"/>
  <c r="R36" i="89"/>
  <c r="H36" i="89"/>
  <c r="M36" i="89" s="1"/>
  <c r="E36" i="89"/>
  <c r="U35" i="89"/>
  <c r="R35" i="89"/>
  <c r="H35" i="89"/>
  <c r="E35" i="89"/>
  <c r="U34" i="89"/>
  <c r="Y34" i="89" s="1"/>
  <c r="R34" i="89"/>
  <c r="H34" i="89"/>
  <c r="M34" i="89" s="1"/>
  <c r="E34" i="89"/>
  <c r="U33" i="89"/>
  <c r="Y33" i="89" s="1"/>
  <c r="R33" i="89"/>
  <c r="H33" i="89"/>
  <c r="L33" i="89" s="1"/>
  <c r="E33" i="89"/>
  <c r="U32" i="89"/>
  <c r="R32" i="89"/>
  <c r="H32" i="89"/>
  <c r="M32" i="89" s="1"/>
  <c r="E32" i="89"/>
  <c r="U31" i="89"/>
  <c r="R31" i="89"/>
  <c r="T31" i="89" s="1"/>
  <c r="H31" i="89"/>
  <c r="E31" i="89"/>
  <c r="U27" i="89"/>
  <c r="Y27" i="89" s="1"/>
  <c r="R27" i="89"/>
  <c r="T27" i="89" s="1"/>
  <c r="H27" i="89"/>
  <c r="M27" i="89" s="1"/>
  <c r="E27" i="89"/>
  <c r="U26" i="89"/>
  <c r="Y26" i="89" s="1"/>
  <c r="R26" i="89"/>
  <c r="H26" i="89"/>
  <c r="L26" i="89" s="1"/>
  <c r="E26" i="89"/>
  <c r="U25" i="89"/>
  <c r="R25" i="89"/>
  <c r="H25" i="89"/>
  <c r="M25" i="89" s="1"/>
  <c r="E25" i="89"/>
  <c r="U24" i="89"/>
  <c r="R24" i="89"/>
  <c r="H24" i="89"/>
  <c r="E24" i="89"/>
  <c r="U23" i="89"/>
  <c r="Y23" i="89" s="1"/>
  <c r="R23" i="89"/>
  <c r="H23" i="89"/>
  <c r="M23" i="89" s="1"/>
  <c r="E23" i="89"/>
  <c r="U22" i="89"/>
  <c r="Y22" i="89" s="1"/>
  <c r="R22" i="89"/>
  <c r="H22" i="89"/>
  <c r="L22" i="89" s="1"/>
  <c r="E22" i="89"/>
  <c r="U21" i="89"/>
  <c r="R21" i="89"/>
  <c r="H21" i="89"/>
  <c r="M21" i="89" s="1"/>
  <c r="E21" i="89"/>
  <c r="U20" i="89"/>
  <c r="R20" i="89"/>
  <c r="H20" i="89"/>
  <c r="E20" i="89"/>
  <c r="U19" i="89"/>
  <c r="Y19" i="89" s="1"/>
  <c r="R19" i="89"/>
  <c r="H19" i="89"/>
  <c r="M19" i="89" s="1"/>
  <c r="E19" i="89"/>
  <c r="U15" i="89"/>
  <c r="Y15" i="89" s="1"/>
  <c r="R15" i="89"/>
  <c r="H15" i="89"/>
  <c r="L15" i="89" s="1"/>
  <c r="E15" i="89"/>
  <c r="U12" i="89"/>
  <c r="R12" i="89"/>
  <c r="H12" i="89"/>
  <c r="M12" i="89" s="1"/>
  <c r="E12" i="89"/>
  <c r="U11" i="89"/>
  <c r="R11" i="89"/>
  <c r="H11" i="89"/>
  <c r="E11" i="89"/>
  <c r="U10" i="89"/>
  <c r="Y10" i="89" s="1"/>
  <c r="R10" i="89"/>
  <c r="H10" i="89"/>
  <c r="M10" i="89" s="1"/>
  <c r="E10" i="89"/>
  <c r="U9" i="89"/>
  <c r="Y9" i="89" s="1"/>
  <c r="R9" i="89"/>
  <c r="H9" i="89"/>
  <c r="L9" i="89" s="1"/>
  <c r="E9" i="89"/>
  <c r="U8" i="89"/>
  <c r="R8" i="89"/>
  <c r="H8" i="89"/>
  <c r="M8" i="89" s="1"/>
  <c r="E8" i="89"/>
  <c r="U7" i="89"/>
  <c r="R7" i="89"/>
  <c r="H7" i="89"/>
  <c r="E7" i="89"/>
  <c r="U6" i="89"/>
  <c r="Y6" i="89" s="1"/>
  <c r="R6" i="89"/>
  <c r="H6" i="89"/>
  <c r="M6" i="89" s="1"/>
  <c r="E6" i="89"/>
  <c r="U5" i="89"/>
  <c r="Y5" i="89" s="1"/>
  <c r="R5" i="89"/>
  <c r="H5" i="89"/>
  <c r="L5" i="89" s="1"/>
  <c r="E5" i="89"/>
  <c r="U4" i="89"/>
  <c r="R4" i="89"/>
  <c r="H4" i="89"/>
  <c r="M4" i="89" s="1"/>
  <c r="E4" i="89"/>
  <c r="U3" i="89"/>
  <c r="R3" i="89"/>
  <c r="H3" i="89"/>
  <c r="E3" i="89"/>
  <c r="U2" i="89"/>
  <c r="R2" i="89"/>
  <c r="H2" i="89"/>
  <c r="E2" i="89"/>
  <c r="O1" i="89"/>
  <c r="A1" i="89"/>
  <c r="U75" i="73"/>
  <c r="W75" i="73" s="1"/>
  <c r="R75" i="73"/>
  <c r="H75" i="73"/>
  <c r="M75" i="73" s="1"/>
  <c r="E75" i="73"/>
  <c r="U74" i="73"/>
  <c r="W74" i="73" s="1"/>
  <c r="R74" i="73"/>
  <c r="H74" i="73"/>
  <c r="M74" i="73" s="1"/>
  <c r="E74" i="73"/>
  <c r="U73" i="73"/>
  <c r="Y73" i="73" s="1"/>
  <c r="R73" i="73"/>
  <c r="H73" i="73"/>
  <c r="M73" i="73" s="1"/>
  <c r="E73" i="73"/>
  <c r="U72" i="73"/>
  <c r="R72" i="73"/>
  <c r="H72" i="73"/>
  <c r="M72" i="73" s="1"/>
  <c r="E72" i="73"/>
  <c r="U71" i="73"/>
  <c r="R71" i="73"/>
  <c r="H71" i="73"/>
  <c r="M71" i="73" s="1"/>
  <c r="E71" i="73"/>
  <c r="U70" i="73"/>
  <c r="Y70" i="73" s="1"/>
  <c r="R70" i="73"/>
  <c r="H70" i="73"/>
  <c r="M70" i="73" s="1"/>
  <c r="E70" i="73"/>
  <c r="U69" i="73"/>
  <c r="Y69" i="73" s="1"/>
  <c r="R69" i="73"/>
  <c r="H69" i="73"/>
  <c r="M69" i="73" s="1"/>
  <c r="E69" i="73"/>
  <c r="U68" i="73"/>
  <c r="R68" i="73"/>
  <c r="H68" i="73"/>
  <c r="L68" i="73" s="1"/>
  <c r="E68" i="73"/>
  <c r="U67" i="73"/>
  <c r="R67" i="73"/>
  <c r="H67" i="73"/>
  <c r="M67" i="73" s="1"/>
  <c r="E67" i="73"/>
  <c r="U66" i="73"/>
  <c r="R66" i="73"/>
  <c r="H66" i="73"/>
  <c r="M66" i="73" s="1"/>
  <c r="E66" i="73"/>
  <c r="U65" i="73"/>
  <c r="Y65" i="73" s="1"/>
  <c r="R65" i="73"/>
  <c r="H65" i="73"/>
  <c r="M65" i="73" s="1"/>
  <c r="E65" i="73"/>
  <c r="U64" i="73"/>
  <c r="Y64" i="73" s="1"/>
  <c r="R64" i="73"/>
  <c r="H64" i="73"/>
  <c r="M64" i="73" s="1"/>
  <c r="E64" i="73"/>
  <c r="U63" i="73"/>
  <c r="R63" i="73"/>
  <c r="H63" i="73"/>
  <c r="M63" i="73" s="1"/>
  <c r="E63" i="73"/>
  <c r="U62" i="73"/>
  <c r="R62" i="73"/>
  <c r="H62" i="73"/>
  <c r="M62" i="73" s="1"/>
  <c r="E62" i="73"/>
  <c r="U61" i="73"/>
  <c r="Y61" i="73" s="1"/>
  <c r="R61" i="73"/>
  <c r="H61" i="73"/>
  <c r="M61" i="73" s="1"/>
  <c r="E61" i="73"/>
  <c r="U60" i="73"/>
  <c r="Y60" i="73" s="1"/>
  <c r="R60" i="73"/>
  <c r="H60" i="73"/>
  <c r="M60" i="73" s="1"/>
  <c r="E60" i="73"/>
  <c r="U59" i="73"/>
  <c r="R59" i="73"/>
  <c r="H59" i="73"/>
  <c r="M59" i="73" s="1"/>
  <c r="E59" i="73"/>
  <c r="U58" i="73"/>
  <c r="R58" i="73"/>
  <c r="H58" i="73"/>
  <c r="M58" i="73" s="1"/>
  <c r="E58" i="73"/>
  <c r="U57" i="73"/>
  <c r="Y57" i="73" s="1"/>
  <c r="R57" i="73"/>
  <c r="H57" i="73"/>
  <c r="E57" i="73"/>
  <c r="U54" i="73"/>
  <c r="Y54" i="73" s="1"/>
  <c r="R54" i="73"/>
  <c r="H54" i="73"/>
  <c r="L54" i="73" s="1"/>
  <c r="E54" i="73"/>
  <c r="U53" i="73"/>
  <c r="R53" i="73"/>
  <c r="H53" i="73"/>
  <c r="L53" i="73" s="1"/>
  <c r="E53" i="73"/>
  <c r="U52" i="73"/>
  <c r="R52" i="73"/>
  <c r="H52" i="73"/>
  <c r="M52" i="73" s="1"/>
  <c r="E52" i="73"/>
  <c r="U51" i="73"/>
  <c r="Y51" i="73" s="1"/>
  <c r="R51" i="73"/>
  <c r="H51" i="73"/>
  <c r="E51" i="73"/>
  <c r="U50" i="73"/>
  <c r="Y50" i="73" s="1"/>
  <c r="R50" i="73"/>
  <c r="H50" i="73"/>
  <c r="L50" i="73" s="1"/>
  <c r="E50" i="73"/>
  <c r="U49" i="73"/>
  <c r="R49" i="73"/>
  <c r="H49" i="73"/>
  <c r="L49" i="73" s="1"/>
  <c r="E49" i="73"/>
  <c r="U48" i="73"/>
  <c r="R48" i="73"/>
  <c r="H48" i="73"/>
  <c r="M48" i="73" s="1"/>
  <c r="E48" i="73"/>
  <c r="U47" i="73"/>
  <c r="Y47" i="73" s="1"/>
  <c r="R47" i="73"/>
  <c r="H47" i="73"/>
  <c r="E47" i="73"/>
  <c r="U46" i="73"/>
  <c r="Y46" i="73" s="1"/>
  <c r="R46" i="73"/>
  <c r="H46" i="73"/>
  <c r="M46" i="73" s="1"/>
  <c r="E46" i="73"/>
  <c r="U45" i="73"/>
  <c r="R45" i="73"/>
  <c r="H45" i="73"/>
  <c r="L45" i="73" s="1"/>
  <c r="E45" i="73"/>
  <c r="U44" i="73"/>
  <c r="Y44" i="73" s="1"/>
  <c r="R44" i="73"/>
  <c r="H44" i="73"/>
  <c r="M44" i="73" s="1"/>
  <c r="E44" i="73"/>
  <c r="U43" i="73"/>
  <c r="Y43" i="73" s="1"/>
  <c r="R43" i="73"/>
  <c r="H43" i="73"/>
  <c r="E43" i="73"/>
  <c r="U42" i="73"/>
  <c r="Y42" i="73" s="1"/>
  <c r="R42" i="73"/>
  <c r="H42" i="73"/>
  <c r="L42" i="73" s="1"/>
  <c r="E42" i="73"/>
  <c r="U41" i="73"/>
  <c r="Y41" i="73" s="1"/>
  <c r="R41" i="73"/>
  <c r="H41" i="73"/>
  <c r="L41" i="73" s="1"/>
  <c r="E41" i="73"/>
  <c r="U40" i="73"/>
  <c r="R40" i="73"/>
  <c r="H40" i="73"/>
  <c r="M40" i="73" s="1"/>
  <c r="E40" i="73"/>
  <c r="U39" i="73"/>
  <c r="Y39" i="73" s="1"/>
  <c r="R39" i="73"/>
  <c r="H39" i="73"/>
  <c r="E39" i="73"/>
  <c r="U38" i="73"/>
  <c r="Y38" i="73" s="1"/>
  <c r="R38" i="73"/>
  <c r="H38" i="73"/>
  <c r="L38" i="73" s="1"/>
  <c r="E38" i="73"/>
  <c r="U37" i="73"/>
  <c r="Y37" i="73" s="1"/>
  <c r="R37" i="73"/>
  <c r="H37" i="73"/>
  <c r="L37" i="73" s="1"/>
  <c r="E37" i="73"/>
  <c r="U36" i="73"/>
  <c r="R36" i="73"/>
  <c r="H36" i="73"/>
  <c r="M36" i="73" s="1"/>
  <c r="E36" i="73"/>
  <c r="U35" i="73"/>
  <c r="Y35" i="73" s="1"/>
  <c r="R35" i="73"/>
  <c r="H35" i="73"/>
  <c r="L35" i="73" s="1"/>
  <c r="E35" i="73"/>
  <c r="U34" i="73"/>
  <c r="Y34" i="73" s="1"/>
  <c r="R34" i="73"/>
  <c r="H34" i="73"/>
  <c r="M34" i="73" s="1"/>
  <c r="E34" i="73"/>
  <c r="U33" i="73"/>
  <c r="R33" i="73"/>
  <c r="H33" i="73"/>
  <c r="L33" i="73" s="1"/>
  <c r="E33" i="73"/>
  <c r="U32" i="73"/>
  <c r="R32" i="73"/>
  <c r="H32" i="73"/>
  <c r="M32" i="73" s="1"/>
  <c r="E32" i="73"/>
  <c r="U31" i="73"/>
  <c r="Y31" i="73" s="1"/>
  <c r="R31" i="73"/>
  <c r="H31" i="73"/>
  <c r="E31" i="73"/>
  <c r="U27" i="73"/>
  <c r="Y27" i="73" s="1"/>
  <c r="R27" i="73"/>
  <c r="H27" i="73"/>
  <c r="L27" i="73" s="1"/>
  <c r="E27" i="73"/>
  <c r="U26" i="73"/>
  <c r="R26" i="73"/>
  <c r="H26" i="73"/>
  <c r="L26" i="73" s="1"/>
  <c r="E26" i="73"/>
  <c r="U25" i="73"/>
  <c r="R25" i="73"/>
  <c r="H25" i="73"/>
  <c r="M25" i="73" s="1"/>
  <c r="E25" i="73"/>
  <c r="U24" i="73"/>
  <c r="Y24" i="73" s="1"/>
  <c r="R24" i="73"/>
  <c r="H24" i="73"/>
  <c r="E24" i="73"/>
  <c r="U23" i="73"/>
  <c r="Y23" i="73" s="1"/>
  <c r="R23" i="73"/>
  <c r="H23" i="73"/>
  <c r="L23" i="73" s="1"/>
  <c r="E23" i="73"/>
  <c r="U22" i="73"/>
  <c r="R22" i="73"/>
  <c r="H22" i="73"/>
  <c r="L22" i="73" s="1"/>
  <c r="E22" i="73"/>
  <c r="U21" i="73"/>
  <c r="R21" i="73"/>
  <c r="H21" i="73"/>
  <c r="M21" i="73" s="1"/>
  <c r="E21" i="73"/>
  <c r="U20" i="73"/>
  <c r="Y20" i="73" s="1"/>
  <c r="R20" i="73"/>
  <c r="H20" i="73"/>
  <c r="L20" i="73" s="1"/>
  <c r="E20" i="73"/>
  <c r="U19" i="73"/>
  <c r="Y19" i="73" s="1"/>
  <c r="R19" i="73"/>
  <c r="H19" i="73"/>
  <c r="L19" i="73" s="1"/>
  <c r="E19" i="73"/>
  <c r="U15" i="73"/>
  <c r="Y15" i="73" s="1"/>
  <c r="R15" i="73"/>
  <c r="H15" i="73"/>
  <c r="L15" i="73" s="1"/>
  <c r="E15" i="73"/>
  <c r="U12" i="73"/>
  <c r="Y12" i="73" s="1"/>
  <c r="R12" i="73"/>
  <c r="H12" i="73"/>
  <c r="M12" i="73" s="1"/>
  <c r="E12" i="73"/>
  <c r="U11" i="73"/>
  <c r="Y11" i="73" s="1"/>
  <c r="R11" i="73"/>
  <c r="H11" i="73"/>
  <c r="E11" i="73"/>
  <c r="U10" i="73"/>
  <c r="Y10" i="73" s="1"/>
  <c r="R10" i="73"/>
  <c r="H10" i="73"/>
  <c r="L10" i="73" s="1"/>
  <c r="E10" i="73"/>
  <c r="U9" i="73"/>
  <c r="R9" i="73"/>
  <c r="H9" i="73"/>
  <c r="L9" i="73" s="1"/>
  <c r="E9" i="73"/>
  <c r="U8" i="73"/>
  <c r="R8" i="73"/>
  <c r="H8" i="73"/>
  <c r="M8" i="73" s="1"/>
  <c r="E8" i="73"/>
  <c r="U7" i="73"/>
  <c r="Y7" i="73" s="1"/>
  <c r="R7" i="73"/>
  <c r="H7" i="73"/>
  <c r="E7" i="73"/>
  <c r="U6" i="73"/>
  <c r="Y6" i="73" s="1"/>
  <c r="R6" i="73"/>
  <c r="H6" i="73"/>
  <c r="M6" i="73" s="1"/>
  <c r="E6" i="73"/>
  <c r="U5" i="73"/>
  <c r="Y5" i="73" s="1"/>
  <c r="R5" i="73"/>
  <c r="H5" i="73"/>
  <c r="L5" i="73" s="1"/>
  <c r="E5" i="73"/>
  <c r="U4" i="73"/>
  <c r="R4" i="73"/>
  <c r="H4" i="73"/>
  <c r="M4" i="73" s="1"/>
  <c r="E4" i="73"/>
  <c r="U3" i="73"/>
  <c r="Y3" i="73" s="1"/>
  <c r="R3" i="73"/>
  <c r="H3" i="73"/>
  <c r="E3" i="73"/>
  <c r="U2" i="73"/>
  <c r="R2" i="73"/>
  <c r="H2" i="73"/>
  <c r="E2" i="73"/>
  <c r="O1" i="73"/>
  <c r="A1" i="73"/>
  <c r="U75" i="74"/>
  <c r="W75" i="74" s="1"/>
  <c r="R75" i="74"/>
  <c r="L75" i="74"/>
  <c r="M75" i="74"/>
  <c r="U74" i="74"/>
  <c r="R74" i="74"/>
  <c r="T74" i="74" s="1"/>
  <c r="L74" i="74"/>
  <c r="M74" i="74"/>
  <c r="K74" i="74"/>
  <c r="U73" i="74"/>
  <c r="Y73" i="74" s="1"/>
  <c r="R73" i="74"/>
  <c r="K73" i="74"/>
  <c r="U72" i="74"/>
  <c r="Y72" i="74" s="1"/>
  <c r="R72" i="74"/>
  <c r="T72" i="74" s="1"/>
  <c r="L72" i="74"/>
  <c r="K72" i="74"/>
  <c r="U71" i="74"/>
  <c r="Y71" i="74" s="1"/>
  <c r="R71" i="74"/>
  <c r="L71" i="74"/>
  <c r="M71" i="74"/>
  <c r="U70" i="74"/>
  <c r="R70" i="74"/>
  <c r="L70" i="74"/>
  <c r="M70" i="74"/>
  <c r="K70" i="74"/>
  <c r="U69" i="74"/>
  <c r="Y69" i="74" s="1"/>
  <c r="R69" i="74"/>
  <c r="K69" i="74"/>
  <c r="U68" i="74"/>
  <c r="Y68" i="74" s="1"/>
  <c r="R68" i="74"/>
  <c r="L68" i="74"/>
  <c r="K68" i="74"/>
  <c r="U67" i="74"/>
  <c r="R67" i="74"/>
  <c r="T67" i="74" s="1"/>
  <c r="L67" i="74"/>
  <c r="M67" i="74"/>
  <c r="U66" i="74"/>
  <c r="W66" i="74" s="1"/>
  <c r="R66" i="74"/>
  <c r="T66" i="74" s="1"/>
  <c r="L66" i="74"/>
  <c r="M66" i="74"/>
  <c r="K66" i="74"/>
  <c r="U65" i="74"/>
  <c r="Y65" i="74" s="1"/>
  <c r="R65" i="74"/>
  <c r="K65" i="74"/>
  <c r="U64" i="74"/>
  <c r="Y64" i="74" s="1"/>
  <c r="R64" i="74"/>
  <c r="L64" i="74"/>
  <c r="K64" i="74"/>
  <c r="U63" i="74"/>
  <c r="Y63" i="74" s="1"/>
  <c r="R63" i="74"/>
  <c r="L63" i="74"/>
  <c r="M63" i="74"/>
  <c r="U62" i="74"/>
  <c r="R62" i="74"/>
  <c r="T62" i="74" s="1"/>
  <c r="L62" i="74"/>
  <c r="M62" i="74"/>
  <c r="K62" i="74"/>
  <c r="U61" i="74"/>
  <c r="Y61" i="74" s="1"/>
  <c r="R61" i="74"/>
  <c r="K61" i="74"/>
  <c r="U60" i="74"/>
  <c r="W60" i="74" s="1"/>
  <c r="R60" i="74"/>
  <c r="T60" i="74" s="1"/>
  <c r="L60" i="74"/>
  <c r="K60" i="74"/>
  <c r="U59" i="74"/>
  <c r="W59" i="74" s="1"/>
  <c r="R59" i="74"/>
  <c r="T59" i="74" s="1"/>
  <c r="L59" i="74"/>
  <c r="M59" i="74"/>
  <c r="U58" i="74"/>
  <c r="W58" i="74" s="1"/>
  <c r="R58" i="74"/>
  <c r="T58" i="74" s="1"/>
  <c r="L58" i="74"/>
  <c r="M58" i="74"/>
  <c r="K58" i="74"/>
  <c r="U57" i="74"/>
  <c r="Y57" i="74" s="1"/>
  <c r="R57" i="74"/>
  <c r="K57" i="74"/>
  <c r="U54" i="74"/>
  <c r="Y54" i="74" s="1"/>
  <c r="R54" i="74"/>
  <c r="T54" i="74" s="1"/>
  <c r="L54" i="74"/>
  <c r="K54" i="74"/>
  <c r="U53" i="74"/>
  <c r="Y53" i="74" s="1"/>
  <c r="R53" i="74"/>
  <c r="L53" i="74"/>
  <c r="M53" i="74"/>
  <c r="U52" i="74"/>
  <c r="R52" i="74"/>
  <c r="L52" i="74"/>
  <c r="M52" i="74"/>
  <c r="K52" i="74"/>
  <c r="U51" i="74"/>
  <c r="Y51" i="74" s="1"/>
  <c r="R51" i="74"/>
  <c r="K51" i="74"/>
  <c r="U50" i="74"/>
  <c r="R50" i="74"/>
  <c r="L50" i="74"/>
  <c r="K50" i="74"/>
  <c r="U49" i="74"/>
  <c r="R49" i="74"/>
  <c r="T49" i="74" s="1"/>
  <c r="L49" i="74"/>
  <c r="M49" i="74"/>
  <c r="U48" i="74"/>
  <c r="W48" i="74" s="1"/>
  <c r="R48" i="74"/>
  <c r="T48" i="74" s="1"/>
  <c r="L48" i="74"/>
  <c r="M48" i="74"/>
  <c r="K48" i="74"/>
  <c r="U47" i="74"/>
  <c r="Y47" i="74" s="1"/>
  <c r="R47" i="74"/>
  <c r="K47" i="74"/>
  <c r="U46" i="74"/>
  <c r="Y46" i="74" s="1"/>
  <c r="R46" i="74"/>
  <c r="L46" i="74"/>
  <c r="K46" i="74"/>
  <c r="U45" i="74"/>
  <c r="Y45" i="74" s="1"/>
  <c r="R45" i="74"/>
  <c r="L45" i="74"/>
  <c r="M45" i="74"/>
  <c r="U44" i="74"/>
  <c r="R44" i="74"/>
  <c r="T44" i="74" s="1"/>
  <c r="L44" i="74"/>
  <c r="M44" i="74"/>
  <c r="K44" i="74"/>
  <c r="U43" i="74"/>
  <c r="Y43" i="74" s="1"/>
  <c r="R43" i="74"/>
  <c r="K43" i="74"/>
  <c r="U42" i="74"/>
  <c r="R42" i="74"/>
  <c r="T42" i="74" s="1"/>
  <c r="L42" i="74"/>
  <c r="K42" i="74"/>
  <c r="U41" i="74"/>
  <c r="W41" i="74" s="1"/>
  <c r="R41" i="74"/>
  <c r="T41" i="74" s="1"/>
  <c r="L41" i="74"/>
  <c r="K41" i="74"/>
  <c r="M41" i="74"/>
  <c r="U40" i="74"/>
  <c r="R40" i="74"/>
  <c r="L40" i="74"/>
  <c r="M40" i="74"/>
  <c r="K40" i="74"/>
  <c r="U39" i="74"/>
  <c r="Y39" i="74" s="1"/>
  <c r="R39" i="74"/>
  <c r="M39" i="74"/>
  <c r="K39" i="74"/>
  <c r="U38" i="74"/>
  <c r="Y38" i="74" s="1"/>
  <c r="R38" i="74"/>
  <c r="L38" i="74"/>
  <c r="K38" i="74"/>
  <c r="U37" i="74"/>
  <c r="Y37" i="74" s="1"/>
  <c r="R37" i="74"/>
  <c r="L37" i="74"/>
  <c r="K37" i="74"/>
  <c r="M37" i="74"/>
  <c r="U36" i="74"/>
  <c r="R36" i="74"/>
  <c r="L36" i="74"/>
  <c r="M36" i="74"/>
  <c r="K36" i="74"/>
  <c r="U35" i="74"/>
  <c r="Y35" i="74" s="1"/>
  <c r="R35" i="74"/>
  <c r="M35" i="74"/>
  <c r="K35" i="74"/>
  <c r="U34" i="74"/>
  <c r="Y34" i="74" s="1"/>
  <c r="R34" i="74"/>
  <c r="T34" i="74" s="1"/>
  <c r="L34" i="74"/>
  <c r="K34" i="74"/>
  <c r="U33" i="74"/>
  <c r="Y33" i="74" s="1"/>
  <c r="R33" i="74"/>
  <c r="L33" i="74"/>
  <c r="K33" i="74"/>
  <c r="M33" i="74"/>
  <c r="U32" i="74"/>
  <c r="R32" i="74"/>
  <c r="L32" i="74"/>
  <c r="M32" i="74"/>
  <c r="K32" i="74"/>
  <c r="U31" i="74"/>
  <c r="Y31" i="74" s="1"/>
  <c r="R31" i="74"/>
  <c r="M31" i="74"/>
  <c r="K31" i="74"/>
  <c r="U27" i="74"/>
  <c r="Y27" i="74" s="1"/>
  <c r="R27" i="74"/>
  <c r="L27" i="74"/>
  <c r="K27" i="74"/>
  <c r="U26" i="74"/>
  <c r="R26" i="74"/>
  <c r="L26" i="74"/>
  <c r="K26" i="74"/>
  <c r="M26" i="74"/>
  <c r="U25" i="74"/>
  <c r="R25" i="74"/>
  <c r="L25" i="74"/>
  <c r="M25" i="74"/>
  <c r="K25" i="74"/>
  <c r="U24" i="74"/>
  <c r="Y24" i="74" s="1"/>
  <c r="R24" i="74"/>
  <c r="M24" i="74"/>
  <c r="K24" i="74"/>
  <c r="U23" i="74"/>
  <c r="W23" i="74" s="1"/>
  <c r="R23" i="74"/>
  <c r="L23" i="74"/>
  <c r="K23" i="74"/>
  <c r="U22" i="74"/>
  <c r="Y22" i="74" s="1"/>
  <c r="R22" i="74"/>
  <c r="L22" i="74"/>
  <c r="K22" i="74"/>
  <c r="M22" i="74"/>
  <c r="U21" i="74"/>
  <c r="R21" i="74"/>
  <c r="L21" i="74"/>
  <c r="M21" i="74"/>
  <c r="K21" i="74"/>
  <c r="U20" i="74"/>
  <c r="Y20" i="74" s="1"/>
  <c r="R20" i="74"/>
  <c r="M20" i="74"/>
  <c r="K20" i="74"/>
  <c r="U19" i="74"/>
  <c r="Y19" i="74" s="1"/>
  <c r="R19" i="74"/>
  <c r="L19" i="74"/>
  <c r="K19" i="74"/>
  <c r="U15" i="74"/>
  <c r="Y15" i="74" s="1"/>
  <c r="R15" i="74"/>
  <c r="L15" i="74"/>
  <c r="K15" i="74"/>
  <c r="M15" i="74"/>
  <c r="U12" i="74"/>
  <c r="R12" i="74"/>
  <c r="L12" i="74"/>
  <c r="M12" i="74"/>
  <c r="K12" i="74"/>
  <c r="U11" i="74"/>
  <c r="Y11" i="74" s="1"/>
  <c r="R11" i="74"/>
  <c r="M11" i="74"/>
  <c r="K11" i="74"/>
  <c r="U10" i="74"/>
  <c r="Y10" i="74" s="1"/>
  <c r="R10" i="74"/>
  <c r="L10" i="74"/>
  <c r="K10" i="74"/>
  <c r="U9" i="74"/>
  <c r="Y9" i="74" s="1"/>
  <c r="R9" i="74"/>
  <c r="L9" i="74"/>
  <c r="K9" i="74"/>
  <c r="M9" i="74"/>
  <c r="U8" i="74"/>
  <c r="R8" i="74"/>
  <c r="L8" i="74"/>
  <c r="M8" i="74"/>
  <c r="K8" i="74"/>
  <c r="U7" i="74"/>
  <c r="Y7" i="74" s="1"/>
  <c r="R7" i="74"/>
  <c r="M7" i="74"/>
  <c r="K7" i="74"/>
  <c r="U6" i="74"/>
  <c r="R6" i="74"/>
  <c r="L6" i="74"/>
  <c r="K6" i="74"/>
  <c r="U5" i="74"/>
  <c r="R5" i="74"/>
  <c r="L5" i="74"/>
  <c r="K5" i="74"/>
  <c r="M5" i="74"/>
  <c r="U4" i="74"/>
  <c r="R4" i="74"/>
  <c r="L4" i="74"/>
  <c r="M4" i="74"/>
  <c r="K4" i="74"/>
  <c r="U3" i="74"/>
  <c r="Y3" i="74" s="1"/>
  <c r="R3" i="74"/>
  <c r="M3" i="74"/>
  <c r="K3" i="74"/>
  <c r="U2" i="74"/>
  <c r="R2" i="74"/>
  <c r="H2" i="74"/>
  <c r="E2" i="74"/>
  <c r="O1" i="74"/>
  <c r="A1" i="74"/>
  <c r="N1" i="72"/>
  <c r="A1" i="72"/>
  <c r="T12" i="74" l="1"/>
  <c r="L66" i="89"/>
  <c r="W22" i="73"/>
  <c r="W25" i="73"/>
  <c r="T21" i="73"/>
  <c r="T23" i="73"/>
  <c r="T25" i="73"/>
  <c r="T26" i="73"/>
  <c r="T27" i="73"/>
  <c r="L32" i="73"/>
  <c r="G9" i="73"/>
  <c r="G10" i="73"/>
  <c r="G11" i="73"/>
  <c r="T38" i="73"/>
  <c r="T40" i="73"/>
  <c r="T42" i="73"/>
  <c r="W7" i="89"/>
  <c r="W8" i="89"/>
  <c r="W20" i="89"/>
  <c r="W21" i="89"/>
  <c r="W31" i="89"/>
  <c r="W32" i="89"/>
  <c r="W39" i="89"/>
  <c r="W40" i="89"/>
  <c r="G6" i="89"/>
  <c r="G19" i="89"/>
  <c r="G27" i="89"/>
  <c r="G38" i="89"/>
  <c r="G46" i="89"/>
  <c r="T5" i="74"/>
  <c r="T6" i="74"/>
  <c r="T36" i="74"/>
  <c r="J11" i="73"/>
  <c r="G23" i="73"/>
  <c r="G32" i="73"/>
  <c r="G5" i="89"/>
  <c r="J44" i="73"/>
  <c r="K63" i="73"/>
  <c r="K12" i="89"/>
  <c r="K36" i="89"/>
  <c r="K52" i="89"/>
  <c r="G53" i="89"/>
  <c r="G54" i="89"/>
  <c r="W74" i="74"/>
  <c r="W47" i="89"/>
  <c r="W48" i="89"/>
  <c r="W57" i="89"/>
  <c r="W58" i="89"/>
  <c r="W65" i="89"/>
  <c r="T11" i="89"/>
  <c r="W9" i="73"/>
  <c r="W53" i="73"/>
  <c r="W58" i="73"/>
  <c r="W62" i="73"/>
  <c r="X12" i="89"/>
  <c r="X15" i="89"/>
  <c r="X36" i="89"/>
  <c r="X57" i="89"/>
  <c r="X62" i="89"/>
  <c r="X9" i="74"/>
  <c r="T10" i="74"/>
  <c r="T22" i="74"/>
  <c r="T40" i="74"/>
  <c r="W4" i="73"/>
  <c r="X12" i="73"/>
  <c r="T67" i="73"/>
  <c r="J69" i="73"/>
  <c r="J12" i="89"/>
  <c r="K20" i="89"/>
  <c r="G22" i="89"/>
  <c r="G23" i="89"/>
  <c r="G26" i="89"/>
  <c r="W26" i="89"/>
  <c r="T35" i="89"/>
  <c r="L36" i="89"/>
  <c r="K39" i="89"/>
  <c r="G41" i="89"/>
  <c r="G42" i="89"/>
  <c r="G45" i="89"/>
  <c r="W45" i="89"/>
  <c r="T51" i="89"/>
  <c r="J61" i="89"/>
  <c r="G64" i="89"/>
  <c r="W5" i="73"/>
  <c r="W8" i="73"/>
  <c r="W52" i="73"/>
  <c r="W59" i="73"/>
  <c r="W66" i="73"/>
  <c r="X37" i="89"/>
  <c r="X61" i="89"/>
  <c r="W5" i="74"/>
  <c r="W6" i="74"/>
  <c r="T4" i="73"/>
  <c r="T5" i="73"/>
  <c r="W32" i="73"/>
  <c r="W36" i="73"/>
  <c r="W40" i="73"/>
  <c r="T44" i="73"/>
  <c r="G67" i="73"/>
  <c r="G15" i="89"/>
  <c r="L32" i="89"/>
  <c r="J35" i="89"/>
  <c r="G37" i="89"/>
  <c r="L48" i="89"/>
  <c r="J51" i="89"/>
  <c r="G59" i="89"/>
  <c r="G60" i="89"/>
  <c r="G63" i="89"/>
  <c r="W63" i="89"/>
  <c r="X41" i="73"/>
  <c r="J65" i="73"/>
  <c r="X3" i="89"/>
  <c r="X4" i="89"/>
  <c r="X5" i="89"/>
  <c r="K7" i="89"/>
  <c r="X53" i="89"/>
  <c r="K57" i="89"/>
  <c r="T65" i="89"/>
  <c r="W10" i="74"/>
  <c r="G3" i="73"/>
  <c r="G42" i="73"/>
  <c r="K43" i="73"/>
  <c r="J63" i="73"/>
  <c r="K67" i="73"/>
  <c r="J3" i="89"/>
  <c r="W15" i="89"/>
  <c r="T19" i="89"/>
  <c r="X20" i="89"/>
  <c r="T23" i="89"/>
  <c r="T24" i="89"/>
  <c r="X25" i="89"/>
  <c r="X26" i="89"/>
  <c r="K31" i="89"/>
  <c r="J36" i="89"/>
  <c r="W37" i="89"/>
  <c r="T38" i="89"/>
  <c r="X39" i="89"/>
  <c r="T42" i="89"/>
  <c r="X43" i="89"/>
  <c r="X44" i="89"/>
  <c r="X45" i="89"/>
  <c r="K47" i="89"/>
  <c r="J52" i="89"/>
  <c r="Y75" i="89"/>
  <c r="J3" i="73"/>
  <c r="X52" i="89"/>
  <c r="T64" i="89"/>
  <c r="J24" i="73"/>
  <c r="W41" i="73"/>
  <c r="J57" i="73"/>
  <c r="G65" i="73"/>
  <c r="W5" i="89"/>
  <c r="T6" i="89"/>
  <c r="T7" i="89"/>
  <c r="L8" i="89"/>
  <c r="J11" i="89"/>
  <c r="J24" i="89"/>
  <c r="J43" i="89"/>
  <c r="W53" i="89"/>
  <c r="T54" i="89"/>
  <c r="T60" i="89"/>
  <c r="X63" i="89"/>
  <c r="K65" i="89"/>
  <c r="T8" i="74"/>
  <c r="T19" i="74"/>
  <c r="X20" i="74"/>
  <c r="T23" i="74"/>
  <c r="T32" i="74"/>
  <c r="T38" i="74"/>
  <c r="X45" i="74"/>
  <c r="T46" i="74"/>
  <c r="X63" i="74"/>
  <c r="T64" i="74"/>
  <c r="K6" i="73"/>
  <c r="K8" i="73"/>
  <c r="T10" i="73"/>
  <c r="J22" i="73"/>
  <c r="G33" i="73"/>
  <c r="K34" i="73"/>
  <c r="G35" i="73"/>
  <c r="T45" i="73"/>
  <c r="T46" i="73"/>
  <c r="T49" i="73"/>
  <c r="T50" i="73"/>
  <c r="T52" i="73"/>
  <c r="T53" i="73"/>
  <c r="T54" i="73"/>
  <c r="T58" i="73"/>
  <c r="J59" i="73"/>
  <c r="W64" i="73"/>
  <c r="T66" i="73"/>
  <c r="K72" i="73"/>
  <c r="K73" i="73"/>
  <c r="K4" i="89"/>
  <c r="G9" i="89"/>
  <c r="G10" i="89"/>
  <c r="L12" i="89"/>
  <c r="J25" i="89"/>
  <c r="T34" i="89"/>
  <c r="K44" i="89"/>
  <c r="G49" i="89"/>
  <c r="G50" i="89"/>
  <c r="L52" i="89"/>
  <c r="T61" i="89"/>
  <c r="J62" i="89"/>
  <c r="T68" i="89"/>
  <c r="T69" i="89"/>
  <c r="X70" i="89"/>
  <c r="X71" i="89"/>
  <c r="T72" i="89"/>
  <c r="T73" i="89"/>
  <c r="L74" i="89"/>
  <c r="X34" i="74"/>
  <c r="X44" i="74"/>
  <c r="X62" i="74"/>
  <c r="X24" i="89"/>
  <c r="W3" i="74"/>
  <c r="X4" i="74"/>
  <c r="X11" i="74"/>
  <c r="W20" i="74"/>
  <c r="T21" i="74"/>
  <c r="T26" i="74"/>
  <c r="T27" i="74"/>
  <c r="W46" i="74"/>
  <c r="T50" i="74"/>
  <c r="T52" i="74"/>
  <c r="W64" i="74"/>
  <c r="T68" i="74"/>
  <c r="T70" i="74"/>
  <c r="T6" i="73"/>
  <c r="L8" i="73"/>
  <c r="W10" i="73"/>
  <c r="T15" i="73"/>
  <c r="T19" i="73"/>
  <c r="T34" i="73"/>
  <c r="L44" i="73"/>
  <c r="K46" i="73"/>
  <c r="K48" i="73"/>
  <c r="G49" i="73"/>
  <c r="G50" i="73"/>
  <c r="G51" i="73"/>
  <c r="G57" i="73"/>
  <c r="X63" i="73"/>
  <c r="X64" i="73"/>
  <c r="T70" i="73"/>
  <c r="T71" i="73"/>
  <c r="L73" i="73"/>
  <c r="T3" i="89"/>
  <c r="J4" i="89"/>
  <c r="T10" i="89"/>
  <c r="K25" i="89"/>
  <c r="G33" i="89"/>
  <c r="G34" i="89"/>
  <c r="T43" i="89"/>
  <c r="J44" i="89"/>
  <c r="T50" i="89"/>
  <c r="K62" i="89"/>
  <c r="G67" i="89"/>
  <c r="G68" i="89"/>
  <c r="K69" i="89"/>
  <c r="G71" i="89"/>
  <c r="G72" i="89"/>
  <c r="K74" i="89"/>
  <c r="W22" i="74"/>
  <c r="W26" i="74"/>
  <c r="W27" i="74"/>
  <c r="W34" i="74"/>
  <c r="X35" i="74"/>
  <c r="W39" i="74"/>
  <c r="Y41" i="74"/>
  <c r="W42" i="74"/>
  <c r="W43" i="74"/>
  <c r="W49" i="74"/>
  <c r="W50" i="74"/>
  <c r="X61" i="74"/>
  <c r="Y75" i="74"/>
  <c r="J7" i="73"/>
  <c r="K10" i="73"/>
  <c r="L11" i="73"/>
  <c r="W15" i="73"/>
  <c r="X20" i="73"/>
  <c r="K24" i="73"/>
  <c r="K25" i="73"/>
  <c r="J31" i="73"/>
  <c r="Y32" i="73"/>
  <c r="W33" i="73"/>
  <c r="X36" i="73"/>
  <c r="J39" i="73"/>
  <c r="J43" i="73"/>
  <c r="W44" i="73"/>
  <c r="J45" i="73"/>
  <c r="J47" i="73"/>
  <c r="W50" i="73"/>
  <c r="Y62" i="73"/>
  <c r="L63" i="73"/>
  <c r="W70" i="73"/>
  <c r="W71" i="73"/>
  <c r="W72" i="73"/>
  <c r="X73" i="73"/>
  <c r="X74" i="73"/>
  <c r="K75" i="73"/>
  <c r="K3" i="89"/>
  <c r="W3" i="89"/>
  <c r="L4" i="89"/>
  <c r="J8" i="89"/>
  <c r="W9" i="89"/>
  <c r="X11" i="89"/>
  <c r="W12" i="89"/>
  <c r="J20" i="89"/>
  <c r="K21" i="89"/>
  <c r="X21" i="89"/>
  <c r="X22" i="89"/>
  <c r="K24" i="89"/>
  <c r="W24" i="89"/>
  <c r="L25" i="89"/>
  <c r="J32" i="89"/>
  <c r="W33" i="89"/>
  <c r="X35" i="89"/>
  <c r="W36" i="89"/>
  <c r="J39" i="89"/>
  <c r="K40" i="89"/>
  <c r="X40" i="89"/>
  <c r="X41" i="89"/>
  <c r="K43" i="89"/>
  <c r="W43" i="89"/>
  <c r="L44" i="89"/>
  <c r="J48" i="89"/>
  <c r="W49" i="89"/>
  <c r="X51" i="89"/>
  <c r="W52" i="89"/>
  <c r="J57" i="89"/>
  <c r="K58" i="89"/>
  <c r="X58" i="89"/>
  <c r="X59" i="89"/>
  <c r="K61" i="89"/>
  <c r="W61" i="89"/>
  <c r="L62" i="89"/>
  <c r="J66" i="89"/>
  <c r="W67" i="89"/>
  <c r="L70" i="89"/>
  <c r="W71" i="89"/>
  <c r="L25" i="73"/>
  <c r="X52" i="73"/>
  <c r="Y74" i="73"/>
  <c r="L75" i="73"/>
  <c r="X7" i="89"/>
  <c r="L21" i="89"/>
  <c r="X31" i="89"/>
  <c r="L40" i="89"/>
  <c r="X47" i="89"/>
  <c r="L58" i="89"/>
  <c r="X65" i="89"/>
  <c r="X69" i="89"/>
  <c r="Y6" i="74"/>
  <c r="X10" i="74"/>
  <c r="W24" i="74"/>
  <c r="X25" i="74"/>
  <c r="X33" i="74"/>
  <c r="X39" i="74"/>
  <c r="X43" i="74"/>
  <c r="Y60" i="74"/>
  <c r="W61" i="74"/>
  <c r="W67" i="74"/>
  <c r="J5" i="73"/>
  <c r="X8" i="73"/>
  <c r="W12" i="73"/>
  <c r="J20" i="73"/>
  <c r="W21" i="73"/>
  <c r="X22" i="73"/>
  <c r="J25" i="73"/>
  <c r="Y25" i="73"/>
  <c r="W26" i="73"/>
  <c r="X32" i="73"/>
  <c r="J35" i="73"/>
  <c r="Y36" i="73"/>
  <c r="J41" i="73"/>
  <c r="W45" i="73"/>
  <c r="W48" i="73"/>
  <c r="W49" i="73"/>
  <c r="J51" i="73"/>
  <c r="Y58" i="73"/>
  <c r="X62" i="73"/>
  <c r="W63" i="73"/>
  <c r="W67" i="73"/>
  <c r="W68" i="73"/>
  <c r="J75" i="73"/>
  <c r="W4" i="89"/>
  <c r="J7" i="89"/>
  <c r="K8" i="89"/>
  <c r="X8" i="89"/>
  <c r="X9" i="89"/>
  <c r="K11" i="89"/>
  <c r="W11" i="89"/>
  <c r="T20" i="89"/>
  <c r="J21" i="89"/>
  <c r="W22" i="89"/>
  <c r="W25" i="89"/>
  <c r="J31" i="89"/>
  <c r="K32" i="89"/>
  <c r="X32" i="89"/>
  <c r="X33" i="89"/>
  <c r="K35" i="89"/>
  <c r="W35" i="89"/>
  <c r="T39" i="89"/>
  <c r="J40" i="89"/>
  <c r="W41" i="89"/>
  <c r="W44" i="89"/>
  <c r="J47" i="89"/>
  <c r="K48" i="89"/>
  <c r="X48" i="89"/>
  <c r="X49" i="89"/>
  <c r="K51" i="89"/>
  <c r="W51" i="89"/>
  <c r="T57" i="89"/>
  <c r="J58" i="89"/>
  <c r="W59" i="89"/>
  <c r="W62" i="89"/>
  <c r="J65" i="89"/>
  <c r="K66" i="89"/>
  <c r="X66" i="89"/>
  <c r="X67" i="89"/>
  <c r="J69" i="89"/>
  <c r="K70" i="89"/>
  <c r="W70" i="89"/>
  <c r="T71" i="89"/>
  <c r="J73" i="89"/>
  <c r="W73" i="89"/>
  <c r="X74" i="89"/>
  <c r="X75" i="89"/>
  <c r="X51" i="74"/>
  <c r="Y22" i="73"/>
  <c r="K39" i="73"/>
  <c r="Y45" i="73"/>
  <c r="X48" i="73"/>
  <c r="X51" i="73"/>
  <c r="K62" i="73"/>
  <c r="X68" i="73"/>
  <c r="Y3" i="89"/>
  <c r="Y7" i="89"/>
  <c r="Y11" i="89"/>
  <c r="Y20" i="89"/>
  <c r="Y24" i="89"/>
  <c r="Y31" i="89"/>
  <c r="Y35" i="89"/>
  <c r="Y39" i="89"/>
  <c r="Y43" i="89"/>
  <c r="Y47" i="89"/>
  <c r="Y51" i="89"/>
  <c r="Y57" i="89"/>
  <c r="Y61" i="89"/>
  <c r="Y65" i="89"/>
  <c r="Y69" i="89"/>
  <c r="J70" i="89"/>
  <c r="X73" i="89"/>
  <c r="J74" i="89"/>
  <c r="X15" i="74"/>
  <c r="X37" i="74"/>
  <c r="T9" i="74"/>
  <c r="W19" i="74"/>
  <c r="T33" i="74"/>
  <c r="W38" i="74"/>
  <c r="X53" i="74"/>
  <c r="X71" i="74"/>
  <c r="K3" i="73"/>
  <c r="L4" i="73"/>
  <c r="Y8" i="73"/>
  <c r="K20" i="73"/>
  <c r="J26" i="73"/>
  <c r="K27" i="73"/>
  <c r="T36" i="73"/>
  <c r="W38" i="73"/>
  <c r="X39" i="73"/>
  <c r="J40" i="73"/>
  <c r="G43" i="73"/>
  <c r="K44" i="73"/>
  <c r="L48" i="73"/>
  <c r="K50" i="73"/>
  <c r="L51" i="73"/>
  <c r="K54" i="73"/>
  <c r="W54" i="73"/>
  <c r="X57" i="73"/>
  <c r="K60" i="73"/>
  <c r="W60" i="73"/>
  <c r="T62" i="73"/>
  <c r="K66" i="73"/>
  <c r="L67" i="73"/>
  <c r="K69" i="73"/>
  <c r="X69" i="73"/>
  <c r="G73" i="73"/>
  <c r="T5" i="89"/>
  <c r="K6" i="89"/>
  <c r="L6" i="89"/>
  <c r="T9" i="89"/>
  <c r="K10" i="89"/>
  <c r="L10" i="89"/>
  <c r="T15" i="89"/>
  <c r="K19" i="89"/>
  <c r="L19" i="89"/>
  <c r="T22" i="89"/>
  <c r="K23" i="89"/>
  <c r="L23" i="89"/>
  <c r="T26" i="89"/>
  <c r="K27" i="89"/>
  <c r="L27" i="89"/>
  <c r="T33" i="89"/>
  <c r="K34" i="89"/>
  <c r="L34" i="89"/>
  <c r="T37" i="89"/>
  <c r="K38" i="89"/>
  <c r="L38" i="89"/>
  <c r="T41" i="89"/>
  <c r="K42" i="89"/>
  <c r="L42" i="89"/>
  <c r="T45" i="89"/>
  <c r="K46" i="89"/>
  <c r="L46" i="89"/>
  <c r="T49" i="89"/>
  <c r="K50" i="89"/>
  <c r="L50" i="89"/>
  <c r="T53" i="89"/>
  <c r="K54" i="89"/>
  <c r="L54" i="89"/>
  <c r="T59" i="89"/>
  <c r="K60" i="89"/>
  <c r="L60" i="89"/>
  <c r="T63" i="89"/>
  <c r="K64" i="89"/>
  <c r="L64" i="89"/>
  <c r="T67" i="89"/>
  <c r="K68" i="89"/>
  <c r="L68" i="89"/>
  <c r="K72" i="89"/>
  <c r="L72" i="89"/>
  <c r="Y50" i="74"/>
  <c r="W51" i="74"/>
  <c r="X52" i="74"/>
  <c r="W54" i="74"/>
  <c r="W69" i="74"/>
  <c r="X70" i="74"/>
  <c r="W72" i="74"/>
  <c r="J4" i="73"/>
  <c r="Y4" i="73"/>
  <c r="T12" i="73"/>
  <c r="W19" i="73"/>
  <c r="J21" i="73"/>
  <c r="G24" i="73"/>
  <c r="Y26" i="73"/>
  <c r="G34" i="73"/>
  <c r="W34" i="73"/>
  <c r="W37" i="73"/>
  <c r="L39" i="73"/>
  <c r="Y48" i="73"/>
  <c r="L57" i="73"/>
  <c r="Y68" i="73"/>
  <c r="L69" i="73"/>
  <c r="G4" i="89"/>
  <c r="J6" i="89"/>
  <c r="G8" i="89"/>
  <c r="J10" i="89"/>
  <c r="G12" i="89"/>
  <c r="J19" i="89"/>
  <c r="G21" i="89"/>
  <c r="J23" i="89"/>
  <c r="G25" i="89"/>
  <c r="J27" i="89"/>
  <c r="G32" i="89"/>
  <c r="J34" i="89"/>
  <c r="G36" i="89"/>
  <c r="J38" i="89"/>
  <c r="G40" i="89"/>
  <c r="J42" i="89"/>
  <c r="G44" i="89"/>
  <c r="J46" i="89"/>
  <c r="G48" i="89"/>
  <c r="J50" i="89"/>
  <c r="G52" i="89"/>
  <c r="J54" i="89"/>
  <c r="G58" i="89"/>
  <c r="J60" i="89"/>
  <c r="G62" i="89"/>
  <c r="J64" i="89"/>
  <c r="G66" i="89"/>
  <c r="J68" i="89"/>
  <c r="G70" i="89"/>
  <c r="J72" i="89"/>
  <c r="K73" i="89"/>
  <c r="G74" i="89"/>
  <c r="X3" i="73"/>
  <c r="G7" i="73"/>
  <c r="X9" i="73"/>
  <c r="G12" i="73"/>
  <c r="G19" i="73"/>
  <c r="X24" i="73"/>
  <c r="G37" i="73"/>
  <c r="X43" i="73"/>
  <c r="G47" i="73"/>
  <c r="K52" i="73"/>
  <c r="G53" i="73"/>
  <c r="G61" i="73"/>
  <c r="G71" i="73"/>
  <c r="X72" i="73"/>
  <c r="L3" i="73"/>
  <c r="K7" i="73"/>
  <c r="X7" i="73"/>
  <c r="J8" i="73"/>
  <c r="J9" i="73"/>
  <c r="Y9" i="73"/>
  <c r="L12" i="73"/>
  <c r="K19" i="73"/>
  <c r="K21" i="73"/>
  <c r="X21" i="73"/>
  <c r="G22" i="73"/>
  <c r="W23" i="73"/>
  <c r="L24" i="73"/>
  <c r="K31" i="73"/>
  <c r="X31" i="73"/>
  <c r="J32" i="73"/>
  <c r="J33" i="73"/>
  <c r="Y33" i="73"/>
  <c r="L36" i="73"/>
  <c r="X37" i="73"/>
  <c r="K38" i="73"/>
  <c r="K40" i="73"/>
  <c r="X40" i="73"/>
  <c r="G41" i="73"/>
  <c r="W42" i="73"/>
  <c r="L43" i="73"/>
  <c r="K47" i="73"/>
  <c r="X47" i="73"/>
  <c r="J48" i="73"/>
  <c r="J49" i="73"/>
  <c r="Y49" i="73"/>
  <c r="L52" i="73"/>
  <c r="Y52" i="73"/>
  <c r="G59" i="73"/>
  <c r="X59" i="73"/>
  <c r="X60" i="73"/>
  <c r="K61" i="73"/>
  <c r="L61" i="73"/>
  <c r="X65" i="73"/>
  <c r="X66" i="73"/>
  <c r="Y66" i="73"/>
  <c r="J67" i="73"/>
  <c r="K68" i="73"/>
  <c r="K71" i="73"/>
  <c r="L71" i="73"/>
  <c r="Y72" i="73"/>
  <c r="J73" i="73"/>
  <c r="K74" i="73"/>
  <c r="G15" i="73"/>
  <c r="G31" i="73"/>
  <c r="X33" i="73"/>
  <c r="K36" i="73"/>
  <c r="G38" i="73"/>
  <c r="K58" i="73"/>
  <c r="X61" i="73"/>
  <c r="K64" i="73"/>
  <c r="K70" i="73"/>
  <c r="G4" i="73"/>
  <c r="X4" i="73"/>
  <c r="G5" i="73"/>
  <c r="G6" i="73"/>
  <c r="W6" i="73"/>
  <c r="L7" i="73"/>
  <c r="T8" i="73"/>
  <c r="K11" i="73"/>
  <c r="X11" i="73"/>
  <c r="J12" i="73"/>
  <c r="J15" i="73"/>
  <c r="G20" i="73"/>
  <c r="L21" i="73"/>
  <c r="Y21" i="73"/>
  <c r="K23" i="73"/>
  <c r="X25" i="73"/>
  <c r="G26" i="73"/>
  <c r="G27" i="73"/>
  <c r="W27" i="73"/>
  <c r="L31" i="73"/>
  <c r="T32" i="73"/>
  <c r="K35" i="73"/>
  <c r="X35" i="73"/>
  <c r="J36" i="73"/>
  <c r="J37" i="73"/>
  <c r="G39" i="73"/>
  <c r="L40" i="73"/>
  <c r="Y40" i="73"/>
  <c r="K42" i="73"/>
  <c r="X44" i="73"/>
  <c r="G45" i="73"/>
  <c r="G46" i="73"/>
  <c r="W46" i="73"/>
  <c r="L47" i="73"/>
  <c r="T48" i="73"/>
  <c r="K51" i="73"/>
  <c r="J52" i="73"/>
  <c r="J53" i="73"/>
  <c r="K57" i="73"/>
  <c r="X58" i="73"/>
  <c r="K59" i="73"/>
  <c r="L59" i="73"/>
  <c r="J61" i="73"/>
  <c r="G63" i="73"/>
  <c r="K65" i="73"/>
  <c r="L65" i="73"/>
  <c r="G69" i="73"/>
  <c r="X70" i="73"/>
  <c r="J71" i="73"/>
  <c r="G75" i="73"/>
  <c r="T72" i="73"/>
  <c r="X7" i="74"/>
  <c r="X27" i="74"/>
  <c r="Y42" i="74"/>
  <c r="X65" i="74"/>
  <c r="X3" i="74"/>
  <c r="X5" i="74"/>
  <c r="W11" i="74"/>
  <c r="X12" i="74"/>
  <c r="W15" i="74"/>
  <c r="X23" i="74"/>
  <c r="X24" i="74"/>
  <c r="X26" i="74"/>
  <c r="W35" i="74"/>
  <c r="X36" i="74"/>
  <c r="W37" i="74"/>
  <c r="X42" i="74"/>
  <c r="W45" i="74"/>
  <c r="X49" i="74"/>
  <c r="W53" i="74"/>
  <c r="X59" i="74"/>
  <c r="W63" i="74"/>
  <c r="X67" i="74"/>
  <c r="W68" i="74"/>
  <c r="W71" i="74"/>
  <c r="X75" i="74"/>
  <c r="X6" i="74"/>
  <c r="Y23" i="74"/>
  <c r="X31" i="74"/>
  <c r="X47" i="74"/>
  <c r="X57" i="74"/>
  <c r="X73" i="74"/>
  <c r="T4" i="74"/>
  <c r="Y5" i="74"/>
  <c r="W7" i="74"/>
  <c r="W9" i="74"/>
  <c r="T15" i="74"/>
  <c r="X19" i="74"/>
  <c r="X22" i="74"/>
  <c r="T25" i="74"/>
  <c r="Y26" i="74"/>
  <c r="W31" i="74"/>
  <c r="W33" i="74"/>
  <c r="T37" i="74"/>
  <c r="X38" i="74"/>
  <c r="X41" i="74"/>
  <c r="W44" i="74"/>
  <c r="T45" i="74"/>
  <c r="W47" i="74"/>
  <c r="X48" i="74"/>
  <c r="Y49" i="74"/>
  <c r="W52" i="74"/>
  <c r="T53" i="74"/>
  <c r="W57" i="74"/>
  <c r="X58" i="74"/>
  <c r="Y59" i="74"/>
  <c r="W62" i="74"/>
  <c r="T63" i="74"/>
  <c r="W65" i="74"/>
  <c r="X66" i="74"/>
  <c r="Y67" i="74"/>
  <c r="X69" i="74"/>
  <c r="W70" i="74"/>
  <c r="T71" i="74"/>
  <c r="W73" i="74"/>
  <c r="X74" i="74"/>
  <c r="M3" i="89"/>
  <c r="K5" i="89"/>
  <c r="X6" i="89"/>
  <c r="M7" i="89"/>
  <c r="K9" i="89"/>
  <c r="X10" i="89"/>
  <c r="M11" i="89"/>
  <c r="K15" i="89"/>
  <c r="X19" i="89"/>
  <c r="M20" i="89"/>
  <c r="K22" i="89"/>
  <c r="X23" i="89"/>
  <c r="M24" i="89"/>
  <c r="K26" i="89"/>
  <c r="X27" i="89"/>
  <c r="M31" i="89"/>
  <c r="K33" i="89"/>
  <c r="X34" i="89"/>
  <c r="M35" i="89"/>
  <c r="K37" i="89"/>
  <c r="X38" i="89"/>
  <c r="M39" i="89"/>
  <c r="K41" i="89"/>
  <c r="X42" i="89"/>
  <c r="M43" i="89"/>
  <c r="K45" i="89"/>
  <c r="X46" i="89"/>
  <c r="M47" i="89"/>
  <c r="K49" i="89"/>
  <c r="X50" i="89"/>
  <c r="M51" i="89"/>
  <c r="K53" i="89"/>
  <c r="X54" i="89"/>
  <c r="M57" i="89"/>
  <c r="K59" i="89"/>
  <c r="X60" i="89"/>
  <c r="M61" i="89"/>
  <c r="K63" i="89"/>
  <c r="X64" i="89"/>
  <c r="M65" i="89"/>
  <c r="K67" i="89"/>
  <c r="X68" i="89"/>
  <c r="M69" i="89"/>
  <c r="K71" i="89"/>
  <c r="X72" i="89"/>
  <c r="M73" i="89"/>
  <c r="K75" i="89"/>
  <c r="T75" i="89"/>
  <c r="G3" i="89"/>
  <c r="L3" i="89"/>
  <c r="T4" i="89"/>
  <c r="Y4" i="89"/>
  <c r="J5" i="89"/>
  <c r="W6" i="89"/>
  <c r="G7" i="89"/>
  <c r="L7" i="89"/>
  <c r="T8" i="89"/>
  <c r="Y8" i="89"/>
  <c r="J9" i="89"/>
  <c r="W10" i="89"/>
  <c r="G11" i="89"/>
  <c r="L11" i="89"/>
  <c r="T12" i="89"/>
  <c r="Y12" i="89"/>
  <c r="J15" i="89"/>
  <c r="W19" i="89"/>
  <c r="G20" i="89"/>
  <c r="L20" i="89"/>
  <c r="T21" i="89"/>
  <c r="Y21" i="89"/>
  <c r="J22" i="89"/>
  <c r="W23" i="89"/>
  <c r="G24" i="89"/>
  <c r="L24" i="89"/>
  <c r="T25" i="89"/>
  <c r="Y25" i="89"/>
  <c r="J26" i="89"/>
  <c r="W27" i="89"/>
  <c r="G31" i="89"/>
  <c r="L31" i="89"/>
  <c r="T32" i="89"/>
  <c r="Y32" i="89"/>
  <c r="J33" i="89"/>
  <c r="W34" i="89"/>
  <c r="G35" i="89"/>
  <c r="L35" i="89"/>
  <c r="T36" i="89"/>
  <c r="Y36" i="89"/>
  <c r="J37" i="89"/>
  <c r="W38" i="89"/>
  <c r="G39" i="89"/>
  <c r="L39" i="89"/>
  <c r="T40" i="89"/>
  <c r="Y40" i="89"/>
  <c r="J41" i="89"/>
  <c r="W42" i="89"/>
  <c r="G43" i="89"/>
  <c r="L43" i="89"/>
  <c r="T44" i="89"/>
  <c r="Y44" i="89"/>
  <c r="J45" i="89"/>
  <c r="W46" i="89"/>
  <c r="G47" i="89"/>
  <c r="L47" i="89"/>
  <c r="T48" i="89"/>
  <c r="Y48" i="89"/>
  <c r="J49" i="89"/>
  <c r="W50" i="89"/>
  <c r="G51" i="89"/>
  <c r="L51" i="89"/>
  <c r="T52" i="89"/>
  <c r="Y52" i="89"/>
  <c r="J53" i="89"/>
  <c r="W54" i="89"/>
  <c r="G57" i="89"/>
  <c r="L57" i="89"/>
  <c r="T58" i="89"/>
  <c r="Y58" i="89"/>
  <c r="J59" i="89"/>
  <c r="W60" i="89"/>
  <c r="G61" i="89"/>
  <c r="L61" i="89"/>
  <c r="T62" i="89"/>
  <c r="Y62" i="89"/>
  <c r="J63" i="89"/>
  <c r="W64" i="89"/>
  <c r="G65" i="89"/>
  <c r="L65" i="89"/>
  <c r="T66" i="89"/>
  <c r="Y66" i="89"/>
  <c r="J67" i="89"/>
  <c r="W68" i="89"/>
  <c r="G69" i="89"/>
  <c r="L69" i="89"/>
  <c r="T70" i="89"/>
  <c r="Y70" i="89"/>
  <c r="J71" i="89"/>
  <c r="W72" i="89"/>
  <c r="G73" i="89"/>
  <c r="L73" i="89"/>
  <c r="T74" i="89"/>
  <c r="Y74" i="89"/>
  <c r="J75" i="89"/>
  <c r="M5" i="89"/>
  <c r="M9" i="89"/>
  <c r="M15" i="89"/>
  <c r="M22" i="89"/>
  <c r="M26" i="89"/>
  <c r="M33" i="89"/>
  <c r="M37" i="89"/>
  <c r="M41" i="89"/>
  <c r="M45" i="89"/>
  <c r="M49" i="89"/>
  <c r="M53" i="89"/>
  <c r="M59" i="89"/>
  <c r="M63" i="89"/>
  <c r="M67" i="89"/>
  <c r="M71" i="89"/>
  <c r="M75" i="89"/>
  <c r="K4" i="73"/>
  <c r="X5" i="73"/>
  <c r="K12" i="73"/>
  <c r="X15" i="73"/>
  <c r="M19" i="73"/>
  <c r="M23" i="73"/>
  <c r="X26" i="73"/>
  <c r="M27" i="73"/>
  <c r="K32" i="73"/>
  <c r="M38" i="73"/>
  <c r="X45" i="73"/>
  <c r="X49" i="73"/>
  <c r="M50" i="73"/>
  <c r="X53" i="73"/>
  <c r="M54" i="73"/>
  <c r="X67" i="73"/>
  <c r="M68" i="73"/>
  <c r="X71" i="73"/>
  <c r="M3" i="73"/>
  <c r="W3" i="73"/>
  <c r="K5" i="73"/>
  <c r="J6" i="73"/>
  <c r="X6" i="73"/>
  <c r="M7" i="73"/>
  <c r="W7" i="73"/>
  <c r="G8" i="73"/>
  <c r="K9" i="73"/>
  <c r="T9" i="73"/>
  <c r="J10" i="73"/>
  <c r="X10" i="73"/>
  <c r="M11" i="73"/>
  <c r="W11" i="73"/>
  <c r="K15" i="73"/>
  <c r="J19" i="73"/>
  <c r="X19" i="73"/>
  <c r="M20" i="73"/>
  <c r="W20" i="73"/>
  <c r="G21" i="73"/>
  <c r="K22" i="73"/>
  <c r="T22" i="73"/>
  <c r="J23" i="73"/>
  <c r="X23" i="73"/>
  <c r="M24" i="73"/>
  <c r="W24" i="73"/>
  <c r="G25" i="73"/>
  <c r="K26" i="73"/>
  <c r="J27" i="73"/>
  <c r="X27" i="73"/>
  <c r="M31" i="73"/>
  <c r="W31" i="73"/>
  <c r="K33" i="73"/>
  <c r="T33" i="73"/>
  <c r="J34" i="73"/>
  <c r="X34" i="73"/>
  <c r="M35" i="73"/>
  <c r="W35" i="73"/>
  <c r="G36" i="73"/>
  <c r="K37" i="73"/>
  <c r="T37" i="73"/>
  <c r="J38" i="73"/>
  <c r="X38" i="73"/>
  <c r="M39" i="73"/>
  <c r="W39" i="73"/>
  <c r="G40" i="73"/>
  <c r="K41" i="73"/>
  <c r="T41" i="73"/>
  <c r="J42" i="73"/>
  <c r="X42" i="73"/>
  <c r="M43" i="73"/>
  <c r="W43" i="73"/>
  <c r="G44" i="73"/>
  <c r="K45" i="73"/>
  <c r="J46" i="73"/>
  <c r="X46" i="73"/>
  <c r="M47" i="73"/>
  <c r="W47" i="73"/>
  <c r="G48" i="73"/>
  <c r="K49" i="73"/>
  <c r="J50" i="73"/>
  <c r="X50" i="73"/>
  <c r="M51" i="73"/>
  <c r="W51" i="73"/>
  <c r="G52" i="73"/>
  <c r="K53" i="73"/>
  <c r="Y53" i="73"/>
  <c r="J54" i="73"/>
  <c r="X54" i="73"/>
  <c r="M57" i="73"/>
  <c r="W57" i="73"/>
  <c r="G58" i="73"/>
  <c r="L58" i="73"/>
  <c r="T59" i="73"/>
  <c r="Y59" i="73"/>
  <c r="J60" i="73"/>
  <c r="W61" i="73"/>
  <c r="G62" i="73"/>
  <c r="L62" i="73"/>
  <c r="T63" i="73"/>
  <c r="Y63" i="73"/>
  <c r="J64" i="73"/>
  <c r="W65" i="73"/>
  <c r="G66" i="73"/>
  <c r="L66" i="73"/>
  <c r="Y67" i="73"/>
  <c r="J68" i="73"/>
  <c r="W69" i="73"/>
  <c r="G70" i="73"/>
  <c r="L70" i="73"/>
  <c r="Y71" i="73"/>
  <c r="J72" i="73"/>
  <c r="W73" i="73"/>
  <c r="G74" i="73"/>
  <c r="L74" i="73"/>
  <c r="T75" i="73"/>
  <c r="Y75" i="73"/>
  <c r="M10" i="73"/>
  <c r="M42" i="73"/>
  <c r="T74" i="73"/>
  <c r="X75" i="73"/>
  <c r="T3" i="73"/>
  <c r="M5" i="73"/>
  <c r="L6" i="73"/>
  <c r="T7" i="73"/>
  <c r="M9" i="73"/>
  <c r="T11" i="73"/>
  <c r="M15" i="73"/>
  <c r="T20" i="73"/>
  <c r="M22" i="73"/>
  <c r="T24" i="73"/>
  <c r="M26" i="73"/>
  <c r="T31" i="73"/>
  <c r="M33" i="73"/>
  <c r="L34" i="73"/>
  <c r="T35" i="73"/>
  <c r="M37" i="73"/>
  <c r="T39" i="73"/>
  <c r="M41" i="73"/>
  <c r="T43" i="73"/>
  <c r="M45" i="73"/>
  <c r="L46" i="73"/>
  <c r="T47" i="73"/>
  <c r="M49" i="73"/>
  <c r="T51" i="73"/>
  <c r="M53" i="73"/>
  <c r="G54" i="73"/>
  <c r="T57" i="73"/>
  <c r="J58" i="73"/>
  <c r="G60" i="73"/>
  <c r="L60" i="73"/>
  <c r="T61" i="73"/>
  <c r="J62" i="73"/>
  <c r="G64" i="73"/>
  <c r="L64" i="73"/>
  <c r="T65" i="73"/>
  <c r="J66" i="73"/>
  <c r="G68" i="73"/>
  <c r="T69" i="73"/>
  <c r="J70" i="73"/>
  <c r="G72" i="73"/>
  <c r="L72" i="73"/>
  <c r="T73" i="73"/>
  <c r="J74" i="73"/>
  <c r="T60" i="73"/>
  <c r="T64" i="73"/>
  <c r="T68" i="73"/>
  <c r="W8" i="74"/>
  <c r="Y8" i="74"/>
  <c r="W32" i="74"/>
  <c r="Y32" i="74"/>
  <c r="W40" i="74"/>
  <c r="Y40" i="74"/>
  <c r="W12" i="74"/>
  <c r="Y12" i="74"/>
  <c r="L7" i="74"/>
  <c r="L20" i="74"/>
  <c r="L31" i="74"/>
  <c r="L39" i="74"/>
  <c r="X8" i="74"/>
  <c r="W21" i="74"/>
  <c r="Y21" i="74"/>
  <c r="L3" i="74"/>
  <c r="L11" i="74"/>
  <c r="L24" i="74"/>
  <c r="L35" i="74"/>
  <c r="L43" i="74"/>
  <c r="M43" i="74"/>
  <c r="W4" i="74"/>
  <c r="Y4" i="74"/>
  <c r="W25" i="74"/>
  <c r="Y25" i="74"/>
  <c r="W36" i="74"/>
  <c r="Y36" i="74"/>
  <c r="X21" i="74"/>
  <c r="X32" i="74"/>
  <c r="X40" i="74"/>
  <c r="K45" i="74"/>
  <c r="M47" i="74"/>
  <c r="K49" i="74"/>
  <c r="M51" i="74"/>
  <c r="K59" i="74"/>
  <c r="X60" i="74"/>
  <c r="M61" i="74"/>
  <c r="K63" i="74"/>
  <c r="X64" i="74"/>
  <c r="M65" i="74"/>
  <c r="K67" i="74"/>
  <c r="X68" i="74"/>
  <c r="M69" i="74"/>
  <c r="K71" i="74"/>
  <c r="X72" i="74"/>
  <c r="M73" i="74"/>
  <c r="K75" i="74"/>
  <c r="T75" i="74"/>
  <c r="M6" i="74"/>
  <c r="M10" i="74"/>
  <c r="M19" i="74"/>
  <c r="M23" i="74"/>
  <c r="M27" i="74"/>
  <c r="M34" i="74"/>
  <c r="M38" i="74"/>
  <c r="M42" i="74"/>
  <c r="Y44" i="74"/>
  <c r="M46" i="74"/>
  <c r="L47" i="74"/>
  <c r="Y48" i="74"/>
  <c r="M50" i="74"/>
  <c r="L51" i="74"/>
  <c r="Y52" i="74"/>
  <c r="M54" i="74"/>
  <c r="L57" i="74"/>
  <c r="Y58" i="74"/>
  <c r="M60" i="74"/>
  <c r="L61" i="74"/>
  <c r="Y62" i="74"/>
  <c r="M64" i="74"/>
  <c r="L65" i="74"/>
  <c r="Y66" i="74"/>
  <c r="M68" i="74"/>
  <c r="L69" i="74"/>
  <c r="Y70" i="74"/>
  <c r="M72" i="74"/>
  <c r="L73" i="74"/>
  <c r="Y74" i="74"/>
  <c r="T3" i="74"/>
  <c r="T7" i="74"/>
  <c r="T11" i="74"/>
  <c r="T20" i="74"/>
  <c r="T24" i="74"/>
  <c r="T31" i="74"/>
  <c r="T35" i="74"/>
  <c r="T39" i="74"/>
  <c r="T43" i="74"/>
  <c r="T47" i="74"/>
  <c r="T51" i="74"/>
  <c r="T57" i="74"/>
  <c r="T61" i="74"/>
  <c r="T65" i="74"/>
  <c r="T69" i="74"/>
  <c r="T73" i="74"/>
  <c r="X46" i="74"/>
  <c r="X50" i="74"/>
  <c r="K53" i="74"/>
  <c r="X54" i="74"/>
  <c r="M57" i="74"/>
  <c r="R1" i="53"/>
  <c r="R83" i="89" l="1"/>
  <c r="S83" i="89"/>
  <c r="R84" i="89"/>
  <c r="S84" i="89"/>
  <c r="R85" i="89"/>
  <c r="S85" i="89"/>
  <c r="R86" i="89"/>
  <c r="S86" i="89"/>
  <c r="E83" i="89"/>
  <c r="E84" i="89"/>
  <c r="E85" i="89"/>
  <c r="E86" i="89"/>
  <c r="D83" i="89"/>
  <c r="D84" i="89"/>
  <c r="D85" i="89"/>
  <c r="D86" i="89"/>
  <c r="U84" i="89" l="1"/>
  <c r="U85" i="89"/>
  <c r="U86" i="89"/>
  <c r="T86" i="89" l="1"/>
  <c r="T85" i="89"/>
  <c r="T84" i="89"/>
  <c r="S87" i="89" l="1"/>
  <c r="R87" i="89"/>
  <c r="S82" i="89"/>
  <c r="U82" i="89" s="1"/>
  <c r="R82" i="89"/>
  <c r="S81" i="89"/>
  <c r="R81" i="89"/>
  <c r="S79" i="89"/>
  <c r="R79" i="89"/>
  <c r="S78" i="89"/>
  <c r="R78" i="89"/>
  <c r="S77" i="89"/>
  <c r="R77" i="89"/>
  <c r="S76" i="89"/>
  <c r="R76" i="89"/>
  <c r="S92" i="89"/>
  <c r="R92" i="89"/>
  <c r="E92" i="89"/>
  <c r="D92" i="89"/>
  <c r="E87" i="89"/>
  <c r="D87" i="89"/>
  <c r="E82" i="89"/>
  <c r="D82" i="89"/>
  <c r="E81" i="89"/>
  <c r="D81" i="89"/>
  <c r="E79" i="89"/>
  <c r="D79" i="89"/>
  <c r="E78" i="89"/>
  <c r="D78" i="89"/>
  <c r="E77" i="89"/>
  <c r="D77" i="89"/>
  <c r="E76" i="89"/>
  <c r="D76" i="89"/>
  <c r="V81" i="89" l="1"/>
  <c r="G85" i="89"/>
  <c r="G84" i="89"/>
  <c r="H84" i="89"/>
  <c r="F85" i="89"/>
  <c r="G86" i="89"/>
  <c r="I85" i="89"/>
  <c r="W81" i="89"/>
  <c r="W87" i="89"/>
  <c r="W84" i="89"/>
  <c r="W86" i="89"/>
  <c r="W85" i="89"/>
  <c r="V87" i="89"/>
  <c r="V85" i="89"/>
  <c r="V86" i="89"/>
  <c r="V84" i="89"/>
  <c r="U76" i="89"/>
  <c r="U78" i="89"/>
  <c r="V83" i="89"/>
  <c r="W83" i="89"/>
  <c r="W77" i="89"/>
  <c r="W79" i="89"/>
  <c r="V77" i="89"/>
  <c r="V79" i="89"/>
  <c r="U87" i="89"/>
  <c r="T87" i="89"/>
  <c r="T76" i="89"/>
  <c r="T78" i="89"/>
  <c r="T82" i="89"/>
  <c r="W76" i="89"/>
  <c r="U77" i="89"/>
  <c r="W78" i="89"/>
  <c r="U79" i="89"/>
  <c r="U81" i="89"/>
  <c r="W82" i="89"/>
  <c r="U83" i="89"/>
  <c r="V76" i="89"/>
  <c r="T77" i="89"/>
  <c r="V78" i="89"/>
  <c r="T79" i="89"/>
  <c r="T81" i="89"/>
  <c r="V82" i="89"/>
  <c r="T83" i="89"/>
  <c r="S89" i="89"/>
  <c r="U92" i="89"/>
  <c r="F86" i="89" l="1"/>
  <c r="H86" i="89"/>
  <c r="I84" i="89"/>
  <c r="H85" i="89"/>
  <c r="I86" i="89"/>
  <c r="F84" i="89"/>
  <c r="E94" i="89"/>
  <c r="E95" i="89" s="1"/>
  <c r="D94" i="89"/>
  <c r="D95" i="89" s="1"/>
  <c r="T92" i="89"/>
  <c r="Z81" i="89"/>
  <c r="AA50" i="89"/>
  <c r="Z3" i="89"/>
  <c r="Z37" i="89"/>
  <c r="S96" i="89"/>
  <c r="AA76" i="89"/>
  <c r="Z50" i="89"/>
  <c r="R96" i="89"/>
  <c r="V92" i="89"/>
  <c r="AA81" i="89"/>
  <c r="AA58" i="89"/>
  <c r="Z76" i="89"/>
  <c r="AA3" i="89"/>
  <c r="AA37" i="89"/>
  <c r="W92" i="89"/>
  <c r="AA18" i="89"/>
  <c r="Z18" i="89"/>
  <c r="Z58" i="89"/>
  <c r="R89" i="89"/>
  <c r="AA37" i="73" l="1"/>
  <c r="Z50" i="73"/>
  <c r="Z37" i="73"/>
  <c r="AA58" i="73"/>
  <c r="AA3" i="73"/>
  <c r="AA18" i="73"/>
  <c r="Z58" i="73"/>
  <c r="Z18" i="73"/>
  <c r="AA50" i="73"/>
  <c r="Z3" i="73"/>
  <c r="R80" i="89"/>
  <c r="S80" i="89"/>
  <c r="T96" i="89"/>
  <c r="U96" i="89" s="1"/>
  <c r="U89" i="89"/>
  <c r="Z58" i="74"/>
  <c r="Z50" i="74"/>
  <c r="AA18" i="74"/>
  <c r="AA3" i="74"/>
  <c r="Z18" i="74"/>
  <c r="Z37" i="74"/>
  <c r="Z3" i="74"/>
  <c r="AA50" i="74"/>
  <c r="AA58" i="74"/>
  <c r="U86" i="53"/>
  <c r="AA37" i="74"/>
  <c r="T89" i="89"/>
  <c r="U87" i="53" l="1"/>
  <c r="Z27" i="89"/>
  <c r="Z27" i="73"/>
  <c r="AA27" i="89"/>
  <c r="AA27" i="73"/>
  <c r="R94" i="89"/>
  <c r="R95" i="89" s="1"/>
  <c r="Z11" i="89"/>
  <c r="R93" i="89"/>
  <c r="S94" i="89"/>
  <c r="S95" i="89" s="1"/>
  <c r="AA11" i="89"/>
  <c r="S93" i="89"/>
  <c r="U94" i="53"/>
  <c r="U80" i="89"/>
  <c r="W80" i="89"/>
  <c r="T80" i="89"/>
  <c r="V80" i="89"/>
  <c r="Z66" i="73"/>
  <c r="AA66" i="73"/>
  <c r="V94" i="53"/>
  <c r="AA11" i="73" l="1"/>
  <c r="U90" i="53"/>
  <c r="U91" i="53" s="1"/>
  <c r="Z11" i="73"/>
  <c r="V90" i="53"/>
  <c r="V91" i="53" s="1"/>
  <c r="AA27" i="74"/>
  <c r="Z27" i="74"/>
  <c r="V81" i="53"/>
  <c r="Z11" i="74"/>
  <c r="AA11" i="74"/>
  <c r="AA66" i="74"/>
  <c r="Z66" i="74"/>
  <c r="G90" i="8"/>
  <c r="F90" i="8"/>
  <c r="E94" i="53" l="1"/>
  <c r="H94" i="53"/>
  <c r="AA66" i="89" l="1"/>
  <c r="AA87" i="89" s="1"/>
  <c r="Z66" i="89"/>
  <c r="Z87" i="89" s="1"/>
  <c r="P76" i="53" l="1"/>
  <c r="O76" i="53"/>
  <c r="G92" i="89" l="1"/>
  <c r="G92" i="8" l="1"/>
  <c r="F92" i="89"/>
  <c r="G83" i="89" l="1"/>
  <c r="F76" i="89"/>
  <c r="F79" i="89"/>
  <c r="F83" i="89"/>
  <c r="A1" i="53"/>
  <c r="K74" i="72" l="1"/>
  <c r="K72" i="72"/>
  <c r="K70" i="72"/>
  <c r="K68" i="72"/>
  <c r="K66" i="72"/>
  <c r="K64" i="72"/>
  <c r="K62" i="72"/>
  <c r="K60" i="72"/>
  <c r="K58" i="72"/>
  <c r="K54" i="72"/>
  <c r="K52" i="72"/>
  <c r="K50" i="72"/>
  <c r="K48" i="72"/>
  <c r="K46" i="72"/>
  <c r="K44" i="72"/>
  <c r="K42" i="72"/>
  <c r="K40" i="72"/>
  <c r="L36" i="72"/>
  <c r="L34" i="72"/>
  <c r="K33" i="72"/>
  <c r="K31" i="72"/>
  <c r="K24" i="72"/>
  <c r="K22" i="72"/>
  <c r="K20" i="72"/>
  <c r="K15" i="72"/>
  <c r="K9" i="72"/>
  <c r="K6" i="72"/>
  <c r="L3" i="72"/>
  <c r="L71" i="72"/>
  <c r="L69" i="72"/>
  <c r="L67" i="72"/>
  <c r="L65" i="72"/>
  <c r="L63" i="72"/>
  <c r="L61" i="72"/>
  <c r="L59" i="72"/>
  <c r="L57" i="72"/>
  <c r="L53" i="72"/>
  <c r="L51" i="72"/>
  <c r="L49" i="72"/>
  <c r="L47" i="72"/>
  <c r="L45" i="72"/>
  <c r="K43" i="72"/>
  <c r="L43" i="72"/>
  <c r="L41" i="72"/>
  <c r="L39" i="72"/>
  <c r="K38" i="72"/>
  <c r="K36" i="72"/>
  <c r="K34" i="72"/>
  <c r="L32" i="72"/>
  <c r="L27" i="72"/>
  <c r="L25" i="72"/>
  <c r="L23" i="72"/>
  <c r="L21" i="72"/>
  <c r="L19" i="72"/>
  <c r="L12" i="72"/>
  <c r="L10" i="72"/>
  <c r="L8" i="72"/>
  <c r="K7" i="72"/>
  <c r="L5" i="72"/>
  <c r="L75" i="72"/>
  <c r="H2" i="72"/>
  <c r="T2" i="72"/>
  <c r="K4" i="72"/>
  <c r="K71" i="72"/>
  <c r="K69" i="72"/>
  <c r="K67" i="72"/>
  <c r="K65" i="72"/>
  <c r="K63" i="72"/>
  <c r="K61" i="72"/>
  <c r="K59" i="72"/>
  <c r="K57" i="72"/>
  <c r="K53" i="72"/>
  <c r="K51" i="72"/>
  <c r="K49" i="72"/>
  <c r="K47" i="72"/>
  <c r="K45" i="72"/>
  <c r="K41" i="72"/>
  <c r="K39" i="72"/>
  <c r="L37" i="72"/>
  <c r="L35" i="72"/>
  <c r="L33" i="72"/>
  <c r="K32" i="72"/>
  <c r="K27" i="72"/>
  <c r="K25" i="72"/>
  <c r="K23" i="72"/>
  <c r="K21" i="72"/>
  <c r="K19" i="72"/>
  <c r="K12" i="72"/>
  <c r="K10" i="72"/>
  <c r="K8" i="72"/>
  <c r="K5" i="72"/>
  <c r="K73" i="72"/>
  <c r="E2" i="72"/>
  <c r="Q2" i="72"/>
  <c r="K3" i="72"/>
  <c r="L4" i="72"/>
  <c r="L74" i="72"/>
  <c r="L72" i="72"/>
  <c r="L70" i="72"/>
  <c r="L68" i="72"/>
  <c r="L66" i="72"/>
  <c r="L64" i="72"/>
  <c r="L62" i="72"/>
  <c r="L60" i="72"/>
  <c r="L58" i="72"/>
  <c r="L54" i="72"/>
  <c r="L52" i="72"/>
  <c r="L50" i="72"/>
  <c r="L48" i="72"/>
  <c r="L46" i="72"/>
  <c r="L44" i="72"/>
  <c r="L42" i="72"/>
  <c r="L40" i="72"/>
  <c r="L38" i="72"/>
  <c r="K37" i="72"/>
  <c r="K35" i="72"/>
  <c r="L31" i="72"/>
  <c r="K26" i="72"/>
  <c r="L26" i="72"/>
  <c r="L24" i="72"/>
  <c r="L22" i="72"/>
  <c r="L20" i="72"/>
  <c r="L15" i="72"/>
  <c r="L11" i="72"/>
  <c r="L9" i="72"/>
  <c r="L7" i="72"/>
  <c r="L6" i="72"/>
  <c r="K75" i="72"/>
  <c r="X2" i="53"/>
  <c r="U2" i="53"/>
  <c r="D95" i="8"/>
  <c r="F78" i="89"/>
  <c r="E2" i="53"/>
  <c r="D96" i="89"/>
  <c r="E96" i="89"/>
  <c r="G79" i="89"/>
  <c r="L81" i="89"/>
  <c r="L76" i="89"/>
  <c r="M81" i="89"/>
  <c r="M76" i="89"/>
  <c r="I79" i="89"/>
  <c r="E89" i="8"/>
  <c r="I81" i="89"/>
  <c r="I76" i="89"/>
  <c r="D89" i="8"/>
  <c r="H92" i="89"/>
  <c r="H83" i="89"/>
  <c r="H78" i="89"/>
  <c r="I92" i="89"/>
  <c r="I87" i="89"/>
  <c r="H82" i="89"/>
  <c r="H77" i="89"/>
  <c r="I82" i="89"/>
  <c r="I77" i="89"/>
  <c r="I78" i="89"/>
  <c r="E89" i="89"/>
  <c r="H2" i="53"/>
  <c r="F87" i="89"/>
  <c r="H87" i="89"/>
  <c r="G87" i="89"/>
  <c r="D93" i="89"/>
  <c r="E93" i="89"/>
  <c r="H79" i="89"/>
  <c r="H76" i="89"/>
  <c r="G77" i="89"/>
  <c r="G82" i="89"/>
  <c r="F82" i="89"/>
  <c r="F77" i="89"/>
  <c r="G78" i="89"/>
  <c r="I83" i="89"/>
  <c r="G81" i="89"/>
  <c r="H81" i="89"/>
  <c r="F81" i="89"/>
  <c r="D89" i="89"/>
  <c r="G76" i="89"/>
  <c r="L73" i="72" l="1"/>
  <c r="K11" i="72"/>
  <c r="F96" i="89"/>
  <c r="G96" i="89" s="1"/>
  <c r="O74" i="53"/>
  <c r="O23" i="53"/>
  <c r="P57" i="53"/>
  <c r="P73" i="53"/>
  <c r="P20" i="53"/>
  <c r="P35" i="53"/>
  <c r="P41" i="53"/>
  <c r="P65" i="53"/>
  <c r="O9" i="53"/>
  <c r="P33" i="53"/>
  <c r="P45" i="53"/>
  <c r="P3" i="53"/>
  <c r="P63" i="53"/>
  <c r="P5" i="53"/>
  <c r="P32" i="53"/>
  <c r="O35" i="53"/>
  <c r="P70" i="53"/>
  <c r="P4" i="53"/>
  <c r="P23" i="53"/>
  <c r="O39" i="53"/>
  <c r="P52" i="53"/>
  <c r="O63" i="53"/>
  <c r="O41" i="53"/>
  <c r="O31" i="53"/>
  <c r="O8" i="53"/>
  <c r="O34" i="53"/>
  <c r="O38" i="53"/>
  <c r="O44" i="53"/>
  <c r="O70" i="53"/>
  <c r="O48" i="53"/>
  <c r="O58" i="53"/>
  <c r="P43" i="53"/>
  <c r="P7" i="53"/>
  <c r="P15" i="53"/>
  <c r="P38" i="53"/>
  <c r="P42" i="53"/>
  <c r="O45" i="53"/>
  <c r="O57" i="53"/>
  <c r="O59" i="53"/>
  <c r="P59" i="53"/>
  <c r="P69" i="53"/>
  <c r="P71" i="53"/>
  <c r="O46" i="53"/>
  <c r="O4" i="53"/>
  <c r="P10" i="53"/>
  <c r="P39" i="53"/>
  <c r="P44" i="53"/>
  <c r="P53" i="53"/>
  <c r="O61" i="53"/>
  <c r="P68" i="53"/>
  <c r="O24" i="53"/>
  <c r="P51" i="53"/>
  <c r="P75" i="53"/>
  <c r="P26" i="53"/>
  <c r="O37" i="53"/>
  <c r="P8" i="53"/>
  <c r="P19" i="53"/>
  <c r="O73" i="53"/>
  <c r="O3" i="53"/>
  <c r="O32" i="53"/>
  <c r="O21" i="53"/>
  <c r="O62" i="53"/>
  <c r="O27" i="53"/>
  <c r="O68" i="53"/>
  <c r="O53" i="53"/>
  <c r="O11" i="53"/>
  <c r="P21" i="53"/>
  <c r="P25" i="53"/>
  <c r="P27" i="53"/>
  <c r="O33" i="53"/>
  <c r="P40" i="53"/>
  <c r="O47" i="53"/>
  <c r="O51" i="53"/>
  <c r="O65" i="53"/>
  <c r="O69" i="53"/>
  <c r="O71" i="53"/>
  <c r="O7" i="53"/>
  <c r="P24" i="53"/>
  <c r="P48" i="53"/>
  <c r="P62" i="53"/>
  <c r="P11" i="53"/>
  <c r="O20" i="53"/>
  <c r="P22" i="53"/>
  <c r="O26" i="53"/>
  <c r="P58" i="53"/>
  <c r="O60" i="53"/>
  <c r="P61" i="53"/>
  <c r="P31" i="53"/>
  <c r="P9" i="53"/>
  <c r="O43" i="53"/>
  <c r="P60" i="53"/>
  <c r="P34" i="53"/>
  <c r="P54" i="53"/>
  <c r="P72" i="53"/>
  <c r="O75" i="53"/>
  <c r="O72" i="53"/>
  <c r="O6" i="53"/>
  <c r="O66" i="53"/>
  <c r="P47" i="53"/>
  <c r="P74" i="53"/>
  <c r="P6" i="53"/>
  <c r="P12" i="53"/>
  <c r="P67" i="53"/>
  <c r="P66" i="53"/>
  <c r="P46" i="53"/>
  <c r="O5" i="53"/>
  <c r="P37" i="53"/>
  <c r="P50" i="53"/>
  <c r="P49" i="53"/>
  <c r="P64" i="53"/>
  <c r="O19" i="53"/>
  <c r="P36" i="53"/>
  <c r="O10" i="53"/>
  <c r="O42" i="53"/>
  <c r="O36" i="53"/>
  <c r="O22" i="53"/>
  <c r="O25" i="53"/>
  <c r="O40" i="53"/>
  <c r="O50" i="53"/>
  <c r="O64" i="53"/>
  <c r="O49" i="53"/>
  <c r="O15" i="53"/>
  <c r="E86" i="53"/>
  <c r="O12" i="53"/>
  <c r="O52" i="53"/>
  <c r="O54" i="53"/>
  <c r="O67" i="53"/>
  <c r="F89" i="8"/>
  <c r="G89" i="8"/>
  <c r="L87" i="89"/>
  <c r="M87" i="89"/>
  <c r="E90" i="53"/>
  <c r="E91" i="53" s="1"/>
  <c r="E95" i="8"/>
  <c r="H90" i="53"/>
  <c r="H91" i="53" s="1"/>
  <c r="F89" i="89"/>
  <c r="G89" i="89"/>
  <c r="O77" i="53" l="1"/>
  <c r="P77" i="53"/>
  <c r="E87" i="53"/>
</calcChain>
</file>

<file path=xl/sharedStrings.xml><?xml version="1.0" encoding="utf-8"?>
<sst xmlns="http://schemas.openxmlformats.org/spreadsheetml/2006/main" count="3903" uniqueCount="569">
  <si>
    <t>Articles Appro</t>
  </si>
  <si>
    <t>vendus aux clients</t>
  </si>
  <si>
    <t>SEMENCES</t>
  </si>
  <si>
    <t>Gamm Vert</t>
  </si>
  <si>
    <t>EQUIPEMENT</t>
  </si>
  <si>
    <t>PHYTOPHARMACIE</t>
  </si>
  <si>
    <t>ENGRAIS</t>
  </si>
  <si>
    <t>ALIMENTS</t>
  </si>
  <si>
    <t>PRESTATIONS</t>
  </si>
  <si>
    <t>Articles Gamm Vert</t>
  </si>
  <si>
    <t>VEGETAUX</t>
  </si>
  <si>
    <t>Gamm Vert et aux</t>
  </si>
  <si>
    <t>adhérents</t>
  </si>
  <si>
    <t>VEGETAUX D'EXTER</t>
  </si>
  <si>
    <t>PLANTES ANN/VIVA</t>
  </si>
  <si>
    <t>MENAGER</t>
  </si>
  <si>
    <t>CONSERVATION</t>
  </si>
  <si>
    <t>BROSSERIE</t>
  </si>
  <si>
    <t>JARDINAGE</t>
  </si>
  <si>
    <t>ELEVAGE</t>
  </si>
  <si>
    <t>LAITERIE</t>
  </si>
  <si>
    <t>Rayons Gamm Vert</t>
  </si>
  <si>
    <t>AMENAGEMENTS</t>
  </si>
  <si>
    <t>BRICOLAGE</t>
  </si>
  <si>
    <t>OUTILLAGE A MAIN</t>
  </si>
  <si>
    <t>ELECTRICITE</t>
  </si>
  <si>
    <t>QUINCAILLERIE</t>
  </si>
  <si>
    <t>FERME ET BASSE-C</t>
  </si>
  <si>
    <t>ANIMAUX FAMILIER</t>
  </si>
  <si>
    <t>TOTAL</t>
  </si>
  <si>
    <t>TOTAL APPRO</t>
  </si>
  <si>
    <t>VEGETAUX D'INTER</t>
  </si>
  <si>
    <t>OUTILS</t>
  </si>
  <si>
    <t>MOTOCULTURE</t>
  </si>
  <si>
    <t>SEMIS ET PROTECT</t>
  </si>
  <si>
    <t>ARROSAGE-PULVERI</t>
  </si>
  <si>
    <t>DECORATION</t>
  </si>
  <si>
    <t>ENGRAIS-AMENDEME</t>
  </si>
  <si>
    <t>PLEIN AIR</t>
  </si>
  <si>
    <t>CLOTURES</t>
  </si>
  <si>
    <t>MANUTENTION</t>
  </si>
  <si>
    <t>VETEMENT/CHAUSSA</t>
  </si>
  <si>
    <t>REGIONAL ET DIVE</t>
  </si>
  <si>
    <t>ALIMENTATION ANI</t>
  </si>
  <si>
    <t>écart</t>
  </si>
  <si>
    <t>écart %</t>
  </si>
  <si>
    <t xml:space="preserve">Mise à jour des libellés </t>
  </si>
  <si>
    <t>mois</t>
  </si>
  <si>
    <t>0.1 SEMENCES</t>
  </si>
  <si>
    <t>0.2 EQUIPEMENT</t>
  </si>
  <si>
    <t>0.5 ALIMENTS</t>
  </si>
  <si>
    <t>0.9 PRESTATIONS</t>
  </si>
  <si>
    <t>5 MENAGER.5 MENAGER</t>
  </si>
  <si>
    <t>5 MENAGER.53 PRODUITS D'ENTRETIEN</t>
  </si>
  <si>
    <t>5 MENAGER.57 ARTICLE DE CAVE</t>
  </si>
  <si>
    <t>5 MENAGER.54 PRODUITS MENAGERS</t>
  </si>
  <si>
    <t>5 MENAGER.52 RECIPIENTS MENAGERS</t>
  </si>
  <si>
    <t>5 MENAGER.55 CONSERVATION</t>
  </si>
  <si>
    <t>5 MENAGER.51 BROSSERIE</t>
  </si>
  <si>
    <t>5 MENAGER.56 EQUIPEMENT MENAGER</t>
  </si>
  <si>
    <t>5 MENAGER.59 DIVERS MENAGER</t>
  </si>
  <si>
    <t>7 ALIMENTATION ANIMALE.7 ALIMENTATION ANIMALE</t>
  </si>
  <si>
    <t>7 ALIMENTATION ANIMALE.71 FERME ET BASSE-COUR</t>
  </si>
  <si>
    <t>7 ALIMENTATION ANIMALE.73 ANIMAUX FAMILIERS</t>
  </si>
  <si>
    <t>0.0</t>
  </si>
  <si>
    <t>TOTAL ACTIVITE CECAVERT</t>
  </si>
  <si>
    <t>(= ventes articles Gamm Vert)</t>
  </si>
  <si>
    <t>Contrôle cohérence Espace Vert</t>
  </si>
  <si>
    <t>FREQUENTATION</t>
  </si>
  <si>
    <t>CHASSE</t>
  </si>
  <si>
    <t>PECHE</t>
  </si>
  <si>
    <t>ESPACE VERT</t>
  </si>
  <si>
    <t>0.3 PHYTOSANITAIRE</t>
  </si>
  <si>
    <t>0.4 FERTILISANTS</t>
  </si>
  <si>
    <t xml:space="preserve">Participation </t>
  </si>
  <si>
    <t>0.8 MARCHE DIRECT/EV</t>
  </si>
  <si>
    <t>ISOLATION</t>
  </si>
  <si>
    <t>AUTRES</t>
  </si>
  <si>
    <t>VINS</t>
  </si>
  <si>
    <t>OFFRE FIDELITE 7 EUROS    96538</t>
  </si>
  <si>
    <t>BATIMENT-MATERIAUX-BOIS</t>
  </si>
  <si>
    <t>non inclus BRI FID 7€</t>
  </si>
  <si>
    <t>Total hors famille batielevage</t>
  </si>
  <si>
    <t>PRESTATIONS**</t>
  </si>
  <si>
    <t>2 JARDINAGE + 82 V JARDINAGE.2 JARDINAGE + 82 V JARDINAGE</t>
  </si>
  <si>
    <t>2 JARDINAGE + 82 V JARDINAGE.22 ARROSAGE-PULVERISATI + 822 V ARROSAGE</t>
  </si>
  <si>
    <t>2 JARDINAGE + 82 V JARDINAGE.23 PRODUITS TRAITEMENT + 823 V PRODUITS TRAITEMEN</t>
  </si>
  <si>
    <t>2 JARDINAGE + 82 V JARDINAGE.24 ENGRAIS-AMENDEMENTS + 824 V ENGRAIS/SUPPORT</t>
  </si>
  <si>
    <t>2 JARDINAGE + 82 V JARDINAGE.25 CONTENANT-AGREMENT</t>
  </si>
  <si>
    <t>2 JARDINAGE + 82 V JARDINAGE.26 SEMIS ET PROTECTION + 826 V MAT SEMIS PROTECT</t>
  </si>
  <si>
    <t>2 JARDINAGE + 82 V JARDINAGE.27 MOTOCULTURE</t>
  </si>
  <si>
    <t>2 JARDINAGE + 82 V JARDINAGE.28 DECORATION</t>
  </si>
  <si>
    <t>2 JARDINAGE + 82 V JARDINAGE.29 DIVERS JARDINAGE</t>
  </si>
  <si>
    <t>6 ELEVAGE + 86 V ELEVAGE.6 ELEVAGE + 86 V ELEVAGE</t>
  </si>
  <si>
    <t>6 ELEVAGE + 86 V ELEVAGE.61 MATERIEL BASSE COUR</t>
  </si>
  <si>
    <t>6 ELEVAGE + 86 V ELEVAGE.623 GROS MATERIEL</t>
  </si>
  <si>
    <t>6 ELEVAGE + 86 V ELEVAGE.62 MATERIEL ELEVAGE  -  623 GROS MATERIEL</t>
  </si>
  <si>
    <t>6 ELEVAGE + 86 V ELEVAGE.63 CLOTURES ELECTRIQUES</t>
  </si>
  <si>
    <t>6 ELEVAGE + 86 V ELEVAGE.64 LAITERIE</t>
  </si>
  <si>
    <t>6 ELEVAGE + 86 V ELEVAGE.65 QUINCAILLERIE VETER</t>
  </si>
  <si>
    <t>6 ELEVAGE + 86 V ELEVAGE.66 PRODUITS D'HYGIENE</t>
  </si>
  <si>
    <t>6 ELEVAGE + 86 V ELEVAGE.67 ACCESS. ANIM. FAM.</t>
  </si>
  <si>
    <t>6 ELEVAGE + 86 V ELEVAGE.68 EQUIPEMENT CHEVAL</t>
  </si>
  <si>
    <t>6 ELEVAGE + 86 V ELEVAGE.69 DIVERS ELEVAGE</t>
  </si>
  <si>
    <t>6 ELEVAGE + 86 V ELEVAGE.860 MARCHE DIRECT</t>
  </si>
  <si>
    <t>20 PRODUITS AGRICOLES</t>
  </si>
  <si>
    <t>3 AMENAGEMENTS + 83 V AMENAGEMENTS.3 AMENAGEMENTS + 83 V AMENAGEMENTS</t>
  </si>
  <si>
    <t>3 AMENAGEMENTS + 83 V AMENAGEMENTS.31 EQUIPEMENT DU JARDIN + 831 V EQUIPEMENT DU JARD</t>
  </si>
  <si>
    <t>3 AMENAGEMENTS + 83 V AMENAGEMENTS.32 CLOTURES</t>
  </si>
  <si>
    <t>3 AMENAGEMENTS + 83 V AMENAGEMENTS.33 PLEIN AIR</t>
  </si>
  <si>
    <t>3 AMENAGEMENTS + 83 V AMENAGEMENTS.34 BOIS + 35 BATIMENT-MATERIAUX</t>
  </si>
  <si>
    <t>3 AMENAGEMENTS + 83 V AMENAGEMENTS.36 ISOLATION</t>
  </si>
  <si>
    <t>3 AMENAGEMENTS + 83 V AMENAGEMENTS.37 COUVERTURE/GOUTTIERE</t>
  </si>
  <si>
    <t>3 AMENAGEMENTS + 83 V AMENAGEMENTS.38 MANUTENTION</t>
  </si>
  <si>
    <t>4 VETEMENT/CHAUSSANT + 84 V VETEMENT/CHAUSSANT.4 VETEMENT/CHAUSSANT + 84 V VETEMENT/CHAUSSANT</t>
  </si>
  <si>
    <t>4 VETEMENT/CHAUSSANT + 84 V VETEMENT/CHAUSSANT.41 LOISIRS HIVER</t>
  </si>
  <si>
    <t>4 VETEMENT/CHAUSSANT + 84 V VETEMENT/CHAUSSANT.42 TRAVAIL/SECURITE + 842 V TRAVAIL-SECURITE</t>
  </si>
  <si>
    <t>4 VETEMENT/CHAUSSANT + 84 V VETEMENT/CHAUSSANT.45 RANDONNE</t>
  </si>
  <si>
    <t>4 VETEMENT/CHAUSSANT + 84 V VETEMENT/CHAUSSANT.46 LOISIRS ETE</t>
  </si>
  <si>
    <t>4 VETEMENT/CHAUSSANT + 84 V VETEMENT/CHAUSSANT.47 EQUITATION</t>
  </si>
  <si>
    <t>4 VETEMENT/CHAUSSANT + 84 V VETEMENT/CHAUSSANT.48 CHASSE</t>
  </si>
  <si>
    <t>4 VETEMENT/CHAUSSANT + 84 V VETEMENT/CHAUSSANT.49 PECHE</t>
  </si>
  <si>
    <t>1 BRICOLAGE + 81 V BRICOLAGE.1 BRICOLAGE + 81 V BRICOLAGE</t>
  </si>
  <si>
    <t>10 REGIONAL ET DIVERS  -  OFFRE FIDELITE 7 EUROS    96538.10 REGIONAL ET DIVERS</t>
  </si>
  <si>
    <t>10 REGIONAL ET DIVERS  -  OFFRE FIDELITE 7 EUROS    96538.1041 VIN</t>
  </si>
  <si>
    <t>10 REGIONAL ET DIVERS  -  OFFRE FIDELITE 7 EUROS    96538.107 PRESTATIONS</t>
  </si>
  <si>
    <t>10 REGIONAL ET DIVERS  -  OFFRE FIDELITE 7 EUROS    96538.10 REGIONAL ET DIVERS  -  1041 VIN  -  107 PRESTATIONS</t>
  </si>
  <si>
    <t>7 ALIMENTATION ANIMALE.74 ALIMENT CHIEN + 75 ALIMENT CHAT + 76 ALIMENT CHEVAL</t>
  </si>
  <si>
    <t>GAMM VERT  -  OFFRE FIDELITE 7 EUROS    96538</t>
  </si>
  <si>
    <t>9 VEGETAUX + 89 V VEGETAUX.9 VEGETAUX + 89 V VEGETAUX</t>
  </si>
  <si>
    <t>9 VEGETAUX + 89 V VEGETAUX.91 SEMENCES ET BULBES + 891 V SEMENCES BULBES</t>
  </si>
  <si>
    <t>9 VEGETAUX + 89 V VEGETAUX.92 PLANTS POMME DE TERR</t>
  </si>
  <si>
    <t>9 VEGETAUX + 89 V VEGETAUX.93 VEGETAUX D'EXTERIEUR</t>
  </si>
  <si>
    <t xml:space="preserve">  **les BRI de 7€ ont été retirés pour faciliter la lecture</t>
  </si>
  <si>
    <t>(= ventes articles GV)</t>
  </si>
  <si>
    <t>CTRL FREQUENTATION</t>
  </si>
  <si>
    <t xml:space="preserve"> **les BRI de 7€  sont retirés des prestations pour faciliter la lecture </t>
  </si>
  <si>
    <t>CA</t>
  </si>
  <si>
    <t>Nbr BRI</t>
  </si>
  <si>
    <t>7 ALIMENTATION ANIMALE.74 ALIMENT CHIEN</t>
  </si>
  <si>
    <t>7 ALIMENTATION ANIMALE.75 ALIMENT CHAT</t>
  </si>
  <si>
    <t>7 ALIMENTATION ANIMALE.76 ALIMENT CHEVAL</t>
  </si>
  <si>
    <t>CHIEN</t>
  </si>
  <si>
    <t>CHATS</t>
  </si>
  <si>
    <t>CHEVAL</t>
  </si>
  <si>
    <t>2 JARDINAGE + 82 V JARDINAGE.21 OUTILS  +  821 V OUTILS</t>
  </si>
  <si>
    <t>9 VEGETAUX + 89 V VEGETAUX.94 PLANTES ANN/VIVACES</t>
  </si>
  <si>
    <t>Marge</t>
  </si>
  <si>
    <t>Participation</t>
  </si>
  <si>
    <t>SEMENCES ET BULBES</t>
  </si>
  <si>
    <t>PLANTES SAISONNIERES</t>
  </si>
  <si>
    <t>AUTRES PLANTES</t>
  </si>
  <si>
    <t>BULBES</t>
  </si>
  <si>
    <t>GAZONS</t>
  </si>
  <si>
    <t>GRAINES ET SEMENCES</t>
  </si>
  <si>
    <t>CONTENANTS</t>
  </si>
  <si>
    <t>PDTS TRAITEMENT</t>
  </si>
  <si>
    <t>TOND ET AUTOPORT</t>
  </si>
  <si>
    <t>PIECES DET</t>
  </si>
  <si>
    <t>AUTRES MAT</t>
  </si>
  <si>
    <t>EQUIPEMENT JARDIN</t>
  </si>
  <si>
    <t>CLOT COUV GOUTT MANUT</t>
  </si>
  <si>
    <t>FERME ET BASSE COUR</t>
  </si>
  <si>
    <t>ACCESSOIRES EPI</t>
  </si>
  <si>
    <t>CHAUSSANTS</t>
  </si>
  <si>
    <t>VETEMENTS</t>
  </si>
  <si>
    <t>PRODUITS DU TERROIR</t>
  </si>
  <si>
    <t>EPICERIE</t>
  </si>
  <si>
    <t>LIQUIDES</t>
  </si>
  <si>
    <t>PDTS MENAGERS</t>
  </si>
  <si>
    <t>EQUIPEMENT MENAGER</t>
  </si>
  <si>
    <t>PDTS D'ENTRET</t>
  </si>
  <si>
    <t>BOUTEILLES DE GAZ</t>
  </si>
  <si>
    <t>CONSERV CAVE CUISINE</t>
  </si>
  <si>
    <t>QUINCAILLERIE CLOUTERIE</t>
  </si>
  <si>
    <t>PEINT SPEC PDT</t>
  </si>
  <si>
    <t>EQUIPEMENT ENTRET VEHIC</t>
  </si>
  <si>
    <t>OUTILLAGE MAIN</t>
  </si>
  <si>
    <t>OUTILLAGE ELEC THERM</t>
  </si>
  <si>
    <t>ACCESSOIRES ANIM FAM</t>
  </si>
  <si>
    <t>ANIMAUX VIVANTS</t>
  </si>
  <si>
    <t>CLOT ELEC</t>
  </si>
  <si>
    <t>MAT BASSE COUR</t>
  </si>
  <si>
    <t>MAT EQUIP CHEVAL</t>
  </si>
  <si>
    <t>MAT HYG ELEVAGE</t>
  </si>
  <si>
    <t>LOISIRS ET PRESTATIONS</t>
  </si>
  <si>
    <t>LOISIR AP</t>
  </si>
  <si>
    <t>Classe magasin</t>
  </si>
  <si>
    <t>CA HT N-1</t>
  </si>
  <si>
    <t>CA HT N-2</t>
  </si>
  <si>
    <t>01 GV2</t>
  </si>
  <si>
    <t>Total</t>
  </si>
  <si>
    <t>02 GV1</t>
  </si>
  <si>
    <t>03 GVV2</t>
  </si>
  <si>
    <t>04 GVV1</t>
  </si>
  <si>
    <t>05 DEPOT GP</t>
  </si>
  <si>
    <t>06 DEPOT MIXTE</t>
  </si>
  <si>
    <t>07 DEPOT AGRI</t>
  </si>
  <si>
    <t>08 DEPOT SANS LISA</t>
  </si>
  <si>
    <t>09 VEHICULE MOBILE</t>
  </si>
  <si>
    <t>10 SIEGE</t>
  </si>
  <si>
    <t>13 AUTRES</t>
  </si>
  <si>
    <t>Octobre</t>
  </si>
  <si>
    <t>VETEMENTS DE LOISIR OUTDOOR</t>
  </si>
  <si>
    <t>RANDONNEE ET LOISIRS PLEIN-AIR</t>
  </si>
  <si>
    <t>CIMENT EN SAC ? 25 KG</t>
  </si>
  <si>
    <t>BOIS</t>
  </si>
  <si>
    <t>MADRIERS - BASTAINGS</t>
  </si>
  <si>
    <t>ACCESSOIRES DE COUVERTURE: FIXATIONS</t>
  </si>
  <si>
    <t>DRAINS ET ACCESSOIRES</t>
  </si>
  <si>
    <t>RACCORDS TUYAUX PVC</t>
  </si>
  <si>
    <t>TOLES - PLAQUES ACIER</t>
  </si>
  <si>
    <t>TUYAUX PVC</t>
  </si>
  <si>
    <t>MANCHONS - JOINTS</t>
  </si>
  <si>
    <t>ECHELLES - ESCABEAUX - ECHAFAUDAGES</t>
  </si>
  <si>
    <t>BOULONNERIE</t>
  </si>
  <si>
    <t>CHEVILLES</t>
  </si>
  <si>
    <t>CLOUTERIE</t>
  </si>
  <si>
    <t>VISSERIE</t>
  </si>
  <si>
    <t>AMPOULES</t>
  </si>
  <si>
    <t>ENROULEURS - PROLONGATEURS - PROJECTEURS</t>
  </si>
  <si>
    <t>MATERIELS D INSTALLATION</t>
  </si>
  <si>
    <t>PRODUITS D ENTRETIEN: ANTIGEL</t>
  </si>
  <si>
    <t>MAÇONNERIE</t>
  </si>
  <si>
    <t>ACCESSOIRES OUTILLAGE ELECTRI ET THERMI</t>
  </si>
  <si>
    <t>COMPRESSEURS ET ACCESSOIRES</t>
  </si>
  <si>
    <t>POSTES A SOUDER ET ACCESSOIRES</t>
  </si>
  <si>
    <t>AEROSOLS</t>
  </si>
  <si>
    <t>PEINTURES D INTERIEUR</t>
  </si>
  <si>
    <t>PEINTURES MATERIAUX: BOIS, FER, SOL</t>
  </si>
  <si>
    <t>POUDRES ET ENDUITS GRAND PUBLIC  ? 25 KG</t>
  </si>
  <si>
    <t>BATIMENT</t>
  </si>
  <si>
    <t>QUINCAILLERIE D AMEUBLEMENT</t>
  </si>
  <si>
    <t>SERRURERIE</t>
  </si>
  <si>
    <t>ETANCHEITE</t>
  </si>
  <si>
    <t>PROTECTION DES BOIS - VERNIS</t>
  </si>
  <si>
    <t>AUTRES ELEVAGE: GRAISSE A TRAIRE</t>
  </si>
  <si>
    <t>ACCESSOIRES  LAITERIE</t>
  </si>
  <si>
    <t>RECIPIENTS LAITERIE</t>
  </si>
  <si>
    <t>CHAINES - LICOLS - LONGES D ELEVAGE</t>
  </si>
  <si>
    <t>GROS MATERIELS D ELEVAGE</t>
  </si>
  <si>
    <t>PIECES DETACHEES MATERIEL D ELEVAGE</t>
  </si>
  <si>
    <t>CASTRATION - CONTENTION</t>
  </si>
  <si>
    <t>ENTRETIEN - PANSAGE</t>
  </si>
  <si>
    <t>PIECE DETACHEE QUINCAILLERIE VETERINAIRE</t>
  </si>
  <si>
    <t>TONTE</t>
  </si>
  <si>
    <t>ENTERRES - GOUTTE A GOUTTE</t>
  </si>
  <si>
    <t>VITRINE A LA COUPE PRODUITS REGIONAUX</t>
  </si>
  <si>
    <t>AUTRES PRODUITS A LA COUPE</t>
  </si>
  <si>
    <t>BATTERIES D ACCUMULATEURS - CHARGEURS</t>
  </si>
  <si>
    <t>ENTRETIEN ET HYGIENE</t>
  </si>
  <si>
    <t>ACCESSOIRES JETABLES</t>
  </si>
  <si>
    <t>AUTRE ACCESSOIRE JETABLE</t>
  </si>
  <si>
    <t>CONGELATEURS ET ACCESSOIRES</t>
  </si>
  <si>
    <t>CIRES</t>
  </si>
  <si>
    <t>AUTRES ARROSAGES: PROGRAMMATEUR</t>
  </si>
  <si>
    <t>CADRES ET ARTICLES DECORATIFS</t>
  </si>
  <si>
    <t>FILS - CABLES - GAINES</t>
  </si>
  <si>
    <t>PROTECTION TETE</t>
  </si>
  <si>
    <t>CONTENANTS PIERRE RECONSTITUEE</t>
  </si>
  <si>
    <t>BASSINE ALIMENTAIRE</t>
  </si>
  <si>
    <t>COMPOSITIONS TVA 5,5%</t>
  </si>
  <si>
    <t>FERRAILLAGE, TREILLIS,</t>
  </si>
  <si>
    <t>PARPAINGS</t>
  </si>
  <si>
    <t>BUSES - TUYAUX CIMENT</t>
  </si>
  <si>
    <t>TASSEAUX - MOULURES BATIMENT</t>
  </si>
  <si>
    <t>ROULEAUX D ISOLANTS - VRAC</t>
  </si>
  <si>
    <t>APPAREILS ELECTROPORTATIFS</t>
  </si>
  <si>
    <t>SELS ADOUCISSEURS</t>
  </si>
  <si>
    <t>SEMENCES GRANDES CULTURES</t>
  </si>
  <si>
    <t>CEREALES HIVER</t>
  </si>
  <si>
    <t>AUTRES CEREALES</t>
  </si>
  <si>
    <t>PANNEAUX DE PARTICULES</t>
  </si>
  <si>
    <t>PEINTURES PLAFOND</t>
  </si>
  <si>
    <t>CARTOUCHES ET ACCESSOIRES DE CHASSE</t>
  </si>
  <si>
    <t>RANGEMENT: CASIER BOITE A LETTRE KIT</t>
  </si>
  <si>
    <t>TOLES - PLAQUES AUTRES MATIERES</t>
  </si>
  <si>
    <t>REMORQUES ET ACCESSOIRES</t>
  </si>
  <si>
    <t>EQUIPEMENTS DIVERS</t>
  </si>
  <si>
    <t>STOCKAGE</t>
  </si>
  <si>
    <t>CARBURANT</t>
  </si>
  <si>
    <t>Groupe</t>
  </si>
  <si>
    <t>Segment</t>
  </si>
  <si>
    <t>Sous segment</t>
  </si>
  <si>
    <t>CA HT N</t>
  </si>
  <si>
    <t>Marge N</t>
  </si>
  <si>
    <t>Marge N-1</t>
  </si>
  <si>
    <t>Marge N-2</t>
  </si>
  <si>
    <t>Qte N</t>
  </si>
  <si>
    <t>Qte N-1</t>
  </si>
  <si>
    <t>Qte N-2</t>
  </si>
  <si>
    <t>Var CA HT N/N-1</t>
  </si>
  <si>
    <t>Var CA HT N/N-2</t>
  </si>
  <si>
    <t>Var Qte N/N-1</t>
  </si>
  <si>
    <t>Var Qte N/N-2</t>
  </si>
  <si>
    <t>% Marge N</t>
  </si>
  <si>
    <t>% Marge N-1</t>
  </si>
  <si>
    <t>% Marge N-2</t>
  </si>
  <si>
    <t>ALIMENTATION ANIMALE</t>
  </si>
  <si>
    <t>ALIMENTATION ANIMAUX FAMILIERS</t>
  </si>
  <si>
    <t>ALIMENTATION OISEAUX DE CAGE ET VOLIERE</t>
  </si>
  <si>
    <t>ALIMENTATION OISEAUX DE LA NATURE</t>
  </si>
  <si>
    <t>ALIMENTATION POISSONS, REPTILES</t>
  </si>
  <si>
    <t>ALIMENTATION RONGEURS</t>
  </si>
  <si>
    <t>ALIMENTATION CHAT</t>
  </si>
  <si>
    <t>ALIMENTATION CHAT: FRIANDISES ET AUTRES</t>
  </si>
  <si>
    <t>ALIMENTATION CHAT: HUMIDE</t>
  </si>
  <si>
    <t>ALIMENTATION CHAT: SEC</t>
  </si>
  <si>
    <t>ALIMENTATION CHEVAL</t>
  </si>
  <si>
    <t>ALIMENTATION CHEVAL:  FLOCONNES</t>
  </si>
  <si>
    <t>ALIMENTATION CHEVAL: GRANULES</t>
  </si>
  <si>
    <t>AUTRES ALIMENTS CHEVAL</t>
  </si>
  <si>
    <t>COMPLEMENTS ALIMENTAIRES CHEVAUX 5,5%</t>
  </si>
  <si>
    <t>ALIMENTATION CHIEN</t>
  </si>
  <si>
    <t>ALIMENTATION  CHIEN:  SEC</t>
  </si>
  <si>
    <t>ALIMENTATION  CHIEN: PATES - RIZ</t>
  </si>
  <si>
    <t>ALIMENTATION CHIEN: AUTRES - TVA 5,5%</t>
  </si>
  <si>
    <t>ALIMENTATION CHIEN: FRIANDISES ET AUTRES</t>
  </si>
  <si>
    <t>ALIMENTATION CHIEN: HUMIDE</t>
  </si>
  <si>
    <t>ALIMENTATION FERME ET BASSE-COUR</t>
  </si>
  <si>
    <t>ALIMENTATION AUTRES ANIMAUX DE LA FERME</t>
  </si>
  <si>
    <t>ALIMENTATION LAPINS</t>
  </si>
  <si>
    <t>ALIMENTATION PIGEONS</t>
  </si>
  <si>
    <t>ALIMENTATION VOLAILLES</t>
  </si>
  <si>
    <t>CEREALES ET MELANGES</t>
  </si>
  <si>
    <t>COMPLEMENTS ALIMENTAIRES BASSE-COUR</t>
  </si>
  <si>
    <t>SELS</t>
  </si>
  <si>
    <t>BATIMENT - MATERIAUX</t>
  </si>
  <si>
    <t>SABLES - GRAVIERS</t>
  </si>
  <si>
    <t>CANISSES - BRANDES</t>
  </si>
  <si>
    <t>GRILLAGES ET BORDURES PLASTIFIES</t>
  </si>
  <si>
    <t>GRILLAGES GALVANISES</t>
  </si>
  <si>
    <t>PIQUETS ET ACCESSOIRES METAL</t>
  </si>
  <si>
    <t>RONCES</t>
  </si>
  <si>
    <t>COUVERTURE - GOUTTIERES</t>
  </si>
  <si>
    <t>GOUTTIERES, ACCESSOIRES, COLLECTEURS</t>
  </si>
  <si>
    <t>EQUIPEMENT DU JARDIN</t>
  </si>
  <si>
    <t>DECORS BOIS</t>
  </si>
  <si>
    <t>FONTAINES</t>
  </si>
  <si>
    <t>PAVES - DALLES</t>
  </si>
  <si>
    <t>PILIERS - MURETS</t>
  </si>
  <si>
    <t>RECUPERATEURS D EAU</t>
  </si>
  <si>
    <t>SILOS A COMPOST</t>
  </si>
  <si>
    <t>AUTRES MOBILIERS DE RANGEMENT</t>
  </si>
  <si>
    <t>BROUETTES</t>
  </si>
  <si>
    <t>AUTRE ACCESSOIRE DE PLEIN AIR  TVA 19.6%</t>
  </si>
  <si>
    <t>BARBECUES - CHARBON DE BOIS</t>
  </si>
  <si>
    <t>MOBILIERS DE JARDIN</t>
  </si>
  <si>
    <t>PORTIQUES</t>
  </si>
  <si>
    <t>CLOUTERIE - BOULONNERIE - VISSERIE</t>
  </si>
  <si>
    <t>CRAMPILLONS</t>
  </si>
  <si>
    <t>PILES - BOITIERS</t>
  </si>
  <si>
    <t>EQUIPEMENT - ENTRETIEN DES VEHICULES</t>
  </si>
  <si>
    <t>ACCESSOIRES VEHICULES</t>
  </si>
  <si>
    <t>LUBRIFIANTS</t>
  </si>
  <si>
    <t>MATERIELS DE LUBRIFICATION</t>
  </si>
  <si>
    <t>SIGNALISATIONS</t>
  </si>
  <si>
    <t>AGRAFAGE</t>
  </si>
  <si>
    <t>OUTILLAGE D ATELIER</t>
  </si>
  <si>
    <t>OUTILS DE PEINTRE: PINCEAUX, ROULEAUX,</t>
  </si>
  <si>
    <t>OUTILLAGE ELECTRIQUE ET THERMIQUE</t>
  </si>
  <si>
    <t>NETTOYEURS - ASPIRATEURS - ACCESSOIRES</t>
  </si>
  <si>
    <t>PEINTURES</t>
  </si>
  <si>
    <t>PEINTURES D EXTERIEUR: FAÇADE, CREPIS</t>
  </si>
  <si>
    <t>PRODUITS COMPLEMENTAIRES</t>
  </si>
  <si>
    <t>COLLES - ADHESIFS</t>
  </si>
  <si>
    <t>WHITE SPIRIT - AUTRE DILUANT - DECAPANT</t>
  </si>
  <si>
    <t>CHAINERIE - CORDERIE ET ACCESSOIRES</t>
  </si>
  <si>
    <t>PLOMBERIE</t>
  </si>
  <si>
    <t>SPECIALITES</t>
  </si>
  <si>
    <t>PROTECTION DES METAUX</t>
  </si>
  <si>
    <t>ACCESSOIRES ANIMAUX FAMILIERS</t>
  </si>
  <si>
    <t>ACCESSOIRES AQUARIOPHILIE - REPTILES</t>
  </si>
  <si>
    <t>ACCESSOIRES CHAT</t>
  </si>
  <si>
    <t>ACCESSOIRES CHIEN</t>
  </si>
  <si>
    <t>ACCESSOIRES OISEAUX</t>
  </si>
  <si>
    <t>JARDIN AQUATIQUE</t>
  </si>
  <si>
    <t>RONGEURS</t>
  </si>
  <si>
    <t>BASSE-COUR</t>
  </si>
  <si>
    <t>PLANTE AQUATIQUE: EAU FROIDE, EAU CHAUDE</t>
  </si>
  <si>
    <t>POISSONS</t>
  </si>
  <si>
    <t>RONGEURS: LAPINS NAINS</t>
  </si>
  <si>
    <t>CLOTURES ELECTRIQUES</t>
  </si>
  <si>
    <t>ACCESS PIECE DETACHEE CLOTURE ELECTRIQUE</t>
  </si>
  <si>
    <t>CLOTURES ELECTRIQUES: PILES - BATTERIES</t>
  </si>
  <si>
    <t>ELECTRIFICATEUR</t>
  </si>
  <si>
    <t>FILS - RUBANS</t>
  </si>
  <si>
    <t>ISOLATEURS - PIQUETS</t>
  </si>
  <si>
    <t>HYGIENE ELEVAGE</t>
  </si>
  <si>
    <t>AUTRES HYGIENES ELEVAGE 5.5%</t>
  </si>
  <si>
    <t>DETERGENTS ET DESINFECTANTS TVA 19,6%</t>
  </si>
  <si>
    <t>INSECTICIDES</t>
  </si>
  <si>
    <t>MATERIELS D ELEVAGE</t>
  </si>
  <si>
    <t>PETIT MATERIEL ACCESS MATERIEL D ELEVAGE</t>
  </si>
  <si>
    <t>MATERIELS DE BASSE-COUR</t>
  </si>
  <si>
    <t>CLAPIERS</t>
  </si>
  <si>
    <t>COUVEUSE ELEVEUSE EMETTEUR INFRAROUGE</t>
  </si>
  <si>
    <t>MANGEOIRES - ABREUVOIRS</t>
  </si>
  <si>
    <t>MATERIELS ET EQUIPEMENT DU CHEVAL</t>
  </si>
  <si>
    <t>LITIERES CHEVAL TVA 19,6%</t>
  </si>
  <si>
    <t>MATERIELS ET ACCESSOIRES D EQUITATION</t>
  </si>
  <si>
    <t>QUINCAILLERIE VETERINAIRE</t>
  </si>
  <si>
    <t>IDENTIFICATION</t>
  </si>
  <si>
    <t>ARROSAGE - PULVERISATION</t>
  </si>
  <si>
    <t>ACCESSOIRES ARROSAGE LAITON - PLASTIQUE</t>
  </si>
  <si>
    <t>ARROSEURS - ASPERSEURS</t>
  </si>
  <si>
    <t>ARROSOIRS - RAMPES</t>
  </si>
  <si>
    <t>DEVIDOIRS ARROSAGE</t>
  </si>
  <si>
    <t>POMPES - ACCESSOIRES</t>
  </si>
  <si>
    <t>PULVERISATEURS</t>
  </si>
  <si>
    <t>TUYAUX</t>
  </si>
  <si>
    <t>ACCESSOIRES ET SUPPORTS POUR CONTENANTS</t>
  </si>
  <si>
    <t>AUTRES CONTENANTS</t>
  </si>
  <si>
    <t>CONTENANTS EMAILLE</t>
  </si>
  <si>
    <t>CONTENANTS PLASTIQUE</t>
  </si>
  <si>
    <t>CONTENANTS ROTOMOULES</t>
  </si>
  <si>
    <t>CONTENANTS TERRE CUITE</t>
  </si>
  <si>
    <t>ACCESSOIRES DE CHEMINEES</t>
  </si>
  <si>
    <t>ART DE LA TABLE</t>
  </si>
  <si>
    <t>ARTICLES DE NOËL</t>
  </si>
  <si>
    <t>CACHE-POT VASE CERAMIQ  VANNERIE MACRAME</t>
  </si>
  <si>
    <t>FLEURS</t>
  </si>
  <si>
    <t>PETITS MEUBLES - COFFRES - ETAGERES</t>
  </si>
  <si>
    <t>SENTEURS</t>
  </si>
  <si>
    <t>SUJETS DECORATIFS EXTERIEURS</t>
  </si>
  <si>
    <t>ENGRAIS -AMENDEMENTS SUPPORTS  CULTURE</t>
  </si>
  <si>
    <t>ENGRAI GAZ ENGRAI DESHE ENGRAI ANTI-MOUS</t>
  </si>
  <si>
    <t>ENGRAIS PLANTES D APPARTEMENTS</t>
  </si>
  <si>
    <t>ENGRAIS UNIVER POTAG FLEUR CONIFER AGRUM</t>
  </si>
  <si>
    <t>FUMIERS - AMENDEMENTS: CHAUX MAGNESIENNE</t>
  </si>
  <si>
    <t>PAILLIS:ECORCE PAILLETTE BILLE D ARGILE</t>
  </si>
  <si>
    <t>SULFATE DE FER, ACTIVATEURS DE COMPOST</t>
  </si>
  <si>
    <t>TOURBES, TERREAUX, TERRES DE BRUYERE</t>
  </si>
  <si>
    <t>MATERIELS DE SEMIS - PROTECTION</t>
  </si>
  <si>
    <t>GODETS - LIENS - ETIQUETAGE</t>
  </si>
  <si>
    <t>GODETS DE TOURBES</t>
  </si>
  <si>
    <t>MESURES METEO</t>
  </si>
  <si>
    <t>PLASTICULTURE: FILMS, FILETS</t>
  </si>
  <si>
    <t>SERRES :MINI-SERRES, CHASSIS, TUNNELS</t>
  </si>
  <si>
    <t>TREILLI  TUTEUR  LATTIS -RAPHIAS -BORDURE</t>
  </si>
  <si>
    <t>AUTRE APPAREIL A MOTEUR: SCARIF BROYEUR</t>
  </si>
  <si>
    <t>AUTRES MOTOCULTURES</t>
  </si>
  <si>
    <t>DEBROUSSAILLEUSES - COUPE-BORDURES</t>
  </si>
  <si>
    <t>MOTOCULTEURS - MOTOBINEUSE  OUTILS ADAPT</t>
  </si>
  <si>
    <t>PIECES DETACHEES MOTOCULTURE</t>
  </si>
  <si>
    <t>TAILLE-HAIES</t>
  </si>
  <si>
    <t>TONDEUSES AUTOPORTEES ET ACCESSOIRES</t>
  </si>
  <si>
    <t>TONDEUSES ET ACCESSOIRES</t>
  </si>
  <si>
    <t>TRONÇONNEUSES</t>
  </si>
  <si>
    <t>AUTRES OUTILS DE JARDIN</t>
  </si>
  <si>
    <t>MANCHES</t>
  </si>
  <si>
    <t>OUTILS COMBINES: OUTILS ET MANCHES</t>
  </si>
  <si>
    <t>OUTILS DE JARDIN EMMANCHES</t>
  </si>
  <si>
    <t>OUTILS DE JARDIN NON EMMANCHES</t>
  </si>
  <si>
    <t>PETITS OUTILS DE JARDIN</t>
  </si>
  <si>
    <t>TAILLANDERIE - FAUCHAISON - BUCHERONNAGE</t>
  </si>
  <si>
    <t>PRODUITS DE TRAITEMENT</t>
  </si>
  <si>
    <t>ANTI-NUISIBL:ANTI-LIMAC RATICID TAUPICID</t>
  </si>
  <si>
    <t>ANTI-PARASIT  5,5%:  ANTI-INS ANTI-MAL MIX</t>
  </si>
  <si>
    <t>AUTRE PDT JARD MASTIC HORMON ANALYS TER</t>
  </si>
  <si>
    <t>DESHERBANTS: TVA 19,6%</t>
  </si>
  <si>
    <t>DESHERBANTS: TVA 5,5%</t>
  </si>
  <si>
    <t>PIEGES ET REPULSIFS</t>
  </si>
  <si>
    <t>TRAITEMENTS  PLANTES D APPARTEMENTS</t>
  </si>
  <si>
    <t>LOISIRS - PRESTATIONS</t>
  </si>
  <si>
    <t>APICULTURE</t>
  </si>
  <si>
    <t>MATERIELS ET ACCESSOIRES APICOLE</t>
  </si>
  <si>
    <t>PRODUITS APICOLES</t>
  </si>
  <si>
    <t>LOISIRS</t>
  </si>
  <si>
    <t>JEUX ET JOUETS: MODELES REDUITS</t>
  </si>
  <si>
    <t>LIBRAIRIE</t>
  </si>
  <si>
    <t>AUTRES PRESTATIONS</t>
  </si>
  <si>
    <t>MENAGER - USTENSILE DE PREPARATION CULINAIRE</t>
  </si>
  <si>
    <t>ARTICLES DE CAVE</t>
  </si>
  <si>
    <t>BOUCHONS</t>
  </si>
  <si>
    <t>CASIERS A BOUTEILLES</t>
  </si>
  <si>
    <t>MATERIELS ET ACCESSOIRES DE CAVE</t>
  </si>
  <si>
    <t>ARTICLES DE CUISINE</t>
  </si>
  <si>
    <t>COUTELLERIE</t>
  </si>
  <si>
    <t>POELES - CASSEROLES - COCOTTES - AUTRE RECIPIENT M</t>
  </si>
  <si>
    <t>USTENSILES DE CUISINE</t>
  </si>
  <si>
    <t>BALAIS ET BROSSES</t>
  </si>
  <si>
    <t>TAPIS-BROSSE - GRATTE-PIEDS</t>
  </si>
  <si>
    <t>ARTICLES DE CONSERVATION - CONGELATION</t>
  </si>
  <si>
    <t>BOCAUX - RONDELLES - CAPSULES</t>
  </si>
  <si>
    <t>BOITE PLASTIQUE ALIMENTAIRE</t>
  </si>
  <si>
    <t>BOUILLEURS A BOCAUX - ACCESSOIRES</t>
  </si>
  <si>
    <t>ACCESSOIRES ET PRODUITS DE CHAUFFAGE</t>
  </si>
  <si>
    <t>AUTRES APPAREILS MENAGERS</t>
  </si>
  <si>
    <t>PRODUITS D ENTRETIEN</t>
  </si>
  <si>
    <t>DETERGENTS: VAISSELLES</t>
  </si>
  <si>
    <t>INSECTICIDES MENAGERS</t>
  </si>
  <si>
    <t>LESSIVES - ASSOUPLISSANTS</t>
  </si>
  <si>
    <t>RECURANTS - DESINFECTANTS</t>
  </si>
  <si>
    <t>SAVONS</t>
  </si>
  <si>
    <t>PRODUITS MENAGERS</t>
  </si>
  <si>
    <t>AUTRES PRODUITS MENAGERS</t>
  </si>
  <si>
    <t>ESSUYAGES</t>
  </si>
  <si>
    <t>SACS POUBELLES</t>
  </si>
  <si>
    <t>RECIPIENTS MENAGERS</t>
  </si>
  <si>
    <t>RECIPIENTS GALVANISES</t>
  </si>
  <si>
    <t>RECIPIENTS PLASTIQUE</t>
  </si>
  <si>
    <t>CONDIMENT</t>
  </si>
  <si>
    <t>EPICERIE SALEE</t>
  </si>
  <si>
    <t>EPICERIE SUCREE</t>
  </si>
  <si>
    <t>FARINE - PAIN - PATE</t>
  </si>
  <si>
    <t>ALCOOL</t>
  </si>
  <si>
    <t>BIERES - CIDRES</t>
  </si>
  <si>
    <t>LIQUIDE NON ALCOOLISE - JUS DE FRUITS - EAU - SIRO</t>
  </si>
  <si>
    <t>PLANTES ANNUELLES ET VIVACES</t>
  </si>
  <si>
    <t>FRAISIERS</t>
  </si>
  <si>
    <t>GERANIUMS</t>
  </si>
  <si>
    <t>LEGUMES - CONDIMENTAIRES</t>
  </si>
  <si>
    <t>PLANTE SAISONNIERE: CHRYSANTHEME, AUTRE</t>
  </si>
  <si>
    <t>PLANTES A MASSIFS</t>
  </si>
  <si>
    <t>VIVACES</t>
  </si>
  <si>
    <t>BULBES FLEURS</t>
  </si>
  <si>
    <t>BULBES MARAICHERS</t>
  </si>
  <si>
    <t>GRAINES POTAGERES ET FLORALES: SACHETS</t>
  </si>
  <si>
    <t>GRAINES POTAGERES: BOITES</t>
  </si>
  <si>
    <t>SEMENCE GRD CULTURE  PETIT CONDITIONNEMEN</t>
  </si>
  <si>
    <t>VEGETAUX D EXTERIEUR</t>
  </si>
  <si>
    <t>ARBRES ET ARBUSTES D ORNEMENT</t>
  </si>
  <si>
    <t>CONIFERES D ORNEMENT ET ROCAILLES</t>
  </si>
  <si>
    <t>FRUITIERS</t>
  </si>
  <si>
    <t>HAIES</t>
  </si>
  <si>
    <t>PLANTES DE TERRE DE BRUYERE</t>
  </si>
  <si>
    <t>PLANTES GRIMPANTES</t>
  </si>
  <si>
    <t>ROSIERS</t>
  </si>
  <si>
    <t>VEGETAUX MEDITERRANEENS</t>
  </si>
  <si>
    <t>VEGETAUX D INTERIEUR</t>
  </si>
  <si>
    <t>CACTEES</t>
  </si>
  <si>
    <t>PLANTES FLEURIES</t>
  </si>
  <si>
    <t>PLANTES VERTES</t>
  </si>
  <si>
    <t>VETEMENTS - CHAUSSANTS</t>
  </si>
  <si>
    <t>GANTS</t>
  </si>
  <si>
    <t>PROTECTION AUDITIVES</t>
  </si>
  <si>
    <t>PROTECTIONS DES YEUX ET DE LA FACE</t>
  </si>
  <si>
    <t>PROTECTIONS RESPIRATOIRES</t>
  </si>
  <si>
    <t>ACCESSOIRES CHAUSSANTS</t>
  </si>
  <si>
    <t>BOTTES</t>
  </si>
  <si>
    <t>BRODEQUINS</t>
  </si>
  <si>
    <t>CHAUSSURES CHAUSSON CHAUSSURE DE SECURITE</t>
  </si>
  <si>
    <t>VETEMENT TRAVAIL  EQUIP INDIVI DE PROTECT</t>
  </si>
  <si>
    <t>VETEMENTS DE PLUIE</t>
  </si>
  <si>
    <t>VETEMENTS DE SIGNALISATION</t>
  </si>
  <si>
    <t>VETEMENTS EPI</t>
  </si>
  <si>
    <t>VETEMENTS : COLLECTION LOISIRS ETE</t>
  </si>
  <si>
    <t>ACCESSOIRES VETEMENTS ETE</t>
  </si>
  <si>
    <t>VETEMENTS ETE FEMME</t>
  </si>
  <si>
    <t>VETEMENTS ETE HOMME</t>
  </si>
  <si>
    <t>VETEMENTS : COLLECTION LOISIRS HIVER</t>
  </si>
  <si>
    <t>ACCESSOIRES VETEMENTS HIVER</t>
  </si>
  <si>
    <t>VETEMENTS HIVER FEMME</t>
  </si>
  <si>
    <t>VETEMENTS HIVER HOMME</t>
  </si>
  <si>
    <t>Mag-Siège -  CA PRODUIT N / N-1 (du 01/10/2017 au 31/10/2017)</t>
  </si>
  <si>
    <t>GV</t>
  </si>
  <si>
    <t>GVV</t>
  </si>
  <si>
    <t>MAGASIN 1</t>
  </si>
  <si>
    <t>CLASSE MAGASIN</t>
  </si>
  <si>
    <t>GROUPE</t>
  </si>
  <si>
    <t>SEGMENT</t>
  </si>
  <si>
    <t>SOUS SEGMENT</t>
  </si>
  <si>
    <t>Onglet</t>
  </si>
  <si>
    <t>Étiquettes de lignes</t>
  </si>
  <si>
    <t>Total général</t>
  </si>
  <si>
    <t xml:space="preserve">CA HT N </t>
  </si>
  <si>
    <t xml:space="preserve">CA HT N-1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</si>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</sst>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-* #,##0.00\ _F_-;\-* #,##0.00\ _F_-;_-* &quot;-&quot;??\ _F_-;_-@_-"/>
    <numFmt numFmtId="165" formatCode="0.0%"/>
    <numFmt numFmtId="166" formatCode="_-* #,##0\ _F_-;\-* #,##0\ _F_-;_-* &quot;-&quot;??\ _F_-;_-@_-"/>
    <numFmt numFmtId="167" formatCode="#\ ###\ ##0"/>
    <numFmt numFmtId="168" formatCode="#\ ###\ ###"/>
    <numFmt numFmtId="169" formatCode="###\ ###\ ##0.00"/>
    <numFmt numFmtId="171" formatCode="#,##0_ ;[Red]\-#,##0\ "/>
  </numFmts>
  <fonts count="22" x14ac:knownFonts="1">
    <font>
      <sz val="10"/>
      <name val="Arial"/>
    </font>
    <font>
      <sz val="10"/>
      <name val="Arial"/>
      <family val="2"/>
    </font>
    <font>
      <sz val="7"/>
      <name val="Arial"/>
      <family val="2"/>
    </font>
    <font>
      <i/>
      <sz val="7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color indexed="10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6"/>
      <name val="Arial"/>
      <family val="2"/>
    </font>
    <font>
      <sz val="8"/>
      <color indexed="8"/>
      <name val="MS Sans Serif"/>
      <family val="2"/>
    </font>
    <font>
      <b/>
      <sz val="8"/>
      <color indexed="9"/>
      <name val="Arial"/>
      <family val="2"/>
    </font>
    <font>
      <sz val="8"/>
      <color indexed="62"/>
      <name val="Arial"/>
      <family val="2"/>
    </font>
    <font>
      <sz val="6"/>
      <color indexed="6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9"/>
      <color indexed="63"/>
      <name val="Arial"/>
      <family val="2"/>
    </font>
    <font>
      <sz val="9"/>
      <color indexed="8"/>
      <name val="Arial"/>
      <family val="2"/>
    </font>
    <font>
      <b/>
      <sz val="9"/>
      <color indexed="63"/>
      <name val="Arial"/>
      <family val="2"/>
    </font>
    <font>
      <sz val="18"/>
      <color indexed="6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9FCFD"/>
        <bgColor indexed="64"/>
      </patternFill>
    </fill>
    <fill>
      <patternFill patternType="solid">
        <fgColor rgb="FF001748"/>
        <bgColor indexed="64"/>
      </patternFill>
    </fill>
    <fill>
      <patternFill patternType="solid">
        <fgColor rgb="FF316AC5"/>
        <bgColor indexed="64"/>
      </patternFill>
    </fill>
    <fill>
      <patternFill patternType="solid">
        <fgColor rgb="FFF7FAFF"/>
        <bgColor indexed="64"/>
      </patternFill>
    </fill>
    <fill>
      <patternFill patternType="solid">
        <fgColor rgb="FFD8DDE6"/>
        <bgColor indexed="64"/>
      </patternFill>
    </fill>
    <fill>
      <patternFill patternType="solid">
        <fgColor rgb="FFBBC9DD"/>
        <bgColor indexed="64"/>
      </patternFill>
    </fill>
    <fill>
      <patternFill patternType="solid">
        <fgColor rgb="FFCCD7E6"/>
        <bgColor indexed="64"/>
      </patternFill>
    </fill>
    <fill>
      <patternFill patternType="solid">
        <fgColor rgb="FFDCE4EE"/>
        <bgColor indexed="64"/>
      </patternFill>
    </fill>
    <fill>
      <patternFill patternType="solid">
        <fgColor rgb="FFABBDD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4F8FB"/>
        <bgColor indexed="64"/>
      </patternFill>
    </fill>
    <fill>
      <patternFill patternType="solid">
        <fgColor rgb="FFF29536"/>
        <bgColor indexed="64"/>
      </patternFill>
    </fill>
    <fill>
      <patternFill patternType="solid">
        <fgColor rgb="FFDFED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</borders>
  <cellStyleXfs count="2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2" fillId="5" borderId="26">
      <alignment horizontal="left" vertical="top" wrapText="1"/>
    </xf>
    <xf numFmtId="0" fontId="13" fillId="6" borderId="26">
      <alignment horizontal="left" vertical="center" wrapText="1"/>
    </xf>
    <xf numFmtId="0" fontId="13" fillId="7" borderId="26">
      <alignment horizontal="left" vertical="center" wrapText="1"/>
    </xf>
    <xf numFmtId="0" fontId="14" fillId="8" borderId="26">
      <alignment horizontal="left" vertical="center" wrapText="1"/>
    </xf>
    <xf numFmtId="0" fontId="15" fillId="8" borderId="26">
      <alignment horizontal="left" vertical="center" wrapText="1"/>
    </xf>
    <xf numFmtId="0" fontId="12" fillId="9" borderId="26">
      <alignment horizontal="left" vertical="top" wrapText="1"/>
    </xf>
    <xf numFmtId="0" fontId="16" fillId="10" borderId="26">
      <alignment horizontal="left" vertical="top" wrapText="1"/>
    </xf>
    <xf numFmtId="0" fontId="16" fillId="11" borderId="26">
      <alignment horizontal="left" vertical="top" wrapText="1"/>
    </xf>
    <xf numFmtId="0" fontId="16" fillId="12" borderId="26">
      <alignment horizontal="left" vertical="top" wrapText="1"/>
    </xf>
    <xf numFmtId="0" fontId="17" fillId="11" borderId="26">
      <alignment horizontal="left" vertical="top" wrapText="1"/>
    </xf>
    <xf numFmtId="0" fontId="17" fillId="10" borderId="26">
      <alignment horizontal="left" vertical="top" wrapText="1"/>
    </xf>
    <xf numFmtId="0" fontId="17" fillId="13" borderId="26">
      <alignment horizontal="left" vertical="top" wrapText="1"/>
    </xf>
    <xf numFmtId="167" fontId="18" fillId="14" borderId="26">
      <alignment horizontal="right" vertical="top" wrapText="1"/>
    </xf>
    <xf numFmtId="168" fontId="18" fillId="14" borderId="26">
      <alignment horizontal="right" vertical="top" wrapText="1"/>
    </xf>
    <xf numFmtId="169" fontId="18" fillId="14" borderId="26">
      <alignment horizontal="right" vertical="top" wrapText="1"/>
    </xf>
    <xf numFmtId="167" fontId="19" fillId="15" borderId="26">
      <alignment horizontal="right" vertical="top" wrapText="1"/>
    </xf>
    <xf numFmtId="168" fontId="19" fillId="15" borderId="26">
      <alignment horizontal="right" vertical="top" wrapText="1"/>
    </xf>
    <xf numFmtId="169" fontId="19" fillId="15" borderId="26">
      <alignment horizontal="right" vertical="top" wrapText="1"/>
    </xf>
    <xf numFmtId="167" fontId="20" fillId="16" borderId="26">
      <alignment horizontal="right" vertical="top" wrapText="1"/>
    </xf>
    <xf numFmtId="168" fontId="20" fillId="16" borderId="26">
      <alignment horizontal="right" vertical="top" wrapText="1"/>
    </xf>
    <xf numFmtId="169" fontId="20" fillId="16" borderId="26">
      <alignment horizontal="right" vertical="top" wrapText="1"/>
    </xf>
    <xf numFmtId="0" fontId="21" fillId="17" borderId="26">
      <alignment horizontal="center" vertical="center" wrapText="1"/>
    </xf>
  </cellStyleXfs>
  <cellXfs count="108">
    <xf numFmtId="0" fontId="0" fillId="0" borderId="0" xfId="0"/>
    <xf numFmtId="0" fontId="2" fillId="2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3" fontId="2" fillId="2" borderId="6" xfId="0" applyNumberFormat="1" applyFont="1" applyFill="1" applyBorder="1" applyAlignment="1">
      <alignment vertical="center"/>
    </xf>
    <xf numFmtId="3" fontId="2" fillId="2" borderId="7" xfId="0" applyNumberFormat="1" applyFont="1" applyFill="1" applyBorder="1" applyAlignment="1">
      <alignment vertical="center"/>
    </xf>
    <xf numFmtId="165" fontId="2" fillId="2" borderId="6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3" fontId="2" fillId="2" borderId="10" xfId="0" applyNumberFormat="1" applyFont="1" applyFill="1" applyBorder="1" applyAlignment="1">
      <alignment vertical="center"/>
    </xf>
    <xf numFmtId="3" fontId="2" fillId="2" borderId="11" xfId="0" applyNumberFormat="1" applyFont="1" applyFill="1" applyBorder="1" applyAlignment="1">
      <alignment vertical="center"/>
    </xf>
    <xf numFmtId="165" fontId="2" fillId="2" borderId="10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4" fillId="2" borderId="12" xfId="0" applyFont="1" applyFill="1" applyBorder="1" applyAlignment="1">
      <alignment vertical="center"/>
    </xf>
    <xf numFmtId="0" fontId="4" fillId="2" borderId="13" xfId="0" applyFont="1" applyFill="1" applyBorder="1" applyAlignment="1">
      <alignment vertical="center"/>
    </xf>
    <xf numFmtId="3" fontId="4" fillId="2" borderId="15" xfId="0" applyNumberFormat="1" applyFont="1" applyFill="1" applyBorder="1" applyAlignment="1">
      <alignment vertical="center"/>
    </xf>
    <xf numFmtId="165" fontId="4" fillId="2" borderId="14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3" fontId="4" fillId="2" borderId="4" xfId="0" applyNumberFormat="1" applyFont="1" applyFill="1" applyBorder="1" applyAlignment="1">
      <alignment vertical="center"/>
    </xf>
    <xf numFmtId="3" fontId="4" fillId="2" borderId="6" xfId="0" applyNumberFormat="1" applyFont="1" applyFill="1" applyBorder="1" applyAlignment="1">
      <alignment vertical="center"/>
    </xf>
    <xf numFmtId="3" fontId="4" fillId="2" borderId="7" xfId="0" applyNumberFormat="1" applyFont="1" applyFill="1" applyBorder="1" applyAlignment="1">
      <alignment vertical="center"/>
    </xf>
    <xf numFmtId="165" fontId="4" fillId="2" borderId="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vertical="center"/>
    </xf>
    <xf numFmtId="0" fontId="4" fillId="2" borderId="17" xfId="0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3" fontId="4" fillId="2" borderId="17" xfId="0" applyNumberFormat="1" applyFont="1" applyFill="1" applyBorder="1" applyAlignment="1">
      <alignment vertical="center"/>
    </xf>
    <xf numFmtId="3" fontId="4" fillId="2" borderId="19" xfId="0" applyNumberFormat="1" applyFont="1" applyFill="1" applyBorder="1" applyAlignment="1">
      <alignment vertical="center"/>
    </xf>
    <xf numFmtId="165" fontId="4" fillId="2" borderId="19" xfId="0" applyNumberFormat="1" applyFont="1" applyFill="1" applyBorder="1" applyAlignment="1">
      <alignment horizontal="center" vertical="center"/>
    </xf>
    <xf numFmtId="17" fontId="5" fillId="2" borderId="0" xfId="0" applyNumberFormat="1" applyFont="1" applyFill="1" applyBorder="1" applyAlignment="1">
      <alignment horizontal="left" vertical="center"/>
    </xf>
    <xf numFmtId="3" fontId="2" fillId="2" borderId="0" xfId="0" applyNumberFormat="1" applyFont="1" applyFill="1" applyBorder="1" applyAlignment="1">
      <alignment vertical="center"/>
    </xf>
    <xf numFmtId="0" fontId="0" fillId="3" borderId="0" xfId="0" applyFill="1" applyAlignment="1">
      <alignment horizontal="left"/>
    </xf>
    <xf numFmtId="0" fontId="4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6" fillId="0" borderId="0" xfId="0" applyFont="1" applyFill="1"/>
    <xf numFmtId="0" fontId="4" fillId="2" borderId="23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right" vertical="center"/>
    </xf>
    <xf numFmtId="166" fontId="6" fillId="0" borderId="0" xfId="1" applyNumberFormat="1" applyFont="1" applyFill="1"/>
    <xf numFmtId="0" fontId="2" fillId="2" borderId="16" xfId="0" applyFont="1" applyFill="1" applyBorder="1" applyAlignment="1">
      <alignment vertical="center"/>
    </xf>
    <xf numFmtId="0" fontId="2" fillId="2" borderId="19" xfId="0" applyFont="1" applyFill="1" applyBorder="1" applyAlignment="1">
      <alignment vertical="center"/>
    </xf>
    <xf numFmtId="9" fontId="4" fillId="2" borderId="19" xfId="0" applyNumberFormat="1" applyFont="1" applyFill="1" applyBorder="1" applyAlignment="1">
      <alignment horizontal="center" vertical="center"/>
    </xf>
    <xf numFmtId="0" fontId="7" fillId="2" borderId="0" xfId="0" applyFont="1" applyFill="1"/>
    <xf numFmtId="0" fontId="6" fillId="2" borderId="0" xfId="0" applyFont="1" applyFill="1"/>
    <xf numFmtId="0" fontId="2" fillId="0" borderId="0" xfId="0" applyFont="1" applyFill="1" applyBorder="1" applyAlignment="1">
      <alignment vertical="center"/>
    </xf>
    <xf numFmtId="3" fontId="4" fillId="2" borderId="22" xfId="0" applyNumberFormat="1" applyFont="1" applyFill="1" applyBorder="1" applyAlignment="1">
      <alignment vertical="center"/>
    </xf>
    <xf numFmtId="3" fontId="2" fillId="0" borderId="0" xfId="0" applyNumberFormat="1" applyFont="1" applyFill="1" applyBorder="1" applyAlignment="1">
      <alignment vertical="center"/>
    </xf>
    <xf numFmtId="0" fontId="1" fillId="2" borderId="0" xfId="0" applyFont="1" applyFill="1" applyAlignment="1">
      <alignment horizontal="center"/>
    </xf>
    <xf numFmtId="165" fontId="2" fillId="2" borderId="0" xfId="2" applyNumberFormat="1" applyFont="1" applyFill="1" applyBorder="1" applyAlignment="1">
      <alignment vertical="center"/>
    </xf>
    <xf numFmtId="0" fontId="10" fillId="2" borderId="3" xfId="0" applyFont="1" applyFill="1" applyBorder="1" applyAlignment="1">
      <alignment vertical="center"/>
    </xf>
    <xf numFmtId="0" fontId="11" fillId="2" borderId="4" xfId="0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3" fontId="10" fillId="2" borderId="6" xfId="0" applyNumberFormat="1" applyFont="1" applyFill="1" applyBorder="1" applyAlignment="1">
      <alignment vertical="center"/>
    </xf>
    <xf numFmtId="3" fontId="10" fillId="2" borderId="7" xfId="0" applyNumberFormat="1" applyFont="1" applyFill="1" applyBorder="1" applyAlignment="1">
      <alignment vertical="center"/>
    </xf>
    <xf numFmtId="165" fontId="10" fillId="2" borderId="6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center"/>
    </xf>
    <xf numFmtId="0" fontId="10" fillId="0" borderId="0" xfId="0" applyFont="1" applyFill="1"/>
    <xf numFmtId="0" fontId="11" fillId="2" borderId="0" xfId="0" applyFont="1" applyFill="1" applyBorder="1" applyAlignment="1">
      <alignment vertical="center"/>
    </xf>
    <xf numFmtId="3" fontId="10" fillId="2" borderId="4" xfId="0" applyNumberFormat="1" applyFont="1" applyFill="1" applyBorder="1" applyAlignment="1">
      <alignment vertical="center"/>
    </xf>
    <xf numFmtId="3" fontId="2" fillId="4" borderId="0" xfId="0" applyNumberFormat="1" applyFont="1" applyFill="1" applyBorder="1" applyAlignment="1">
      <alignment vertical="center"/>
    </xf>
    <xf numFmtId="0" fontId="4" fillId="2" borderId="25" xfId="0" applyFont="1" applyFill="1" applyBorder="1" applyAlignment="1">
      <alignment vertical="center"/>
    </xf>
    <xf numFmtId="3" fontId="4" fillId="2" borderId="24" xfId="0" applyNumberFormat="1" applyFont="1" applyFill="1" applyBorder="1" applyAlignment="1">
      <alignment vertical="center"/>
    </xf>
    <xf numFmtId="3" fontId="4" fillId="2" borderId="1" xfId="0" applyNumberFormat="1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165" fontId="4" fillId="2" borderId="1" xfId="0" applyNumberFormat="1" applyFont="1" applyFill="1" applyBorder="1" applyAlignment="1">
      <alignment horizontal="center" vertical="center"/>
    </xf>
    <xf numFmtId="3" fontId="2" fillId="2" borderId="19" xfId="0" applyNumberFormat="1" applyFont="1" applyFill="1" applyBorder="1" applyAlignment="1">
      <alignment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0" fillId="2" borderId="20" xfId="0" applyFont="1" applyFill="1" applyBorder="1" applyAlignment="1">
      <alignment vertical="center"/>
    </xf>
    <xf numFmtId="0" fontId="11" fillId="2" borderId="16" xfId="0" applyFont="1" applyFill="1" applyBorder="1" applyAlignment="1">
      <alignment vertical="center"/>
    </xf>
    <xf numFmtId="0" fontId="10" fillId="2" borderId="18" xfId="0" applyFont="1" applyFill="1" applyBorder="1" applyAlignment="1">
      <alignment vertical="center"/>
    </xf>
    <xf numFmtId="3" fontId="10" fillId="2" borderId="19" xfId="0" applyNumberFormat="1" applyFont="1" applyFill="1" applyBorder="1" applyAlignment="1">
      <alignment vertical="center"/>
    </xf>
    <xf numFmtId="3" fontId="10" fillId="2" borderId="17" xfId="0" applyNumberFormat="1" applyFont="1" applyFill="1" applyBorder="1" applyAlignment="1">
      <alignment vertical="center"/>
    </xf>
    <xf numFmtId="165" fontId="10" fillId="2" borderId="19" xfId="0" applyNumberFormat="1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3" fontId="4" fillId="2" borderId="13" xfId="0" applyNumberFormat="1" applyFont="1" applyFill="1" applyBorder="1" applyAlignment="1">
      <alignment vertical="center"/>
    </xf>
    <xf numFmtId="3" fontId="2" fillId="2" borderId="5" xfId="0" applyNumberFormat="1" applyFont="1" applyFill="1" applyBorder="1" applyAlignment="1">
      <alignment vertical="center"/>
    </xf>
    <xf numFmtId="3" fontId="2" fillId="2" borderId="9" xfId="0" applyNumberFormat="1" applyFont="1" applyFill="1" applyBorder="1" applyAlignment="1">
      <alignment vertical="center"/>
    </xf>
    <xf numFmtId="3" fontId="4" fillId="2" borderId="21" xfId="0" applyNumberFormat="1" applyFont="1" applyFill="1" applyBorder="1" applyAlignment="1">
      <alignment vertical="center"/>
    </xf>
    <xf numFmtId="3" fontId="4" fillId="2" borderId="5" xfId="0" applyNumberFormat="1" applyFont="1" applyFill="1" applyBorder="1" applyAlignment="1">
      <alignment vertical="center"/>
    </xf>
    <xf numFmtId="3" fontId="4" fillId="2" borderId="18" xfId="0" applyNumberFormat="1" applyFont="1" applyFill="1" applyBorder="1" applyAlignment="1">
      <alignment vertical="center"/>
    </xf>
    <xf numFmtId="0" fontId="2" fillId="2" borderId="18" xfId="0" applyFont="1" applyFill="1" applyBorder="1" applyAlignment="1">
      <alignment vertical="center"/>
    </xf>
    <xf numFmtId="0" fontId="4" fillId="2" borderId="18" xfId="0" applyNumberFormat="1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4" fillId="2" borderId="15" xfId="0" applyFont="1" applyFill="1" applyBorder="1" applyAlignment="1">
      <alignment vertical="center"/>
    </xf>
    <xf numFmtId="0" fontId="4" fillId="2" borderId="7" xfId="0" applyFont="1" applyFill="1" applyBorder="1" applyAlignment="1">
      <alignment vertical="center"/>
    </xf>
    <xf numFmtId="0" fontId="0" fillId="0" borderId="0" xfId="0" applyAlignment="1">
      <alignment wrapText="1"/>
    </xf>
    <xf numFmtId="3" fontId="0" fillId="0" borderId="0" xfId="0" applyNumberFormat="1"/>
    <xf numFmtId="4" fontId="0" fillId="0" borderId="0" xfId="0" applyNumberFormat="1"/>
    <xf numFmtId="0" fontId="4" fillId="0" borderId="4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171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6">
    <cellStyle name="body" xfId="4"/>
    <cellStyle name="dimension title" xfId="5"/>
    <cellStyle name="fact heading" xfId="6"/>
    <cellStyle name="footer" xfId="7"/>
    <cellStyle name="header" xfId="8"/>
    <cellStyle name="hidden" xfId="9"/>
    <cellStyle name="Milliers" xfId="1" builtinId="3"/>
    <cellStyle name="Normal" xfId="0" builtinId="0"/>
    <cellStyle name="Normal 2" xfId="3"/>
    <cellStyle name="Pourcentage" xfId="2" builtinId="5"/>
    <cellStyle name="style07" xfId="10"/>
    <cellStyle name="style08" xfId="11"/>
    <cellStyle name="style09" xfId="12"/>
    <cellStyle name="style10" xfId="13"/>
    <cellStyle name="style11" xfId="14"/>
    <cellStyle name="style12" xfId="15"/>
    <cellStyle name="style13" xfId="16"/>
    <cellStyle name="style14" xfId="17"/>
    <cellStyle name="style15" xfId="18"/>
    <cellStyle name="style16" xfId="19"/>
    <cellStyle name="style17" xfId="20"/>
    <cellStyle name="style18" xfId="21"/>
    <cellStyle name="style19" xfId="22"/>
    <cellStyle name="style20" xfId="23"/>
    <cellStyle name="style21" xfId="24"/>
    <cellStyle name="title" xfId="25"/>
  </cellStyles>
  <dxfs count="2">
    <dxf>
      <numFmt numFmtId="171" formatCode="#,##0_ ;[Red]\-#,##0\ "/>
    </dxf>
    <dxf>
      <numFmt numFmtId="171" formatCode="#,##0_ ;[Red]\-#,##0\ 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47.821755787038" createdVersion="6" refreshedVersion="6" minRefreshableVersion="3" recordCount="1">
  <cacheSource type="worksheet">
    <worksheetSource name="Tableau1"/>
  </cacheSource>
  <cacheFields count="7">
    <cacheField name="CLASSE MAGASIN" numFmtId="0">
      <sharedItems containsNonDate="0" containsString="0" containsBlank="1"/>
    </cacheField>
    <cacheField name="GROUPE" numFmtId="0">
      <sharedItems containsNonDate="0" containsBlank="1" count="14">
        <m/>
        <s v="ALIMENTATION ANIMALE" u="1"/>
        <s v="LOISIRS - PRESTATIONS" u="1"/>
        <s v="ELEVAGE" u="1"/>
        <s v="JARDINAGE" u="1"/>
        <s v="EQUIPEMENTS DIVERS" u="1"/>
        <s v="SEMENCES GRANDES CULTURES" u="1"/>
        <s v="BRICOLAGE" u="1"/>
        <s v="AMENAGEMENTS" u="1"/>
        <s v="VETEMENTS - CHAUSSANTS" u="1"/>
        <s v="MENAGER - USTENSILE DE PREPARATION CULINAIRE" u="1"/>
        <s v="PRODUITS DU TERROIR" u="1"/>
        <s v="VEGETAUX" u="1"/>
        <s v="AUTRES" u="1"/>
      </sharedItems>
    </cacheField>
    <cacheField name="SEGMENT" numFmtId="0">
      <sharedItems containsNonDate="0" containsString="0" containsBlank="1"/>
    </cacheField>
    <cacheField name="SOUS SEGMENT" numFmtId="0">
      <sharedItems containsNonDate="0" containsBlank="1" count="293">
        <m/>
        <s v="GANTS" u="1"/>
        <s v="PIECE DETACHEE QUINCAILLERIE VETERINAIRE" u="1"/>
        <s v="ALIMENTATION PIGEONS" u="1"/>
        <s v="BUSES - TUYAUX CIMENT" u="1"/>
        <s v="PEINTURES D INTERIEUR" u="1"/>
        <s v="PLANTES DE TERRE DE BRUYERE" u="1"/>
        <s v="POSTES A SOUDER ET ACCESSOIRES" u="1"/>
        <s v="MATERIELS ET ACCESSOIRES APICOLE" u="1"/>
        <s v="ARTICLES DE NOËL" u="1"/>
        <s v="BULBES MARAICHERS" u="1"/>
        <s v="TOLES - PLAQUES AUTRES MATIERES" u="1"/>
        <s v="SELS" u="1"/>
        <s v="BOTTES" u="1"/>
        <s v="PROTECTION AUDITIVES" u="1"/>
        <s v="DESHERBANTS: TVA 19,6%" u="1"/>
        <s v="ALIMENTATION CHAT: FRIANDISES ET AUTRES" u="1"/>
        <s v="BASSE-COUR" u="1"/>
        <s v="PLANTES FLEURIES" u="1"/>
        <s v="CIRES" u="1"/>
        <s v="PROTECTIONS DES YEUX ET DE LA FACE" u="1"/>
        <s v="COMPLEMENTS ALIMENTAIRES BASSE-COUR" u="1"/>
        <s v="SAVONS" u="1"/>
        <s v="VETEMENTS ETE HOMME" u="1"/>
        <s v="ALIMENTATION CHAT: HUMIDE" u="1"/>
        <s v="CHAINES - LICOLS - LONGES D ELEVAGE" u="1"/>
        <s v="AUTRE APPAREIL A MOTEUR: SCARIF BROYEUR" u="1"/>
        <s v="MANGEOIRES - ABREUVOIRS" u="1"/>
        <s v="DETERGENTS ET DESINFECTANTS TVA 19,6%" u="1"/>
        <s v="GAZONS" u="1"/>
        <s v="ESSUYAGES" u="1"/>
        <s v="EPICERIE SALEE" u="1"/>
        <s v="OUTILLAGE D ATELIER" u="1"/>
        <s v="COMPOSITIONS TVA 5,5%" u="1"/>
        <s v="ALIMENTATION OISEAUX DE CAGE ET VOLIERE" u="1"/>
        <s v="AUTRES ARROSAGES: PROGRAMMATEUR" u="1"/>
        <s v="GROS MATERIELS D ELEVAGE" u="1"/>
        <s v="BOUCHONS" u="1"/>
        <s v="ETANCHEITE" u="1"/>
        <s v="ISOLATEURS - PIQUETS" u="1"/>
        <s v="VETEMENTS HIVER FEMME" u="1"/>
        <s v="ALIMENTATION CHAT: SEC" u="1"/>
        <s v="ACCESSOIRES DE CHEMINEES" u="1"/>
        <s v="ANTI-NUISIBL:ANTI-LIMAC RATICID TAUPICID" u="1"/>
        <s v="CACHE-POT VASE CERAMIQ  VANNERIE MACRAME" u="1"/>
        <s v="CADRES ET ARTICLES DECORATIFS" u="1"/>
        <s v="BOUILLEURS A BOCAUX - ACCESSOIRES" u="1"/>
        <s v="MOTOCULTEURS - MOTOBINEUSE  OUTILS ADAPT" u="1"/>
        <s v="SACS POUBELLES" u="1"/>
        <s v="ARROSOIRS - RAMPES" u="1"/>
        <s v="ALIMENTATION CHEVAL: GRANULES" u="1"/>
        <s v="SENTEURS" u="1"/>
        <s v="ACCESSOIRES CHAUSSANTS" u="1"/>
        <s v="ACCESSOIRES ET SUPPORTS POUR CONTENANTS" u="1"/>
        <s v="ACCESS PIECE DETACHEE CLOTURE ELECTRIQUE" u="1"/>
        <s v="ENROULEURS - PROLONGATEURS - PROJECTEURS" u="1"/>
        <s v="ALCOOL" u="1"/>
        <s v="SIGNALISATIONS" u="1"/>
        <s v="GOUTTIERES, ACCESSOIRES, COLLECTEURS" u="1"/>
        <s v="CHAUSSURES CHAUSSON CHAUSSURE DE SECURITE" u="1"/>
        <s v="USTENSILES DE CUISINE" u="1"/>
        <s v="MATERIELS D INSTALLATION" u="1"/>
        <s v="ENGRAIS UNIVER POTAG FLEUR CONIFER AGRUM" u="1"/>
        <s v="FUMIERS - AMENDEMENTS: CHAUX MAGNESIENNE" u="1"/>
        <s v="PLANTE AQUATIQUE: EAU FROIDE, EAU CHAUDE" u="1"/>
        <s v="BRODEQUINS" u="1"/>
        <s v="RECIPIENTS LAITERIE" u="1"/>
        <s v="DRAINS ET ACCESSOIRES" u="1"/>
        <s v="PROTECTION DES METAUX" u="1"/>
        <s v="VEGETAUX MEDITERRANEENS" u="1"/>
        <s v="ACCESSOIRES VETEMENTS ETE" u="1"/>
        <s v="PROTECTIONS RESPIRATOIRES" u="1"/>
        <s v="AUTRE PDT JARD MASTIC HORMON ANALYS TER" u="1"/>
        <s v="FILS - CABLES - GAINES" u="1"/>
        <s v="ENTERRES - GOUTTE A GOUTTE" u="1"/>
        <s v="POELES - CASSEROLES - COCOTTES - AUTRE RECIPIENT M" u="1"/>
        <s v="RONGEURS" u="1"/>
        <s v="CHEVILLES" u="1"/>
        <s v="SABLES - GRAVIERS" u="1"/>
        <s v="ARROSEURS - ASPERSEURS" u="1"/>
        <s v="PETITS OUTILS DE JARDIN" u="1"/>
        <s v="PIQUETS ET ACCESSOIRES METAL" u="1"/>
        <s v="CHAINERIE - CORDERIE ET ACCESSOIRES" u="1"/>
        <s v="FRAISIERS" u="1"/>
        <s v="DESHERBANTS: TVA 5,5%" u="1"/>
        <s v="DETERGENTS: VAISSELLES" u="1"/>
        <s v="AUTRES PRODUITS MENAGERS" u="1"/>
        <s v="GODETS - LIENS - ETIQUETAGE" u="1"/>
        <s v="ALIMENTATION CHEVAL:  FLOCONNES" u="1"/>
        <s v="COMPLEMENTS ALIMENTAIRES CHEVAUX 5,5%" u="1"/>
        <s v="PEINTURES D EXTERIEUR: FAÇADE, CREPIS" u="1"/>
        <s v="PLANTE SAISONNIERE: CHRYSANTHEME, AUTRE" u="1"/>
        <s v="LIQUIDE NON ALCOOLISE - JUS DE FRUITS - EAU - SIRO" u="1"/>
        <s v="RONCES" u="1"/>
        <s v="PETIT MATERIEL ACCESS MATERIEL D ELEVAGE" u="1"/>
        <s v="ALIMENTATION RONGEURS" u="1"/>
        <s v="OUTILS DE JARDIN EMMANCHES" u="1"/>
        <s v="PROTECTION DES BOIS - VERNIS" u="1"/>
        <s v="ACCESSOIRES AQUARIOPHILIE - REPTILES" u="1"/>
        <s v="RONGEURS: LAPINS NAINS" u="1"/>
        <s v="ECHELLES - ESCABEAUX - ECHAFAUDAGES" u="1"/>
        <s v="PETITS MEUBLES - COFFRES - ETAGERES" u="1"/>
        <s v="PLANTES A MASSIFS" u="1"/>
        <s v="LESSIVES - ASSOUPLISSANTS" u="1"/>
        <s v="GRILLAGES GALVANISES" u="1"/>
        <s v="ALIMENTATION VOLAILLES" u="1"/>
        <s v="SUJETS DECORATIFS EXTERIEURS" u="1"/>
        <s v="COUVEUSE ELEVEUSE EMETTEUR INFRAROUGE" u="1"/>
        <s v="CLOTURES ELECTRIQUES: PILES - BATTERIES" u="1"/>
        <s v="MANCHONS - JOINTS" u="1"/>
        <s v="RECUPERATEURS D EAU" u="1"/>
        <s v="RANDONNEE ET LOISIRS PLEIN-AIR" u="1"/>
        <s v="TAILLANDERIE - FAUCHAISON - BUCHERONNAGE" u="1"/>
        <s v="ELECTRIFICATEUR" u="1"/>
        <s v="AUTRES OUTILS DE JARDIN" u="1"/>
        <s v="APPAREILS ELECTROPORTATIFS" u="1"/>
        <s v="PEINTURES MATERIAUX: BOIS, FER, SOL" u="1"/>
        <s v="AUTRE ACCESSOIRE DE PLEIN AIR  TVA 19.6%" u="1"/>
        <s v="CONTENANTS" u="1"/>
        <s v="ACCESSOIRES OISEAUX" u="1"/>
        <s v="ACCESSOIRES DE COUVERTURE: FIXATIONS" u="1"/>
        <s v="INSECTICIDES" u="1"/>
        <s v="EPICERIE SUCREE" u="1"/>
        <s v="ENTRETIEN ET HYGIENE" u="1"/>
        <s v="RECIPIENTS GALVANISES" u="1"/>
        <s v="AUTRES ALIMENTS CHEVAL" u="1"/>
        <s v="ALIMENTATION CHIEN: HUMIDE" u="1"/>
        <s v="NETTOYEURS - ASPIRATEURS - ACCESSOIRES" u="1"/>
        <s v="VINS" u="1"/>
        <s v="AEROSOLS" u="1"/>
        <s v="BIERES - CIDRES" u="1"/>
        <s v="PIEGES ET REPULSIFS" u="1"/>
        <s v="AUTRES PRODUITS A LA COUPE" u="1"/>
        <s v="POISSONS" u="1"/>
        <s v="ACCESSOIRES  LAITERIE" u="1"/>
        <s v="VETEMENTS DE SIGNALISATION" u="1"/>
        <s v="COUTELLERIE" u="1"/>
        <s v="MESURES METEO" u="1"/>
        <s v="RACCORDS TUYAUX PVC" u="1"/>
        <s v="AUTRE ACCESSOIRE JETABLE" u="1"/>
        <s v="ACCESSOIRES OUTILLAGE ELECTRI ET THERMI" u="1"/>
        <s v="BOULONNERIE" u="1"/>
        <s v="PAVES - DALLES" u="1"/>
        <s v="ACCESSOIRES CHAT" u="1"/>
        <s v="RECIPIENTS PLASTIQUE" u="1"/>
        <s v="OUTILS DE JARDIN NON EMMANCHES" u="1"/>
        <s v="OUTILS COMBINES: OUTILS ET MANCHES" u="1"/>
        <s v="SULFATE DE FER, ACTIVATEURS DE COMPOST" u="1"/>
        <s v="ROSIERS" u="1"/>
        <s v="MAÇONNERIE" u="1"/>
        <s v="FERRAILLAGE, TREILLIS," u="1"/>
        <s v="ALIMENTATION CHIEN: AUTRES - TVA 5,5%" u="1"/>
        <s v="TUYAUX" u="1"/>
        <s v="CONDIMENT" u="1"/>
        <s v="VETEMENTS ETE FEMME" u="1"/>
        <s v="TRAITEMENTS  PLANTES D APPARTEMENTS" u="1"/>
        <s v="SEMENCE GRD CULTURE  PETIT CONDITIONNEMEN" u="1"/>
        <s v="TREILLI  TUTEUR  LATTIS -RAPHIAS -BORDURE" u="1"/>
        <s v="MANCHES" u="1"/>
        <s v="VETEMENTS DE PLUIE" u="1"/>
        <s v="ALIMENTATION LAPINS" u="1"/>
        <s v="MATERIELS ET ACCESSOIRES DE CAVE" u="1"/>
        <s v="CONIFERES D ORNEMENT ET ROCAILLES" u="1"/>
        <s v="BOITE PLASTIQUE ALIMENTAIRE" u="1"/>
        <s v="LUBRIFIANTS" u="1"/>
        <s v="SILOS A COMPOST" u="1"/>
        <s v="TAPIS-BROSSE - GRATTE-PIEDS" u="1"/>
        <s v="DECORS BOIS" u="1"/>
        <s v="PLANTES VERTES" u="1"/>
        <s v="CANISSES - BRANDES" u="1"/>
        <s v="ALIMENTATION  CHIEN:  SEC" u="1"/>
        <s v="AUTRES MOTOCULTURES" u="1"/>
        <s v="CONTENANTS PLASTIQUE" u="1"/>
        <s v="MADRIERS - BASTAINGS" u="1"/>
        <s v="ACCESSOIRES VEHICULES" u="1"/>
        <s v="LITIERES CHEVAL TVA 19,6%" u="1"/>
        <s v="RECURANTS - DESINFECTANTS" u="1"/>
        <s v="ACCESSOIRES VETEMENTS HIVER" u="1"/>
        <s v="MATERIELS ET ACCESSOIRES D EQUITATION" u="1"/>
        <s v="ANTI-PARASIT  5,5%:  ANTI-INS ANTI-MAL MIX" u="1"/>
        <s v="CONTENANTS EMAILLE" u="1"/>
        <s v="REMORQUES ET ACCESSOIRES" u="1"/>
        <s v="DEBROUSSAILLEUSES - COUPE-BORDURES" u="1"/>
        <s v="SERRES :MINI-SERRES, CHASSIS, TUNNELS" u="1"/>
        <s v="CHASSE" u="1"/>
        <s v="SERRURERIE" u="1"/>
        <s v="TUYAUX PVC" u="1"/>
        <s v="AUTRES CEREALES" u="1"/>
        <s v="JARDIN AQUATIQUE" u="1"/>
        <s v="POMPES - ACCESSOIRES" u="1"/>
        <s v="TOURBES, TERREAUX, TERRES DE BRUYERE" u="1"/>
        <s v="ENGRAI GAZ ENGRAI DESHE ENGRAI ANTI-MOUS" u="1"/>
        <s v="FLEURS" u="1"/>
        <s v="CLOUTERIE" u="1"/>
        <s v="MOBILIERS DE JARDIN" u="1"/>
        <s v="OUTILS DE PEINTRE: PINCEAUX, ROULEAUX," u="1"/>
        <s v="TAILLE-HAIES" u="1"/>
        <s v="MATERIELS DE LUBRIFICATION" u="1"/>
        <s v="BOCAUX - RONDELLES - CAPSULES" u="1"/>
        <s v="POUDRES ET ENDUITS GRAND PUBLIC  ? 25 KG" u="1"/>
        <s v="CARBURANT" u="1"/>
        <s v="BOUTEILLES DE GAZ" u="1"/>
        <s v="ALIMENTATION OISEAUX DE LA NATURE" u="1"/>
        <s v="ACCESSOIRES ET PRODUITS DE CHAUFFAGE" u="1"/>
        <s v="ALIMENTATION CHIEN: FRIANDISES ET AUTRES" u="1"/>
        <s v="ARBRES ET ARBUSTES D ORNEMENT" u="1"/>
        <s v="ALIMENTATION  CHIEN: PATES - RIZ" u="1"/>
        <s v="VIVACES" u="1"/>
        <s v="FRUITIERS" u="1"/>
        <s v="PLOMBERIE" u="1"/>
        <s v="PORTIQUES" u="1"/>
        <s v="FILS - RUBANS" u="1"/>
        <s v="ART DE LA TABLE" u="1"/>
        <s v="BARBECUES - CHARBON DE BOIS" u="1"/>
        <s v="GRILLAGES ET BORDURES PLASTIFIES" u="1"/>
        <s v="AMPOULES" u="1"/>
        <s v="CEREALES ET MELANGES" u="1"/>
        <s v="GRAINES POTAGERES: BOITES" u="1"/>
        <s v="AUTRES ELEVAGE: GRAISSE A TRAIRE" u="1"/>
        <s v="BATTERIES D ACCUMULATEURS - CHARGEURS" u="1"/>
        <s v="PROTECTION TETE" u="1"/>
        <s v="AUTRES CONTENANTS" u="1"/>
        <s v="CIMENT EN SAC ? 25 KG" u="1"/>
        <s v="AUTRES APPAREILS MENAGERS" u="1"/>
        <s v="JEUX ET JOUETS: MODELES REDUITS" u="1"/>
        <s v="GRAINES POTAGERES ET FLORALES: SACHETS" u="1"/>
        <s v="WHITE SPIRIT - AUTRE DILUANT - DECAPANT" u="1"/>
        <s v="HAIES" u="1"/>
        <s v="PRODUITS APICOLES" u="1"/>
        <s v="PIECES DETACHEES MOTOCULTURE" u="1"/>
        <s v="AGRAFAGE" u="1"/>
        <s v="CONTENANTS TERRE CUITE" u="1"/>
        <s v="TONDEUSES ET ACCESSOIRES" u="1"/>
        <s v="CACTEES" u="1"/>
        <s v="DEVIDOIRS ARROSAGE" u="1"/>
        <s v="FARINE - PAIN - PATE" u="1"/>
        <s v="AUTRES HYGIENES ELEVAGE 5.5%" u="1"/>
        <s v="TASSEAUX - MOULURES BATIMENT" u="1"/>
        <s v="PRODUITS D ENTRETIEN: ANTIGEL" u="1"/>
        <s v="ENGRAIS PLANTES D APPARTEMENTS" u="1"/>
        <s v="CARTOUCHES ET ACCESSOIRES DE CHASSE" u="1"/>
        <s v="PIECES DETACHEES MATERIEL D ELEVAGE" u="1"/>
        <s v="ALIMENTATION POISSONS, REPTILES" u="1"/>
        <s v="CLAPIERS" u="1"/>
        <s v="VETEMENTS EPI" u="1"/>
        <s v="VETEMENTS HIVER HOMME" u="1"/>
        <s v="QUINCAILLERIE D AMEUBLEMENT" u="1"/>
        <s v="COLLES - ADHESIFS" u="1"/>
        <s v="ALIMENTATION AUTRES ANIMAUX DE LA FERME" u="1"/>
        <s v="PAILLIS:ECORCE PAILLETTE BILLE D ARGILE" u="1"/>
        <s v="BATIMENT" u="1"/>
        <s v="BROUETTES" u="1"/>
        <s v="PILES - BOITIERS" u="1"/>
        <s v="ACCESSOIRES CHIEN" u="1"/>
        <s v="ENTRETIEN - PANSAGE" u="1"/>
        <s v="CONTENANTS PIERRE RECONSTITUEE" u="1"/>
        <s v="FONTAINES" u="1"/>
        <s v="GERANIUMS" u="1"/>
        <s v="SELS ADOUCISSEURS" u="1"/>
        <s v="CRAMPILLONS" u="1"/>
        <s v="PANNEAUX DE PARTICULES" u="1"/>
        <s v="LEGUMES - CONDIMENTAIRES" u="1"/>
        <s v="ROULEAUX D ISOLANTS - VRAC" u="1"/>
        <s v="CONGELATEURS ET ACCESSOIRES" u="1"/>
        <s v="BULBES FLEURS" u="1"/>
        <s v="PULVERISATEURS" u="1"/>
        <s v="AUTRES PRESTATIONS" u="1"/>
        <s v="BASSINE ALIMENTAIRE" u="1"/>
        <s v="AUTRES MOBILIERS DE RANGEMENT" u="1"/>
        <s v="LIBRAIRIE" u="1"/>
        <s v="PARPAINGS" u="1"/>
        <s v="GODETS DE TOURBES" u="1"/>
        <s v="TOLES - PLAQUES ACIER" u="1"/>
        <s v="TONDEUSES AUTOPORTEES ET ACCESSOIRES" u="1"/>
        <s v="PECHE" u="1"/>
        <s v="VISSERIE" u="1"/>
        <s v="PILIERS - MURETS" u="1"/>
        <s v="CASTRATION - CONTENTION" u="1"/>
        <s v="RANGEMENT: CASIER BOITE A LETTRE KIT" u="1"/>
        <s v="ACCESSOIRES ARROSAGE LAITON - PLASTIQUE" u="1"/>
        <s v="AUTRES" u="1"/>
        <s v="PEINTURES PLAFOND" u="1"/>
        <s v="CONTENANTS ROTOMOULES" u="1"/>
        <s v="TONTE" u="1"/>
        <s v="PLASTICULTURE: FILMS, FILETS" u="1"/>
        <s v="ARTICLES DE CONSERVATION - CONGELATION" u="1"/>
        <s v="TRONÇONNEUSES" u="1"/>
        <s v="PLANTES GRIMPANTES" u="1"/>
        <s v="INSECTICIDES MENAGERS" u="1"/>
        <s v="COMPRESSEURS ET ACCESSOIRES" u="1"/>
        <s v="IDENTIFICATION" u="1"/>
        <s v="BALAIS ET BROSSES" u="1"/>
        <s v="CASIERS A BOUTEILLES" u="1"/>
      </sharedItems>
    </cacheField>
    <cacheField name="CA HT N" numFmtId="171">
      <sharedItems containsNonDate="0" containsString="0" containsBlank="1"/>
    </cacheField>
    <cacheField name="CA HT N-1" numFmtId="171">
      <sharedItems containsNonDate="0" containsString="0" containsBlank="1"/>
    </cacheField>
    <cacheField name="Onglet" numFmtId="0">
      <sharedItems containsNonDate="0" containsBlank="1" count="4">
        <m/>
        <s v="Onglet 3" u="1"/>
        <s v="Onglet 2" u="1"/>
        <s v="Onglet 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m/>
    <x v="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0" firstDataRow="1" firstDataCol="1" rowPageCount="1" colPageCount="1"/>
  <pivotFields count="7">
    <pivotField showAll="0" defaultSubtotal="0"/>
    <pivotField axis="axisRow" showAll="0" defaultSubtotal="0">
      <items count="14">
        <item m="1" x="1"/>
        <item m="1" x="8"/>
        <item m="1" x="13"/>
        <item m="1" x="7"/>
        <item m="1" x="3"/>
        <item m="1" x="5"/>
        <item m="1" x="4"/>
        <item m="1" x="2"/>
        <item m="1" x="10"/>
        <item m="1" x="11"/>
        <item m="1" x="6"/>
        <item m="1" x="12"/>
        <item m="1" x="9"/>
        <item x="0"/>
      </items>
    </pivotField>
    <pivotField showAll="0" defaultSubtotal="0"/>
    <pivotField axis="axisRow" showAll="0" defaultSubtotal="0">
      <items count="293">
        <item m="1" x="54"/>
        <item m="1" x="134"/>
        <item m="1" x="98"/>
        <item m="1" x="279"/>
        <item m="1" x="143"/>
        <item m="1" x="52"/>
        <item m="1" x="253"/>
        <item m="1" x="42"/>
        <item m="1" x="120"/>
        <item m="1" x="203"/>
        <item m="1" x="53"/>
        <item m="1" x="119"/>
        <item m="1" x="140"/>
        <item m="1" x="174"/>
        <item m="1" x="70"/>
        <item m="1" x="177"/>
        <item m="1" x="129"/>
        <item m="1" x="230"/>
        <item m="1" x="56"/>
        <item m="1" x="170"/>
        <item m="1" x="206"/>
        <item m="1" x="248"/>
        <item m="1" x="16"/>
        <item m="1" x="24"/>
        <item m="1" x="41"/>
        <item m="1" x="88"/>
        <item m="1" x="50"/>
        <item m="1" x="151"/>
        <item m="1" x="204"/>
        <item m="1" x="126"/>
        <item m="1" x="160"/>
        <item m="1" x="34"/>
        <item m="1" x="202"/>
        <item m="1" x="3"/>
        <item m="1" x="242"/>
        <item m="1" x="95"/>
        <item m="1" x="105"/>
        <item m="1" x="215"/>
        <item m="1" x="43"/>
        <item m="1" x="179"/>
        <item m="1" x="115"/>
        <item m="1" x="205"/>
        <item m="1" x="79"/>
        <item m="1" x="49"/>
        <item m="1" x="212"/>
        <item m="1" x="285"/>
        <item m="1" x="9"/>
        <item m="1" x="117"/>
        <item m="1" x="139"/>
        <item m="1" x="26"/>
        <item m="1" x="72"/>
        <item m="1" x="280"/>
        <item m="1" x="125"/>
        <item m="1" x="223"/>
        <item m="1" x="35"/>
        <item m="1" x="187"/>
        <item m="1" x="221"/>
        <item m="1" x="218"/>
        <item m="1" x="236"/>
        <item m="1" x="268"/>
        <item m="1" x="171"/>
        <item m="1" x="114"/>
        <item m="1" x="266"/>
        <item m="1" x="132"/>
        <item m="1" x="86"/>
        <item m="1" x="291"/>
        <item m="1" x="213"/>
        <item m="1" x="17"/>
        <item m="1" x="267"/>
        <item m="1" x="250"/>
        <item m="1" x="219"/>
        <item m="1" x="130"/>
        <item m="1" x="198"/>
        <item m="1" x="163"/>
        <item m="1" x="13"/>
        <item m="1" x="37"/>
        <item m="1" x="46"/>
        <item m="1" x="141"/>
        <item m="1" x="201"/>
        <item m="1" x="65"/>
        <item m="1" x="251"/>
        <item m="1" x="264"/>
        <item m="1" x="10"/>
        <item m="1" x="4"/>
        <item m="1" x="44"/>
        <item m="1" x="233"/>
        <item m="1" x="45"/>
        <item m="1" x="169"/>
        <item m="1" x="200"/>
        <item m="1" x="240"/>
        <item m="1" x="292"/>
        <item m="1" x="277"/>
        <item m="1" x="216"/>
        <item m="1" x="82"/>
        <item m="1" x="25"/>
        <item m="1" x="184"/>
        <item m="1" x="59"/>
        <item m="1" x="77"/>
        <item m="1" x="222"/>
        <item m="1" x="19"/>
        <item m="1" x="243"/>
        <item m="1" x="108"/>
        <item m="1" x="193"/>
        <item m="1" x="247"/>
        <item m="1" x="21"/>
        <item m="1" x="89"/>
        <item m="1" x="33"/>
        <item m="1" x="289"/>
        <item m="1" x="153"/>
        <item m="1" x="263"/>
        <item m="1" x="162"/>
        <item m="1" x="118"/>
        <item m="1" x="180"/>
        <item m="1" x="255"/>
        <item m="1" x="172"/>
        <item m="1" x="282"/>
        <item m="1" x="231"/>
        <item m="1" x="136"/>
        <item m="1" x="107"/>
        <item m="1" x="259"/>
        <item m="1" x="182"/>
        <item m="1" x="167"/>
        <item m="1" x="15"/>
        <item m="1" x="84"/>
        <item m="1" x="28"/>
        <item m="1" x="85"/>
        <item m="1" x="234"/>
        <item m="1" x="67"/>
        <item m="1" x="100"/>
        <item m="1" x="113"/>
        <item m="1" x="191"/>
        <item m="1" x="239"/>
        <item m="1" x="62"/>
        <item m="1" x="55"/>
        <item m="1" x="74"/>
        <item m="1" x="254"/>
        <item m="1" x="123"/>
        <item m="1" x="31"/>
        <item m="1" x="122"/>
        <item m="1" x="30"/>
        <item m="1" x="38"/>
        <item m="1" x="235"/>
        <item m="1" x="150"/>
        <item m="1" x="73"/>
        <item m="1" x="211"/>
        <item m="1" x="192"/>
        <item m="1" x="256"/>
        <item m="1" x="83"/>
        <item m="1" x="208"/>
        <item m="1" x="63"/>
        <item m="1" x="1"/>
        <item m="1" x="29"/>
        <item m="1" x="257"/>
        <item m="1" x="87"/>
        <item m="1" x="271"/>
        <item m="1" x="58"/>
        <item m="1" x="225"/>
        <item m="1" x="217"/>
        <item m="1" x="214"/>
        <item m="1" x="104"/>
        <item m="1" x="36"/>
        <item m="1" x="227"/>
        <item m="1" x="290"/>
        <item m="1" x="121"/>
        <item m="1" x="288"/>
        <item m="1" x="39"/>
        <item m="1" x="188"/>
        <item m="1" x="224"/>
        <item m="1" x="261"/>
        <item m="1" x="103"/>
        <item m="1" x="269"/>
        <item m="1" x="92"/>
        <item m="1" x="175"/>
        <item m="1" x="164"/>
        <item m="1" x="149"/>
        <item m="1" x="173"/>
        <item m="1" x="158"/>
        <item m="1" x="109"/>
        <item m="1" x="27"/>
        <item m="1" x="61"/>
        <item m="1" x="197"/>
        <item m="1" x="8"/>
        <item m="1" x="178"/>
        <item m="1" x="161"/>
        <item m="1" x="137"/>
        <item m="1" x="194"/>
        <item m="1" x="47"/>
        <item m="1" x="127"/>
        <item m="1" x="32"/>
        <item m="1" x="146"/>
        <item m="1" x="96"/>
        <item m="1" x="145"/>
        <item m="1" x="195"/>
        <item m="1" x="249"/>
        <item m="1" x="260"/>
        <item m="1" x="270"/>
        <item m="1" x="142"/>
        <item m="1" x="274"/>
        <item m="1" x="90"/>
        <item m="1" x="5"/>
        <item m="1" x="116"/>
        <item m="1" x="281"/>
        <item m="1" x="94"/>
        <item m="1" x="101"/>
        <item m="1" x="80"/>
        <item m="1" x="2"/>
        <item m="1" x="241"/>
        <item m="1" x="229"/>
        <item m="1" x="131"/>
        <item m="1" x="252"/>
        <item m="1" x="276"/>
        <item m="1" x="81"/>
        <item m="1" x="64"/>
        <item m="1" x="91"/>
        <item m="1" x="102"/>
        <item m="1" x="6"/>
        <item m="1" x="18"/>
        <item m="1" x="287"/>
        <item m="1" x="168"/>
        <item m="1" x="284"/>
        <item m="1" x="209"/>
        <item m="1" x="75"/>
        <item m="1" x="133"/>
        <item m="1" x="189"/>
        <item m="1" x="210"/>
        <item m="1" x="7"/>
        <item m="1" x="199"/>
        <item m="1" x="228"/>
        <item m="1" x="238"/>
        <item m="1" x="14"/>
        <item m="1" x="97"/>
        <item m="1" x="68"/>
        <item m="1" x="220"/>
        <item m="1" x="20"/>
        <item m="1" x="71"/>
        <item m="1" x="265"/>
        <item m="1" x="246"/>
        <item m="1" x="138"/>
        <item m="1" x="111"/>
        <item m="1" x="278"/>
        <item m="1" x="124"/>
        <item m="1" x="66"/>
        <item m="1" x="144"/>
        <item m="1" x="110"/>
        <item m="1" x="176"/>
        <item m="1" x="181"/>
        <item m="1" x="93"/>
        <item m="1" x="76"/>
        <item m="1" x="99"/>
        <item m="1" x="148"/>
        <item m="1" x="262"/>
        <item m="1" x="78"/>
        <item m="1" x="48"/>
        <item m="1" x="22"/>
        <item m="1" x="12"/>
        <item m="1" x="258"/>
        <item m="1" x="156"/>
        <item m="1" x="51"/>
        <item m="1" x="183"/>
        <item m="1" x="185"/>
        <item m="1" x="57"/>
        <item m="1" x="165"/>
        <item m="1" x="106"/>
        <item m="1" x="147"/>
        <item m="1" x="112"/>
        <item m="1" x="196"/>
        <item m="1" x="166"/>
        <item m="1" x="237"/>
        <item m="1" x="272"/>
        <item m="1" x="11"/>
        <item m="1" x="273"/>
        <item m="1" x="232"/>
        <item m="1" x="283"/>
        <item m="1" x="190"/>
        <item m="1" x="155"/>
        <item m="1" x="157"/>
        <item m="1" x="286"/>
        <item m="1" x="152"/>
        <item m="1" x="186"/>
        <item m="1" x="60"/>
        <item m="1" x="69"/>
        <item m="1" x="159"/>
        <item m="1" x="135"/>
        <item m="1" x="244"/>
        <item m="1" x="154"/>
        <item m="1" x="23"/>
        <item m="1" x="40"/>
        <item m="1" x="245"/>
        <item m="1" x="128"/>
        <item m="1" x="275"/>
        <item m="1" x="207"/>
        <item m="1" x="226"/>
        <item x="0"/>
      </items>
    </pivotField>
    <pivotField dataField="1" numFmtId="171" showAll="0" defaultSubtotal="0"/>
    <pivotField dataField="1" numFmtId="171" showAll="0" defaultSubtotal="0"/>
    <pivotField axis="axisPage" showAll="0" defaultSubtotal="0">
      <items count="4">
        <item m="1" x="3"/>
        <item m="1" x="2"/>
        <item m="1" x="1"/>
        <item x="0"/>
      </items>
    </pivotField>
  </pivotFields>
  <rowFields count="2">
    <field x="1"/>
    <field x="3"/>
  </rowFields>
  <rowItems count="3">
    <i>
      <x v="13"/>
    </i>
    <i r="1">
      <x v="292"/>
    </i>
    <i t="grand">
      <x/>
    </i>
  </rowItems>
  <colFields count="1">
    <field x="-2"/>
  </colFields>
  <colItems count="2">
    <i>
      <x/>
    </i>
    <i i="1">
      <x v="1"/>
    </i>
  </colItems>
  <pageFields count="1">
    <pageField fld="6" item="3" hier="-1"/>
  </pageFields>
  <dataFields count="2">
    <dataField name="CA HT N " fld="4" baseField="3" baseItem="22" numFmtId="3"/>
    <dataField name="CA HT N-1 " fld="5" baseField="3" baseItem="22" numFmtId="3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H4" insertRow="1" totalsRowShown="0">
  <autoFilter ref="B3:H4"/>
  <tableColumns count="7">
    <tableColumn id="1" name="CLASSE MAGASIN"/>
    <tableColumn id="2" name="GROUPE"/>
    <tableColumn id="3" name="SEGMENT"/>
    <tableColumn id="4" name="SOUS SEGMENT"/>
    <tableColumn id="5" name="CA HT N" dataDxfId="1"/>
    <tableColumn id="6" name="CA HT N-1" dataDxfId="0"/>
    <tableColumn id="4229" name="Ongle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C4"/>
  <sheetViews>
    <sheetView workbookViewId="0">
      <selection activeCell="C27" sqref="C27"/>
    </sheetView>
  </sheetViews>
  <sheetFormatPr baseColWidth="10" defaultColWidth="11.5703125" defaultRowHeight="12.75" x14ac:dyDescent="0.2"/>
  <sheetData>
    <row r="1" spans="1:3" x14ac:dyDescent="0.2">
      <c r="A1" s="40" t="s">
        <v>46</v>
      </c>
      <c r="B1" s="21"/>
      <c r="C1" s="21"/>
    </row>
    <row r="2" spans="1:3" x14ac:dyDescent="0.2">
      <c r="A2" s="21"/>
      <c r="B2" s="21"/>
      <c r="C2" s="21"/>
    </row>
    <row r="3" spans="1:3" x14ac:dyDescent="0.2">
      <c r="A3" s="21" t="s">
        <v>47</v>
      </c>
      <c r="B3" s="55" t="s">
        <v>202</v>
      </c>
      <c r="C3" s="21">
        <v>2017</v>
      </c>
    </row>
    <row r="4" spans="1:3" x14ac:dyDescent="0.2">
      <c r="A4" s="21"/>
      <c r="B4" s="21"/>
      <c r="C4" s="21">
        <v>2016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121"/>
  <sheetViews>
    <sheetView topLeftCell="B2084" workbookViewId="0">
      <selection activeCell="E2089" sqref="E2089"/>
    </sheetView>
  </sheetViews>
  <sheetFormatPr baseColWidth="10" defaultRowHeight="12.75" x14ac:dyDescent="0.2"/>
  <cols>
    <col min="1" max="1" width="56.5703125" bestFit="1" customWidth="1"/>
    <col min="2" max="2" width="50.28515625" bestFit="1" customWidth="1"/>
    <col min="3" max="3" width="46" bestFit="1" customWidth="1"/>
    <col min="4" max="4" width="56" bestFit="1" customWidth="1"/>
  </cols>
  <sheetData>
    <row r="1" spans="1:20" x14ac:dyDescent="0.2">
      <c r="A1" t="s">
        <v>555</v>
      </c>
    </row>
    <row r="2" spans="1:20" x14ac:dyDescent="0.2">
      <c r="A2" s="97"/>
    </row>
    <row r="3" spans="1:20" x14ac:dyDescent="0.2">
      <c r="A3" t="s">
        <v>187</v>
      </c>
      <c r="B3" t="s">
        <v>281</v>
      </c>
      <c r="C3" t="s">
        <v>282</v>
      </c>
      <c r="D3" t="s">
        <v>283</v>
      </c>
      <c r="E3" t="s">
        <v>284</v>
      </c>
      <c r="F3" t="s">
        <v>188</v>
      </c>
      <c r="G3" t="s">
        <v>189</v>
      </c>
      <c r="H3" t="s">
        <v>285</v>
      </c>
      <c r="I3" t="s">
        <v>286</v>
      </c>
      <c r="J3" t="s">
        <v>287</v>
      </c>
      <c r="K3" t="s">
        <v>288</v>
      </c>
      <c r="L3" t="s">
        <v>289</v>
      </c>
      <c r="M3" t="s">
        <v>290</v>
      </c>
      <c r="N3" t="s">
        <v>291</v>
      </c>
      <c r="O3" t="s">
        <v>292</v>
      </c>
      <c r="P3" t="s">
        <v>293</v>
      </c>
      <c r="Q3" t="s">
        <v>294</v>
      </c>
      <c r="R3" t="s">
        <v>295</v>
      </c>
      <c r="S3" t="s">
        <v>296</v>
      </c>
      <c r="T3" t="s">
        <v>297</v>
      </c>
    </row>
    <row r="4" spans="1:20" x14ac:dyDescent="0.2">
      <c r="A4" t="s">
        <v>190</v>
      </c>
      <c r="B4" t="s">
        <v>298</v>
      </c>
      <c r="C4" t="s">
        <v>299</v>
      </c>
      <c r="D4" t="s">
        <v>300</v>
      </c>
      <c r="E4" s="103">
        <v>179452</v>
      </c>
      <c r="F4" s="103">
        <v>147735</v>
      </c>
    </row>
    <row r="5" spans="1:20" x14ac:dyDescent="0.2">
      <c r="D5" t="s">
        <v>301</v>
      </c>
      <c r="E5" s="103">
        <v>157263</v>
      </c>
      <c r="F5" s="103">
        <v>157508</v>
      </c>
      <c r="H5" s="98"/>
      <c r="I5" s="98"/>
    </row>
    <row r="6" spans="1:20" x14ac:dyDescent="0.2">
      <c r="D6" t="s">
        <v>302</v>
      </c>
      <c r="E6" s="103">
        <v>108493</v>
      </c>
      <c r="F6" s="103">
        <v>170599</v>
      </c>
    </row>
    <row r="7" spans="1:20" x14ac:dyDescent="0.2">
      <c r="D7" t="s">
        <v>303</v>
      </c>
      <c r="E7" s="103">
        <v>37027</v>
      </c>
      <c r="F7" s="103">
        <v>152603</v>
      </c>
    </row>
    <row r="8" spans="1:20" x14ac:dyDescent="0.2">
      <c r="D8" t="s">
        <v>191</v>
      </c>
      <c r="E8" s="103">
        <v>158309</v>
      </c>
      <c r="F8" s="103">
        <v>94747</v>
      </c>
      <c r="H8" s="98"/>
      <c r="I8" s="98"/>
    </row>
    <row r="9" spans="1:20" x14ac:dyDescent="0.2">
      <c r="C9" t="s">
        <v>304</v>
      </c>
      <c r="D9" t="s">
        <v>305</v>
      </c>
      <c r="E9" s="103">
        <v>187604</v>
      </c>
      <c r="F9" s="103">
        <v>194150</v>
      </c>
    </row>
    <row r="10" spans="1:20" x14ac:dyDescent="0.2">
      <c r="D10" t="s">
        <v>306</v>
      </c>
      <c r="E10" s="103">
        <v>62203</v>
      </c>
      <c r="F10" s="103">
        <v>47594</v>
      </c>
    </row>
    <row r="11" spans="1:20" x14ac:dyDescent="0.2">
      <c r="D11" t="s">
        <v>307</v>
      </c>
      <c r="E11" s="103">
        <v>54421</v>
      </c>
      <c r="F11" s="103">
        <v>162828</v>
      </c>
      <c r="H11" s="98"/>
      <c r="I11" s="98"/>
    </row>
    <row r="12" spans="1:20" x14ac:dyDescent="0.2">
      <c r="D12" t="s">
        <v>191</v>
      </c>
      <c r="E12" s="103">
        <v>197099</v>
      </c>
      <c r="F12" s="103">
        <v>3435</v>
      </c>
      <c r="H12" s="98"/>
      <c r="I12" s="98"/>
    </row>
    <row r="13" spans="1:20" x14ac:dyDescent="0.2">
      <c r="C13" t="s">
        <v>308</v>
      </c>
      <c r="D13" t="s">
        <v>309</v>
      </c>
      <c r="E13" s="103">
        <v>133165</v>
      </c>
      <c r="F13" s="103">
        <v>134728</v>
      </c>
    </row>
    <row r="14" spans="1:20" x14ac:dyDescent="0.2">
      <c r="D14" t="s">
        <v>310</v>
      </c>
      <c r="E14" s="103">
        <v>116958</v>
      </c>
      <c r="F14" s="103">
        <v>169530</v>
      </c>
    </row>
    <row r="15" spans="1:20" x14ac:dyDescent="0.2">
      <c r="D15" t="s">
        <v>311</v>
      </c>
      <c r="E15" s="103">
        <v>65379</v>
      </c>
      <c r="F15" s="103">
        <v>90427</v>
      </c>
    </row>
    <row r="16" spans="1:20" x14ac:dyDescent="0.2">
      <c r="D16" t="s">
        <v>312</v>
      </c>
      <c r="E16" s="103">
        <v>123439</v>
      </c>
      <c r="F16" s="103">
        <v>184386</v>
      </c>
    </row>
    <row r="17" spans="3:12" x14ac:dyDescent="0.2">
      <c r="D17" t="s">
        <v>191</v>
      </c>
      <c r="E17" s="103">
        <v>174289</v>
      </c>
      <c r="F17" s="103">
        <v>118580</v>
      </c>
      <c r="I17" s="98"/>
    </row>
    <row r="18" spans="3:12" x14ac:dyDescent="0.2">
      <c r="C18" t="s">
        <v>313</v>
      </c>
      <c r="D18" t="s">
        <v>314</v>
      </c>
      <c r="E18" s="103">
        <v>113164</v>
      </c>
      <c r="F18" s="103">
        <v>161444</v>
      </c>
      <c r="H18" s="98"/>
      <c r="I18" s="98"/>
    </row>
    <row r="19" spans="3:12" x14ac:dyDescent="0.2">
      <c r="D19" t="s">
        <v>315</v>
      </c>
      <c r="E19" s="103">
        <v>3459</v>
      </c>
      <c r="F19" s="103">
        <v>77523</v>
      </c>
    </row>
    <row r="20" spans="3:12" x14ac:dyDescent="0.2">
      <c r="D20" t="s">
        <v>316</v>
      </c>
      <c r="E20" s="103">
        <v>144435</v>
      </c>
      <c r="F20" s="103">
        <v>198861</v>
      </c>
    </row>
    <row r="21" spans="3:12" x14ac:dyDescent="0.2">
      <c r="D21" t="s">
        <v>317</v>
      </c>
      <c r="E21" s="103">
        <v>134838</v>
      </c>
      <c r="F21" s="103">
        <v>61314</v>
      </c>
    </row>
    <row r="22" spans="3:12" x14ac:dyDescent="0.2">
      <c r="D22" t="s">
        <v>318</v>
      </c>
      <c r="E22" s="103">
        <v>112024</v>
      </c>
      <c r="F22" s="103">
        <v>100228</v>
      </c>
    </row>
    <row r="23" spans="3:12" x14ac:dyDescent="0.2">
      <c r="D23" t="s">
        <v>191</v>
      </c>
      <c r="E23" s="103">
        <v>42473</v>
      </c>
      <c r="F23" s="103">
        <v>33802</v>
      </c>
      <c r="H23" s="98"/>
      <c r="I23" s="98"/>
    </row>
    <row r="24" spans="3:12" x14ac:dyDescent="0.2">
      <c r="C24" t="s">
        <v>319</v>
      </c>
      <c r="D24" t="s">
        <v>320</v>
      </c>
      <c r="E24" s="103">
        <v>172026</v>
      </c>
      <c r="F24" s="103">
        <v>80526</v>
      </c>
    </row>
    <row r="25" spans="3:12" x14ac:dyDescent="0.2">
      <c r="D25" t="s">
        <v>321</v>
      </c>
      <c r="E25" s="103">
        <v>92017</v>
      </c>
      <c r="F25" s="103">
        <v>180086</v>
      </c>
    </row>
    <row r="26" spans="3:12" x14ac:dyDescent="0.2">
      <c r="D26" t="s">
        <v>322</v>
      </c>
      <c r="E26" s="103">
        <v>88252</v>
      </c>
      <c r="F26" s="103">
        <v>197583</v>
      </c>
    </row>
    <row r="27" spans="3:12" x14ac:dyDescent="0.2">
      <c r="D27" t="s">
        <v>323</v>
      </c>
      <c r="E27" s="103">
        <v>187327</v>
      </c>
      <c r="F27" s="103">
        <v>24441</v>
      </c>
      <c r="H27" s="98"/>
      <c r="I27" s="98"/>
    </row>
    <row r="28" spans="3:12" x14ac:dyDescent="0.2">
      <c r="D28" t="s">
        <v>324</v>
      </c>
      <c r="E28" s="103">
        <v>147698</v>
      </c>
      <c r="F28" s="103">
        <v>127511</v>
      </c>
      <c r="H28" s="98"/>
      <c r="I28" s="98"/>
    </row>
    <row r="29" spans="3:12" x14ac:dyDescent="0.2">
      <c r="D29" t="s">
        <v>325</v>
      </c>
      <c r="E29" s="103">
        <v>60251</v>
      </c>
      <c r="F29" s="103">
        <v>131480</v>
      </c>
    </row>
    <row r="30" spans="3:12" x14ac:dyDescent="0.2">
      <c r="D30" t="s">
        <v>326</v>
      </c>
      <c r="E30" s="103">
        <v>157846</v>
      </c>
      <c r="F30" s="103">
        <v>25321</v>
      </c>
    </row>
    <row r="31" spans="3:12" x14ac:dyDescent="0.2">
      <c r="D31" t="s">
        <v>191</v>
      </c>
      <c r="E31" s="103">
        <v>60327</v>
      </c>
      <c r="F31" s="103">
        <v>116317</v>
      </c>
      <c r="H31" s="98"/>
      <c r="I31" s="98"/>
    </row>
    <row r="32" spans="3:12" x14ac:dyDescent="0.2">
      <c r="C32" t="s">
        <v>191</v>
      </c>
      <c r="E32" s="103">
        <v>85120</v>
      </c>
      <c r="F32" s="103">
        <v>190977</v>
      </c>
      <c r="H32" s="98"/>
      <c r="I32" s="98"/>
      <c r="K32" s="98"/>
      <c r="L32" s="98"/>
    </row>
    <row r="33" spans="2:16" x14ac:dyDescent="0.2">
      <c r="B33" t="s">
        <v>22</v>
      </c>
      <c r="C33" t="s">
        <v>327</v>
      </c>
      <c r="D33" t="s">
        <v>328</v>
      </c>
      <c r="E33" s="103">
        <v>150089</v>
      </c>
      <c r="F33" s="103">
        <v>37547</v>
      </c>
      <c r="P33" s="99"/>
    </row>
    <row r="34" spans="2:16" x14ac:dyDescent="0.2">
      <c r="D34" t="s">
        <v>191</v>
      </c>
      <c r="E34" s="103">
        <v>164267</v>
      </c>
      <c r="F34" s="103">
        <v>113790</v>
      </c>
      <c r="P34" s="99"/>
    </row>
    <row r="35" spans="2:16" x14ac:dyDescent="0.2">
      <c r="C35" t="s">
        <v>39</v>
      </c>
      <c r="D35" t="s">
        <v>329</v>
      </c>
      <c r="E35" s="103">
        <v>58301</v>
      </c>
      <c r="F35" s="103">
        <v>171289</v>
      </c>
    </row>
    <row r="36" spans="2:16" x14ac:dyDescent="0.2">
      <c r="D36" t="s">
        <v>330</v>
      </c>
      <c r="E36" s="103">
        <v>57706</v>
      </c>
      <c r="F36" s="103">
        <v>77761</v>
      </c>
    </row>
    <row r="37" spans="2:16" x14ac:dyDescent="0.2">
      <c r="D37" t="s">
        <v>331</v>
      </c>
      <c r="E37" s="103">
        <v>3760</v>
      </c>
      <c r="F37" s="103">
        <v>155278</v>
      </c>
    </row>
    <row r="38" spans="2:16" x14ac:dyDescent="0.2">
      <c r="D38" t="s">
        <v>332</v>
      </c>
      <c r="E38" s="103">
        <v>168302</v>
      </c>
      <c r="F38" s="103">
        <v>87789</v>
      </c>
    </row>
    <row r="39" spans="2:16" x14ac:dyDescent="0.2">
      <c r="D39" t="s">
        <v>333</v>
      </c>
      <c r="E39" s="103">
        <v>162905</v>
      </c>
      <c r="F39" s="103">
        <v>50548</v>
      </c>
    </row>
    <row r="40" spans="2:16" x14ac:dyDescent="0.2">
      <c r="D40" t="s">
        <v>191</v>
      </c>
      <c r="E40" s="103">
        <v>92978</v>
      </c>
      <c r="F40" s="103">
        <v>94155</v>
      </c>
      <c r="H40" s="98"/>
      <c r="I40" s="98"/>
    </row>
    <row r="41" spans="2:16" x14ac:dyDescent="0.2">
      <c r="C41" t="s">
        <v>334</v>
      </c>
      <c r="D41" t="s">
        <v>335</v>
      </c>
      <c r="E41" s="103">
        <v>144061</v>
      </c>
      <c r="F41" s="103">
        <v>114908</v>
      </c>
    </row>
    <row r="42" spans="2:16" x14ac:dyDescent="0.2">
      <c r="D42" t="s">
        <v>191</v>
      </c>
      <c r="E42" s="103">
        <v>11235</v>
      </c>
      <c r="F42" s="103">
        <v>179344</v>
      </c>
    </row>
    <row r="43" spans="2:16" x14ac:dyDescent="0.2">
      <c r="C43" t="s">
        <v>336</v>
      </c>
      <c r="D43" t="s">
        <v>337</v>
      </c>
      <c r="E43" s="103">
        <v>42711</v>
      </c>
      <c r="F43" s="103">
        <v>94340</v>
      </c>
      <c r="H43" s="98"/>
      <c r="I43" s="98"/>
    </row>
    <row r="44" spans="2:16" x14ac:dyDescent="0.2">
      <c r="D44" t="s">
        <v>338</v>
      </c>
      <c r="E44" s="103">
        <v>17307</v>
      </c>
      <c r="F44" s="103">
        <v>55881</v>
      </c>
    </row>
    <row r="45" spans="2:16" x14ac:dyDescent="0.2">
      <c r="D45" t="s">
        <v>339</v>
      </c>
      <c r="E45" s="103">
        <v>153918</v>
      </c>
      <c r="F45" s="103">
        <v>198892</v>
      </c>
    </row>
    <row r="46" spans="2:16" x14ac:dyDescent="0.2">
      <c r="D46" t="s">
        <v>340</v>
      </c>
      <c r="E46" s="103">
        <v>128397</v>
      </c>
      <c r="F46" s="103">
        <v>486</v>
      </c>
    </row>
    <row r="47" spans="2:16" x14ac:dyDescent="0.2">
      <c r="D47" t="s">
        <v>341</v>
      </c>
      <c r="E47" s="103">
        <v>139826</v>
      </c>
      <c r="F47" s="103">
        <v>131932</v>
      </c>
    </row>
    <row r="48" spans="2:16" x14ac:dyDescent="0.2">
      <c r="D48" t="s">
        <v>342</v>
      </c>
      <c r="E48" s="103">
        <v>99836</v>
      </c>
      <c r="F48" s="103">
        <v>153827</v>
      </c>
    </row>
    <row r="49" spans="2:9" x14ac:dyDescent="0.2">
      <c r="D49" t="s">
        <v>191</v>
      </c>
      <c r="E49" s="103">
        <v>27091</v>
      </c>
      <c r="F49" s="103">
        <v>76692</v>
      </c>
      <c r="H49" s="98"/>
      <c r="I49" s="98"/>
    </row>
    <row r="50" spans="2:9" x14ac:dyDescent="0.2">
      <c r="C50" t="s">
        <v>40</v>
      </c>
      <c r="D50" t="s">
        <v>343</v>
      </c>
      <c r="E50" s="103">
        <v>142451</v>
      </c>
      <c r="F50" s="103">
        <v>199935</v>
      </c>
    </row>
    <row r="51" spans="2:9" x14ac:dyDescent="0.2">
      <c r="D51" t="s">
        <v>344</v>
      </c>
      <c r="E51" s="103">
        <v>61378</v>
      </c>
      <c r="F51" s="103">
        <v>105902</v>
      </c>
    </row>
    <row r="52" spans="2:9" x14ac:dyDescent="0.2">
      <c r="D52" t="s">
        <v>191</v>
      </c>
      <c r="E52" s="103">
        <v>139206</v>
      </c>
      <c r="F52" s="103">
        <v>160106</v>
      </c>
    </row>
    <row r="53" spans="2:9" x14ac:dyDescent="0.2">
      <c r="C53" t="s">
        <v>38</v>
      </c>
      <c r="D53" t="s">
        <v>345</v>
      </c>
      <c r="E53" s="103">
        <v>153842</v>
      </c>
      <c r="F53" s="103">
        <v>55711</v>
      </c>
    </row>
    <row r="54" spans="2:9" x14ac:dyDescent="0.2">
      <c r="D54" t="s">
        <v>346</v>
      </c>
      <c r="E54" s="103">
        <v>4864</v>
      </c>
      <c r="F54" s="103">
        <v>32454</v>
      </c>
    </row>
    <row r="55" spans="2:9" x14ac:dyDescent="0.2">
      <c r="D55" t="s">
        <v>347</v>
      </c>
      <c r="E55" s="103">
        <v>138119</v>
      </c>
      <c r="F55" s="103">
        <v>148132</v>
      </c>
    </row>
    <row r="56" spans="2:9" x14ac:dyDescent="0.2">
      <c r="D56" t="s">
        <v>348</v>
      </c>
      <c r="E56" s="103">
        <v>25746</v>
      </c>
      <c r="F56" s="103">
        <v>153377</v>
      </c>
    </row>
    <row r="57" spans="2:9" x14ac:dyDescent="0.2">
      <c r="D57" t="s">
        <v>191</v>
      </c>
      <c r="E57" s="103">
        <v>103392</v>
      </c>
      <c r="F57" s="103">
        <v>118019</v>
      </c>
    </row>
    <row r="58" spans="2:9" x14ac:dyDescent="0.2">
      <c r="C58" t="s">
        <v>191</v>
      </c>
      <c r="E58" s="103">
        <v>95483</v>
      </c>
      <c r="F58" s="103">
        <v>164036</v>
      </c>
      <c r="H58" s="98"/>
      <c r="I58" s="98"/>
    </row>
    <row r="59" spans="2:9" x14ac:dyDescent="0.2">
      <c r="B59" t="s">
        <v>77</v>
      </c>
      <c r="C59" t="s">
        <v>77</v>
      </c>
      <c r="D59" t="s">
        <v>77</v>
      </c>
      <c r="E59" s="103">
        <v>5026</v>
      </c>
      <c r="F59" s="103">
        <v>58712</v>
      </c>
    </row>
    <row r="60" spans="2:9" x14ac:dyDescent="0.2">
      <c r="D60" t="s">
        <v>191</v>
      </c>
      <c r="E60" s="103">
        <v>6641</v>
      </c>
      <c r="F60" s="103">
        <v>17001</v>
      </c>
    </row>
    <row r="61" spans="2:9" x14ac:dyDescent="0.2">
      <c r="C61" t="s">
        <v>191</v>
      </c>
      <c r="E61" s="103">
        <v>84192</v>
      </c>
      <c r="F61" s="103">
        <v>76331</v>
      </c>
    </row>
    <row r="62" spans="2:9" x14ac:dyDescent="0.2">
      <c r="B62" t="s">
        <v>23</v>
      </c>
      <c r="C62" t="s">
        <v>349</v>
      </c>
      <c r="D62" t="s">
        <v>350</v>
      </c>
      <c r="E62" s="103">
        <v>62705</v>
      </c>
      <c r="F62" s="103">
        <v>42161</v>
      </c>
    </row>
    <row r="63" spans="2:9" x14ac:dyDescent="0.2">
      <c r="D63" t="s">
        <v>191</v>
      </c>
      <c r="E63" s="103">
        <v>85368</v>
      </c>
      <c r="F63" s="103">
        <v>26826</v>
      </c>
    </row>
    <row r="64" spans="2:9" x14ac:dyDescent="0.2">
      <c r="C64" t="s">
        <v>25</v>
      </c>
      <c r="D64" t="s">
        <v>351</v>
      </c>
      <c r="E64" s="103">
        <v>199118</v>
      </c>
      <c r="F64" s="103">
        <v>22510</v>
      </c>
    </row>
    <row r="65" spans="3:9" x14ac:dyDescent="0.2">
      <c r="D65" t="s">
        <v>191</v>
      </c>
      <c r="E65" s="103">
        <v>101872</v>
      </c>
      <c r="F65" s="103">
        <v>12</v>
      </c>
    </row>
    <row r="66" spans="3:9" x14ac:dyDescent="0.2">
      <c r="C66" t="s">
        <v>352</v>
      </c>
      <c r="D66" t="s">
        <v>353</v>
      </c>
      <c r="E66" s="103">
        <v>185852</v>
      </c>
      <c r="F66" s="103">
        <v>58628</v>
      </c>
    </row>
    <row r="67" spans="3:9" x14ac:dyDescent="0.2">
      <c r="D67" t="s">
        <v>354</v>
      </c>
      <c r="E67" s="103">
        <v>162003</v>
      </c>
      <c r="F67" s="103">
        <v>63365</v>
      </c>
      <c r="H67" s="98"/>
      <c r="I67" s="98"/>
    </row>
    <row r="68" spans="3:9" x14ac:dyDescent="0.2">
      <c r="D68" t="s">
        <v>355</v>
      </c>
      <c r="E68" s="103">
        <v>36682</v>
      </c>
      <c r="F68" s="103">
        <v>36392</v>
      </c>
    </row>
    <row r="69" spans="3:9" x14ac:dyDescent="0.2">
      <c r="D69" t="s">
        <v>356</v>
      </c>
      <c r="E69" s="103">
        <v>43618</v>
      </c>
      <c r="F69" s="103">
        <v>126109</v>
      </c>
    </row>
    <row r="70" spans="3:9" x14ac:dyDescent="0.2">
      <c r="D70" t="s">
        <v>191</v>
      </c>
      <c r="E70" s="103">
        <v>60243</v>
      </c>
      <c r="F70" s="103">
        <v>110010</v>
      </c>
      <c r="H70" s="98"/>
      <c r="I70" s="98"/>
    </row>
    <row r="71" spans="3:9" x14ac:dyDescent="0.2">
      <c r="C71" t="s">
        <v>24</v>
      </c>
      <c r="D71" t="s">
        <v>357</v>
      </c>
      <c r="E71" s="103">
        <v>10019</v>
      </c>
      <c r="F71" s="103">
        <v>134420</v>
      </c>
    </row>
    <row r="72" spans="3:9" x14ac:dyDescent="0.2">
      <c r="D72" t="s">
        <v>358</v>
      </c>
      <c r="E72" s="103">
        <v>85271</v>
      </c>
      <c r="F72" s="103">
        <v>7406</v>
      </c>
    </row>
    <row r="73" spans="3:9" x14ac:dyDescent="0.2">
      <c r="D73" t="s">
        <v>359</v>
      </c>
      <c r="E73" s="103">
        <v>108966</v>
      </c>
      <c r="F73" s="103">
        <v>85458</v>
      </c>
    </row>
    <row r="74" spans="3:9" x14ac:dyDescent="0.2">
      <c r="D74" t="s">
        <v>191</v>
      </c>
      <c r="E74" s="103">
        <v>7553</v>
      </c>
      <c r="F74" s="103">
        <v>163570</v>
      </c>
    </row>
    <row r="75" spans="3:9" x14ac:dyDescent="0.2">
      <c r="C75" t="s">
        <v>360</v>
      </c>
      <c r="D75" t="s">
        <v>361</v>
      </c>
      <c r="E75" s="103">
        <v>23985</v>
      </c>
      <c r="F75" s="103">
        <v>161498</v>
      </c>
    </row>
    <row r="76" spans="3:9" x14ac:dyDescent="0.2">
      <c r="D76" t="s">
        <v>191</v>
      </c>
      <c r="E76" s="103">
        <v>169805</v>
      </c>
      <c r="F76" s="103">
        <v>39381</v>
      </c>
    </row>
    <row r="77" spans="3:9" x14ac:dyDescent="0.2">
      <c r="C77" t="s">
        <v>362</v>
      </c>
      <c r="D77" t="s">
        <v>363</v>
      </c>
      <c r="E77" s="103">
        <v>4070</v>
      </c>
      <c r="F77" s="103">
        <v>161153</v>
      </c>
    </row>
    <row r="78" spans="3:9" x14ac:dyDescent="0.2">
      <c r="D78" t="s">
        <v>191</v>
      </c>
      <c r="E78" s="103">
        <v>48877</v>
      </c>
      <c r="F78" s="103">
        <v>181126</v>
      </c>
    </row>
    <row r="79" spans="3:9" x14ac:dyDescent="0.2">
      <c r="C79" t="s">
        <v>364</v>
      </c>
      <c r="D79" t="s">
        <v>365</v>
      </c>
      <c r="E79" s="103">
        <v>189173</v>
      </c>
      <c r="F79" s="103">
        <v>149176</v>
      </c>
    </row>
    <row r="80" spans="3:9" x14ac:dyDescent="0.2">
      <c r="D80" t="s">
        <v>366</v>
      </c>
      <c r="E80" s="103">
        <v>25648</v>
      </c>
      <c r="F80" s="103">
        <v>51304</v>
      </c>
    </row>
    <row r="81" spans="2:9" x14ac:dyDescent="0.2">
      <c r="D81" t="s">
        <v>191</v>
      </c>
      <c r="E81" s="103">
        <v>194603</v>
      </c>
      <c r="F81" s="103">
        <v>79444</v>
      </c>
    </row>
    <row r="82" spans="2:9" x14ac:dyDescent="0.2">
      <c r="C82" t="s">
        <v>26</v>
      </c>
      <c r="D82" t="s">
        <v>367</v>
      </c>
      <c r="E82" s="103">
        <v>154834</v>
      </c>
      <c r="F82" s="103">
        <v>191465</v>
      </c>
    </row>
    <row r="83" spans="2:9" x14ac:dyDescent="0.2">
      <c r="D83" t="s">
        <v>368</v>
      </c>
      <c r="E83" s="103">
        <v>65515</v>
      </c>
      <c r="F83" s="103">
        <v>119086</v>
      </c>
    </row>
    <row r="84" spans="2:9" x14ac:dyDescent="0.2">
      <c r="D84" t="s">
        <v>191</v>
      </c>
      <c r="E84" s="103">
        <v>5048</v>
      </c>
      <c r="F84" s="103">
        <v>150450</v>
      </c>
    </row>
    <row r="85" spans="2:9" x14ac:dyDescent="0.2">
      <c r="C85" t="s">
        <v>369</v>
      </c>
      <c r="D85" t="s">
        <v>370</v>
      </c>
      <c r="E85" s="103">
        <v>16864</v>
      </c>
      <c r="F85" s="103">
        <v>121699</v>
      </c>
    </row>
    <row r="86" spans="2:9" x14ac:dyDescent="0.2">
      <c r="D86" t="s">
        <v>191</v>
      </c>
      <c r="E86" s="103">
        <v>127061</v>
      </c>
      <c r="F86" s="103">
        <v>50815</v>
      </c>
    </row>
    <row r="87" spans="2:9" x14ac:dyDescent="0.2">
      <c r="C87" t="s">
        <v>191</v>
      </c>
      <c r="E87" s="103">
        <v>177976</v>
      </c>
      <c r="F87" s="103">
        <v>163977</v>
      </c>
      <c r="H87" s="98"/>
      <c r="I87" s="98"/>
    </row>
    <row r="88" spans="2:9" x14ac:dyDescent="0.2">
      <c r="B88" t="s">
        <v>19</v>
      </c>
      <c r="C88" t="s">
        <v>371</v>
      </c>
      <c r="D88" t="s">
        <v>372</v>
      </c>
      <c r="E88" s="103">
        <v>27781</v>
      </c>
      <c r="F88" s="103">
        <v>105600</v>
      </c>
      <c r="H88" s="98"/>
      <c r="I88" s="98"/>
    </row>
    <row r="89" spans="2:9" x14ac:dyDescent="0.2">
      <c r="D89" t="s">
        <v>373</v>
      </c>
      <c r="E89" s="103">
        <v>161715</v>
      </c>
      <c r="F89" s="103">
        <v>137695</v>
      </c>
    </row>
    <row r="90" spans="2:9" x14ac:dyDescent="0.2">
      <c r="D90" t="s">
        <v>374</v>
      </c>
      <c r="E90" s="103">
        <v>30842</v>
      </c>
      <c r="F90" s="103">
        <v>196415</v>
      </c>
      <c r="H90" s="98"/>
      <c r="I90" s="98"/>
    </row>
    <row r="91" spans="2:9" x14ac:dyDescent="0.2">
      <c r="D91" t="s">
        <v>375</v>
      </c>
      <c r="E91" s="103">
        <v>69649</v>
      </c>
      <c r="F91" s="103">
        <v>81687</v>
      </c>
      <c r="I91" s="98"/>
    </row>
    <row r="92" spans="2:9" x14ac:dyDescent="0.2">
      <c r="D92" t="s">
        <v>376</v>
      </c>
      <c r="E92" s="103">
        <v>103629</v>
      </c>
      <c r="F92" s="103">
        <v>78586</v>
      </c>
    </row>
    <row r="93" spans="2:9" x14ac:dyDescent="0.2">
      <c r="D93" t="s">
        <v>377</v>
      </c>
      <c r="E93" s="103">
        <v>39005</v>
      </c>
      <c r="F93" s="103">
        <v>96485</v>
      </c>
    </row>
    <row r="94" spans="2:9" x14ac:dyDescent="0.2">
      <c r="D94" t="s">
        <v>191</v>
      </c>
      <c r="E94" s="103">
        <v>65704</v>
      </c>
      <c r="F94" s="103">
        <v>175579</v>
      </c>
      <c r="H94" s="98"/>
      <c r="I94" s="98"/>
    </row>
    <row r="95" spans="2:9" x14ac:dyDescent="0.2">
      <c r="C95" t="s">
        <v>180</v>
      </c>
      <c r="D95" t="s">
        <v>378</v>
      </c>
      <c r="E95" s="103">
        <v>161346</v>
      </c>
      <c r="F95" s="103">
        <v>3701</v>
      </c>
    </row>
    <row r="96" spans="2:9" x14ac:dyDescent="0.2">
      <c r="D96" t="s">
        <v>379</v>
      </c>
      <c r="E96" s="103">
        <v>24422</v>
      </c>
      <c r="F96" s="103">
        <v>24355</v>
      </c>
    </row>
    <row r="97" spans="3:9" x14ac:dyDescent="0.2">
      <c r="D97" t="s">
        <v>380</v>
      </c>
      <c r="E97" s="103">
        <v>166791</v>
      </c>
      <c r="F97" s="103">
        <v>5351</v>
      </c>
      <c r="I97" s="98"/>
    </row>
    <row r="98" spans="3:9" x14ac:dyDescent="0.2">
      <c r="D98" t="s">
        <v>381</v>
      </c>
      <c r="E98" s="103">
        <v>159539</v>
      </c>
      <c r="F98" s="103">
        <v>168359</v>
      </c>
    </row>
    <row r="99" spans="3:9" x14ac:dyDescent="0.2">
      <c r="D99" t="s">
        <v>191</v>
      </c>
      <c r="E99" s="103">
        <v>75644</v>
      </c>
      <c r="F99" s="103">
        <v>59038</v>
      </c>
      <c r="H99" s="98"/>
      <c r="I99" s="98"/>
    </row>
    <row r="100" spans="3:9" x14ac:dyDescent="0.2">
      <c r="C100" t="s">
        <v>382</v>
      </c>
      <c r="D100" t="s">
        <v>383</v>
      </c>
      <c r="E100" s="103">
        <v>70947</v>
      </c>
      <c r="F100" s="103">
        <v>150278</v>
      </c>
    </row>
    <row r="101" spans="3:9" x14ac:dyDescent="0.2">
      <c r="D101" t="s">
        <v>384</v>
      </c>
      <c r="E101" s="103">
        <v>139846</v>
      </c>
      <c r="F101" s="103">
        <v>96332</v>
      </c>
    </row>
    <row r="102" spans="3:9" x14ac:dyDescent="0.2">
      <c r="D102" t="s">
        <v>385</v>
      </c>
      <c r="E102" s="103">
        <v>132395</v>
      </c>
      <c r="F102" s="103">
        <v>175863</v>
      </c>
    </row>
    <row r="103" spans="3:9" x14ac:dyDescent="0.2">
      <c r="D103" t="s">
        <v>386</v>
      </c>
      <c r="E103" s="103">
        <v>111499</v>
      </c>
      <c r="F103" s="103">
        <v>20695</v>
      </c>
    </row>
    <row r="104" spans="3:9" x14ac:dyDescent="0.2">
      <c r="D104" t="s">
        <v>387</v>
      </c>
      <c r="E104" s="103">
        <v>137608</v>
      </c>
      <c r="F104" s="103">
        <v>59334</v>
      </c>
    </row>
    <row r="105" spans="3:9" x14ac:dyDescent="0.2">
      <c r="D105" t="s">
        <v>191</v>
      </c>
      <c r="E105" s="103">
        <v>149096</v>
      </c>
      <c r="F105" s="103">
        <v>98204</v>
      </c>
      <c r="H105" s="98"/>
    </row>
    <row r="106" spans="3:9" x14ac:dyDescent="0.2">
      <c r="C106" t="s">
        <v>388</v>
      </c>
      <c r="D106" t="s">
        <v>389</v>
      </c>
      <c r="E106" s="103">
        <v>179888</v>
      </c>
      <c r="F106" s="103">
        <v>64105</v>
      </c>
    </row>
    <row r="107" spans="3:9" x14ac:dyDescent="0.2">
      <c r="D107" t="s">
        <v>390</v>
      </c>
      <c r="E107" s="103">
        <v>177765</v>
      </c>
      <c r="F107" s="103">
        <v>193286</v>
      </c>
    </row>
    <row r="108" spans="3:9" x14ac:dyDescent="0.2">
      <c r="D108" t="s">
        <v>391</v>
      </c>
      <c r="E108" s="103">
        <v>91453</v>
      </c>
      <c r="F108" s="103">
        <v>40395</v>
      </c>
    </row>
    <row r="109" spans="3:9" x14ac:dyDescent="0.2">
      <c r="D109" t="s">
        <v>191</v>
      </c>
      <c r="E109" s="103">
        <v>172963</v>
      </c>
      <c r="F109" s="103">
        <v>51908</v>
      </c>
    </row>
    <row r="110" spans="3:9" x14ac:dyDescent="0.2">
      <c r="C110" t="s">
        <v>392</v>
      </c>
      <c r="D110" t="s">
        <v>393</v>
      </c>
      <c r="E110" s="103">
        <v>113427</v>
      </c>
      <c r="F110" s="103">
        <v>38924</v>
      </c>
    </row>
    <row r="111" spans="3:9" x14ac:dyDescent="0.2">
      <c r="D111" t="s">
        <v>191</v>
      </c>
      <c r="E111" s="103">
        <v>131532</v>
      </c>
      <c r="F111" s="103">
        <v>736</v>
      </c>
    </row>
    <row r="112" spans="3:9" x14ac:dyDescent="0.2">
      <c r="C112" t="s">
        <v>394</v>
      </c>
      <c r="D112" t="s">
        <v>395</v>
      </c>
      <c r="E112" s="103">
        <v>198273</v>
      </c>
      <c r="F112" s="103">
        <v>194242</v>
      </c>
    </row>
    <row r="113" spans="2:12" x14ac:dyDescent="0.2">
      <c r="D113" t="s">
        <v>396</v>
      </c>
      <c r="E113" s="103">
        <v>179362</v>
      </c>
      <c r="F113" s="103">
        <v>182033</v>
      </c>
    </row>
    <row r="114" spans="2:12" x14ac:dyDescent="0.2">
      <c r="D114" t="s">
        <v>397</v>
      </c>
      <c r="E114" s="103">
        <v>30807</v>
      </c>
      <c r="F114" s="103">
        <v>181151</v>
      </c>
    </row>
    <row r="115" spans="2:12" x14ac:dyDescent="0.2">
      <c r="D115" t="s">
        <v>191</v>
      </c>
      <c r="E115" s="103">
        <v>52153</v>
      </c>
      <c r="F115" s="103">
        <v>11590</v>
      </c>
    </row>
    <row r="116" spans="2:12" x14ac:dyDescent="0.2">
      <c r="C116" t="s">
        <v>398</v>
      </c>
      <c r="D116" t="s">
        <v>399</v>
      </c>
      <c r="E116" s="103">
        <v>74371</v>
      </c>
      <c r="F116" s="103">
        <v>28054</v>
      </c>
    </row>
    <row r="117" spans="2:12" x14ac:dyDescent="0.2">
      <c r="D117" t="s">
        <v>400</v>
      </c>
      <c r="E117" s="103">
        <v>102801</v>
      </c>
      <c r="F117" s="103">
        <v>119236</v>
      </c>
    </row>
    <row r="118" spans="2:12" x14ac:dyDescent="0.2">
      <c r="D118" t="s">
        <v>191</v>
      </c>
      <c r="E118" s="103">
        <v>122424</v>
      </c>
      <c r="F118" s="103">
        <v>194287</v>
      </c>
    </row>
    <row r="119" spans="2:12" x14ac:dyDescent="0.2">
      <c r="C119" t="s">
        <v>401</v>
      </c>
      <c r="D119" t="s">
        <v>402</v>
      </c>
      <c r="E119" s="103">
        <v>37446</v>
      </c>
      <c r="F119" s="103">
        <v>62893</v>
      </c>
    </row>
    <row r="120" spans="2:12" x14ac:dyDescent="0.2">
      <c r="D120" t="s">
        <v>191</v>
      </c>
      <c r="E120" s="103">
        <v>89767</v>
      </c>
      <c r="F120" s="103">
        <v>124185</v>
      </c>
    </row>
    <row r="121" spans="2:12" x14ac:dyDescent="0.2">
      <c r="C121" t="s">
        <v>191</v>
      </c>
      <c r="E121" s="103">
        <v>53396</v>
      </c>
      <c r="F121" s="103">
        <v>126134</v>
      </c>
      <c r="H121" s="98"/>
      <c r="I121" s="98"/>
      <c r="K121" s="98"/>
      <c r="L121" s="98"/>
    </row>
    <row r="122" spans="2:12" x14ac:dyDescent="0.2">
      <c r="B122" t="s">
        <v>18</v>
      </c>
      <c r="C122" t="s">
        <v>403</v>
      </c>
      <c r="D122" t="s">
        <v>404</v>
      </c>
      <c r="E122" s="103">
        <v>198729</v>
      </c>
      <c r="F122" s="103">
        <v>6716</v>
      </c>
    </row>
    <row r="123" spans="2:12" x14ac:dyDescent="0.2">
      <c r="D123" t="s">
        <v>405</v>
      </c>
      <c r="E123" s="103">
        <v>132806</v>
      </c>
      <c r="F123" s="103">
        <v>18376</v>
      </c>
    </row>
    <row r="124" spans="2:12" x14ac:dyDescent="0.2">
      <c r="D124" t="s">
        <v>406</v>
      </c>
      <c r="E124" s="103">
        <v>164219</v>
      </c>
      <c r="F124" s="103">
        <v>46663</v>
      </c>
    </row>
    <row r="125" spans="2:12" x14ac:dyDescent="0.2">
      <c r="D125" t="s">
        <v>407</v>
      </c>
      <c r="E125" s="103">
        <v>178872</v>
      </c>
      <c r="F125" s="103">
        <v>47231</v>
      </c>
    </row>
    <row r="126" spans="2:12" x14ac:dyDescent="0.2">
      <c r="D126" t="s">
        <v>408</v>
      </c>
      <c r="E126" s="103">
        <v>134060</v>
      </c>
      <c r="F126" s="103">
        <v>127959</v>
      </c>
    </row>
    <row r="127" spans="2:12" x14ac:dyDescent="0.2">
      <c r="D127" t="s">
        <v>409</v>
      </c>
      <c r="E127" s="103">
        <v>177584</v>
      </c>
      <c r="F127" s="103">
        <v>64942</v>
      </c>
    </row>
    <row r="128" spans="2:12" x14ac:dyDescent="0.2">
      <c r="D128" t="s">
        <v>410</v>
      </c>
      <c r="E128" s="103">
        <v>34842</v>
      </c>
      <c r="F128" s="103">
        <v>71841</v>
      </c>
    </row>
    <row r="129" spans="3:12" x14ac:dyDescent="0.2">
      <c r="D129" t="s">
        <v>191</v>
      </c>
      <c r="E129" s="103">
        <v>26384</v>
      </c>
      <c r="F129" s="103">
        <v>7910</v>
      </c>
      <c r="H129" s="98"/>
      <c r="I129" s="98"/>
    </row>
    <row r="130" spans="3:12" x14ac:dyDescent="0.2">
      <c r="C130" t="s">
        <v>155</v>
      </c>
      <c r="D130" t="s">
        <v>411</v>
      </c>
      <c r="E130" s="103">
        <v>195164</v>
      </c>
      <c r="F130" s="103">
        <v>194077</v>
      </c>
    </row>
    <row r="131" spans="3:12" x14ac:dyDescent="0.2">
      <c r="D131" t="s">
        <v>412</v>
      </c>
      <c r="E131" s="103">
        <v>116493</v>
      </c>
      <c r="F131" s="103">
        <v>185543</v>
      </c>
    </row>
    <row r="132" spans="3:12" x14ac:dyDescent="0.2">
      <c r="D132" t="s">
        <v>413</v>
      </c>
      <c r="E132" s="103">
        <v>76229</v>
      </c>
      <c r="F132" s="103">
        <v>46526</v>
      </c>
    </row>
    <row r="133" spans="3:12" x14ac:dyDescent="0.2">
      <c r="D133" t="s">
        <v>414</v>
      </c>
      <c r="E133" s="103">
        <v>193546</v>
      </c>
      <c r="F133" s="103">
        <v>182265</v>
      </c>
      <c r="H133" s="98"/>
      <c r="I133" s="98"/>
    </row>
    <row r="134" spans="3:12" x14ac:dyDescent="0.2">
      <c r="D134" t="s">
        <v>415</v>
      </c>
      <c r="E134" s="103">
        <v>114674</v>
      </c>
      <c r="F134" s="103">
        <v>91883</v>
      </c>
    </row>
    <row r="135" spans="3:12" x14ac:dyDescent="0.2">
      <c r="D135" t="s">
        <v>416</v>
      </c>
      <c r="E135" s="103">
        <v>19121</v>
      </c>
      <c r="F135" s="103">
        <v>147023</v>
      </c>
    </row>
    <row r="136" spans="3:12" x14ac:dyDescent="0.2">
      <c r="D136" t="s">
        <v>191</v>
      </c>
      <c r="E136" s="103">
        <v>2926</v>
      </c>
      <c r="F136" s="103">
        <v>56957</v>
      </c>
      <c r="H136" s="98"/>
      <c r="I136" s="98"/>
      <c r="L136" s="98"/>
    </row>
    <row r="137" spans="3:12" x14ac:dyDescent="0.2">
      <c r="C137" t="s">
        <v>36</v>
      </c>
      <c r="D137" t="s">
        <v>417</v>
      </c>
      <c r="E137" s="103">
        <v>45574</v>
      </c>
      <c r="F137" s="103">
        <v>151683</v>
      </c>
    </row>
    <row r="138" spans="3:12" x14ac:dyDescent="0.2">
      <c r="D138" t="s">
        <v>418</v>
      </c>
      <c r="E138" s="103">
        <v>199255</v>
      </c>
      <c r="F138" s="103">
        <v>72592</v>
      </c>
    </row>
    <row r="139" spans="3:12" x14ac:dyDescent="0.2">
      <c r="D139" t="s">
        <v>419</v>
      </c>
      <c r="E139" s="103">
        <v>175197</v>
      </c>
      <c r="F139" s="103">
        <v>29446</v>
      </c>
    </row>
    <row r="140" spans="3:12" x14ac:dyDescent="0.2">
      <c r="D140" t="s">
        <v>420</v>
      </c>
      <c r="E140" s="103">
        <v>97956</v>
      </c>
      <c r="F140" s="103">
        <v>186823</v>
      </c>
      <c r="H140" s="98"/>
      <c r="I140" s="98"/>
    </row>
    <row r="141" spans="3:12" x14ac:dyDescent="0.2">
      <c r="D141" t="s">
        <v>421</v>
      </c>
      <c r="E141" s="103">
        <v>92539</v>
      </c>
      <c r="F141" s="103">
        <v>42014</v>
      </c>
      <c r="H141" s="98"/>
      <c r="I141" s="98"/>
    </row>
    <row r="142" spans="3:12" x14ac:dyDescent="0.2">
      <c r="D142" t="s">
        <v>422</v>
      </c>
      <c r="E142" s="103">
        <v>46982</v>
      </c>
      <c r="F142" s="103">
        <v>197429</v>
      </c>
    </row>
    <row r="143" spans="3:12" x14ac:dyDescent="0.2">
      <c r="D143" t="s">
        <v>423</v>
      </c>
      <c r="E143" s="103">
        <v>6440</v>
      </c>
      <c r="F143" s="103">
        <v>117224</v>
      </c>
    </row>
    <row r="144" spans="3:12" x14ac:dyDescent="0.2">
      <c r="D144" t="s">
        <v>424</v>
      </c>
      <c r="E144" s="103">
        <v>49811</v>
      </c>
      <c r="F144" s="103">
        <v>74218</v>
      </c>
    </row>
    <row r="145" spans="3:12" x14ac:dyDescent="0.2">
      <c r="D145" t="s">
        <v>191</v>
      </c>
      <c r="E145" s="103">
        <v>192119</v>
      </c>
      <c r="F145" s="103">
        <v>146851</v>
      </c>
      <c r="H145" s="98"/>
      <c r="I145" s="98"/>
    </row>
    <row r="146" spans="3:12" x14ac:dyDescent="0.2">
      <c r="C146" t="s">
        <v>425</v>
      </c>
      <c r="D146" t="s">
        <v>426</v>
      </c>
      <c r="E146" s="103">
        <v>158539</v>
      </c>
      <c r="F146" s="103">
        <v>61102</v>
      </c>
      <c r="I146" s="98"/>
    </row>
    <row r="147" spans="3:12" x14ac:dyDescent="0.2">
      <c r="D147" t="s">
        <v>427</v>
      </c>
      <c r="E147" s="103">
        <v>3750</v>
      </c>
      <c r="F147" s="103">
        <v>193983</v>
      </c>
    </row>
    <row r="148" spans="3:12" x14ac:dyDescent="0.2">
      <c r="D148" t="s">
        <v>428</v>
      </c>
      <c r="E148" s="103">
        <v>196759</v>
      </c>
      <c r="F148" s="103">
        <v>178321</v>
      </c>
      <c r="H148" s="98"/>
      <c r="I148" s="98"/>
    </row>
    <row r="149" spans="3:12" x14ac:dyDescent="0.2">
      <c r="D149" t="s">
        <v>429</v>
      </c>
      <c r="E149" s="103">
        <v>48001</v>
      </c>
      <c r="F149" s="103">
        <v>59826</v>
      </c>
      <c r="H149" s="98"/>
      <c r="I149" s="98"/>
    </row>
    <row r="150" spans="3:12" x14ac:dyDescent="0.2">
      <c r="D150" t="s">
        <v>430</v>
      </c>
      <c r="E150" s="103">
        <v>11207</v>
      </c>
      <c r="F150" s="103">
        <v>154324</v>
      </c>
      <c r="H150" s="98"/>
      <c r="I150" s="98"/>
    </row>
    <row r="151" spans="3:12" x14ac:dyDescent="0.2">
      <c r="D151" t="s">
        <v>431</v>
      </c>
      <c r="E151" s="103">
        <v>129160</v>
      </c>
      <c r="F151" s="103">
        <v>111771</v>
      </c>
    </row>
    <row r="152" spans="3:12" x14ac:dyDescent="0.2">
      <c r="D152" t="s">
        <v>432</v>
      </c>
      <c r="E152" s="103">
        <v>58445</v>
      </c>
      <c r="F152" s="103">
        <v>121428</v>
      </c>
      <c r="H152" s="98"/>
      <c r="I152" s="98"/>
      <c r="L152" s="98"/>
    </row>
    <row r="153" spans="3:12" x14ac:dyDescent="0.2">
      <c r="D153" t="s">
        <v>191</v>
      </c>
      <c r="E153" s="103">
        <v>68657</v>
      </c>
      <c r="F153" s="103">
        <v>154968</v>
      </c>
      <c r="H153" s="98"/>
      <c r="I153" s="98"/>
      <c r="K153" s="98"/>
      <c r="L153" s="98"/>
    </row>
    <row r="154" spans="3:12" x14ac:dyDescent="0.2">
      <c r="C154" t="s">
        <v>433</v>
      </c>
      <c r="D154" t="s">
        <v>434</v>
      </c>
      <c r="E154" s="103">
        <v>117287</v>
      </c>
      <c r="F154" s="103">
        <v>55796</v>
      </c>
    </row>
    <row r="155" spans="3:12" x14ac:dyDescent="0.2">
      <c r="D155" t="s">
        <v>435</v>
      </c>
      <c r="E155" s="103">
        <v>166001</v>
      </c>
      <c r="F155" s="103">
        <v>92708</v>
      </c>
    </row>
    <row r="156" spans="3:12" x14ac:dyDescent="0.2">
      <c r="D156" t="s">
        <v>436</v>
      </c>
      <c r="E156" s="103">
        <v>13533</v>
      </c>
      <c r="F156" s="103">
        <v>171917</v>
      </c>
    </row>
    <row r="157" spans="3:12" x14ac:dyDescent="0.2">
      <c r="D157" t="s">
        <v>437</v>
      </c>
      <c r="E157" s="103">
        <v>87211</v>
      </c>
      <c r="F157" s="103">
        <v>100006</v>
      </c>
      <c r="H157" s="98"/>
      <c r="I157" s="98"/>
    </row>
    <row r="158" spans="3:12" x14ac:dyDescent="0.2">
      <c r="D158" t="s">
        <v>438</v>
      </c>
      <c r="E158" s="103">
        <v>7990</v>
      </c>
      <c r="F158" s="103">
        <v>115198</v>
      </c>
      <c r="H158" s="98"/>
      <c r="I158" s="98"/>
    </row>
    <row r="159" spans="3:12" x14ac:dyDescent="0.2">
      <c r="D159" t="s">
        <v>439</v>
      </c>
      <c r="E159" s="103">
        <v>182883</v>
      </c>
      <c r="F159" s="103">
        <v>116173</v>
      </c>
    </row>
    <row r="160" spans="3:12" x14ac:dyDescent="0.2">
      <c r="D160" t="s">
        <v>191</v>
      </c>
      <c r="E160" s="103">
        <v>57459</v>
      </c>
      <c r="F160" s="103">
        <v>78793</v>
      </c>
      <c r="H160" s="98"/>
      <c r="I160" s="98"/>
    </row>
    <row r="161" spans="3:11" x14ac:dyDescent="0.2">
      <c r="C161" t="s">
        <v>33</v>
      </c>
      <c r="D161" t="s">
        <v>440</v>
      </c>
      <c r="E161" s="103">
        <v>11301</v>
      </c>
      <c r="F161" s="103">
        <v>126575</v>
      </c>
      <c r="H161" s="98"/>
      <c r="I161" s="98"/>
    </row>
    <row r="162" spans="3:11" x14ac:dyDescent="0.2">
      <c r="D162" t="s">
        <v>441</v>
      </c>
      <c r="E162" s="103">
        <v>38896</v>
      </c>
      <c r="F162" s="103">
        <v>6309</v>
      </c>
      <c r="H162" s="98"/>
      <c r="I162" s="98"/>
    </row>
    <row r="163" spans="3:11" x14ac:dyDescent="0.2">
      <c r="D163" t="s">
        <v>442</v>
      </c>
      <c r="E163" s="103">
        <v>4918</v>
      </c>
      <c r="F163" s="103">
        <v>194368</v>
      </c>
      <c r="H163" s="98"/>
      <c r="I163" s="98"/>
    </row>
    <row r="164" spans="3:11" x14ac:dyDescent="0.2">
      <c r="D164" t="s">
        <v>443</v>
      </c>
      <c r="E164" s="103">
        <v>123846</v>
      </c>
      <c r="F164" s="103">
        <v>74879</v>
      </c>
      <c r="I164" s="98"/>
    </row>
    <row r="165" spans="3:11" x14ac:dyDescent="0.2">
      <c r="D165" t="s">
        <v>444</v>
      </c>
      <c r="E165" s="103">
        <v>148424</v>
      </c>
      <c r="F165" s="103">
        <v>140635</v>
      </c>
      <c r="H165" s="98"/>
      <c r="I165" s="98"/>
    </row>
    <row r="166" spans="3:11" x14ac:dyDescent="0.2">
      <c r="D166" t="s">
        <v>445</v>
      </c>
      <c r="E166" s="103">
        <v>54508</v>
      </c>
      <c r="F166" s="103">
        <v>46262</v>
      </c>
      <c r="H166" s="98"/>
      <c r="I166" s="98"/>
    </row>
    <row r="167" spans="3:11" x14ac:dyDescent="0.2">
      <c r="D167" t="s">
        <v>446</v>
      </c>
      <c r="E167" s="103">
        <v>109994</v>
      </c>
      <c r="F167" s="103">
        <v>169345</v>
      </c>
      <c r="I167" s="98"/>
    </row>
    <row r="168" spans="3:11" x14ac:dyDescent="0.2">
      <c r="D168" t="s">
        <v>447</v>
      </c>
      <c r="E168" s="103">
        <v>168077</v>
      </c>
      <c r="F168" s="103">
        <v>122745</v>
      </c>
      <c r="H168" s="98"/>
      <c r="I168" s="98"/>
    </row>
    <row r="169" spans="3:11" x14ac:dyDescent="0.2">
      <c r="D169" t="s">
        <v>448</v>
      </c>
      <c r="E169" s="103">
        <v>63363</v>
      </c>
      <c r="F169" s="103">
        <v>159158</v>
      </c>
      <c r="H169" s="98"/>
      <c r="I169" s="98"/>
    </row>
    <row r="170" spans="3:11" x14ac:dyDescent="0.2">
      <c r="D170" t="s">
        <v>191</v>
      </c>
      <c r="E170" s="103">
        <v>110970</v>
      </c>
      <c r="F170" s="103">
        <v>53373</v>
      </c>
      <c r="H170" s="98"/>
      <c r="I170" s="98"/>
      <c r="K170" s="98"/>
    </row>
    <row r="171" spans="3:11" x14ac:dyDescent="0.2">
      <c r="C171" t="s">
        <v>32</v>
      </c>
      <c r="D171" t="s">
        <v>449</v>
      </c>
      <c r="E171" s="103">
        <v>24173</v>
      </c>
      <c r="F171" s="103">
        <v>146256</v>
      </c>
    </row>
    <row r="172" spans="3:11" x14ac:dyDescent="0.2">
      <c r="D172" t="s">
        <v>450</v>
      </c>
      <c r="E172" s="103">
        <v>79192</v>
      </c>
      <c r="F172" s="103">
        <v>62523</v>
      </c>
    </row>
    <row r="173" spans="3:11" x14ac:dyDescent="0.2">
      <c r="D173" t="s">
        <v>451</v>
      </c>
      <c r="E173" s="103">
        <v>30133</v>
      </c>
      <c r="F173" s="103">
        <v>157121</v>
      </c>
    </row>
    <row r="174" spans="3:11" x14ac:dyDescent="0.2">
      <c r="D174" t="s">
        <v>452</v>
      </c>
      <c r="E174" s="103">
        <v>193658</v>
      </c>
      <c r="F174" s="103">
        <v>187229</v>
      </c>
      <c r="H174" s="98"/>
      <c r="I174" s="98"/>
    </row>
    <row r="175" spans="3:11" x14ac:dyDescent="0.2">
      <c r="D175" t="s">
        <v>453</v>
      </c>
      <c r="E175" s="103">
        <v>37453</v>
      </c>
      <c r="F175" s="103">
        <v>113827</v>
      </c>
    </row>
    <row r="176" spans="3:11" x14ac:dyDescent="0.2">
      <c r="D176" t="s">
        <v>454</v>
      </c>
      <c r="E176" s="103">
        <v>167297</v>
      </c>
      <c r="F176" s="103">
        <v>85987</v>
      </c>
    </row>
    <row r="177" spans="2:12" x14ac:dyDescent="0.2">
      <c r="D177" t="s">
        <v>455</v>
      </c>
      <c r="E177" s="103">
        <v>181087</v>
      </c>
      <c r="F177" s="103">
        <v>149369</v>
      </c>
      <c r="H177" s="98"/>
      <c r="I177" s="98"/>
    </row>
    <row r="178" spans="2:12" x14ac:dyDescent="0.2">
      <c r="D178" t="s">
        <v>191</v>
      </c>
      <c r="E178" s="103">
        <v>142083</v>
      </c>
      <c r="F178" s="103">
        <v>159685</v>
      </c>
      <c r="H178" s="98"/>
      <c r="I178" s="98"/>
    </row>
    <row r="179" spans="2:12" x14ac:dyDescent="0.2">
      <c r="C179" t="s">
        <v>456</v>
      </c>
      <c r="D179" t="s">
        <v>457</v>
      </c>
      <c r="E179" s="103">
        <v>89710</v>
      </c>
      <c r="F179" s="103">
        <v>196265</v>
      </c>
      <c r="I179" s="98"/>
    </row>
    <row r="180" spans="2:12" x14ac:dyDescent="0.2">
      <c r="D180" t="s">
        <v>458</v>
      </c>
      <c r="E180" s="103">
        <v>98642</v>
      </c>
      <c r="F180" s="103">
        <v>27874</v>
      </c>
      <c r="H180" s="98"/>
      <c r="I180" s="98"/>
    </row>
    <row r="181" spans="2:12" x14ac:dyDescent="0.2">
      <c r="D181" t="s">
        <v>459</v>
      </c>
      <c r="E181" s="103">
        <v>51350</v>
      </c>
      <c r="F181" s="103">
        <v>95540</v>
      </c>
    </row>
    <row r="182" spans="2:12" x14ac:dyDescent="0.2">
      <c r="D182" t="s">
        <v>460</v>
      </c>
      <c r="E182" s="103">
        <v>37462</v>
      </c>
      <c r="F182" s="103">
        <v>68536</v>
      </c>
      <c r="H182" s="98"/>
      <c r="I182" s="98"/>
    </row>
    <row r="183" spans="2:12" x14ac:dyDescent="0.2">
      <c r="D183" t="s">
        <v>461</v>
      </c>
      <c r="E183" s="103">
        <v>103423</v>
      </c>
      <c r="F183" s="103">
        <v>90389</v>
      </c>
    </row>
    <row r="184" spans="2:12" x14ac:dyDescent="0.2">
      <c r="D184" t="s">
        <v>462</v>
      </c>
      <c r="E184" s="103">
        <v>27478</v>
      </c>
      <c r="F184" s="103">
        <v>180871</v>
      </c>
      <c r="H184" s="98"/>
      <c r="I184" s="98"/>
    </row>
    <row r="185" spans="2:12" x14ac:dyDescent="0.2">
      <c r="D185" t="s">
        <v>463</v>
      </c>
      <c r="E185" s="103">
        <v>60148</v>
      </c>
      <c r="F185" s="103">
        <v>101721</v>
      </c>
    </row>
    <row r="186" spans="2:12" x14ac:dyDescent="0.2">
      <c r="D186" t="s">
        <v>191</v>
      </c>
      <c r="E186" s="103">
        <v>67707</v>
      </c>
      <c r="F186" s="103">
        <v>158696</v>
      </c>
      <c r="H186" s="98"/>
      <c r="I186" s="98"/>
    </row>
    <row r="187" spans="2:12" x14ac:dyDescent="0.2">
      <c r="C187" t="s">
        <v>191</v>
      </c>
      <c r="E187" s="103">
        <v>75884</v>
      </c>
      <c r="F187" s="103">
        <v>85507</v>
      </c>
      <c r="H187" s="98"/>
      <c r="I187" s="98"/>
      <c r="K187" s="98"/>
      <c r="L187" s="98"/>
    </row>
    <row r="188" spans="2:12" x14ac:dyDescent="0.2">
      <c r="B188" t="s">
        <v>464</v>
      </c>
      <c r="C188" t="s">
        <v>465</v>
      </c>
      <c r="D188" t="s">
        <v>466</v>
      </c>
      <c r="E188" s="103">
        <v>67799</v>
      </c>
      <c r="F188" s="103">
        <v>10591</v>
      </c>
    </row>
    <row r="189" spans="2:12" x14ac:dyDescent="0.2">
      <c r="D189" t="s">
        <v>467</v>
      </c>
      <c r="E189" s="103">
        <v>40454</v>
      </c>
      <c r="F189" s="103">
        <v>75116</v>
      </c>
    </row>
    <row r="190" spans="2:12" x14ac:dyDescent="0.2">
      <c r="D190" t="s">
        <v>191</v>
      </c>
      <c r="E190" s="103">
        <v>18364</v>
      </c>
      <c r="F190" s="103">
        <v>149721</v>
      </c>
      <c r="H190" s="98"/>
      <c r="I190" s="98"/>
    </row>
    <row r="191" spans="2:12" x14ac:dyDescent="0.2">
      <c r="C191" t="s">
        <v>468</v>
      </c>
      <c r="D191" t="s">
        <v>469</v>
      </c>
      <c r="E191" s="103">
        <v>81931</v>
      </c>
      <c r="F191" s="103">
        <v>15581</v>
      </c>
    </row>
    <row r="192" spans="2:12" x14ac:dyDescent="0.2">
      <c r="D192" t="s">
        <v>470</v>
      </c>
      <c r="E192" s="103">
        <v>16294</v>
      </c>
      <c r="F192" s="103">
        <v>4138</v>
      </c>
    </row>
    <row r="193" spans="2:14" x14ac:dyDescent="0.2">
      <c r="D193" t="s">
        <v>191</v>
      </c>
      <c r="E193" s="103">
        <v>32870</v>
      </c>
      <c r="F193" s="103">
        <v>144308</v>
      </c>
    </row>
    <row r="194" spans="2:14" x14ac:dyDescent="0.2">
      <c r="C194" t="s">
        <v>8</v>
      </c>
      <c r="D194" t="s">
        <v>471</v>
      </c>
      <c r="E194" s="103">
        <v>20380</v>
      </c>
      <c r="F194" s="103">
        <v>121319</v>
      </c>
      <c r="N194" s="99"/>
    </row>
    <row r="195" spans="2:14" x14ac:dyDescent="0.2">
      <c r="D195" t="s">
        <v>191</v>
      </c>
      <c r="E195" s="103">
        <v>70334</v>
      </c>
      <c r="F195" s="103">
        <v>152354</v>
      </c>
      <c r="N195" s="99"/>
    </row>
    <row r="196" spans="2:14" x14ac:dyDescent="0.2">
      <c r="C196" t="s">
        <v>191</v>
      </c>
      <c r="E196" s="103">
        <v>106970</v>
      </c>
      <c r="F196" s="103">
        <v>138047</v>
      </c>
      <c r="H196" s="98"/>
      <c r="I196" s="98"/>
    </row>
    <row r="197" spans="2:14" x14ac:dyDescent="0.2">
      <c r="B197" t="s">
        <v>472</v>
      </c>
      <c r="C197" t="s">
        <v>473</v>
      </c>
      <c r="D197" t="s">
        <v>474</v>
      </c>
      <c r="E197" s="103">
        <v>37477</v>
      </c>
      <c r="F197" s="103">
        <v>174374</v>
      </c>
    </row>
    <row r="198" spans="2:14" x14ac:dyDescent="0.2">
      <c r="D198" t="s">
        <v>475</v>
      </c>
      <c r="E198" s="103">
        <v>36108</v>
      </c>
      <c r="F198" s="103">
        <v>14179</v>
      </c>
    </row>
    <row r="199" spans="2:14" x14ac:dyDescent="0.2">
      <c r="D199" t="s">
        <v>155</v>
      </c>
      <c r="E199" s="103">
        <v>10470</v>
      </c>
      <c r="F199" s="103">
        <v>150536</v>
      </c>
    </row>
    <row r="200" spans="2:14" x14ac:dyDescent="0.2">
      <c r="D200" t="s">
        <v>476</v>
      </c>
      <c r="E200" s="103">
        <v>158763</v>
      </c>
      <c r="F200" s="103">
        <v>127294</v>
      </c>
    </row>
    <row r="201" spans="2:14" x14ac:dyDescent="0.2">
      <c r="D201" t="s">
        <v>191</v>
      </c>
      <c r="E201" s="103">
        <v>195349</v>
      </c>
      <c r="F201" s="103">
        <v>85236</v>
      </c>
    </row>
    <row r="202" spans="2:14" x14ac:dyDescent="0.2">
      <c r="C202" t="s">
        <v>477</v>
      </c>
      <c r="D202" t="s">
        <v>478</v>
      </c>
      <c r="E202" s="103">
        <v>49976</v>
      </c>
      <c r="F202" s="103">
        <v>163590</v>
      </c>
    </row>
    <row r="203" spans="2:14" x14ac:dyDescent="0.2">
      <c r="D203" t="s">
        <v>479</v>
      </c>
      <c r="E203" s="103">
        <v>195444</v>
      </c>
      <c r="F203" s="103">
        <v>13226</v>
      </c>
    </row>
    <row r="204" spans="2:14" x14ac:dyDescent="0.2">
      <c r="D204" t="s">
        <v>480</v>
      </c>
      <c r="E204" s="103">
        <v>48124</v>
      </c>
      <c r="F204" s="103">
        <v>164831</v>
      </c>
    </row>
    <row r="205" spans="2:14" x14ac:dyDescent="0.2">
      <c r="D205" t="s">
        <v>191</v>
      </c>
      <c r="E205" s="103">
        <v>105930</v>
      </c>
      <c r="F205" s="103">
        <v>129671</v>
      </c>
    </row>
    <row r="206" spans="2:14" x14ac:dyDescent="0.2">
      <c r="C206" t="s">
        <v>17</v>
      </c>
      <c r="D206" t="s">
        <v>481</v>
      </c>
      <c r="E206" s="103">
        <v>185425</v>
      </c>
      <c r="F206" s="103">
        <v>167154</v>
      </c>
    </row>
    <row r="207" spans="2:14" x14ac:dyDescent="0.2">
      <c r="D207" t="s">
        <v>482</v>
      </c>
      <c r="E207" s="103">
        <v>25039</v>
      </c>
      <c r="F207" s="103">
        <v>196708</v>
      </c>
    </row>
    <row r="208" spans="2:14" x14ac:dyDescent="0.2">
      <c r="D208" t="s">
        <v>191</v>
      </c>
      <c r="E208" s="103">
        <v>24692</v>
      </c>
      <c r="F208" s="103">
        <v>115390</v>
      </c>
    </row>
    <row r="209" spans="3:9" x14ac:dyDescent="0.2">
      <c r="C209" t="s">
        <v>16</v>
      </c>
      <c r="D209" t="s">
        <v>483</v>
      </c>
      <c r="E209" s="103">
        <v>105785</v>
      </c>
      <c r="F209" s="103">
        <v>98133</v>
      </c>
      <c r="I209" s="98"/>
    </row>
    <row r="210" spans="3:9" x14ac:dyDescent="0.2">
      <c r="D210" t="s">
        <v>484</v>
      </c>
      <c r="E210" s="103">
        <v>195389</v>
      </c>
      <c r="F210" s="103">
        <v>96215</v>
      </c>
    </row>
    <row r="211" spans="3:9" x14ac:dyDescent="0.2">
      <c r="D211" t="s">
        <v>485</v>
      </c>
      <c r="E211" s="103">
        <v>41832</v>
      </c>
      <c r="F211" s="103">
        <v>48998</v>
      </c>
    </row>
    <row r="212" spans="3:9" x14ac:dyDescent="0.2">
      <c r="D212" t="s">
        <v>486</v>
      </c>
      <c r="E212" s="103">
        <v>72207</v>
      </c>
      <c r="F212" s="103">
        <v>136831</v>
      </c>
    </row>
    <row r="213" spans="3:9" x14ac:dyDescent="0.2">
      <c r="D213" t="s">
        <v>191</v>
      </c>
      <c r="E213" s="103">
        <v>107023</v>
      </c>
      <c r="F213" s="103">
        <v>110368</v>
      </c>
      <c r="H213" s="98"/>
      <c r="I213" s="98"/>
    </row>
    <row r="214" spans="3:9" x14ac:dyDescent="0.2">
      <c r="C214" t="s">
        <v>170</v>
      </c>
      <c r="D214" t="s">
        <v>487</v>
      </c>
      <c r="E214" s="103">
        <v>114828</v>
      </c>
      <c r="F214" s="103">
        <v>23359</v>
      </c>
      <c r="I214" s="98"/>
    </row>
    <row r="215" spans="3:9" x14ac:dyDescent="0.2">
      <c r="D215" t="s">
        <v>488</v>
      </c>
      <c r="E215" s="103">
        <v>93492</v>
      </c>
      <c r="F215" s="103">
        <v>171913</v>
      </c>
    </row>
    <row r="216" spans="3:9" x14ac:dyDescent="0.2">
      <c r="D216" t="s">
        <v>172</v>
      </c>
      <c r="E216" s="103">
        <v>296</v>
      </c>
      <c r="F216" s="103">
        <v>124213</v>
      </c>
    </row>
    <row r="217" spans="3:9" x14ac:dyDescent="0.2">
      <c r="D217" t="s">
        <v>191</v>
      </c>
      <c r="E217" s="103">
        <v>156956</v>
      </c>
      <c r="F217" s="103">
        <v>192401</v>
      </c>
      <c r="H217" s="98"/>
      <c r="I217" s="98"/>
    </row>
    <row r="218" spans="3:9" x14ac:dyDescent="0.2">
      <c r="C218" t="s">
        <v>489</v>
      </c>
      <c r="D218" t="s">
        <v>490</v>
      </c>
      <c r="E218" s="103">
        <v>35360</v>
      </c>
      <c r="F218" s="103">
        <v>438</v>
      </c>
    </row>
    <row r="219" spans="3:9" x14ac:dyDescent="0.2">
      <c r="D219" t="s">
        <v>491</v>
      </c>
      <c r="E219" s="103">
        <v>171973</v>
      </c>
      <c r="F219" s="103">
        <v>132645</v>
      </c>
    </row>
    <row r="220" spans="3:9" x14ac:dyDescent="0.2">
      <c r="D220" t="s">
        <v>492</v>
      </c>
      <c r="E220" s="103">
        <v>146518</v>
      </c>
      <c r="F220" s="103">
        <v>33370</v>
      </c>
    </row>
    <row r="221" spans="3:9" x14ac:dyDescent="0.2">
      <c r="D221" t="s">
        <v>493</v>
      </c>
      <c r="E221" s="103">
        <v>38628</v>
      </c>
      <c r="F221" s="103">
        <v>137627</v>
      </c>
    </row>
    <row r="222" spans="3:9" x14ac:dyDescent="0.2">
      <c r="D222" t="s">
        <v>494</v>
      </c>
      <c r="E222" s="103">
        <v>177852</v>
      </c>
      <c r="F222" s="103">
        <v>128000</v>
      </c>
    </row>
    <row r="223" spans="3:9" x14ac:dyDescent="0.2">
      <c r="D223" t="s">
        <v>191</v>
      </c>
      <c r="E223" s="103">
        <v>54386</v>
      </c>
      <c r="F223" s="103">
        <v>94825</v>
      </c>
      <c r="H223" s="98"/>
      <c r="I223" s="98"/>
    </row>
    <row r="224" spans="3:9" x14ac:dyDescent="0.2">
      <c r="C224" t="s">
        <v>495</v>
      </c>
      <c r="D224" t="s">
        <v>496</v>
      </c>
      <c r="E224" s="103">
        <v>160016</v>
      </c>
      <c r="F224" s="103">
        <v>95059</v>
      </c>
    </row>
    <row r="225" spans="2:12" x14ac:dyDescent="0.2">
      <c r="D225" t="s">
        <v>497</v>
      </c>
      <c r="E225" s="103">
        <v>70035</v>
      </c>
      <c r="F225" s="103">
        <v>188640</v>
      </c>
    </row>
    <row r="226" spans="2:12" x14ac:dyDescent="0.2">
      <c r="D226" t="s">
        <v>498</v>
      </c>
      <c r="E226" s="103">
        <v>18922</v>
      </c>
      <c r="F226" s="103">
        <v>38479</v>
      </c>
    </row>
    <row r="227" spans="2:12" x14ac:dyDescent="0.2">
      <c r="D227" t="s">
        <v>191</v>
      </c>
      <c r="E227" s="103">
        <v>115200</v>
      </c>
      <c r="F227" s="103">
        <v>39796</v>
      </c>
    </row>
    <row r="228" spans="2:12" x14ac:dyDescent="0.2">
      <c r="C228" t="s">
        <v>499</v>
      </c>
      <c r="D228" t="s">
        <v>500</v>
      </c>
      <c r="E228" s="103">
        <v>38138</v>
      </c>
      <c r="F228" s="103">
        <v>20073</v>
      </c>
    </row>
    <row r="229" spans="2:12" x14ac:dyDescent="0.2">
      <c r="D229" t="s">
        <v>501</v>
      </c>
      <c r="E229" s="103">
        <v>106938</v>
      </c>
      <c r="F229" s="103">
        <v>73306</v>
      </c>
    </row>
    <row r="230" spans="2:12" x14ac:dyDescent="0.2">
      <c r="D230" t="s">
        <v>191</v>
      </c>
      <c r="E230" s="103">
        <v>116602</v>
      </c>
      <c r="F230" s="103">
        <v>147301</v>
      </c>
    </row>
    <row r="231" spans="2:12" x14ac:dyDescent="0.2">
      <c r="C231" t="s">
        <v>191</v>
      </c>
      <c r="E231" s="103">
        <v>167551</v>
      </c>
      <c r="F231" s="103">
        <v>159295</v>
      </c>
      <c r="H231" s="98"/>
      <c r="I231" s="98"/>
      <c r="L231" s="98"/>
    </row>
    <row r="232" spans="2:12" x14ac:dyDescent="0.2">
      <c r="B232" t="s">
        <v>166</v>
      </c>
      <c r="C232" t="s">
        <v>167</v>
      </c>
      <c r="D232" t="s">
        <v>502</v>
      </c>
      <c r="E232" s="103">
        <v>188533</v>
      </c>
      <c r="F232" s="103">
        <v>48045</v>
      </c>
    </row>
    <row r="233" spans="2:12" x14ac:dyDescent="0.2">
      <c r="D233" t="s">
        <v>503</v>
      </c>
      <c r="E233" s="103">
        <v>168182</v>
      </c>
      <c r="F233" s="103">
        <v>168019</v>
      </c>
    </row>
    <row r="234" spans="2:12" x14ac:dyDescent="0.2">
      <c r="D234" t="s">
        <v>504</v>
      </c>
      <c r="E234" s="103">
        <v>50473</v>
      </c>
      <c r="F234" s="103">
        <v>153694</v>
      </c>
      <c r="H234" s="98"/>
      <c r="I234" s="98"/>
    </row>
    <row r="235" spans="2:12" x14ac:dyDescent="0.2">
      <c r="D235" t="s">
        <v>505</v>
      </c>
      <c r="E235" s="103">
        <v>93208</v>
      </c>
      <c r="F235" s="103">
        <v>45680</v>
      </c>
    </row>
    <row r="236" spans="2:12" x14ac:dyDescent="0.2">
      <c r="D236" t="s">
        <v>191</v>
      </c>
      <c r="E236" s="103">
        <v>149469</v>
      </c>
      <c r="F236" s="103">
        <v>108232</v>
      </c>
      <c r="H236" s="98"/>
      <c r="I236" s="98"/>
    </row>
    <row r="237" spans="2:12" x14ac:dyDescent="0.2">
      <c r="C237" t="s">
        <v>168</v>
      </c>
      <c r="D237" t="s">
        <v>506</v>
      </c>
      <c r="E237" s="103">
        <v>190929</v>
      </c>
      <c r="F237" s="103">
        <v>183791</v>
      </c>
    </row>
    <row r="238" spans="2:12" x14ac:dyDescent="0.2">
      <c r="D238" t="s">
        <v>507</v>
      </c>
      <c r="E238" s="103">
        <v>73897</v>
      </c>
      <c r="F238" s="103">
        <v>19219</v>
      </c>
    </row>
    <row r="239" spans="2:12" x14ac:dyDescent="0.2">
      <c r="D239" t="s">
        <v>508</v>
      </c>
      <c r="E239" s="103">
        <v>60067</v>
      </c>
      <c r="F239" s="103">
        <v>174059</v>
      </c>
    </row>
    <row r="240" spans="2:12" x14ac:dyDescent="0.2">
      <c r="D240" t="s">
        <v>78</v>
      </c>
      <c r="E240" s="103">
        <v>12740</v>
      </c>
      <c r="F240" s="103">
        <v>117210</v>
      </c>
      <c r="H240" s="98"/>
      <c r="I240" s="98"/>
    </row>
    <row r="241" spans="2:12" x14ac:dyDescent="0.2">
      <c r="D241" t="s">
        <v>191</v>
      </c>
      <c r="E241" s="103">
        <v>171221</v>
      </c>
      <c r="F241" s="103">
        <v>73754</v>
      </c>
      <c r="H241" s="98"/>
      <c r="I241" s="98"/>
    </row>
    <row r="242" spans="2:12" x14ac:dyDescent="0.2">
      <c r="C242" t="s">
        <v>191</v>
      </c>
      <c r="E242" s="103">
        <v>141257</v>
      </c>
      <c r="F242" s="103">
        <v>6575</v>
      </c>
      <c r="H242" s="98"/>
      <c r="I242" s="98"/>
      <c r="K242" s="98"/>
      <c r="L242" s="98"/>
    </row>
    <row r="243" spans="2:12" x14ac:dyDescent="0.2">
      <c r="B243" t="s">
        <v>10</v>
      </c>
      <c r="C243" t="s">
        <v>509</v>
      </c>
      <c r="D243" t="s">
        <v>510</v>
      </c>
      <c r="E243" s="103">
        <v>180528</v>
      </c>
      <c r="F243" s="103">
        <v>147708</v>
      </c>
    </row>
    <row r="244" spans="2:12" x14ac:dyDescent="0.2">
      <c r="D244" t="s">
        <v>511</v>
      </c>
      <c r="E244" s="103">
        <v>9882</v>
      </c>
      <c r="F244" s="103">
        <v>5477</v>
      </c>
    </row>
    <row r="245" spans="2:12" x14ac:dyDescent="0.2">
      <c r="D245" t="s">
        <v>512</v>
      </c>
      <c r="E245" s="103">
        <v>52914</v>
      </c>
      <c r="F245" s="103">
        <v>19946</v>
      </c>
      <c r="I245" s="98"/>
    </row>
    <row r="246" spans="2:12" x14ac:dyDescent="0.2">
      <c r="D246" t="s">
        <v>513</v>
      </c>
      <c r="E246" s="103">
        <v>101596</v>
      </c>
      <c r="F246" s="103">
        <v>108691</v>
      </c>
      <c r="H246" s="98"/>
      <c r="I246" s="98"/>
      <c r="K246" s="98"/>
      <c r="L246" s="98"/>
    </row>
    <row r="247" spans="2:12" x14ac:dyDescent="0.2">
      <c r="D247" t="s">
        <v>514</v>
      </c>
      <c r="E247" s="103">
        <v>146230</v>
      </c>
      <c r="F247" s="103">
        <v>188295</v>
      </c>
      <c r="H247" s="98"/>
      <c r="I247" s="98"/>
      <c r="K247" s="98"/>
      <c r="L247" s="98"/>
    </row>
    <row r="248" spans="2:12" x14ac:dyDescent="0.2">
      <c r="D248" t="s">
        <v>515</v>
      </c>
      <c r="E248" s="103">
        <v>36693</v>
      </c>
      <c r="F248" s="103">
        <v>20250</v>
      </c>
      <c r="I248" s="98"/>
    </row>
    <row r="249" spans="2:12" x14ac:dyDescent="0.2">
      <c r="D249" t="s">
        <v>191</v>
      </c>
      <c r="E249" s="103">
        <v>93435</v>
      </c>
      <c r="F249" s="103">
        <v>24001</v>
      </c>
      <c r="H249" s="98"/>
      <c r="I249" s="98"/>
      <c r="K249" s="98"/>
      <c r="L249" s="98"/>
    </row>
    <row r="250" spans="2:12" x14ac:dyDescent="0.2">
      <c r="C250" t="s">
        <v>149</v>
      </c>
      <c r="D250" t="s">
        <v>516</v>
      </c>
      <c r="E250" s="103">
        <v>114247</v>
      </c>
      <c r="F250" s="103">
        <v>78079</v>
      </c>
      <c r="H250" s="98"/>
      <c r="I250" s="98"/>
    </row>
    <row r="251" spans="2:12" x14ac:dyDescent="0.2">
      <c r="D251" t="s">
        <v>517</v>
      </c>
      <c r="E251" s="103">
        <v>168892</v>
      </c>
      <c r="F251" s="103">
        <v>14438</v>
      </c>
    </row>
    <row r="252" spans="2:12" x14ac:dyDescent="0.2">
      <c r="D252" t="s">
        <v>153</v>
      </c>
      <c r="E252" s="103">
        <v>57272</v>
      </c>
      <c r="F252" s="103">
        <v>117969</v>
      </c>
      <c r="H252" s="98"/>
      <c r="I252" s="98"/>
    </row>
    <row r="253" spans="2:12" x14ac:dyDescent="0.2">
      <c r="D253" t="s">
        <v>518</v>
      </c>
      <c r="E253" s="103">
        <v>168035</v>
      </c>
      <c r="F253" s="103">
        <v>17753</v>
      </c>
    </row>
    <row r="254" spans="2:12" x14ac:dyDescent="0.2">
      <c r="D254" t="s">
        <v>519</v>
      </c>
      <c r="E254" s="103">
        <v>67991</v>
      </c>
      <c r="F254" s="103">
        <v>102044</v>
      </c>
    </row>
    <row r="255" spans="2:12" x14ac:dyDescent="0.2">
      <c r="D255" t="s">
        <v>520</v>
      </c>
      <c r="E255" s="103">
        <v>37804</v>
      </c>
      <c r="F255" s="103">
        <v>18379</v>
      </c>
    </row>
    <row r="256" spans="2:12" x14ac:dyDescent="0.2">
      <c r="D256" t="s">
        <v>191</v>
      </c>
      <c r="E256" s="103">
        <v>73652</v>
      </c>
      <c r="F256" s="103">
        <v>65783</v>
      </c>
      <c r="H256" s="98"/>
      <c r="I256" s="98"/>
      <c r="K256" s="98"/>
      <c r="L256" s="98"/>
    </row>
    <row r="257" spans="2:12" x14ac:dyDescent="0.2">
      <c r="C257" t="s">
        <v>521</v>
      </c>
      <c r="D257" t="s">
        <v>522</v>
      </c>
      <c r="E257" s="103">
        <v>110280</v>
      </c>
      <c r="F257" s="103">
        <v>68619</v>
      </c>
      <c r="H257" s="98"/>
      <c r="I257" s="98"/>
    </row>
    <row r="258" spans="2:12" x14ac:dyDescent="0.2">
      <c r="D258" t="s">
        <v>523</v>
      </c>
      <c r="E258" s="103">
        <v>95131</v>
      </c>
      <c r="F258" s="103">
        <v>169539</v>
      </c>
    </row>
    <row r="259" spans="2:12" x14ac:dyDescent="0.2">
      <c r="D259" t="s">
        <v>524</v>
      </c>
      <c r="E259" s="103">
        <v>28078</v>
      </c>
      <c r="F259" s="103">
        <v>106400</v>
      </c>
      <c r="H259" s="98"/>
      <c r="I259" s="98"/>
    </row>
    <row r="260" spans="2:12" x14ac:dyDescent="0.2">
      <c r="D260" t="s">
        <v>525</v>
      </c>
      <c r="E260" s="103">
        <v>119983</v>
      </c>
      <c r="F260" s="103">
        <v>28503</v>
      </c>
      <c r="I260" s="98"/>
    </row>
    <row r="261" spans="2:12" x14ac:dyDescent="0.2">
      <c r="D261" t="s">
        <v>526</v>
      </c>
      <c r="E261" s="103">
        <v>81978</v>
      </c>
      <c r="F261" s="103">
        <v>65079</v>
      </c>
      <c r="H261" s="98"/>
      <c r="I261" s="98"/>
    </row>
    <row r="262" spans="2:12" x14ac:dyDescent="0.2">
      <c r="D262" t="s">
        <v>527</v>
      </c>
      <c r="E262" s="103">
        <v>170469</v>
      </c>
      <c r="F262" s="103">
        <v>134235</v>
      </c>
    </row>
    <row r="263" spans="2:12" x14ac:dyDescent="0.2">
      <c r="D263" t="s">
        <v>528</v>
      </c>
      <c r="E263" s="103">
        <v>79630</v>
      </c>
      <c r="F263" s="103">
        <v>109027</v>
      </c>
    </row>
    <row r="264" spans="2:12" x14ac:dyDescent="0.2">
      <c r="D264" t="s">
        <v>529</v>
      </c>
      <c r="E264" s="103">
        <v>87880</v>
      </c>
      <c r="F264" s="103">
        <v>197631</v>
      </c>
      <c r="H264" s="98"/>
    </row>
    <row r="265" spans="2:12" x14ac:dyDescent="0.2">
      <c r="D265" t="s">
        <v>191</v>
      </c>
      <c r="E265" s="103">
        <v>199100</v>
      </c>
      <c r="F265" s="103">
        <v>115657</v>
      </c>
      <c r="H265" s="98"/>
      <c r="I265" s="98"/>
    </row>
    <row r="266" spans="2:12" x14ac:dyDescent="0.2">
      <c r="C266" t="s">
        <v>530</v>
      </c>
      <c r="D266" t="s">
        <v>531</v>
      </c>
      <c r="E266" s="103">
        <v>89517</v>
      </c>
      <c r="F266" s="103">
        <v>136556</v>
      </c>
    </row>
    <row r="267" spans="2:12" x14ac:dyDescent="0.2">
      <c r="D267" t="s">
        <v>532</v>
      </c>
      <c r="E267" s="103">
        <v>15725</v>
      </c>
      <c r="F267" s="103">
        <v>29446</v>
      </c>
      <c r="H267" s="98"/>
      <c r="I267" s="98"/>
    </row>
    <row r="268" spans="2:12" x14ac:dyDescent="0.2">
      <c r="D268" t="s">
        <v>533</v>
      </c>
      <c r="E268" s="103">
        <v>117025</v>
      </c>
      <c r="F268" s="103">
        <v>198237</v>
      </c>
      <c r="H268" s="98"/>
      <c r="I268" s="98"/>
    </row>
    <row r="269" spans="2:12" x14ac:dyDescent="0.2">
      <c r="D269" t="s">
        <v>191</v>
      </c>
      <c r="E269" s="103">
        <v>180473</v>
      </c>
      <c r="F269" s="103">
        <v>123056</v>
      </c>
      <c r="H269" s="98"/>
      <c r="I269" s="98"/>
      <c r="K269" s="98"/>
    </row>
    <row r="270" spans="2:12" x14ac:dyDescent="0.2">
      <c r="C270" t="s">
        <v>191</v>
      </c>
      <c r="E270" s="103">
        <v>12670</v>
      </c>
      <c r="F270" s="103">
        <v>189232</v>
      </c>
      <c r="H270" s="98"/>
      <c r="I270" s="98"/>
      <c r="K270" s="98"/>
      <c r="L270" s="98"/>
    </row>
    <row r="271" spans="2:12" x14ac:dyDescent="0.2">
      <c r="B271" t="s">
        <v>534</v>
      </c>
      <c r="C271" t="s">
        <v>163</v>
      </c>
      <c r="D271" t="s">
        <v>535</v>
      </c>
      <c r="E271" s="103">
        <v>3603</v>
      </c>
      <c r="F271" s="103">
        <v>113295</v>
      </c>
      <c r="H271" s="98"/>
      <c r="I271" s="98"/>
    </row>
    <row r="272" spans="2:12" x14ac:dyDescent="0.2">
      <c r="D272" t="s">
        <v>536</v>
      </c>
      <c r="E272" s="103">
        <v>50654</v>
      </c>
      <c r="F272" s="103">
        <v>11749</v>
      </c>
    </row>
    <row r="273" spans="3:9" x14ac:dyDescent="0.2">
      <c r="D273" t="s">
        <v>537</v>
      </c>
      <c r="E273" s="103">
        <v>162464</v>
      </c>
      <c r="F273" s="103">
        <v>65093</v>
      </c>
    </row>
    <row r="274" spans="3:9" x14ac:dyDescent="0.2">
      <c r="D274" t="s">
        <v>538</v>
      </c>
      <c r="E274" s="103">
        <v>198894</v>
      </c>
      <c r="F274" s="103">
        <v>193570</v>
      </c>
    </row>
    <row r="275" spans="3:9" x14ac:dyDescent="0.2">
      <c r="D275" t="s">
        <v>191</v>
      </c>
      <c r="E275" s="103">
        <v>10428</v>
      </c>
      <c r="F275" s="103">
        <v>102619</v>
      </c>
      <c r="H275" s="98"/>
      <c r="I275" s="98"/>
    </row>
    <row r="276" spans="3:9" x14ac:dyDescent="0.2">
      <c r="C276" t="s">
        <v>164</v>
      </c>
      <c r="D276" t="s">
        <v>539</v>
      </c>
      <c r="E276" s="103">
        <v>181269</v>
      </c>
      <c r="F276" s="103">
        <v>94329</v>
      </c>
    </row>
    <row r="277" spans="3:9" x14ac:dyDescent="0.2">
      <c r="D277" t="s">
        <v>540</v>
      </c>
      <c r="E277" s="103">
        <v>159087</v>
      </c>
      <c r="F277" s="103">
        <v>160562</v>
      </c>
      <c r="H277" s="98"/>
      <c r="I277" s="98"/>
    </row>
    <row r="278" spans="3:9" x14ac:dyDescent="0.2">
      <c r="D278" t="s">
        <v>541</v>
      </c>
      <c r="E278" s="103">
        <v>132707</v>
      </c>
      <c r="F278" s="103">
        <v>88544</v>
      </c>
    </row>
    <row r="279" spans="3:9" x14ac:dyDescent="0.2">
      <c r="D279" t="s">
        <v>542</v>
      </c>
      <c r="E279" s="103">
        <v>66493</v>
      </c>
      <c r="F279" s="103">
        <v>59068</v>
      </c>
      <c r="H279" s="98"/>
      <c r="I279" s="98"/>
    </row>
    <row r="280" spans="3:9" x14ac:dyDescent="0.2">
      <c r="D280" t="s">
        <v>191</v>
      </c>
      <c r="E280" s="103">
        <v>42763</v>
      </c>
      <c r="F280" s="103">
        <v>196589</v>
      </c>
      <c r="H280" s="98"/>
      <c r="I280" s="98"/>
    </row>
    <row r="281" spans="3:9" x14ac:dyDescent="0.2">
      <c r="C281" t="s">
        <v>543</v>
      </c>
      <c r="D281" t="s">
        <v>544</v>
      </c>
      <c r="E281" s="103">
        <v>66626</v>
      </c>
      <c r="F281" s="103">
        <v>53968</v>
      </c>
    </row>
    <row r="282" spans="3:9" x14ac:dyDescent="0.2">
      <c r="D282" t="s">
        <v>545</v>
      </c>
      <c r="E282" s="103">
        <v>100325</v>
      </c>
      <c r="F282" s="103">
        <v>73214</v>
      </c>
    </row>
    <row r="283" spans="3:9" x14ac:dyDescent="0.2">
      <c r="D283" t="s">
        <v>546</v>
      </c>
      <c r="E283" s="103">
        <v>136513</v>
      </c>
      <c r="F283" s="103">
        <v>137429</v>
      </c>
      <c r="H283" s="98"/>
      <c r="I283" s="98"/>
    </row>
    <row r="284" spans="3:9" x14ac:dyDescent="0.2">
      <c r="D284" t="s">
        <v>191</v>
      </c>
      <c r="E284" s="103">
        <v>166483</v>
      </c>
      <c r="F284" s="103">
        <v>20636</v>
      </c>
      <c r="H284" s="98"/>
      <c r="I284" s="98"/>
    </row>
    <row r="285" spans="3:9" x14ac:dyDescent="0.2">
      <c r="C285" t="s">
        <v>547</v>
      </c>
      <c r="D285" t="s">
        <v>548</v>
      </c>
      <c r="E285" s="103">
        <v>171650</v>
      </c>
      <c r="F285" s="103">
        <v>160859</v>
      </c>
    </row>
    <row r="286" spans="3:9" x14ac:dyDescent="0.2">
      <c r="D286" t="s">
        <v>549</v>
      </c>
      <c r="E286" s="103">
        <v>24409</v>
      </c>
      <c r="F286" s="103">
        <v>146850</v>
      </c>
    </row>
    <row r="287" spans="3:9" x14ac:dyDescent="0.2">
      <c r="D287" t="s">
        <v>550</v>
      </c>
      <c r="E287" s="103">
        <v>138064</v>
      </c>
      <c r="F287" s="103">
        <v>29895</v>
      </c>
      <c r="I287" s="98"/>
    </row>
    <row r="288" spans="3:9" x14ac:dyDescent="0.2">
      <c r="D288" t="s">
        <v>191</v>
      </c>
      <c r="E288" s="103">
        <v>71540</v>
      </c>
      <c r="F288" s="103">
        <v>192276</v>
      </c>
      <c r="I288" s="98"/>
    </row>
    <row r="289" spans="1:12" x14ac:dyDescent="0.2">
      <c r="C289" t="s">
        <v>551</v>
      </c>
      <c r="D289" t="s">
        <v>552</v>
      </c>
      <c r="E289" s="103">
        <v>54487</v>
      </c>
      <c r="F289" s="103">
        <v>59716</v>
      </c>
    </row>
    <row r="290" spans="1:12" x14ac:dyDescent="0.2">
      <c r="D290" t="s">
        <v>553</v>
      </c>
      <c r="E290" s="103">
        <v>94532</v>
      </c>
      <c r="F290" s="103">
        <v>149611</v>
      </c>
    </row>
    <row r="291" spans="1:12" x14ac:dyDescent="0.2">
      <c r="D291" t="s">
        <v>554</v>
      </c>
      <c r="E291" s="103">
        <v>144018</v>
      </c>
      <c r="F291" s="103">
        <v>71914</v>
      </c>
      <c r="H291" s="98"/>
      <c r="I291" s="98"/>
    </row>
    <row r="292" spans="1:12" x14ac:dyDescent="0.2">
      <c r="D292" t="s">
        <v>191</v>
      </c>
      <c r="E292" s="103">
        <v>169832</v>
      </c>
      <c r="F292" s="103">
        <v>169434</v>
      </c>
      <c r="H292" s="98"/>
      <c r="I292" s="98"/>
    </row>
    <row r="293" spans="1:12" x14ac:dyDescent="0.2">
      <c r="C293" t="s">
        <v>203</v>
      </c>
      <c r="D293" t="s">
        <v>69</v>
      </c>
      <c r="E293" s="103">
        <v>76482</v>
      </c>
      <c r="F293" s="103">
        <v>4089</v>
      </c>
    </row>
    <row r="294" spans="1:12" x14ac:dyDescent="0.2">
      <c r="D294" t="s">
        <v>204</v>
      </c>
      <c r="E294" s="103">
        <v>134681</v>
      </c>
      <c r="F294" s="103">
        <v>121693</v>
      </c>
    </row>
    <row r="295" spans="1:12" x14ac:dyDescent="0.2">
      <c r="D295" t="s">
        <v>191</v>
      </c>
      <c r="E295" s="103">
        <v>137117</v>
      </c>
      <c r="F295" s="103">
        <v>101788</v>
      </c>
    </row>
    <row r="296" spans="1:12" x14ac:dyDescent="0.2">
      <c r="C296" t="s">
        <v>191</v>
      </c>
      <c r="E296" s="103">
        <v>34814</v>
      </c>
      <c r="F296" s="103">
        <v>43758</v>
      </c>
      <c r="H296" s="98"/>
      <c r="I296" s="98"/>
      <c r="L296" s="98"/>
    </row>
    <row r="297" spans="1:12" x14ac:dyDescent="0.2">
      <c r="B297" t="s">
        <v>191</v>
      </c>
      <c r="E297" s="103">
        <v>32771</v>
      </c>
      <c r="F297" s="103">
        <v>15667</v>
      </c>
      <c r="H297" s="98"/>
      <c r="I297" s="98"/>
      <c r="K297" s="98"/>
      <c r="L297" s="98"/>
    </row>
    <row r="298" spans="1:12" x14ac:dyDescent="0.2">
      <c r="A298" t="s">
        <v>192</v>
      </c>
      <c r="B298" t="s">
        <v>298</v>
      </c>
      <c r="C298" t="s">
        <v>299</v>
      </c>
      <c r="D298" t="s">
        <v>300</v>
      </c>
      <c r="E298" s="103">
        <v>98377</v>
      </c>
      <c r="F298" s="103">
        <v>133836</v>
      </c>
      <c r="H298" s="98"/>
      <c r="I298" s="98"/>
    </row>
    <row r="299" spans="1:12" x14ac:dyDescent="0.2">
      <c r="D299" t="s">
        <v>301</v>
      </c>
      <c r="E299" s="103">
        <v>106478</v>
      </c>
      <c r="F299" s="103">
        <v>49279</v>
      </c>
      <c r="H299" s="98"/>
      <c r="I299" s="98"/>
    </row>
    <row r="300" spans="1:12" x14ac:dyDescent="0.2">
      <c r="D300" t="s">
        <v>302</v>
      </c>
      <c r="E300" s="103">
        <v>41273</v>
      </c>
      <c r="F300" s="103">
        <v>176240</v>
      </c>
    </row>
    <row r="301" spans="1:12" x14ac:dyDescent="0.2">
      <c r="D301" t="s">
        <v>303</v>
      </c>
      <c r="E301" s="103">
        <v>191459</v>
      </c>
      <c r="F301" s="103">
        <v>116884</v>
      </c>
    </row>
    <row r="302" spans="1:12" x14ac:dyDescent="0.2">
      <c r="D302" t="s">
        <v>191</v>
      </c>
      <c r="E302" s="103">
        <v>176886</v>
      </c>
      <c r="F302" s="103">
        <v>10842</v>
      </c>
      <c r="H302" s="98"/>
      <c r="I302" s="98"/>
      <c r="K302" s="98"/>
      <c r="L302" s="98"/>
    </row>
    <row r="303" spans="1:12" x14ac:dyDescent="0.2">
      <c r="C303" t="s">
        <v>304</v>
      </c>
      <c r="D303" t="s">
        <v>305</v>
      </c>
      <c r="E303" s="103">
        <v>5079</v>
      </c>
      <c r="F303" s="103">
        <v>26173</v>
      </c>
    </row>
    <row r="304" spans="1:12" x14ac:dyDescent="0.2">
      <c r="D304" t="s">
        <v>306</v>
      </c>
      <c r="E304" s="103">
        <v>124874</v>
      </c>
      <c r="F304" s="103">
        <v>175855</v>
      </c>
    </row>
    <row r="305" spans="3:12" x14ac:dyDescent="0.2">
      <c r="D305" t="s">
        <v>307</v>
      </c>
      <c r="E305" s="103">
        <v>133609</v>
      </c>
      <c r="F305" s="103">
        <v>191612</v>
      </c>
      <c r="H305" s="98"/>
      <c r="I305" s="98"/>
    </row>
    <row r="306" spans="3:12" x14ac:dyDescent="0.2">
      <c r="D306" t="s">
        <v>191</v>
      </c>
      <c r="E306" s="103">
        <v>15678</v>
      </c>
      <c r="F306" s="103">
        <v>178234</v>
      </c>
      <c r="H306" s="98"/>
      <c r="I306" s="98"/>
    </row>
    <row r="307" spans="3:12" x14ac:dyDescent="0.2">
      <c r="C307" t="s">
        <v>308</v>
      </c>
      <c r="D307" t="s">
        <v>309</v>
      </c>
      <c r="E307" s="103">
        <v>6792</v>
      </c>
      <c r="F307" s="103">
        <v>158482</v>
      </c>
      <c r="I307" s="98"/>
    </row>
    <row r="308" spans="3:12" x14ac:dyDescent="0.2">
      <c r="D308" t="s">
        <v>310</v>
      </c>
      <c r="E308" s="103">
        <v>76960</v>
      </c>
      <c r="F308" s="103">
        <v>102066</v>
      </c>
      <c r="H308" s="98"/>
      <c r="I308" s="98"/>
    </row>
    <row r="309" spans="3:12" x14ac:dyDescent="0.2">
      <c r="D309" t="s">
        <v>311</v>
      </c>
      <c r="E309" s="103">
        <v>121911</v>
      </c>
      <c r="F309" s="103">
        <v>63973</v>
      </c>
    </row>
    <row r="310" spans="3:12" x14ac:dyDescent="0.2">
      <c r="D310" t="s">
        <v>312</v>
      </c>
      <c r="E310" s="103">
        <v>37367</v>
      </c>
      <c r="F310" s="103">
        <v>81660</v>
      </c>
    </row>
    <row r="311" spans="3:12" x14ac:dyDescent="0.2">
      <c r="D311" t="s">
        <v>191</v>
      </c>
      <c r="E311" s="103">
        <v>33052</v>
      </c>
      <c r="F311" s="103">
        <v>34681</v>
      </c>
      <c r="H311" s="98"/>
      <c r="I311" s="98"/>
    </row>
    <row r="312" spans="3:12" x14ac:dyDescent="0.2">
      <c r="C312" t="s">
        <v>313</v>
      </c>
      <c r="D312" t="s">
        <v>314</v>
      </c>
      <c r="E312" s="103">
        <v>194046</v>
      </c>
      <c r="F312" s="103">
        <v>53915</v>
      </c>
      <c r="H312" s="98"/>
      <c r="I312" s="98"/>
      <c r="L312" s="98"/>
    </row>
    <row r="313" spans="3:12" x14ac:dyDescent="0.2">
      <c r="D313" t="s">
        <v>315</v>
      </c>
      <c r="E313" s="103">
        <v>70332</v>
      </c>
      <c r="F313" s="103">
        <v>119672</v>
      </c>
    </row>
    <row r="314" spans="3:12" x14ac:dyDescent="0.2">
      <c r="D314" t="s">
        <v>316</v>
      </c>
      <c r="E314" s="103">
        <v>120746</v>
      </c>
      <c r="F314" s="103">
        <v>32846</v>
      </c>
    </row>
    <row r="315" spans="3:12" x14ac:dyDescent="0.2">
      <c r="D315" t="s">
        <v>317</v>
      </c>
      <c r="E315" s="103">
        <v>108158</v>
      </c>
      <c r="F315" s="103">
        <v>147068</v>
      </c>
      <c r="H315" s="98"/>
      <c r="I315" s="98"/>
    </row>
    <row r="316" spans="3:12" x14ac:dyDescent="0.2">
      <c r="D316" t="s">
        <v>318</v>
      </c>
      <c r="E316" s="103">
        <v>138624</v>
      </c>
      <c r="F316" s="103">
        <v>157653</v>
      </c>
    </row>
    <row r="317" spans="3:12" x14ac:dyDescent="0.2">
      <c r="D317" t="s">
        <v>191</v>
      </c>
      <c r="E317" s="103">
        <v>192837</v>
      </c>
      <c r="F317" s="103">
        <v>98383</v>
      </c>
      <c r="H317" s="98"/>
      <c r="I317" s="98"/>
      <c r="K317" s="98"/>
      <c r="L317" s="98"/>
    </row>
    <row r="318" spans="3:12" x14ac:dyDescent="0.2">
      <c r="C318" t="s">
        <v>319</v>
      </c>
      <c r="D318" t="s">
        <v>320</v>
      </c>
      <c r="E318" s="103">
        <v>136946</v>
      </c>
      <c r="F318" s="103">
        <v>79548</v>
      </c>
    </row>
    <row r="319" spans="3:12" x14ac:dyDescent="0.2">
      <c r="D319" t="s">
        <v>321</v>
      </c>
      <c r="E319" s="103">
        <v>8374</v>
      </c>
      <c r="F319" s="103">
        <v>5343</v>
      </c>
      <c r="H319" s="98"/>
      <c r="I319" s="98"/>
    </row>
    <row r="320" spans="3:12" x14ac:dyDescent="0.2">
      <c r="D320" t="s">
        <v>322</v>
      </c>
      <c r="E320" s="103">
        <v>46215</v>
      </c>
      <c r="F320" s="103">
        <v>183224</v>
      </c>
    </row>
    <row r="321" spans="2:12" x14ac:dyDescent="0.2">
      <c r="D321" t="s">
        <v>323</v>
      </c>
      <c r="E321" s="103">
        <v>48280</v>
      </c>
      <c r="F321" s="103">
        <v>107498</v>
      </c>
      <c r="H321" s="98"/>
      <c r="I321" s="98"/>
    </row>
    <row r="322" spans="2:12" x14ac:dyDescent="0.2">
      <c r="D322" t="s">
        <v>324</v>
      </c>
      <c r="E322" s="103">
        <v>20031</v>
      </c>
      <c r="F322" s="103">
        <v>145231</v>
      </c>
      <c r="H322" s="98"/>
      <c r="I322" s="98"/>
      <c r="K322" s="98"/>
      <c r="L322" s="98"/>
    </row>
    <row r="323" spans="2:12" x14ac:dyDescent="0.2">
      <c r="D323" t="s">
        <v>325</v>
      </c>
      <c r="E323" s="103">
        <v>52829</v>
      </c>
      <c r="F323" s="103">
        <v>139835</v>
      </c>
    </row>
    <row r="324" spans="2:12" x14ac:dyDescent="0.2">
      <c r="D324" t="s">
        <v>326</v>
      </c>
      <c r="E324" s="103">
        <v>122279</v>
      </c>
      <c r="F324" s="103">
        <v>67822</v>
      </c>
    </row>
    <row r="325" spans="2:12" x14ac:dyDescent="0.2">
      <c r="D325" t="s">
        <v>191</v>
      </c>
      <c r="E325" s="103">
        <v>189043</v>
      </c>
      <c r="F325" s="103">
        <v>83498</v>
      </c>
      <c r="H325" s="98"/>
      <c r="I325" s="98"/>
      <c r="K325" s="98"/>
      <c r="L325" s="98"/>
    </row>
    <row r="326" spans="2:12" x14ac:dyDescent="0.2">
      <c r="C326" t="s">
        <v>191</v>
      </c>
      <c r="E326" s="103">
        <v>73519</v>
      </c>
      <c r="F326" s="103">
        <v>139005</v>
      </c>
      <c r="H326" s="98"/>
      <c r="I326" s="98"/>
      <c r="K326" s="98"/>
      <c r="L326" s="98"/>
    </row>
    <row r="327" spans="2:12" x14ac:dyDescent="0.2">
      <c r="B327" t="s">
        <v>22</v>
      </c>
      <c r="C327" t="s">
        <v>327</v>
      </c>
      <c r="D327" t="s">
        <v>205</v>
      </c>
      <c r="E327" s="103">
        <v>32891</v>
      </c>
      <c r="F327" s="103">
        <v>45558</v>
      </c>
    </row>
    <row r="328" spans="2:12" x14ac:dyDescent="0.2">
      <c r="D328" t="s">
        <v>328</v>
      </c>
      <c r="E328" s="103">
        <v>33068</v>
      </c>
      <c r="F328" s="103">
        <v>136919</v>
      </c>
    </row>
    <row r="329" spans="2:12" x14ac:dyDescent="0.2">
      <c r="D329" t="s">
        <v>191</v>
      </c>
      <c r="E329" s="103">
        <v>101806</v>
      </c>
      <c r="F329" s="103">
        <v>126322</v>
      </c>
    </row>
    <row r="330" spans="2:12" x14ac:dyDescent="0.2">
      <c r="C330" t="s">
        <v>206</v>
      </c>
      <c r="D330" t="s">
        <v>207</v>
      </c>
      <c r="E330" s="103">
        <v>140047</v>
      </c>
      <c r="F330" s="103">
        <v>14091</v>
      </c>
    </row>
    <row r="331" spans="2:12" x14ac:dyDescent="0.2">
      <c r="D331" t="s">
        <v>191</v>
      </c>
      <c r="E331" s="103">
        <v>20710</v>
      </c>
      <c r="F331" s="103">
        <v>10185</v>
      </c>
    </row>
    <row r="332" spans="2:12" x14ac:dyDescent="0.2">
      <c r="C332" t="s">
        <v>39</v>
      </c>
      <c r="D332" t="s">
        <v>329</v>
      </c>
      <c r="E332" s="103">
        <v>67874</v>
      </c>
      <c r="F332" s="103">
        <v>96423</v>
      </c>
      <c r="I332" s="98"/>
    </row>
    <row r="333" spans="2:12" x14ac:dyDescent="0.2">
      <c r="D333" t="s">
        <v>330</v>
      </c>
      <c r="E333" s="103">
        <v>101616</v>
      </c>
      <c r="F333" s="103">
        <v>47107</v>
      </c>
      <c r="H333" s="98"/>
      <c r="I333" s="98"/>
    </row>
    <row r="334" spans="2:12" x14ac:dyDescent="0.2">
      <c r="D334" t="s">
        <v>331</v>
      </c>
      <c r="E334" s="103">
        <v>175868</v>
      </c>
      <c r="F334" s="103">
        <v>72842</v>
      </c>
      <c r="H334" s="98"/>
      <c r="I334" s="98"/>
    </row>
    <row r="335" spans="2:12" x14ac:dyDescent="0.2">
      <c r="D335" t="s">
        <v>332</v>
      </c>
      <c r="E335" s="103">
        <v>90912</v>
      </c>
      <c r="F335" s="103">
        <v>63185</v>
      </c>
      <c r="I335" s="98"/>
    </row>
    <row r="336" spans="2:12" x14ac:dyDescent="0.2">
      <c r="D336" t="s">
        <v>333</v>
      </c>
      <c r="E336" s="103">
        <v>59073</v>
      </c>
      <c r="F336" s="103">
        <v>23092</v>
      </c>
    </row>
    <row r="337" spans="3:12" x14ac:dyDescent="0.2">
      <c r="D337" t="s">
        <v>191</v>
      </c>
      <c r="E337" s="103">
        <v>121604</v>
      </c>
      <c r="F337" s="103">
        <v>44380</v>
      </c>
      <c r="H337" s="98"/>
      <c r="I337" s="98"/>
    </row>
    <row r="338" spans="3:12" x14ac:dyDescent="0.2">
      <c r="C338" t="s">
        <v>334</v>
      </c>
      <c r="D338" t="s">
        <v>208</v>
      </c>
      <c r="E338" s="103">
        <v>180378</v>
      </c>
      <c r="F338" s="103">
        <v>84482</v>
      </c>
      <c r="I338" s="98"/>
      <c r="L338" s="98"/>
    </row>
    <row r="339" spans="3:12" x14ac:dyDescent="0.2">
      <c r="D339" t="s">
        <v>209</v>
      </c>
      <c r="E339" s="103">
        <v>3077</v>
      </c>
      <c r="F339" s="103">
        <v>144641</v>
      </c>
    </row>
    <row r="340" spans="3:12" x14ac:dyDescent="0.2">
      <c r="D340" t="s">
        <v>335</v>
      </c>
      <c r="E340" s="103">
        <v>110848</v>
      </c>
      <c r="F340" s="103">
        <v>159900</v>
      </c>
    </row>
    <row r="341" spans="3:12" x14ac:dyDescent="0.2">
      <c r="D341" t="s">
        <v>210</v>
      </c>
      <c r="E341" s="103">
        <v>154639</v>
      </c>
      <c r="F341" s="103">
        <v>85625</v>
      </c>
    </row>
    <row r="342" spans="3:12" x14ac:dyDescent="0.2">
      <c r="D342" t="s">
        <v>211</v>
      </c>
      <c r="E342" s="103">
        <v>196421</v>
      </c>
      <c r="F342" s="103">
        <v>185703</v>
      </c>
      <c r="I342" s="98"/>
    </row>
    <row r="343" spans="3:12" x14ac:dyDescent="0.2">
      <c r="D343" t="s">
        <v>212</v>
      </c>
      <c r="E343" s="103">
        <v>66904</v>
      </c>
      <c r="F343" s="103">
        <v>195905</v>
      </c>
    </row>
    <row r="344" spans="3:12" x14ac:dyDescent="0.2">
      <c r="D344" t="s">
        <v>191</v>
      </c>
      <c r="E344" s="103">
        <v>24528</v>
      </c>
      <c r="F344" s="103">
        <v>78463</v>
      </c>
      <c r="I344" s="98"/>
      <c r="L344" s="98"/>
    </row>
    <row r="345" spans="3:12" x14ac:dyDescent="0.2">
      <c r="C345" t="s">
        <v>336</v>
      </c>
      <c r="D345" t="s">
        <v>337</v>
      </c>
      <c r="E345" s="103">
        <v>142611</v>
      </c>
      <c r="F345" s="103">
        <v>69884</v>
      </c>
      <c r="H345" s="98"/>
      <c r="I345" s="98"/>
    </row>
    <row r="346" spans="3:12" x14ac:dyDescent="0.2">
      <c r="D346" t="s">
        <v>338</v>
      </c>
      <c r="E346" s="103">
        <v>54936</v>
      </c>
      <c r="F346" s="103">
        <v>81709</v>
      </c>
    </row>
    <row r="347" spans="3:12" x14ac:dyDescent="0.2">
      <c r="D347" t="s">
        <v>339</v>
      </c>
      <c r="E347" s="103">
        <v>63981</v>
      </c>
      <c r="F347" s="103">
        <v>193376</v>
      </c>
    </row>
    <row r="348" spans="3:12" x14ac:dyDescent="0.2">
      <c r="D348" t="s">
        <v>340</v>
      </c>
      <c r="E348" s="103">
        <v>139230</v>
      </c>
      <c r="F348" s="103">
        <v>182833</v>
      </c>
    </row>
    <row r="349" spans="3:12" x14ac:dyDescent="0.2">
      <c r="D349" t="s">
        <v>341</v>
      </c>
      <c r="E349" s="103">
        <v>39278</v>
      </c>
      <c r="F349" s="103">
        <v>61363</v>
      </c>
    </row>
    <row r="350" spans="3:12" x14ac:dyDescent="0.2">
      <c r="D350" t="s">
        <v>342</v>
      </c>
      <c r="E350" s="103">
        <v>126652</v>
      </c>
      <c r="F350" s="103">
        <v>77287</v>
      </c>
    </row>
    <row r="351" spans="3:12" x14ac:dyDescent="0.2">
      <c r="D351" t="s">
        <v>191</v>
      </c>
      <c r="E351" s="103">
        <v>29093</v>
      </c>
      <c r="F351" s="103">
        <v>143771</v>
      </c>
      <c r="H351" s="98"/>
      <c r="I351" s="98"/>
    </row>
    <row r="352" spans="3:12" x14ac:dyDescent="0.2">
      <c r="C352" t="s">
        <v>76</v>
      </c>
      <c r="D352" t="s">
        <v>213</v>
      </c>
      <c r="E352" s="103">
        <v>54200</v>
      </c>
      <c r="F352" s="103">
        <v>67105</v>
      </c>
    </row>
    <row r="353" spans="2:14" x14ac:dyDescent="0.2">
      <c r="D353" t="s">
        <v>191</v>
      </c>
      <c r="E353" s="103">
        <v>147148</v>
      </c>
      <c r="F353" s="103">
        <v>86056</v>
      </c>
    </row>
    <row r="354" spans="2:14" x14ac:dyDescent="0.2">
      <c r="C354" t="s">
        <v>40</v>
      </c>
      <c r="D354" t="s">
        <v>343</v>
      </c>
      <c r="E354" s="103">
        <v>163173</v>
      </c>
      <c r="F354" s="103">
        <v>22788</v>
      </c>
      <c r="L354" s="98"/>
    </row>
    <row r="355" spans="2:14" x14ac:dyDescent="0.2">
      <c r="D355" t="s">
        <v>344</v>
      </c>
      <c r="E355" s="103">
        <v>6257</v>
      </c>
      <c r="F355" s="103">
        <v>130659</v>
      </c>
      <c r="H355" s="98"/>
      <c r="I355" s="98"/>
    </row>
    <row r="356" spans="2:14" x14ac:dyDescent="0.2">
      <c r="D356" t="s">
        <v>214</v>
      </c>
      <c r="E356" s="103">
        <v>155973</v>
      </c>
      <c r="F356" s="103">
        <v>72279</v>
      </c>
    </row>
    <row r="357" spans="2:14" x14ac:dyDescent="0.2">
      <c r="D357" t="s">
        <v>191</v>
      </c>
      <c r="E357" s="103">
        <v>119698</v>
      </c>
      <c r="F357" s="103">
        <v>18184</v>
      </c>
      <c r="H357" s="98"/>
      <c r="I357" s="98"/>
      <c r="L357" s="98"/>
    </row>
    <row r="358" spans="2:14" x14ac:dyDescent="0.2">
      <c r="C358" t="s">
        <v>38</v>
      </c>
      <c r="D358" t="s">
        <v>346</v>
      </c>
      <c r="E358" s="103">
        <v>155927</v>
      </c>
      <c r="F358" s="103">
        <v>17606</v>
      </c>
    </row>
    <row r="359" spans="2:14" x14ac:dyDescent="0.2">
      <c r="D359" t="s">
        <v>347</v>
      </c>
      <c r="E359" s="103">
        <v>93546</v>
      </c>
      <c r="F359" s="103">
        <v>160284</v>
      </c>
    </row>
    <row r="360" spans="2:14" x14ac:dyDescent="0.2">
      <c r="D360" t="s">
        <v>348</v>
      </c>
      <c r="E360" s="103">
        <v>93981</v>
      </c>
      <c r="F360" s="103">
        <v>70689</v>
      </c>
      <c r="N360" s="99"/>
    </row>
    <row r="361" spans="2:14" x14ac:dyDescent="0.2">
      <c r="D361" t="s">
        <v>191</v>
      </c>
      <c r="E361" s="103">
        <v>68677</v>
      </c>
      <c r="F361" s="103">
        <v>93485</v>
      </c>
      <c r="I361" s="98"/>
    </row>
    <row r="362" spans="2:14" x14ac:dyDescent="0.2">
      <c r="C362" t="s">
        <v>191</v>
      </c>
      <c r="E362" s="103">
        <v>81902</v>
      </c>
      <c r="F362" s="103">
        <v>195432</v>
      </c>
      <c r="H362" s="98"/>
      <c r="I362" s="98"/>
      <c r="K362" s="98"/>
      <c r="L362" s="98"/>
    </row>
    <row r="363" spans="2:14" x14ac:dyDescent="0.2">
      <c r="B363" t="s">
        <v>77</v>
      </c>
      <c r="C363" t="s">
        <v>77</v>
      </c>
      <c r="D363" t="s">
        <v>77</v>
      </c>
      <c r="E363" s="103">
        <v>149106</v>
      </c>
      <c r="F363" s="103">
        <v>63488</v>
      </c>
    </row>
    <row r="364" spans="2:14" x14ac:dyDescent="0.2">
      <c r="D364" t="s">
        <v>191</v>
      </c>
      <c r="E364" s="103">
        <v>134416</v>
      </c>
      <c r="F364" s="103">
        <v>5378</v>
      </c>
    </row>
    <row r="365" spans="2:14" x14ac:dyDescent="0.2">
      <c r="C365" t="s">
        <v>191</v>
      </c>
      <c r="E365" s="103">
        <v>45387</v>
      </c>
      <c r="F365" s="103">
        <v>50405</v>
      </c>
    </row>
    <row r="366" spans="2:14" x14ac:dyDescent="0.2">
      <c r="B366" t="s">
        <v>23</v>
      </c>
      <c r="C366" t="s">
        <v>349</v>
      </c>
      <c r="D366" t="s">
        <v>215</v>
      </c>
      <c r="E366" s="103">
        <v>71590</v>
      </c>
      <c r="F366" s="103">
        <v>172632</v>
      </c>
    </row>
    <row r="367" spans="2:14" x14ac:dyDescent="0.2">
      <c r="D367" t="s">
        <v>216</v>
      </c>
      <c r="E367" s="103">
        <v>175581</v>
      </c>
      <c r="F367" s="103">
        <v>51698</v>
      </c>
    </row>
    <row r="368" spans="2:14" x14ac:dyDescent="0.2">
      <c r="D368" t="s">
        <v>217</v>
      </c>
      <c r="E368" s="103">
        <v>41481</v>
      </c>
      <c r="F368" s="103">
        <v>116159</v>
      </c>
    </row>
    <row r="369" spans="3:9" x14ac:dyDescent="0.2">
      <c r="D369" t="s">
        <v>350</v>
      </c>
      <c r="E369" s="103">
        <v>151064</v>
      </c>
      <c r="F369" s="103">
        <v>109397</v>
      </c>
    </row>
    <row r="370" spans="3:9" x14ac:dyDescent="0.2">
      <c r="D370" t="s">
        <v>218</v>
      </c>
      <c r="E370" s="103">
        <v>163894</v>
      </c>
      <c r="F370" s="103">
        <v>161375</v>
      </c>
    </row>
    <row r="371" spans="3:9" x14ac:dyDescent="0.2">
      <c r="D371" t="s">
        <v>191</v>
      </c>
      <c r="E371" s="103">
        <v>197087</v>
      </c>
      <c r="F371" s="103">
        <v>72936</v>
      </c>
    </row>
    <row r="372" spans="3:9" x14ac:dyDescent="0.2">
      <c r="C372" t="s">
        <v>25</v>
      </c>
      <c r="D372" t="s">
        <v>219</v>
      </c>
      <c r="E372" s="103">
        <v>193378</v>
      </c>
      <c r="F372" s="103">
        <v>171663</v>
      </c>
    </row>
    <row r="373" spans="3:9" x14ac:dyDescent="0.2">
      <c r="D373" t="s">
        <v>220</v>
      </c>
      <c r="E373" s="103">
        <v>119296</v>
      </c>
      <c r="F373" s="103">
        <v>6695</v>
      </c>
    </row>
    <row r="374" spans="3:9" x14ac:dyDescent="0.2">
      <c r="D374" t="s">
        <v>257</v>
      </c>
      <c r="E374" s="103">
        <v>109294</v>
      </c>
      <c r="F374" s="103">
        <v>4984</v>
      </c>
    </row>
    <row r="375" spans="3:9" x14ac:dyDescent="0.2">
      <c r="D375" t="s">
        <v>221</v>
      </c>
      <c r="E375" s="103">
        <v>592</v>
      </c>
      <c r="F375" s="103">
        <v>87065</v>
      </c>
    </row>
    <row r="376" spans="3:9" x14ac:dyDescent="0.2">
      <c r="D376" t="s">
        <v>351</v>
      </c>
      <c r="E376" s="103">
        <v>23107</v>
      </c>
      <c r="F376" s="103">
        <v>178243</v>
      </c>
    </row>
    <row r="377" spans="3:9" x14ac:dyDescent="0.2">
      <c r="D377" t="s">
        <v>191</v>
      </c>
      <c r="E377" s="103">
        <v>166045</v>
      </c>
      <c r="F377" s="103">
        <v>42677</v>
      </c>
      <c r="H377" s="98"/>
    </row>
    <row r="378" spans="3:9" x14ac:dyDescent="0.2">
      <c r="C378" t="s">
        <v>352</v>
      </c>
      <c r="D378" t="s">
        <v>353</v>
      </c>
      <c r="E378" s="103">
        <v>96178</v>
      </c>
      <c r="F378" s="103">
        <v>41089</v>
      </c>
    </row>
    <row r="379" spans="3:9" x14ac:dyDescent="0.2">
      <c r="D379" t="s">
        <v>249</v>
      </c>
      <c r="E379" s="103">
        <v>149055</v>
      </c>
      <c r="F379" s="103">
        <v>57646</v>
      </c>
    </row>
    <row r="380" spans="3:9" x14ac:dyDescent="0.2">
      <c r="D380" t="s">
        <v>354</v>
      </c>
      <c r="E380" s="103">
        <v>5394</v>
      </c>
      <c r="F380" s="103">
        <v>30089</v>
      </c>
      <c r="H380" s="98"/>
      <c r="I380" s="98"/>
    </row>
    <row r="381" spans="3:9" x14ac:dyDescent="0.2">
      <c r="D381" t="s">
        <v>355</v>
      </c>
      <c r="E381" s="103">
        <v>186385</v>
      </c>
      <c r="F381" s="103">
        <v>161624</v>
      </c>
    </row>
    <row r="382" spans="3:9" x14ac:dyDescent="0.2">
      <c r="D382" t="s">
        <v>222</v>
      </c>
      <c r="E382" s="103">
        <v>191093</v>
      </c>
      <c r="F382" s="103">
        <v>59991</v>
      </c>
    </row>
    <row r="383" spans="3:9" x14ac:dyDescent="0.2">
      <c r="D383" t="s">
        <v>356</v>
      </c>
      <c r="E383" s="103">
        <v>105579</v>
      </c>
      <c r="F383" s="103">
        <v>180663</v>
      </c>
    </row>
    <row r="384" spans="3:9" x14ac:dyDescent="0.2">
      <c r="D384" t="s">
        <v>191</v>
      </c>
      <c r="E384" s="103">
        <v>36714</v>
      </c>
      <c r="F384" s="103">
        <v>138545</v>
      </c>
      <c r="H384" s="98"/>
      <c r="I384" s="98"/>
    </row>
    <row r="385" spans="3:6" x14ac:dyDescent="0.2">
      <c r="C385" t="s">
        <v>24</v>
      </c>
      <c r="D385" t="s">
        <v>357</v>
      </c>
      <c r="E385" s="103">
        <v>35735</v>
      </c>
      <c r="F385" s="103">
        <v>23609</v>
      </c>
    </row>
    <row r="386" spans="3:6" x14ac:dyDescent="0.2">
      <c r="D386" t="s">
        <v>223</v>
      </c>
      <c r="E386" s="103">
        <v>21695</v>
      </c>
      <c r="F386" s="103">
        <v>57705</v>
      </c>
    </row>
    <row r="387" spans="3:6" x14ac:dyDescent="0.2">
      <c r="D387" t="s">
        <v>358</v>
      </c>
      <c r="E387" s="103">
        <v>66597</v>
      </c>
      <c r="F387" s="103">
        <v>21404</v>
      </c>
    </row>
    <row r="388" spans="3:6" x14ac:dyDescent="0.2">
      <c r="D388" t="s">
        <v>359</v>
      </c>
      <c r="E388" s="103">
        <v>151343</v>
      </c>
      <c r="F388" s="103">
        <v>15235</v>
      </c>
    </row>
    <row r="389" spans="3:6" x14ac:dyDescent="0.2">
      <c r="D389" t="s">
        <v>191</v>
      </c>
      <c r="E389" s="103">
        <v>5852</v>
      </c>
      <c r="F389" s="103">
        <v>149124</v>
      </c>
    </row>
    <row r="390" spans="3:6" x14ac:dyDescent="0.2">
      <c r="C390" t="s">
        <v>360</v>
      </c>
      <c r="D390" t="s">
        <v>224</v>
      </c>
      <c r="E390" s="103">
        <v>192826</v>
      </c>
      <c r="F390" s="103">
        <v>159756</v>
      </c>
    </row>
    <row r="391" spans="3:6" x14ac:dyDescent="0.2">
      <c r="D391" t="s">
        <v>225</v>
      </c>
      <c r="E391" s="103">
        <v>33737</v>
      </c>
      <c r="F391" s="103">
        <v>121447</v>
      </c>
    </row>
    <row r="392" spans="3:6" x14ac:dyDescent="0.2">
      <c r="D392" t="s">
        <v>226</v>
      </c>
      <c r="E392" s="103">
        <v>108521</v>
      </c>
      <c r="F392" s="103">
        <v>159190</v>
      </c>
    </row>
    <row r="393" spans="3:6" x14ac:dyDescent="0.2">
      <c r="D393" t="s">
        <v>191</v>
      </c>
      <c r="E393" s="103">
        <v>35686</v>
      </c>
      <c r="F393" s="103">
        <v>71063</v>
      </c>
    </row>
    <row r="394" spans="3:6" x14ac:dyDescent="0.2">
      <c r="C394" t="s">
        <v>362</v>
      </c>
      <c r="D394" t="s">
        <v>227</v>
      </c>
      <c r="E394" s="103">
        <v>140332</v>
      </c>
      <c r="F394" s="103">
        <v>44318</v>
      </c>
    </row>
    <row r="395" spans="3:6" x14ac:dyDescent="0.2">
      <c r="D395" t="s">
        <v>363</v>
      </c>
      <c r="E395" s="103">
        <v>1661</v>
      </c>
      <c r="F395" s="103">
        <v>1732</v>
      </c>
    </row>
    <row r="396" spans="3:6" x14ac:dyDescent="0.2">
      <c r="D396" t="s">
        <v>228</v>
      </c>
      <c r="E396" s="103">
        <v>41845</v>
      </c>
      <c r="F396" s="103">
        <v>80928</v>
      </c>
    </row>
    <row r="397" spans="3:6" x14ac:dyDescent="0.2">
      <c r="D397" t="s">
        <v>229</v>
      </c>
      <c r="E397" s="103">
        <v>55902</v>
      </c>
      <c r="F397" s="103">
        <v>38968</v>
      </c>
    </row>
    <row r="398" spans="3:6" x14ac:dyDescent="0.2">
      <c r="D398" t="s">
        <v>191</v>
      </c>
      <c r="E398" s="103">
        <v>60830</v>
      </c>
      <c r="F398" s="103">
        <v>184995</v>
      </c>
    </row>
    <row r="399" spans="3:6" x14ac:dyDescent="0.2">
      <c r="C399" t="s">
        <v>364</v>
      </c>
      <c r="D399" t="s">
        <v>365</v>
      </c>
      <c r="E399" s="103">
        <v>3418</v>
      </c>
      <c r="F399" s="103">
        <v>45115</v>
      </c>
    </row>
    <row r="400" spans="3:6" x14ac:dyDescent="0.2">
      <c r="D400" t="s">
        <v>230</v>
      </c>
      <c r="E400" s="103">
        <v>29747</v>
      </c>
      <c r="F400" s="103">
        <v>42786</v>
      </c>
    </row>
    <row r="401" spans="2:9" x14ac:dyDescent="0.2">
      <c r="D401" t="s">
        <v>366</v>
      </c>
      <c r="E401" s="103">
        <v>78003</v>
      </c>
      <c r="F401" s="103">
        <v>94940</v>
      </c>
    </row>
    <row r="402" spans="2:9" x14ac:dyDescent="0.2">
      <c r="D402" t="s">
        <v>191</v>
      </c>
      <c r="E402" s="103">
        <v>97580</v>
      </c>
      <c r="F402" s="103">
        <v>124521</v>
      </c>
    </row>
    <row r="403" spans="2:9" x14ac:dyDescent="0.2">
      <c r="C403" t="s">
        <v>26</v>
      </c>
      <c r="D403" t="s">
        <v>231</v>
      </c>
      <c r="E403" s="103">
        <v>152031</v>
      </c>
      <c r="F403" s="103">
        <v>66314</v>
      </c>
    </row>
    <row r="404" spans="2:9" x14ac:dyDescent="0.2">
      <c r="D404" t="s">
        <v>367</v>
      </c>
      <c r="E404" s="103">
        <v>80193</v>
      </c>
      <c r="F404" s="103">
        <v>130618</v>
      </c>
    </row>
    <row r="405" spans="2:9" x14ac:dyDescent="0.2">
      <c r="D405" t="s">
        <v>368</v>
      </c>
      <c r="E405" s="103">
        <v>44008</v>
      </c>
      <c r="F405" s="103">
        <v>20029</v>
      </c>
    </row>
    <row r="406" spans="2:9" x14ac:dyDescent="0.2">
      <c r="D406" t="s">
        <v>232</v>
      </c>
      <c r="E406" s="103">
        <v>170428</v>
      </c>
      <c r="F406" s="103">
        <v>109066</v>
      </c>
    </row>
    <row r="407" spans="2:9" x14ac:dyDescent="0.2">
      <c r="D407" t="s">
        <v>233</v>
      </c>
      <c r="E407" s="103">
        <v>5287</v>
      </c>
      <c r="F407" s="103">
        <v>50222</v>
      </c>
    </row>
    <row r="408" spans="2:9" x14ac:dyDescent="0.2">
      <c r="D408" t="s">
        <v>191</v>
      </c>
      <c r="E408" s="103">
        <v>162625</v>
      </c>
      <c r="F408" s="103">
        <v>74239</v>
      </c>
    </row>
    <row r="409" spans="2:9" x14ac:dyDescent="0.2">
      <c r="C409" t="s">
        <v>369</v>
      </c>
      <c r="D409" t="s">
        <v>234</v>
      </c>
      <c r="E409" s="103">
        <v>124682</v>
      </c>
      <c r="F409" s="103">
        <v>119893</v>
      </c>
    </row>
    <row r="410" spans="2:9" x14ac:dyDescent="0.2">
      <c r="D410" t="s">
        <v>235</v>
      </c>
      <c r="E410" s="103">
        <v>39198</v>
      </c>
      <c r="F410" s="103">
        <v>190526</v>
      </c>
    </row>
    <row r="411" spans="2:9" x14ac:dyDescent="0.2">
      <c r="D411" t="s">
        <v>370</v>
      </c>
      <c r="E411" s="103">
        <v>168330</v>
      </c>
      <c r="F411" s="103">
        <v>155016</v>
      </c>
    </row>
    <row r="412" spans="2:9" x14ac:dyDescent="0.2">
      <c r="D412" t="s">
        <v>191</v>
      </c>
      <c r="E412" s="103">
        <v>123951</v>
      </c>
      <c r="F412" s="103">
        <v>139413</v>
      </c>
    </row>
    <row r="413" spans="2:9" x14ac:dyDescent="0.2">
      <c r="C413" t="s">
        <v>191</v>
      </c>
      <c r="E413" s="103">
        <v>154152</v>
      </c>
      <c r="F413" s="103">
        <v>152624</v>
      </c>
      <c r="H413" s="98"/>
      <c r="I413" s="98"/>
    </row>
    <row r="414" spans="2:9" x14ac:dyDescent="0.2">
      <c r="B414" t="s">
        <v>19</v>
      </c>
      <c r="C414" t="s">
        <v>371</v>
      </c>
      <c r="D414" t="s">
        <v>372</v>
      </c>
      <c r="E414" s="103">
        <v>177496</v>
      </c>
      <c r="F414" s="103">
        <v>71846</v>
      </c>
      <c r="H414" s="98"/>
      <c r="I414" s="98"/>
    </row>
    <row r="415" spans="2:9" x14ac:dyDescent="0.2">
      <c r="D415" t="s">
        <v>373</v>
      </c>
      <c r="E415" s="103">
        <v>4123</v>
      </c>
      <c r="F415" s="103">
        <v>139417</v>
      </c>
      <c r="H415" s="98"/>
      <c r="I415" s="98"/>
    </row>
    <row r="416" spans="2:9" x14ac:dyDescent="0.2">
      <c r="D416" t="s">
        <v>374</v>
      </c>
      <c r="E416" s="103">
        <v>57445</v>
      </c>
      <c r="F416" s="103">
        <v>174037</v>
      </c>
      <c r="H416" s="98"/>
      <c r="I416" s="98"/>
    </row>
    <row r="417" spans="3:12" x14ac:dyDescent="0.2">
      <c r="D417" t="s">
        <v>375</v>
      </c>
      <c r="E417" s="103">
        <v>66599</v>
      </c>
      <c r="F417" s="103">
        <v>134743</v>
      </c>
    </row>
    <row r="418" spans="3:12" x14ac:dyDescent="0.2">
      <c r="D418" t="s">
        <v>377</v>
      </c>
      <c r="E418" s="103">
        <v>140386</v>
      </c>
      <c r="F418" s="103">
        <v>65503</v>
      </c>
    </row>
    <row r="419" spans="3:12" x14ac:dyDescent="0.2">
      <c r="D419" t="s">
        <v>191</v>
      </c>
      <c r="E419" s="103">
        <v>88951</v>
      </c>
      <c r="F419" s="103">
        <v>39986</v>
      </c>
      <c r="H419" s="98"/>
      <c r="I419" s="98"/>
      <c r="K419" s="98"/>
      <c r="L419" s="98"/>
    </row>
    <row r="420" spans="3:12" x14ac:dyDescent="0.2">
      <c r="C420" t="s">
        <v>180</v>
      </c>
      <c r="D420" t="s">
        <v>379</v>
      </c>
      <c r="E420" s="103">
        <v>64112</v>
      </c>
      <c r="F420" s="103">
        <v>55778</v>
      </c>
    </row>
    <row r="421" spans="3:12" x14ac:dyDescent="0.2">
      <c r="D421" t="s">
        <v>380</v>
      </c>
      <c r="E421" s="103">
        <v>146783</v>
      </c>
      <c r="F421" s="103">
        <v>79768</v>
      </c>
    </row>
    <row r="422" spans="3:12" x14ac:dyDescent="0.2">
      <c r="D422" t="s">
        <v>191</v>
      </c>
      <c r="E422" s="103">
        <v>18139</v>
      </c>
      <c r="F422" s="103">
        <v>193275</v>
      </c>
    </row>
    <row r="423" spans="3:12" x14ac:dyDescent="0.2">
      <c r="C423" t="s">
        <v>382</v>
      </c>
      <c r="D423" t="s">
        <v>383</v>
      </c>
      <c r="E423" s="103">
        <v>134283</v>
      </c>
      <c r="F423" s="103">
        <v>67346</v>
      </c>
    </row>
    <row r="424" spans="3:12" x14ac:dyDescent="0.2">
      <c r="D424" t="s">
        <v>384</v>
      </c>
      <c r="E424" s="103">
        <v>51142</v>
      </c>
      <c r="F424" s="103">
        <v>140446</v>
      </c>
      <c r="I424" s="98"/>
    </row>
    <row r="425" spans="3:12" x14ac:dyDescent="0.2">
      <c r="D425" t="s">
        <v>385</v>
      </c>
      <c r="E425" s="103">
        <v>13279</v>
      </c>
      <c r="F425" s="103">
        <v>17376</v>
      </c>
      <c r="H425" s="98"/>
      <c r="I425" s="98"/>
    </row>
    <row r="426" spans="3:12" x14ac:dyDescent="0.2">
      <c r="D426" t="s">
        <v>386</v>
      </c>
      <c r="E426" s="103">
        <v>100650</v>
      </c>
      <c r="F426" s="103">
        <v>107110</v>
      </c>
      <c r="H426" s="98"/>
      <c r="I426" s="98"/>
    </row>
    <row r="427" spans="3:12" x14ac:dyDescent="0.2">
      <c r="D427" t="s">
        <v>387</v>
      </c>
      <c r="E427" s="103">
        <v>6504</v>
      </c>
      <c r="F427" s="103">
        <v>54553</v>
      </c>
      <c r="H427" s="98"/>
    </row>
    <row r="428" spans="3:12" x14ac:dyDescent="0.2">
      <c r="D428" t="s">
        <v>191</v>
      </c>
      <c r="E428" s="103">
        <v>27574</v>
      </c>
      <c r="F428" s="103">
        <v>68346</v>
      </c>
      <c r="H428" s="98"/>
      <c r="I428" s="98"/>
    </row>
    <row r="429" spans="3:12" x14ac:dyDescent="0.2">
      <c r="C429" t="s">
        <v>388</v>
      </c>
      <c r="D429" t="s">
        <v>236</v>
      </c>
      <c r="E429" s="103">
        <v>177770</v>
      </c>
      <c r="F429" s="103">
        <v>121785</v>
      </c>
    </row>
    <row r="430" spans="3:12" x14ac:dyDescent="0.2">
      <c r="D430" t="s">
        <v>389</v>
      </c>
      <c r="E430" s="103">
        <v>163975</v>
      </c>
      <c r="F430" s="103">
        <v>134194</v>
      </c>
    </row>
    <row r="431" spans="3:12" x14ac:dyDescent="0.2">
      <c r="D431" t="s">
        <v>390</v>
      </c>
      <c r="E431" s="103">
        <v>62145</v>
      </c>
      <c r="F431" s="103">
        <v>191593</v>
      </c>
      <c r="I431" s="98"/>
    </row>
    <row r="432" spans="3:12" x14ac:dyDescent="0.2">
      <c r="D432" t="s">
        <v>391</v>
      </c>
      <c r="E432" s="103">
        <v>104066</v>
      </c>
      <c r="F432" s="103">
        <v>78726</v>
      </c>
    </row>
    <row r="433" spans="3:14" x14ac:dyDescent="0.2">
      <c r="D433" t="s">
        <v>191</v>
      </c>
      <c r="E433" s="103">
        <v>84508</v>
      </c>
      <c r="F433" s="103">
        <v>199840</v>
      </c>
      <c r="H433" s="98"/>
      <c r="I433" s="98"/>
    </row>
    <row r="434" spans="3:14" x14ac:dyDescent="0.2">
      <c r="C434" t="s">
        <v>20</v>
      </c>
      <c r="D434" t="s">
        <v>237</v>
      </c>
      <c r="E434" s="103">
        <v>68854</v>
      </c>
      <c r="F434" s="103">
        <v>112214</v>
      </c>
    </row>
    <row r="435" spans="3:14" x14ac:dyDescent="0.2">
      <c r="D435" t="s">
        <v>238</v>
      </c>
      <c r="E435" s="103">
        <v>149295</v>
      </c>
      <c r="F435" s="103">
        <v>1792</v>
      </c>
      <c r="N435" s="99"/>
    </row>
    <row r="436" spans="3:14" x14ac:dyDescent="0.2">
      <c r="D436" t="s">
        <v>191</v>
      </c>
      <c r="E436" s="103">
        <v>63254</v>
      </c>
      <c r="F436" s="103">
        <v>173358</v>
      </c>
    </row>
    <row r="437" spans="3:14" x14ac:dyDescent="0.2">
      <c r="C437" t="s">
        <v>392</v>
      </c>
      <c r="D437" t="s">
        <v>239</v>
      </c>
      <c r="E437" s="103">
        <v>17509</v>
      </c>
      <c r="F437" s="103">
        <v>171114</v>
      </c>
    </row>
    <row r="438" spans="3:14" x14ac:dyDescent="0.2">
      <c r="D438" t="s">
        <v>240</v>
      </c>
      <c r="E438" s="103">
        <v>77946</v>
      </c>
      <c r="F438" s="103">
        <v>87462</v>
      </c>
    </row>
    <row r="439" spans="3:14" x14ac:dyDescent="0.2">
      <c r="D439" t="s">
        <v>393</v>
      </c>
      <c r="E439" s="103">
        <v>163465</v>
      </c>
      <c r="F439" s="103">
        <v>178283</v>
      </c>
      <c r="I439" s="98"/>
    </row>
    <row r="440" spans="3:14" x14ac:dyDescent="0.2">
      <c r="D440" t="s">
        <v>241</v>
      </c>
      <c r="E440" s="103">
        <v>141178</v>
      </c>
      <c r="F440" s="103">
        <v>94961</v>
      </c>
    </row>
    <row r="441" spans="3:14" x14ac:dyDescent="0.2">
      <c r="D441" t="s">
        <v>191</v>
      </c>
      <c r="E441" s="103">
        <v>147140</v>
      </c>
      <c r="F441" s="103">
        <v>173917</v>
      </c>
      <c r="H441" s="98"/>
      <c r="I441" s="98"/>
    </row>
    <row r="442" spans="3:14" x14ac:dyDescent="0.2">
      <c r="C442" t="s">
        <v>394</v>
      </c>
      <c r="D442" t="s">
        <v>395</v>
      </c>
      <c r="E442" s="103">
        <v>48491</v>
      </c>
      <c r="F442" s="103">
        <v>175576</v>
      </c>
    </row>
    <row r="443" spans="3:14" x14ac:dyDescent="0.2">
      <c r="D443" t="s">
        <v>396</v>
      </c>
      <c r="E443" s="103">
        <v>28191</v>
      </c>
      <c r="F443" s="103">
        <v>89257</v>
      </c>
    </row>
    <row r="444" spans="3:14" x14ac:dyDescent="0.2">
      <c r="D444" t="s">
        <v>397</v>
      </c>
      <c r="E444" s="103">
        <v>21884</v>
      </c>
      <c r="F444" s="103">
        <v>194791</v>
      </c>
    </row>
    <row r="445" spans="3:14" x14ac:dyDescent="0.2">
      <c r="D445" t="s">
        <v>191</v>
      </c>
      <c r="E445" s="103">
        <v>100099</v>
      </c>
      <c r="F445" s="103">
        <v>137664</v>
      </c>
      <c r="I445" s="98"/>
    </row>
    <row r="446" spans="3:14" x14ac:dyDescent="0.2">
      <c r="C446" t="s">
        <v>398</v>
      </c>
      <c r="D446" t="s">
        <v>250</v>
      </c>
      <c r="E446" s="103">
        <v>41351</v>
      </c>
      <c r="F446" s="103">
        <v>98237</v>
      </c>
    </row>
    <row r="447" spans="3:14" x14ac:dyDescent="0.2">
      <c r="D447" t="s">
        <v>399</v>
      </c>
      <c r="E447" s="103">
        <v>159268</v>
      </c>
      <c r="F447" s="103">
        <v>188950</v>
      </c>
    </row>
    <row r="448" spans="3:14" x14ac:dyDescent="0.2">
      <c r="D448" t="s">
        <v>400</v>
      </c>
      <c r="E448" s="103">
        <v>95827</v>
      </c>
      <c r="F448" s="103">
        <v>15562</v>
      </c>
    </row>
    <row r="449" spans="2:12" x14ac:dyDescent="0.2">
      <c r="D449" t="s">
        <v>191</v>
      </c>
      <c r="E449" s="103">
        <v>77716</v>
      </c>
      <c r="F449" s="103">
        <v>68828</v>
      </c>
      <c r="H449" s="98"/>
    </row>
    <row r="450" spans="2:12" x14ac:dyDescent="0.2">
      <c r="C450" t="s">
        <v>401</v>
      </c>
      <c r="D450" t="s">
        <v>242</v>
      </c>
      <c r="E450" s="103">
        <v>149618</v>
      </c>
      <c r="F450" s="103">
        <v>7009</v>
      </c>
    </row>
    <row r="451" spans="2:12" x14ac:dyDescent="0.2">
      <c r="D451" t="s">
        <v>243</v>
      </c>
      <c r="E451" s="103">
        <v>53341</v>
      </c>
      <c r="F451" s="103">
        <v>93466</v>
      </c>
    </row>
    <row r="452" spans="2:12" x14ac:dyDescent="0.2">
      <c r="D452" t="s">
        <v>402</v>
      </c>
      <c r="E452" s="103">
        <v>12874</v>
      </c>
      <c r="F452" s="103">
        <v>47480</v>
      </c>
    </row>
    <row r="453" spans="2:12" x14ac:dyDescent="0.2">
      <c r="D453" t="s">
        <v>244</v>
      </c>
      <c r="E453" s="103">
        <v>73174</v>
      </c>
      <c r="F453" s="103">
        <v>140930</v>
      </c>
    </row>
    <row r="454" spans="2:12" x14ac:dyDescent="0.2">
      <c r="D454" t="s">
        <v>245</v>
      </c>
      <c r="E454" s="103">
        <v>139917</v>
      </c>
      <c r="F454" s="103">
        <v>127503</v>
      </c>
    </row>
    <row r="455" spans="2:12" x14ac:dyDescent="0.2">
      <c r="D455" t="s">
        <v>191</v>
      </c>
      <c r="E455" s="103">
        <v>56810</v>
      </c>
      <c r="F455" s="103">
        <v>96373</v>
      </c>
    </row>
    <row r="456" spans="2:12" x14ac:dyDescent="0.2">
      <c r="C456" t="s">
        <v>191</v>
      </c>
      <c r="E456" s="103">
        <v>107607</v>
      </c>
      <c r="F456" s="103">
        <v>171970</v>
      </c>
      <c r="H456" s="98"/>
      <c r="I456" s="98"/>
      <c r="K456" s="98"/>
      <c r="L456" s="98"/>
    </row>
    <row r="457" spans="2:12" x14ac:dyDescent="0.2">
      <c r="B457" t="s">
        <v>18</v>
      </c>
      <c r="C457" t="s">
        <v>403</v>
      </c>
      <c r="D457" t="s">
        <v>404</v>
      </c>
      <c r="E457" s="103">
        <v>190429</v>
      </c>
      <c r="F457" s="103">
        <v>1911</v>
      </c>
      <c r="I457" s="98"/>
    </row>
    <row r="458" spans="2:12" x14ac:dyDescent="0.2">
      <c r="D458" t="s">
        <v>405</v>
      </c>
      <c r="E458" s="103">
        <v>146864</v>
      </c>
      <c r="F458" s="103">
        <v>176442</v>
      </c>
    </row>
    <row r="459" spans="2:12" x14ac:dyDescent="0.2">
      <c r="D459" t="s">
        <v>406</v>
      </c>
      <c r="E459" s="103">
        <v>127416</v>
      </c>
      <c r="F459" s="103">
        <v>88038</v>
      </c>
    </row>
    <row r="460" spans="2:12" x14ac:dyDescent="0.2">
      <c r="D460" t="s">
        <v>255</v>
      </c>
      <c r="E460" s="103">
        <v>145835</v>
      </c>
      <c r="F460" s="103">
        <v>66627</v>
      </c>
    </row>
    <row r="461" spans="2:12" x14ac:dyDescent="0.2">
      <c r="D461" t="s">
        <v>407</v>
      </c>
      <c r="E461" s="103">
        <v>199698</v>
      </c>
      <c r="F461" s="103">
        <v>158498</v>
      </c>
    </row>
    <row r="462" spans="2:12" x14ac:dyDescent="0.2">
      <c r="D462" t="s">
        <v>246</v>
      </c>
      <c r="E462" s="103">
        <v>28953</v>
      </c>
      <c r="F462" s="103">
        <v>33888</v>
      </c>
    </row>
    <row r="463" spans="2:12" x14ac:dyDescent="0.2">
      <c r="D463" t="s">
        <v>408</v>
      </c>
      <c r="E463" s="103">
        <v>87928</v>
      </c>
      <c r="F463" s="103">
        <v>58516</v>
      </c>
    </row>
    <row r="464" spans="2:12" x14ac:dyDescent="0.2">
      <c r="D464" t="s">
        <v>409</v>
      </c>
      <c r="E464" s="103">
        <v>183428</v>
      </c>
      <c r="F464" s="103">
        <v>78716</v>
      </c>
      <c r="H464" s="98"/>
      <c r="I464" s="98"/>
    </row>
    <row r="465" spans="3:12" x14ac:dyDescent="0.2">
      <c r="D465" t="s">
        <v>410</v>
      </c>
      <c r="E465" s="103">
        <v>81431</v>
      </c>
      <c r="F465" s="103">
        <v>155778</v>
      </c>
    </row>
    <row r="466" spans="3:12" x14ac:dyDescent="0.2">
      <c r="D466" t="s">
        <v>191</v>
      </c>
      <c r="E466" s="103">
        <v>60655</v>
      </c>
      <c r="F466" s="103">
        <v>130865</v>
      </c>
      <c r="H466" s="98"/>
      <c r="I466" s="98"/>
    </row>
    <row r="467" spans="3:12" x14ac:dyDescent="0.2">
      <c r="C467" t="s">
        <v>155</v>
      </c>
      <c r="D467" t="s">
        <v>411</v>
      </c>
      <c r="E467" s="103">
        <v>184542</v>
      </c>
      <c r="F467" s="103">
        <v>15494</v>
      </c>
    </row>
    <row r="468" spans="3:12" x14ac:dyDescent="0.2">
      <c r="D468" t="s">
        <v>412</v>
      </c>
      <c r="E468" s="103">
        <v>125865</v>
      </c>
      <c r="F468" s="103">
        <v>151265</v>
      </c>
    </row>
    <row r="469" spans="3:12" x14ac:dyDescent="0.2">
      <c r="D469" t="s">
        <v>413</v>
      </c>
      <c r="E469" s="103">
        <v>14435</v>
      </c>
      <c r="F469" s="103">
        <v>198728</v>
      </c>
      <c r="I469" s="98"/>
    </row>
    <row r="470" spans="3:12" x14ac:dyDescent="0.2">
      <c r="D470" t="s">
        <v>259</v>
      </c>
      <c r="E470" s="103">
        <v>182244</v>
      </c>
      <c r="F470" s="103">
        <v>167201</v>
      </c>
    </row>
    <row r="471" spans="3:12" x14ac:dyDescent="0.2">
      <c r="D471" t="s">
        <v>414</v>
      </c>
      <c r="E471" s="103">
        <v>39030</v>
      </c>
      <c r="F471" s="103">
        <v>61446</v>
      </c>
      <c r="H471" s="98"/>
      <c r="I471" s="98"/>
      <c r="K471" s="98"/>
      <c r="L471" s="98"/>
    </row>
    <row r="472" spans="3:12" x14ac:dyDescent="0.2">
      <c r="D472" t="s">
        <v>415</v>
      </c>
      <c r="E472" s="103">
        <v>15552</v>
      </c>
      <c r="F472" s="103">
        <v>149102</v>
      </c>
      <c r="H472" s="98"/>
    </row>
    <row r="473" spans="3:12" x14ac:dyDescent="0.2">
      <c r="D473" t="s">
        <v>416</v>
      </c>
      <c r="E473" s="103">
        <v>109896</v>
      </c>
      <c r="F473" s="103">
        <v>88502</v>
      </c>
    </row>
    <row r="474" spans="3:12" x14ac:dyDescent="0.2">
      <c r="D474" t="s">
        <v>191</v>
      </c>
      <c r="E474" s="103">
        <v>34052</v>
      </c>
      <c r="F474" s="103">
        <v>108510</v>
      </c>
      <c r="H474" s="98"/>
      <c r="I474" s="98"/>
      <c r="K474" s="98"/>
      <c r="L474" s="98"/>
    </row>
    <row r="475" spans="3:12" x14ac:dyDescent="0.2">
      <c r="C475" t="s">
        <v>36</v>
      </c>
      <c r="D475" t="s">
        <v>417</v>
      </c>
      <c r="E475" s="103">
        <v>135329</v>
      </c>
      <c r="F475" s="103">
        <v>30607</v>
      </c>
    </row>
    <row r="476" spans="3:12" x14ac:dyDescent="0.2">
      <c r="D476" t="s">
        <v>418</v>
      </c>
      <c r="E476" s="103">
        <v>127270</v>
      </c>
      <c r="F476" s="103">
        <v>169712</v>
      </c>
    </row>
    <row r="477" spans="3:12" x14ac:dyDescent="0.2">
      <c r="D477" t="s">
        <v>419</v>
      </c>
      <c r="E477" s="103">
        <v>21543</v>
      </c>
      <c r="F477" s="103">
        <v>11379</v>
      </c>
    </row>
    <row r="478" spans="3:12" x14ac:dyDescent="0.2">
      <c r="D478" t="s">
        <v>420</v>
      </c>
      <c r="E478" s="103">
        <v>15913</v>
      </c>
      <c r="F478" s="103">
        <v>72749</v>
      </c>
      <c r="H478" s="98"/>
    </row>
    <row r="479" spans="3:12" x14ac:dyDescent="0.2">
      <c r="D479" t="s">
        <v>256</v>
      </c>
      <c r="E479" s="103">
        <v>183132</v>
      </c>
      <c r="F479" s="103">
        <v>97564</v>
      </c>
    </row>
    <row r="480" spans="3:12" x14ac:dyDescent="0.2">
      <c r="D480" t="s">
        <v>421</v>
      </c>
      <c r="E480" s="103">
        <v>12056</v>
      </c>
      <c r="F480" s="103">
        <v>138629</v>
      </c>
      <c r="H480" s="98"/>
      <c r="I480" s="98"/>
    </row>
    <row r="481" spans="3:12" x14ac:dyDescent="0.2">
      <c r="D481" t="s">
        <v>422</v>
      </c>
      <c r="E481" s="103">
        <v>89506</v>
      </c>
      <c r="F481" s="103">
        <v>49568</v>
      </c>
    </row>
    <row r="482" spans="3:12" x14ac:dyDescent="0.2">
      <c r="D482" t="s">
        <v>423</v>
      </c>
      <c r="E482" s="103">
        <v>148301</v>
      </c>
      <c r="F482" s="103">
        <v>123287</v>
      </c>
    </row>
    <row r="483" spans="3:12" x14ac:dyDescent="0.2">
      <c r="D483" t="s">
        <v>424</v>
      </c>
      <c r="E483" s="103">
        <v>182599</v>
      </c>
      <c r="F483" s="103">
        <v>119517</v>
      </c>
    </row>
    <row r="484" spans="3:12" x14ac:dyDescent="0.2">
      <c r="D484" t="s">
        <v>191</v>
      </c>
      <c r="E484" s="103">
        <v>156806</v>
      </c>
      <c r="F484" s="103">
        <v>89510</v>
      </c>
      <c r="H484" s="98"/>
      <c r="I484" s="98"/>
      <c r="K484" s="98"/>
      <c r="L484" s="98"/>
    </row>
    <row r="485" spans="3:12" x14ac:dyDescent="0.2">
      <c r="C485" t="s">
        <v>425</v>
      </c>
      <c r="D485" t="s">
        <v>426</v>
      </c>
      <c r="E485" s="103">
        <v>27505</v>
      </c>
      <c r="F485" s="103">
        <v>113957</v>
      </c>
      <c r="H485" s="98"/>
      <c r="I485" s="98"/>
    </row>
    <row r="486" spans="3:12" x14ac:dyDescent="0.2">
      <c r="D486" t="s">
        <v>427</v>
      </c>
      <c r="E486" s="103">
        <v>20916</v>
      </c>
      <c r="F486" s="103">
        <v>139009</v>
      </c>
    </row>
    <row r="487" spans="3:12" x14ac:dyDescent="0.2">
      <c r="D487" t="s">
        <v>428</v>
      </c>
      <c r="E487" s="103">
        <v>189709</v>
      </c>
      <c r="F487" s="103">
        <v>23638</v>
      </c>
      <c r="H487" s="98"/>
      <c r="I487" s="98"/>
    </row>
    <row r="488" spans="3:12" x14ac:dyDescent="0.2">
      <c r="D488" t="s">
        <v>429</v>
      </c>
      <c r="E488" s="103">
        <v>197143</v>
      </c>
      <c r="F488" s="103">
        <v>81654</v>
      </c>
      <c r="H488" s="98"/>
      <c r="I488" s="98"/>
    </row>
    <row r="489" spans="3:12" x14ac:dyDescent="0.2">
      <c r="D489" t="s">
        <v>430</v>
      </c>
      <c r="E489" s="103">
        <v>24525</v>
      </c>
      <c r="F489" s="103">
        <v>30352</v>
      </c>
      <c r="H489" s="98"/>
      <c r="I489" s="98"/>
    </row>
    <row r="490" spans="3:12" x14ac:dyDescent="0.2">
      <c r="D490" t="s">
        <v>431</v>
      </c>
      <c r="E490" s="103">
        <v>149768</v>
      </c>
      <c r="F490" s="103">
        <v>80217</v>
      </c>
    </row>
    <row r="491" spans="3:12" x14ac:dyDescent="0.2">
      <c r="D491" t="s">
        <v>432</v>
      </c>
      <c r="E491" s="103">
        <v>189889</v>
      </c>
      <c r="F491" s="103">
        <v>128075</v>
      </c>
      <c r="H491" s="98"/>
      <c r="I491" s="98"/>
      <c r="K491" s="98"/>
      <c r="L491" s="98"/>
    </row>
    <row r="492" spans="3:12" x14ac:dyDescent="0.2">
      <c r="D492" t="s">
        <v>191</v>
      </c>
      <c r="E492" s="103">
        <v>104744</v>
      </c>
      <c r="F492" s="103">
        <v>15289</v>
      </c>
      <c r="H492" s="98"/>
      <c r="I492" s="98"/>
      <c r="K492" s="98"/>
      <c r="L492" s="98"/>
    </row>
    <row r="493" spans="3:12" x14ac:dyDescent="0.2">
      <c r="C493" t="s">
        <v>433</v>
      </c>
      <c r="D493" t="s">
        <v>434</v>
      </c>
      <c r="E493" s="103">
        <v>128188</v>
      </c>
      <c r="F493" s="103">
        <v>185214</v>
      </c>
    </row>
    <row r="494" spans="3:12" x14ac:dyDescent="0.2">
      <c r="D494" t="s">
        <v>435</v>
      </c>
      <c r="E494" s="103">
        <v>58272</v>
      </c>
      <c r="F494" s="103">
        <v>196492</v>
      </c>
    </row>
    <row r="495" spans="3:12" x14ac:dyDescent="0.2">
      <c r="D495" t="s">
        <v>436</v>
      </c>
      <c r="E495" s="103">
        <v>13708</v>
      </c>
      <c r="F495" s="103">
        <v>74133</v>
      </c>
    </row>
    <row r="496" spans="3:12" x14ac:dyDescent="0.2">
      <c r="D496" t="s">
        <v>437</v>
      </c>
      <c r="E496" s="103">
        <v>190685</v>
      </c>
      <c r="F496" s="103">
        <v>2012</v>
      </c>
      <c r="H496" s="98"/>
      <c r="I496" s="98"/>
    </row>
    <row r="497" spans="3:12" x14ac:dyDescent="0.2">
      <c r="D497" t="s">
        <v>438</v>
      </c>
      <c r="E497" s="103">
        <v>39615</v>
      </c>
      <c r="F497" s="103">
        <v>152722</v>
      </c>
      <c r="H497" s="98"/>
      <c r="I497" s="98"/>
    </row>
    <row r="498" spans="3:12" x14ac:dyDescent="0.2">
      <c r="D498" t="s">
        <v>439</v>
      </c>
      <c r="E498" s="103">
        <v>136175</v>
      </c>
      <c r="F498" s="103">
        <v>120828</v>
      </c>
    </row>
    <row r="499" spans="3:12" x14ac:dyDescent="0.2">
      <c r="D499" t="s">
        <v>191</v>
      </c>
      <c r="E499" s="103">
        <v>199652</v>
      </c>
      <c r="F499" s="103">
        <v>106608</v>
      </c>
      <c r="H499" s="98"/>
      <c r="I499" s="98"/>
      <c r="K499" s="98"/>
      <c r="L499" s="98"/>
    </row>
    <row r="500" spans="3:12" x14ac:dyDescent="0.2">
      <c r="C500" t="s">
        <v>33</v>
      </c>
      <c r="D500" t="s">
        <v>440</v>
      </c>
      <c r="E500" s="103">
        <v>126628</v>
      </c>
      <c r="F500" s="103">
        <v>21090</v>
      </c>
      <c r="I500" s="98"/>
    </row>
    <row r="501" spans="3:12" x14ac:dyDescent="0.2">
      <c r="D501" t="s">
        <v>441</v>
      </c>
      <c r="E501" s="103">
        <v>120865</v>
      </c>
      <c r="F501" s="103">
        <v>145231</v>
      </c>
    </row>
    <row r="502" spans="3:12" x14ac:dyDescent="0.2">
      <c r="D502" t="s">
        <v>442</v>
      </c>
      <c r="E502" s="103">
        <v>155767</v>
      </c>
      <c r="F502" s="103">
        <v>157137</v>
      </c>
    </row>
    <row r="503" spans="3:12" x14ac:dyDescent="0.2">
      <c r="D503" t="s">
        <v>444</v>
      </c>
      <c r="E503" s="103">
        <v>34088</v>
      </c>
      <c r="F503" s="103">
        <v>49900</v>
      </c>
      <c r="H503" s="98"/>
      <c r="I503" s="98"/>
    </row>
    <row r="504" spans="3:12" x14ac:dyDescent="0.2">
      <c r="D504" t="s">
        <v>445</v>
      </c>
      <c r="E504" s="103">
        <v>192149</v>
      </c>
      <c r="F504" s="103">
        <v>169626</v>
      </c>
    </row>
    <row r="505" spans="3:12" x14ac:dyDescent="0.2">
      <c r="D505" t="s">
        <v>447</v>
      </c>
      <c r="E505" s="103">
        <v>9388</v>
      </c>
      <c r="F505" s="103">
        <v>31929</v>
      </c>
      <c r="H505" s="98"/>
      <c r="I505" s="98"/>
    </row>
    <row r="506" spans="3:12" x14ac:dyDescent="0.2">
      <c r="D506" t="s">
        <v>448</v>
      </c>
      <c r="E506" s="103">
        <v>100387</v>
      </c>
      <c r="F506" s="103">
        <v>140904</v>
      </c>
    </row>
    <row r="507" spans="3:12" x14ac:dyDescent="0.2">
      <c r="D507" t="s">
        <v>191</v>
      </c>
      <c r="E507" s="103">
        <v>81316</v>
      </c>
      <c r="F507" s="103">
        <v>71406</v>
      </c>
      <c r="H507" s="98"/>
      <c r="I507" s="98"/>
    </row>
    <row r="508" spans="3:12" x14ac:dyDescent="0.2">
      <c r="C508" t="s">
        <v>32</v>
      </c>
      <c r="D508" t="s">
        <v>449</v>
      </c>
      <c r="E508" s="103">
        <v>136873</v>
      </c>
      <c r="F508" s="103">
        <v>36635</v>
      </c>
    </row>
    <row r="509" spans="3:12" x14ac:dyDescent="0.2">
      <c r="D509" t="s">
        <v>450</v>
      </c>
      <c r="E509" s="103">
        <v>15392</v>
      </c>
      <c r="F509" s="103">
        <v>81703</v>
      </c>
      <c r="H509" s="98"/>
      <c r="I509" s="98"/>
    </row>
    <row r="510" spans="3:12" x14ac:dyDescent="0.2">
      <c r="D510" t="s">
        <v>451</v>
      </c>
      <c r="E510" s="103">
        <v>52048</v>
      </c>
      <c r="F510" s="103">
        <v>196224</v>
      </c>
    </row>
    <row r="511" spans="3:12" x14ac:dyDescent="0.2">
      <c r="D511" t="s">
        <v>452</v>
      </c>
      <c r="E511" s="103">
        <v>56394</v>
      </c>
      <c r="F511" s="103">
        <v>53695</v>
      </c>
      <c r="H511" s="98"/>
      <c r="I511" s="98"/>
    </row>
    <row r="512" spans="3:12" x14ac:dyDescent="0.2">
      <c r="D512" t="s">
        <v>453</v>
      </c>
      <c r="E512" s="103">
        <v>35000</v>
      </c>
      <c r="F512" s="103">
        <v>89557</v>
      </c>
      <c r="H512" s="98"/>
      <c r="I512" s="98"/>
    </row>
    <row r="513" spans="2:12" x14ac:dyDescent="0.2">
      <c r="D513" t="s">
        <v>454</v>
      </c>
      <c r="E513" s="103">
        <v>14497</v>
      </c>
      <c r="F513" s="103">
        <v>49568</v>
      </c>
    </row>
    <row r="514" spans="2:12" x14ac:dyDescent="0.2">
      <c r="D514" t="s">
        <v>455</v>
      </c>
      <c r="E514" s="103">
        <v>186956</v>
      </c>
      <c r="F514" s="103">
        <v>162843</v>
      </c>
      <c r="H514" s="98"/>
      <c r="I514" s="98"/>
    </row>
    <row r="515" spans="2:12" x14ac:dyDescent="0.2">
      <c r="D515" t="s">
        <v>191</v>
      </c>
      <c r="E515" s="103">
        <v>165926</v>
      </c>
      <c r="F515" s="103">
        <v>152477</v>
      </c>
      <c r="H515" s="98"/>
      <c r="I515" s="98"/>
    </row>
    <row r="516" spans="2:12" x14ac:dyDescent="0.2">
      <c r="C516" t="s">
        <v>456</v>
      </c>
      <c r="D516" t="s">
        <v>457</v>
      </c>
      <c r="E516" s="103">
        <v>79099</v>
      </c>
      <c r="F516" s="103">
        <v>114242</v>
      </c>
      <c r="H516" s="98"/>
      <c r="I516" s="98"/>
    </row>
    <row r="517" spans="2:12" x14ac:dyDescent="0.2">
      <c r="D517" t="s">
        <v>458</v>
      </c>
      <c r="E517" s="103">
        <v>12375</v>
      </c>
      <c r="F517" s="103">
        <v>155374</v>
      </c>
      <c r="H517" s="98"/>
      <c r="I517" s="98"/>
    </row>
    <row r="518" spans="2:12" x14ac:dyDescent="0.2">
      <c r="D518" t="s">
        <v>459</v>
      </c>
      <c r="E518" s="103">
        <v>99011</v>
      </c>
      <c r="F518" s="103">
        <v>162869</v>
      </c>
      <c r="H518" s="98"/>
    </row>
    <row r="519" spans="2:12" x14ac:dyDescent="0.2">
      <c r="D519" t="s">
        <v>460</v>
      </c>
      <c r="E519" s="103">
        <v>43407</v>
      </c>
      <c r="F519" s="103">
        <v>126181</v>
      </c>
      <c r="H519" s="98"/>
      <c r="I519" s="98"/>
    </row>
    <row r="520" spans="2:12" x14ac:dyDescent="0.2">
      <c r="D520" t="s">
        <v>461</v>
      </c>
      <c r="E520" s="103">
        <v>80708</v>
      </c>
      <c r="F520" s="103">
        <v>180244</v>
      </c>
      <c r="H520" s="98"/>
    </row>
    <row r="521" spans="2:12" x14ac:dyDescent="0.2">
      <c r="D521" t="s">
        <v>462</v>
      </c>
      <c r="E521" s="103">
        <v>97288</v>
      </c>
      <c r="F521" s="103">
        <v>1201</v>
      </c>
      <c r="H521" s="98"/>
      <c r="I521" s="98"/>
    </row>
    <row r="522" spans="2:12" x14ac:dyDescent="0.2">
      <c r="D522" t="s">
        <v>463</v>
      </c>
      <c r="E522" s="103">
        <v>165587</v>
      </c>
      <c r="F522" s="103">
        <v>196731</v>
      </c>
    </row>
    <row r="523" spans="2:12" x14ac:dyDescent="0.2">
      <c r="D523" t="s">
        <v>191</v>
      </c>
      <c r="E523" s="103">
        <v>76667</v>
      </c>
      <c r="F523" s="103">
        <v>137744</v>
      </c>
      <c r="H523" s="98"/>
      <c r="I523" s="98"/>
      <c r="K523" s="98"/>
      <c r="L523" s="98"/>
    </row>
    <row r="524" spans="2:12" x14ac:dyDescent="0.2">
      <c r="C524" t="s">
        <v>191</v>
      </c>
      <c r="E524" s="103">
        <v>199083</v>
      </c>
      <c r="F524" s="103">
        <v>174678</v>
      </c>
      <c r="H524" s="98"/>
      <c r="I524" s="98"/>
      <c r="K524" s="98"/>
      <c r="L524" s="98"/>
    </row>
    <row r="525" spans="2:12" x14ac:dyDescent="0.2">
      <c r="B525" t="s">
        <v>464</v>
      </c>
      <c r="C525" t="s">
        <v>468</v>
      </c>
      <c r="D525" t="s">
        <v>469</v>
      </c>
      <c r="E525" s="103">
        <v>16051</v>
      </c>
      <c r="F525" s="103">
        <v>40059</v>
      </c>
      <c r="H525" s="98"/>
    </row>
    <row r="526" spans="2:12" x14ac:dyDescent="0.2">
      <c r="D526" t="s">
        <v>470</v>
      </c>
      <c r="E526" s="103">
        <v>11071</v>
      </c>
      <c r="F526" s="103">
        <v>102432</v>
      </c>
    </row>
    <row r="527" spans="2:12" x14ac:dyDescent="0.2">
      <c r="D527" t="s">
        <v>70</v>
      </c>
      <c r="E527" s="103">
        <v>144604</v>
      </c>
      <c r="F527" s="103">
        <v>193480</v>
      </c>
    </row>
    <row r="528" spans="2:12" x14ac:dyDescent="0.2">
      <c r="D528" t="s">
        <v>191</v>
      </c>
      <c r="E528" s="103">
        <v>6770</v>
      </c>
      <c r="F528" s="103">
        <v>158591</v>
      </c>
      <c r="H528" s="98"/>
      <c r="I528" s="98"/>
    </row>
    <row r="529" spans="2:9" x14ac:dyDescent="0.2">
      <c r="C529" t="s">
        <v>8</v>
      </c>
      <c r="D529" t="s">
        <v>471</v>
      </c>
      <c r="E529" s="103">
        <v>105081</v>
      </c>
      <c r="F529" s="103">
        <v>7843</v>
      </c>
    </row>
    <row r="530" spans="2:9" x14ac:dyDescent="0.2">
      <c r="D530" t="s">
        <v>191</v>
      </c>
      <c r="E530" s="103">
        <v>188955</v>
      </c>
      <c r="F530" s="103">
        <v>162727</v>
      </c>
    </row>
    <row r="531" spans="2:9" x14ac:dyDescent="0.2">
      <c r="C531" t="s">
        <v>191</v>
      </c>
      <c r="E531" s="103">
        <v>76568</v>
      </c>
      <c r="F531" s="103">
        <v>162577</v>
      </c>
      <c r="H531" s="98"/>
      <c r="I531" s="98"/>
    </row>
    <row r="532" spans="2:9" x14ac:dyDescent="0.2">
      <c r="B532" t="s">
        <v>472</v>
      </c>
      <c r="C532" t="s">
        <v>251</v>
      </c>
      <c r="D532" t="s">
        <v>252</v>
      </c>
      <c r="E532" s="103">
        <v>175789</v>
      </c>
      <c r="F532" s="103">
        <v>10869</v>
      </c>
    </row>
    <row r="533" spans="2:9" x14ac:dyDescent="0.2">
      <c r="D533" t="s">
        <v>191</v>
      </c>
      <c r="E533" s="103">
        <v>89740</v>
      </c>
      <c r="F533" s="103">
        <v>85029</v>
      </c>
    </row>
    <row r="534" spans="2:9" x14ac:dyDescent="0.2">
      <c r="C534" t="s">
        <v>473</v>
      </c>
      <c r="D534" t="s">
        <v>474</v>
      </c>
      <c r="E534" s="103">
        <v>195096</v>
      </c>
      <c r="F534" s="103">
        <v>99287</v>
      </c>
    </row>
    <row r="535" spans="2:9" x14ac:dyDescent="0.2">
      <c r="D535" t="s">
        <v>475</v>
      </c>
      <c r="E535" s="103">
        <v>148685</v>
      </c>
      <c r="F535" s="103">
        <v>101557</v>
      </c>
    </row>
    <row r="536" spans="2:9" x14ac:dyDescent="0.2">
      <c r="D536" t="s">
        <v>155</v>
      </c>
      <c r="E536" s="103">
        <v>92473</v>
      </c>
      <c r="F536" s="103">
        <v>147237</v>
      </c>
    </row>
    <row r="537" spans="2:9" x14ac:dyDescent="0.2">
      <c r="D537" t="s">
        <v>476</v>
      </c>
      <c r="E537" s="103">
        <v>159098</v>
      </c>
      <c r="F537" s="103">
        <v>16605</v>
      </c>
    </row>
    <row r="538" spans="2:9" x14ac:dyDescent="0.2">
      <c r="D538" t="s">
        <v>191</v>
      </c>
      <c r="E538" s="103">
        <v>147577</v>
      </c>
      <c r="F538" s="103">
        <v>97858</v>
      </c>
      <c r="H538" s="98"/>
      <c r="I538" s="98"/>
    </row>
    <row r="539" spans="2:9" x14ac:dyDescent="0.2">
      <c r="C539" t="s">
        <v>477</v>
      </c>
      <c r="D539" t="s">
        <v>478</v>
      </c>
      <c r="E539" s="103">
        <v>104069</v>
      </c>
      <c r="F539" s="103">
        <v>9886</v>
      </c>
    </row>
    <row r="540" spans="2:9" x14ac:dyDescent="0.2">
      <c r="D540" t="s">
        <v>479</v>
      </c>
      <c r="E540" s="103">
        <v>68233</v>
      </c>
      <c r="F540" s="103">
        <v>67643</v>
      </c>
    </row>
    <row r="541" spans="2:9" x14ac:dyDescent="0.2">
      <c r="D541" t="s">
        <v>191</v>
      </c>
      <c r="E541" s="103">
        <v>22457</v>
      </c>
      <c r="F541" s="103">
        <v>65336</v>
      </c>
    </row>
    <row r="542" spans="2:9" x14ac:dyDescent="0.2">
      <c r="C542" t="s">
        <v>17</v>
      </c>
      <c r="D542" t="s">
        <v>481</v>
      </c>
      <c r="E542" s="103">
        <v>176519</v>
      </c>
      <c r="F542" s="103">
        <v>37076</v>
      </c>
    </row>
    <row r="543" spans="2:9" x14ac:dyDescent="0.2">
      <c r="D543" t="s">
        <v>482</v>
      </c>
      <c r="E543" s="103">
        <v>51236</v>
      </c>
      <c r="F543" s="103">
        <v>176478</v>
      </c>
    </row>
    <row r="544" spans="2:9" x14ac:dyDescent="0.2">
      <c r="D544" t="s">
        <v>191</v>
      </c>
      <c r="E544" s="103">
        <v>178155</v>
      </c>
      <c r="F544" s="103">
        <v>82788</v>
      </c>
    </row>
    <row r="545" spans="3:12" x14ac:dyDescent="0.2">
      <c r="C545" t="s">
        <v>16</v>
      </c>
      <c r="D545" t="s">
        <v>483</v>
      </c>
      <c r="E545" s="103">
        <v>108844</v>
      </c>
      <c r="F545" s="103">
        <v>61691</v>
      </c>
      <c r="I545" s="98"/>
    </row>
    <row r="546" spans="3:12" x14ac:dyDescent="0.2">
      <c r="D546" t="s">
        <v>260</v>
      </c>
      <c r="E546" s="103">
        <v>136346</v>
      </c>
      <c r="F546" s="103">
        <v>55112</v>
      </c>
    </row>
    <row r="547" spans="3:12" x14ac:dyDescent="0.2">
      <c r="D547" t="s">
        <v>484</v>
      </c>
      <c r="E547" s="103">
        <v>65666</v>
      </c>
      <c r="F547" s="103">
        <v>91560</v>
      </c>
      <c r="H547" s="98"/>
      <c r="I547" s="98"/>
    </row>
    <row r="548" spans="3:12" x14ac:dyDescent="0.2">
      <c r="D548" t="s">
        <v>485</v>
      </c>
      <c r="E548" s="103">
        <v>69807</v>
      </c>
      <c r="F548" s="103">
        <v>34998</v>
      </c>
    </row>
    <row r="549" spans="3:12" x14ac:dyDescent="0.2">
      <c r="D549" t="s">
        <v>486</v>
      </c>
      <c r="E549" s="103">
        <v>53858</v>
      </c>
      <c r="F549" s="103">
        <v>66728</v>
      </c>
    </row>
    <row r="550" spans="3:12" x14ac:dyDescent="0.2">
      <c r="D550" t="s">
        <v>191</v>
      </c>
      <c r="E550" s="103">
        <v>121959</v>
      </c>
      <c r="F550" s="103">
        <v>189024</v>
      </c>
      <c r="H550" s="98"/>
      <c r="I550" s="98"/>
    </row>
    <row r="551" spans="3:12" x14ac:dyDescent="0.2">
      <c r="C551" t="s">
        <v>170</v>
      </c>
      <c r="D551" t="s">
        <v>487</v>
      </c>
      <c r="E551" s="103">
        <v>71658</v>
      </c>
      <c r="F551" s="103">
        <v>78602</v>
      </c>
      <c r="H551" s="98"/>
      <c r="I551" s="98"/>
    </row>
    <row r="552" spans="3:12" x14ac:dyDescent="0.2">
      <c r="D552" t="s">
        <v>488</v>
      </c>
      <c r="E552" s="103">
        <v>259</v>
      </c>
      <c r="F552" s="103">
        <v>50596</v>
      </c>
      <c r="H552" s="98"/>
      <c r="I552" s="98"/>
    </row>
    <row r="553" spans="3:12" x14ac:dyDescent="0.2">
      <c r="D553" t="s">
        <v>172</v>
      </c>
      <c r="E553" s="103">
        <v>3901</v>
      </c>
      <c r="F553" s="103">
        <v>155270</v>
      </c>
      <c r="H553" s="98"/>
      <c r="I553" s="98"/>
    </row>
    <row r="554" spans="3:12" x14ac:dyDescent="0.2">
      <c r="D554" t="s">
        <v>253</v>
      </c>
      <c r="E554" s="103">
        <v>171</v>
      </c>
      <c r="F554" s="103">
        <v>29233</v>
      </c>
    </row>
    <row r="555" spans="3:12" x14ac:dyDescent="0.2">
      <c r="D555" t="s">
        <v>191</v>
      </c>
      <c r="E555" s="103">
        <v>22794</v>
      </c>
      <c r="F555" s="103">
        <v>14063</v>
      </c>
      <c r="H555" s="98"/>
      <c r="I555" s="98"/>
      <c r="K555" s="98"/>
      <c r="L555" s="98"/>
    </row>
    <row r="556" spans="3:12" x14ac:dyDescent="0.2">
      <c r="C556" t="s">
        <v>489</v>
      </c>
      <c r="D556" t="s">
        <v>490</v>
      </c>
      <c r="E556" s="103">
        <v>126528</v>
      </c>
      <c r="F556" s="103">
        <v>75293</v>
      </c>
    </row>
    <row r="557" spans="3:12" x14ac:dyDescent="0.2">
      <c r="D557" t="s">
        <v>491</v>
      </c>
      <c r="E557" s="103">
        <v>23735</v>
      </c>
      <c r="F557" s="103">
        <v>522</v>
      </c>
      <c r="H557" s="98"/>
      <c r="I557" s="98"/>
    </row>
    <row r="558" spans="3:12" x14ac:dyDescent="0.2">
      <c r="D558" t="s">
        <v>492</v>
      </c>
      <c r="E558" s="103">
        <v>67523</v>
      </c>
      <c r="F558" s="103">
        <v>132199</v>
      </c>
    </row>
    <row r="559" spans="3:12" x14ac:dyDescent="0.2">
      <c r="D559" t="s">
        <v>493</v>
      </c>
      <c r="E559" s="103">
        <v>2370</v>
      </c>
      <c r="F559" s="103">
        <v>52541</v>
      </c>
      <c r="H559" s="98"/>
      <c r="I559" s="98"/>
    </row>
    <row r="560" spans="3:12" x14ac:dyDescent="0.2">
      <c r="D560" t="s">
        <v>494</v>
      </c>
      <c r="E560" s="103">
        <v>7196</v>
      </c>
      <c r="F560" s="103">
        <v>22311</v>
      </c>
    </row>
    <row r="561" spans="2:12" x14ac:dyDescent="0.2">
      <c r="D561" t="s">
        <v>191</v>
      </c>
      <c r="E561" s="103">
        <v>197872</v>
      </c>
      <c r="F561" s="103">
        <v>63011</v>
      </c>
      <c r="H561" s="98"/>
      <c r="I561" s="98"/>
    </row>
    <row r="562" spans="2:12" x14ac:dyDescent="0.2">
      <c r="C562" t="s">
        <v>495</v>
      </c>
      <c r="D562" t="s">
        <v>496</v>
      </c>
      <c r="E562" s="103">
        <v>147073</v>
      </c>
      <c r="F562" s="103">
        <v>26511</v>
      </c>
    </row>
    <row r="563" spans="2:12" x14ac:dyDescent="0.2">
      <c r="D563" t="s">
        <v>497</v>
      </c>
      <c r="E563" s="103">
        <v>81524</v>
      </c>
      <c r="F563" s="103">
        <v>141398</v>
      </c>
    </row>
    <row r="564" spans="2:12" x14ac:dyDescent="0.2">
      <c r="D564" t="s">
        <v>498</v>
      </c>
      <c r="E564" s="103">
        <v>132377</v>
      </c>
      <c r="F564" s="103">
        <v>134551</v>
      </c>
    </row>
    <row r="565" spans="2:12" x14ac:dyDescent="0.2">
      <c r="D565" t="s">
        <v>191</v>
      </c>
      <c r="E565" s="103">
        <v>27236</v>
      </c>
      <c r="F565" s="103">
        <v>100866</v>
      </c>
    </row>
    <row r="566" spans="2:12" x14ac:dyDescent="0.2">
      <c r="C566" t="s">
        <v>499</v>
      </c>
      <c r="D566" t="s">
        <v>500</v>
      </c>
      <c r="E566" s="103">
        <v>37858</v>
      </c>
      <c r="F566" s="103">
        <v>42665</v>
      </c>
    </row>
    <row r="567" spans="2:12" x14ac:dyDescent="0.2">
      <c r="D567" t="s">
        <v>501</v>
      </c>
      <c r="E567" s="103">
        <v>107367</v>
      </c>
      <c r="F567" s="103">
        <v>72794</v>
      </c>
    </row>
    <row r="568" spans="2:12" x14ac:dyDescent="0.2">
      <c r="D568" t="s">
        <v>191</v>
      </c>
      <c r="E568" s="103">
        <v>177734</v>
      </c>
      <c r="F568" s="103">
        <v>182908</v>
      </c>
      <c r="I568" s="98"/>
    </row>
    <row r="569" spans="2:12" x14ac:dyDescent="0.2">
      <c r="C569" t="s">
        <v>191</v>
      </c>
      <c r="E569" s="103">
        <v>135574</v>
      </c>
      <c r="F569" s="103">
        <v>49231</v>
      </c>
      <c r="H569" s="98"/>
      <c r="I569" s="98"/>
      <c r="K569" s="98"/>
      <c r="L569" s="98"/>
    </row>
    <row r="570" spans="2:12" x14ac:dyDescent="0.2">
      <c r="B570" t="s">
        <v>166</v>
      </c>
      <c r="C570" t="s">
        <v>167</v>
      </c>
      <c r="D570" t="s">
        <v>502</v>
      </c>
      <c r="E570" s="103">
        <v>73160</v>
      </c>
      <c r="F570" s="103">
        <v>58852</v>
      </c>
    </row>
    <row r="571" spans="2:12" x14ac:dyDescent="0.2">
      <c r="D571" t="s">
        <v>503</v>
      </c>
      <c r="E571" s="103">
        <v>124092</v>
      </c>
      <c r="F571" s="103">
        <v>76954</v>
      </c>
      <c r="H571" s="98"/>
    </row>
    <row r="572" spans="2:12" x14ac:dyDescent="0.2">
      <c r="D572" t="s">
        <v>504</v>
      </c>
      <c r="E572" s="103">
        <v>65323</v>
      </c>
      <c r="F572" s="103">
        <v>1700</v>
      </c>
      <c r="H572" s="98"/>
      <c r="I572" s="98"/>
      <c r="K572" s="98"/>
      <c r="L572" s="98"/>
    </row>
    <row r="573" spans="2:12" x14ac:dyDescent="0.2">
      <c r="D573" t="s">
        <v>505</v>
      </c>
      <c r="E573" s="103">
        <v>96399</v>
      </c>
      <c r="F573" s="103">
        <v>54081</v>
      </c>
    </row>
    <row r="574" spans="2:12" x14ac:dyDescent="0.2">
      <c r="D574" t="s">
        <v>191</v>
      </c>
      <c r="E574" s="103">
        <v>18127</v>
      </c>
      <c r="F574" s="103">
        <v>149504</v>
      </c>
      <c r="H574" s="98"/>
      <c r="I574" s="98"/>
      <c r="K574" s="98"/>
      <c r="L574" s="98"/>
    </row>
    <row r="575" spans="2:12" x14ac:dyDescent="0.2">
      <c r="C575" t="s">
        <v>168</v>
      </c>
      <c r="D575" t="s">
        <v>506</v>
      </c>
      <c r="E575" s="103">
        <v>29124</v>
      </c>
      <c r="F575" s="103">
        <v>105996</v>
      </c>
    </row>
    <row r="576" spans="2:12" x14ac:dyDescent="0.2">
      <c r="D576" t="s">
        <v>507</v>
      </c>
      <c r="E576" s="103">
        <v>186158</v>
      </c>
      <c r="F576" s="103">
        <v>96369</v>
      </c>
    </row>
    <row r="577" spans="2:12" x14ac:dyDescent="0.2">
      <c r="D577" t="s">
        <v>508</v>
      </c>
      <c r="E577" s="103">
        <v>156387</v>
      </c>
      <c r="F577" s="103">
        <v>156812</v>
      </c>
    </row>
    <row r="578" spans="2:12" x14ac:dyDescent="0.2">
      <c r="D578" t="s">
        <v>78</v>
      </c>
      <c r="E578" s="103">
        <v>179649</v>
      </c>
      <c r="F578" s="103">
        <v>23464</v>
      </c>
      <c r="H578" s="98"/>
      <c r="I578" s="98"/>
      <c r="K578" s="98"/>
      <c r="L578" s="98"/>
    </row>
    <row r="579" spans="2:12" x14ac:dyDescent="0.2">
      <c r="D579" t="s">
        <v>191</v>
      </c>
      <c r="E579" s="103">
        <v>9257</v>
      </c>
      <c r="F579" s="103">
        <v>36562</v>
      </c>
      <c r="H579" s="98"/>
      <c r="I579" s="98"/>
      <c r="K579" s="98"/>
      <c r="L579" s="98"/>
    </row>
    <row r="580" spans="2:12" x14ac:dyDescent="0.2">
      <c r="C580" t="s">
        <v>247</v>
      </c>
      <c r="D580" t="s">
        <v>248</v>
      </c>
      <c r="E580" s="103">
        <v>162106</v>
      </c>
      <c r="F580" s="103">
        <v>107668</v>
      </c>
    </row>
    <row r="581" spans="2:12" x14ac:dyDescent="0.2">
      <c r="D581" t="s">
        <v>191</v>
      </c>
      <c r="E581" s="103">
        <v>45504</v>
      </c>
      <c r="F581" s="103">
        <v>43078</v>
      </c>
    </row>
    <row r="582" spans="2:12" x14ac:dyDescent="0.2">
      <c r="C582" t="s">
        <v>191</v>
      </c>
      <c r="E582" s="103">
        <v>67092</v>
      </c>
      <c r="F582" s="103">
        <v>147908</v>
      </c>
      <c r="H582" s="98"/>
      <c r="I582" s="98"/>
      <c r="K582" s="98"/>
      <c r="L582" s="98"/>
    </row>
    <row r="583" spans="2:12" x14ac:dyDescent="0.2">
      <c r="B583" t="s">
        <v>10</v>
      </c>
      <c r="C583" t="s">
        <v>509</v>
      </c>
      <c r="D583" t="s">
        <v>510</v>
      </c>
      <c r="E583" s="103">
        <v>94278</v>
      </c>
      <c r="F583" s="103">
        <v>158827</v>
      </c>
    </row>
    <row r="584" spans="2:12" x14ac:dyDescent="0.2">
      <c r="D584" t="s">
        <v>511</v>
      </c>
      <c r="E584" s="103">
        <v>45005</v>
      </c>
      <c r="F584" s="103">
        <v>45468</v>
      </c>
    </row>
    <row r="585" spans="2:12" x14ac:dyDescent="0.2">
      <c r="D585" t="s">
        <v>512</v>
      </c>
      <c r="E585" s="103">
        <v>56540</v>
      </c>
      <c r="F585" s="103">
        <v>112424</v>
      </c>
      <c r="H585" s="98"/>
      <c r="I585" s="98"/>
    </row>
    <row r="586" spans="2:12" x14ac:dyDescent="0.2">
      <c r="D586" t="s">
        <v>513</v>
      </c>
      <c r="E586" s="103">
        <v>108685</v>
      </c>
      <c r="F586" s="103">
        <v>29111</v>
      </c>
      <c r="H586" s="98"/>
      <c r="I586" s="98"/>
      <c r="K586" s="98"/>
      <c r="L586" s="98"/>
    </row>
    <row r="587" spans="2:12" x14ac:dyDescent="0.2">
      <c r="D587" t="s">
        <v>514</v>
      </c>
      <c r="E587" s="103">
        <v>56360</v>
      </c>
      <c r="F587" s="103">
        <v>43468</v>
      </c>
      <c r="H587" s="98"/>
      <c r="I587" s="98"/>
      <c r="K587" s="98"/>
      <c r="L587" s="98"/>
    </row>
    <row r="588" spans="2:12" x14ac:dyDescent="0.2">
      <c r="D588" t="s">
        <v>515</v>
      </c>
      <c r="E588" s="103">
        <v>184618</v>
      </c>
      <c r="F588" s="103">
        <v>152269</v>
      </c>
      <c r="H588" s="98"/>
      <c r="I588" s="98"/>
    </row>
    <row r="589" spans="2:12" x14ac:dyDescent="0.2">
      <c r="D589" t="s">
        <v>191</v>
      </c>
      <c r="E589" s="103">
        <v>175735</v>
      </c>
      <c r="F589" s="103">
        <v>93125</v>
      </c>
      <c r="H589" s="98"/>
      <c r="I589" s="98"/>
      <c r="K589" s="98"/>
      <c r="L589" s="98"/>
    </row>
    <row r="590" spans="2:12" x14ac:dyDescent="0.2">
      <c r="C590" t="s">
        <v>149</v>
      </c>
      <c r="D590" t="s">
        <v>516</v>
      </c>
      <c r="E590" s="103">
        <v>189348</v>
      </c>
      <c r="F590" s="103">
        <v>110467</v>
      </c>
      <c r="H590" s="98"/>
      <c r="I590" s="98"/>
      <c r="K590" s="98"/>
      <c r="L590" s="98"/>
    </row>
    <row r="591" spans="2:12" x14ac:dyDescent="0.2">
      <c r="D591" t="s">
        <v>517</v>
      </c>
      <c r="E591" s="103">
        <v>98076</v>
      </c>
      <c r="F591" s="103">
        <v>169799</v>
      </c>
    </row>
    <row r="592" spans="2:12" x14ac:dyDescent="0.2">
      <c r="D592" t="s">
        <v>153</v>
      </c>
      <c r="E592" s="103">
        <v>196022</v>
      </c>
      <c r="F592" s="103">
        <v>196609</v>
      </c>
      <c r="H592" s="98"/>
      <c r="I592" s="98"/>
    </row>
    <row r="593" spans="3:12" x14ac:dyDescent="0.2">
      <c r="D593" t="s">
        <v>518</v>
      </c>
      <c r="E593" s="103">
        <v>20154</v>
      </c>
      <c r="F593" s="103">
        <v>157097</v>
      </c>
      <c r="I593" s="98"/>
    </row>
    <row r="594" spans="3:12" x14ac:dyDescent="0.2">
      <c r="D594" t="s">
        <v>519</v>
      </c>
      <c r="E594" s="103">
        <v>59184</v>
      </c>
      <c r="F594" s="103">
        <v>161147</v>
      </c>
    </row>
    <row r="595" spans="3:12" x14ac:dyDescent="0.2">
      <c r="D595" t="s">
        <v>520</v>
      </c>
      <c r="E595" s="103">
        <v>157374</v>
      </c>
      <c r="F595" s="103">
        <v>72283</v>
      </c>
      <c r="H595" s="98"/>
      <c r="I595" s="98"/>
    </row>
    <row r="596" spans="3:12" x14ac:dyDescent="0.2">
      <c r="D596" t="s">
        <v>191</v>
      </c>
      <c r="E596" s="103">
        <v>161339</v>
      </c>
      <c r="F596" s="103">
        <v>191408</v>
      </c>
      <c r="H596" s="98"/>
      <c r="I596" s="98"/>
      <c r="K596" s="98"/>
      <c r="L596" s="98"/>
    </row>
    <row r="597" spans="3:12" x14ac:dyDescent="0.2">
      <c r="C597" t="s">
        <v>521</v>
      </c>
      <c r="D597" t="s">
        <v>522</v>
      </c>
      <c r="E597" s="103">
        <v>40766</v>
      </c>
      <c r="F597" s="103">
        <v>22690</v>
      </c>
      <c r="H597" s="98"/>
      <c r="I597" s="98"/>
    </row>
    <row r="598" spans="3:12" x14ac:dyDescent="0.2">
      <c r="D598" t="s">
        <v>523</v>
      </c>
      <c r="E598" s="103">
        <v>104586</v>
      </c>
      <c r="F598" s="103">
        <v>170010</v>
      </c>
    </row>
    <row r="599" spans="3:12" x14ac:dyDescent="0.2">
      <c r="D599" t="s">
        <v>524</v>
      </c>
      <c r="E599" s="103">
        <v>63463</v>
      </c>
      <c r="F599" s="103">
        <v>149166</v>
      </c>
      <c r="H599" s="98"/>
      <c r="I599" s="98"/>
    </row>
    <row r="600" spans="3:12" x14ac:dyDescent="0.2">
      <c r="D600" t="s">
        <v>525</v>
      </c>
      <c r="E600" s="103">
        <v>31692</v>
      </c>
      <c r="F600" s="103">
        <v>3421</v>
      </c>
      <c r="H600" s="98"/>
      <c r="I600" s="98"/>
    </row>
    <row r="601" spans="3:12" x14ac:dyDescent="0.2">
      <c r="D601" t="s">
        <v>526</v>
      </c>
      <c r="E601" s="103">
        <v>73505</v>
      </c>
      <c r="F601" s="103">
        <v>101480</v>
      </c>
      <c r="H601" s="98"/>
      <c r="I601" s="98"/>
    </row>
    <row r="602" spans="3:12" x14ac:dyDescent="0.2">
      <c r="D602" t="s">
        <v>527</v>
      </c>
      <c r="E602" s="103">
        <v>6673</v>
      </c>
      <c r="F602" s="103">
        <v>191705</v>
      </c>
    </row>
    <row r="603" spans="3:12" x14ac:dyDescent="0.2">
      <c r="D603" t="s">
        <v>528</v>
      </c>
      <c r="E603" s="103">
        <v>113600</v>
      </c>
      <c r="F603" s="103">
        <v>162893</v>
      </c>
      <c r="H603" s="98"/>
      <c r="I603" s="98"/>
    </row>
    <row r="604" spans="3:12" x14ac:dyDescent="0.2">
      <c r="D604" t="s">
        <v>529</v>
      </c>
      <c r="E604" s="103">
        <v>146121</v>
      </c>
      <c r="F604" s="103">
        <v>128604</v>
      </c>
      <c r="H604" s="98"/>
      <c r="I604" s="98"/>
    </row>
    <row r="605" spans="3:12" x14ac:dyDescent="0.2">
      <c r="D605" t="s">
        <v>191</v>
      </c>
      <c r="E605" s="103">
        <v>95488</v>
      </c>
      <c r="F605" s="103">
        <v>181262</v>
      </c>
      <c r="H605" s="98"/>
      <c r="I605" s="98"/>
      <c r="K605" s="98"/>
      <c r="L605" s="98"/>
    </row>
    <row r="606" spans="3:12" x14ac:dyDescent="0.2">
      <c r="C606" t="s">
        <v>530</v>
      </c>
      <c r="D606" t="s">
        <v>531</v>
      </c>
      <c r="E606" s="103">
        <v>78718</v>
      </c>
      <c r="F606" s="103">
        <v>111077</v>
      </c>
    </row>
    <row r="607" spans="3:12" x14ac:dyDescent="0.2">
      <c r="D607" t="s">
        <v>261</v>
      </c>
      <c r="E607" s="103">
        <v>61775</v>
      </c>
      <c r="F607" s="103">
        <v>42488</v>
      </c>
    </row>
    <row r="608" spans="3:12" x14ac:dyDescent="0.2">
      <c r="D608" t="s">
        <v>532</v>
      </c>
      <c r="E608" s="103">
        <v>173569</v>
      </c>
      <c r="F608" s="103">
        <v>110372</v>
      </c>
      <c r="H608" s="98"/>
      <c r="I608" s="98"/>
    </row>
    <row r="609" spans="2:12" x14ac:dyDescent="0.2">
      <c r="D609" t="s">
        <v>533</v>
      </c>
      <c r="E609" s="103">
        <v>131677</v>
      </c>
      <c r="F609" s="103">
        <v>189144</v>
      </c>
      <c r="H609" s="98"/>
    </row>
    <row r="610" spans="2:12" x14ac:dyDescent="0.2">
      <c r="D610" t="s">
        <v>191</v>
      </c>
      <c r="E610" s="103">
        <v>64839</v>
      </c>
      <c r="F610" s="103">
        <v>138628</v>
      </c>
      <c r="H610" s="98"/>
      <c r="I610" s="98"/>
    </row>
    <row r="611" spans="2:12" x14ac:dyDescent="0.2">
      <c r="C611" t="s">
        <v>191</v>
      </c>
      <c r="E611" s="103">
        <v>179124</v>
      </c>
      <c r="F611" s="103">
        <v>143652</v>
      </c>
      <c r="H611" s="98"/>
      <c r="I611" s="98"/>
      <c r="K611" s="98"/>
      <c r="L611" s="98"/>
    </row>
    <row r="612" spans="2:12" x14ac:dyDescent="0.2">
      <c r="B612" t="s">
        <v>534</v>
      </c>
      <c r="C612" t="s">
        <v>163</v>
      </c>
      <c r="D612" t="s">
        <v>535</v>
      </c>
      <c r="E612" s="103">
        <v>153793</v>
      </c>
      <c r="F612" s="103">
        <v>46328</v>
      </c>
      <c r="H612" s="98"/>
      <c r="I612" s="98"/>
    </row>
    <row r="613" spans="2:12" x14ac:dyDescent="0.2">
      <c r="D613" t="s">
        <v>536</v>
      </c>
      <c r="E613" s="103">
        <v>108129</v>
      </c>
      <c r="F613" s="103">
        <v>64615</v>
      </c>
    </row>
    <row r="614" spans="2:12" x14ac:dyDescent="0.2">
      <c r="D614" t="s">
        <v>258</v>
      </c>
      <c r="E614" s="103">
        <v>198452</v>
      </c>
      <c r="F614" s="103">
        <v>22729</v>
      </c>
    </row>
    <row r="615" spans="2:12" x14ac:dyDescent="0.2">
      <c r="D615" t="s">
        <v>537</v>
      </c>
      <c r="E615" s="103">
        <v>168932</v>
      </c>
      <c r="F615" s="103">
        <v>91272</v>
      </c>
    </row>
    <row r="616" spans="2:12" x14ac:dyDescent="0.2">
      <c r="D616" t="s">
        <v>538</v>
      </c>
      <c r="E616" s="103">
        <v>40187</v>
      </c>
      <c r="F616" s="103">
        <v>32148</v>
      </c>
    </row>
    <row r="617" spans="2:12" x14ac:dyDescent="0.2">
      <c r="D617" t="s">
        <v>191</v>
      </c>
      <c r="E617" s="103">
        <v>63068</v>
      </c>
      <c r="F617" s="103">
        <v>106372</v>
      </c>
      <c r="H617" s="98"/>
      <c r="I617" s="98"/>
    </row>
    <row r="618" spans="2:12" x14ac:dyDescent="0.2">
      <c r="C618" t="s">
        <v>164</v>
      </c>
      <c r="D618" t="s">
        <v>539</v>
      </c>
      <c r="E618" s="103">
        <v>77211</v>
      </c>
      <c r="F618" s="103">
        <v>5881</v>
      </c>
      <c r="H618" s="98"/>
      <c r="I618" s="98"/>
    </row>
    <row r="619" spans="2:12" x14ac:dyDescent="0.2">
      <c r="D619" t="s">
        <v>540</v>
      </c>
      <c r="E619" s="103">
        <v>163606</v>
      </c>
      <c r="F619" s="103">
        <v>5547</v>
      </c>
      <c r="H619" s="98"/>
      <c r="I619" s="98"/>
    </row>
    <row r="620" spans="2:12" x14ac:dyDescent="0.2">
      <c r="D620" t="s">
        <v>541</v>
      </c>
      <c r="E620" s="103">
        <v>159698</v>
      </c>
      <c r="F620" s="103">
        <v>18366</v>
      </c>
      <c r="H620" s="98"/>
      <c r="I620" s="98"/>
    </row>
    <row r="621" spans="2:12" x14ac:dyDescent="0.2">
      <c r="D621" t="s">
        <v>542</v>
      </c>
      <c r="E621" s="103">
        <v>43579</v>
      </c>
      <c r="F621" s="103">
        <v>97801</v>
      </c>
      <c r="H621" s="98"/>
      <c r="I621" s="98"/>
    </row>
    <row r="622" spans="2:12" x14ac:dyDescent="0.2">
      <c r="D622" t="s">
        <v>191</v>
      </c>
      <c r="E622" s="103">
        <v>137776</v>
      </c>
      <c r="F622" s="103">
        <v>165112</v>
      </c>
      <c r="H622" s="98"/>
      <c r="I622" s="98"/>
      <c r="K622" s="98"/>
      <c r="L622" s="98"/>
    </row>
    <row r="623" spans="2:12" x14ac:dyDescent="0.2">
      <c r="C623" t="s">
        <v>543</v>
      </c>
      <c r="D623" t="s">
        <v>254</v>
      </c>
      <c r="E623" s="103">
        <v>135066</v>
      </c>
      <c r="F623" s="103">
        <v>48900</v>
      </c>
    </row>
    <row r="624" spans="2:12" x14ac:dyDescent="0.2">
      <c r="D624" t="s">
        <v>544</v>
      </c>
      <c r="E624" s="103">
        <v>139638</v>
      </c>
      <c r="F624" s="103">
        <v>41945</v>
      </c>
      <c r="H624" s="98"/>
      <c r="I624" s="98"/>
    </row>
    <row r="625" spans="2:12" x14ac:dyDescent="0.2">
      <c r="D625" t="s">
        <v>545</v>
      </c>
      <c r="E625" s="103">
        <v>83994</v>
      </c>
      <c r="F625" s="103">
        <v>114162</v>
      </c>
    </row>
    <row r="626" spans="2:12" x14ac:dyDescent="0.2">
      <c r="D626" t="s">
        <v>546</v>
      </c>
      <c r="E626" s="103">
        <v>172484</v>
      </c>
      <c r="F626" s="103">
        <v>75611</v>
      </c>
      <c r="H626" s="98"/>
      <c r="I626" s="98"/>
    </row>
    <row r="627" spans="2:12" x14ac:dyDescent="0.2">
      <c r="D627" t="s">
        <v>191</v>
      </c>
      <c r="E627" s="103">
        <v>140893</v>
      </c>
      <c r="F627" s="103">
        <v>96100</v>
      </c>
      <c r="H627" s="98"/>
      <c r="I627" s="98"/>
    </row>
    <row r="628" spans="2:12" x14ac:dyDescent="0.2">
      <c r="C628" t="s">
        <v>547</v>
      </c>
      <c r="D628" t="s">
        <v>548</v>
      </c>
      <c r="E628" s="103">
        <v>162051</v>
      </c>
      <c r="F628" s="103">
        <v>110073</v>
      </c>
    </row>
    <row r="629" spans="2:12" x14ac:dyDescent="0.2">
      <c r="D629" t="s">
        <v>549</v>
      </c>
      <c r="E629" s="103">
        <v>74156</v>
      </c>
      <c r="F629" s="103">
        <v>7359</v>
      </c>
    </row>
    <row r="630" spans="2:12" x14ac:dyDescent="0.2">
      <c r="D630" t="s">
        <v>550</v>
      </c>
      <c r="E630" s="103">
        <v>102243</v>
      </c>
      <c r="F630" s="103">
        <v>78072</v>
      </c>
      <c r="H630" s="98"/>
      <c r="I630" s="98"/>
    </row>
    <row r="631" spans="2:12" x14ac:dyDescent="0.2">
      <c r="D631" t="s">
        <v>191</v>
      </c>
      <c r="E631" s="103">
        <v>27112</v>
      </c>
      <c r="F631" s="103">
        <v>19407</v>
      </c>
      <c r="H631" s="98"/>
      <c r="I631" s="98"/>
    </row>
    <row r="632" spans="2:12" x14ac:dyDescent="0.2">
      <c r="C632" t="s">
        <v>551</v>
      </c>
      <c r="D632" t="s">
        <v>552</v>
      </c>
      <c r="E632" s="103">
        <v>120781</v>
      </c>
      <c r="F632" s="103">
        <v>106348</v>
      </c>
    </row>
    <row r="633" spans="2:12" x14ac:dyDescent="0.2">
      <c r="D633" t="s">
        <v>553</v>
      </c>
      <c r="E633" s="103">
        <v>196564</v>
      </c>
      <c r="F633" s="103">
        <v>134139</v>
      </c>
      <c r="H633" s="98"/>
      <c r="I633" s="98"/>
    </row>
    <row r="634" spans="2:12" x14ac:dyDescent="0.2">
      <c r="D634" t="s">
        <v>554</v>
      </c>
      <c r="E634" s="103">
        <v>85407</v>
      </c>
      <c r="F634" s="103">
        <v>132553</v>
      </c>
      <c r="H634" s="98"/>
      <c r="I634" s="98"/>
    </row>
    <row r="635" spans="2:12" x14ac:dyDescent="0.2">
      <c r="D635" t="s">
        <v>191</v>
      </c>
      <c r="E635" s="103">
        <v>99607</v>
      </c>
      <c r="F635" s="103">
        <v>141250</v>
      </c>
      <c r="H635" s="98"/>
      <c r="I635" s="98"/>
    </row>
    <row r="636" spans="2:12" x14ac:dyDescent="0.2">
      <c r="C636" t="s">
        <v>203</v>
      </c>
      <c r="D636" t="s">
        <v>69</v>
      </c>
      <c r="E636" s="103">
        <v>59667</v>
      </c>
      <c r="F636" s="103">
        <v>126819</v>
      </c>
    </row>
    <row r="637" spans="2:12" x14ac:dyDescent="0.2">
      <c r="D637" t="s">
        <v>204</v>
      </c>
      <c r="E637" s="103">
        <v>73025</v>
      </c>
      <c r="F637" s="103">
        <v>106061</v>
      </c>
    </row>
    <row r="638" spans="2:12" x14ac:dyDescent="0.2">
      <c r="D638" t="s">
        <v>191</v>
      </c>
      <c r="E638" s="103">
        <v>131887</v>
      </c>
      <c r="F638" s="103">
        <v>126248</v>
      </c>
    </row>
    <row r="639" spans="2:12" x14ac:dyDescent="0.2">
      <c r="C639" t="s">
        <v>191</v>
      </c>
      <c r="E639" s="103">
        <v>81992</v>
      </c>
      <c r="F639" s="103">
        <v>160168</v>
      </c>
      <c r="H639" s="98"/>
      <c r="I639" s="98"/>
      <c r="K639" s="98"/>
      <c r="L639" s="98"/>
    </row>
    <row r="640" spans="2:12" x14ac:dyDescent="0.2">
      <c r="B640" t="s">
        <v>191</v>
      </c>
      <c r="E640" s="103">
        <v>87444</v>
      </c>
      <c r="F640" s="103">
        <v>41285</v>
      </c>
      <c r="H640" s="98"/>
      <c r="I640" s="98"/>
      <c r="K640" s="98"/>
      <c r="L640" s="98"/>
    </row>
    <row r="641" spans="1:9" x14ac:dyDescent="0.2">
      <c r="A641" t="s">
        <v>193</v>
      </c>
      <c r="B641" t="s">
        <v>298</v>
      </c>
      <c r="C641" t="s">
        <v>299</v>
      </c>
      <c r="D641" t="s">
        <v>300</v>
      </c>
      <c r="E641" s="103">
        <v>185604</v>
      </c>
      <c r="F641" s="103">
        <v>175629</v>
      </c>
    </row>
    <row r="642" spans="1:9" x14ac:dyDescent="0.2">
      <c r="D642" t="s">
        <v>301</v>
      </c>
      <c r="E642" s="103">
        <v>121467</v>
      </c>
      <c r="F642" s="103">
        <v>105017</v>
      </c>
    </row>
    <row r="643" spans="1:9" x14ac:dyDescent="0.2">
      <c r="D643" t="s">
        <v>302</v>
      </c>
      <c r="E643" s="103">
        <v>17186</v>
      </c>
      <c r="F643" s="103">
        <v>57226</v>
      </c>
    </row>
    <row r="644" spans="1:9" x14ac:dyDescent="0.2">
      <c r="D644" t="s">
        <v>303</v>
      </c>
      <c r="E644" s="103">
        <v>29103</v>
      </c>
      <c r="F644" s="103">
        <v>103715</v>
      </c>
    </row>
    <row r="645" spans="1:9" x14ac:dyDescent="0.2">
      <c r="D645" t="s">
        <v>191</v>
      </c>
      <c r="E645" s="103">
        <v>144618</v>
      </c>
      <c r="F645" s="103">
        <v>189370</v>
      </c>
      <c r="H645" s="98"/>
      <c r="I645" s="98"/>
    </row>
    <row r="646" spans="1:9" x14ac:dyDescent="0.2">
      <c r="C646" t="s">
        <v>304</v>
      </c>
      <c r="D646" t="s">
        <v>306</v>
      </c>
      <c r="E646" s="103">
        <v>25878</v>
      </c>
      <c r="F646" s="103">
        <v>4801</v>
      </c>
    </row>
    <row r="647" spans="1:9" x14ac:dyDescent="0.2">
      <c r="D647" t="s">
        <v>307</v>
      </c>
      <c r="E647" s="103">
        <v>8752</v>
      </c>
      <c r="F647" s="103">
        <v>5160</v>
      </c>
      <c r="H647" s="98"/>
      <c r="I647" s="98"/>
    </row>
    <row r="648" spans="1:9" x14ac:dyDescent="0.2">
      <c r="D648" t="s">
        <v>191</v>
      </c>
      <c r="E648" s="103">
        <v>168761</v>
      </c>
      <c r="F648" s="103">
        <v>141643</v>
      </c>
      <c r="H648" s="98"/>
      <c r="I648" s="98"/>
    </row>
    <row r="649" spans="1:9" x14ac:dyDescent="0.2">
      <c r="C649" t="s">
        <v>308</v>
      </c>
      <c r="D649" t="s">
        <v>309</v>
      </c>
      <c r="E649" s="103">
        <v>158989</v>
      </c>
      <c r="F649" s="103">
        <v>10660</v>
      </c>
    </row>
    <row r="650" spans="1:9" x14ac:dyDescent="0.2">
      <c r="D650" t="s">
        <v>310</v>
      </c>
      <c r="E650" s="103">
        <v>167789</v>
      </c>
      <c r="F650" s="103">
        <v>154136</v>
      </c>
      <c r="H650" s="98"/>
      <c r="I650" s="98"/>
    </row>
    <row r="651" spans="1:9" x14ac:dyDescent="0.2">
      <c r="D651" t="s">
        <v>311</v>
      </c>
      <c r="E651" s="103">
        <v>156430</v>
      </c>
      <c r="F651" s="103">
        <v>161084</v>
      </c>
    </row>
    <row r="652" spans="1:9" x14ac:dyDescent="0.2">
      <c r="D652" t="s">
        <v>312</v>
      </c>
      <c r="E652" s="103">
        <v>115841</v>
      </c>
      <c r="F652" s="103">
        <v>51629</v>
      </c>
    </row>
    <row r="653" spans="1:9" x14ac:dyDescent="0.2">
      <c r="D653" t="s">
        <v>191</v>
      </c>
      <c r="E653" s="103">
        <v>143737</v>
      </c>
      <c r="F653" s="103">
        <v>93132</v>
      </c>
      <c r="H653" s="98"/>
      <c r="I653" s="98"/>
    </row>
    <row r="654" spans="1:9" x14ac:dyDescent="0.2">
      <c r="C654" t="s">
        <v>313</v>
      </c>
      <c r="D654" t="s">
        <v>314</v>
      </c>
      <c r="E654" s="103">
        <v>55971</v>
      </c>
      <c r="F654" s="103">
        <v>146412</v>
      </c>
      <c r="H654" s="98"/>
      <c r="I654" s="98"/>
    </row>
    <row r="655" spans="1:9" x14ac:dyDescent="0.2">
      <c r="D655" t="s">
        <v>315</v>
      </c>
      <c r="E655" s="103">
        <v>38413</v>
      </c>
      <c r="F655" s="103">
        <v>93658</v>
      </c>
    </row>
    <row r="656" spans="1:9" x14ac:dyDescent="0.2">
      <c r="D656" t="s">
        <v>316</v>
      </c>
      <c r="E656" s="103">
        <v>198940</v>
      </c>
      <c r="F656" s="103">
        <v>63160</v>
      </c>
    </row>
    <row r="657" spans="2:12" x14ac:dyDescent="0.2">
      <c r="D657" t="s">
        <v>317</v>
      </c>
      <c r="E657" s="103">
        <v>69527</v>
      </c>
      <c r="F657" s="103">
        <v>65374</v>
      </c>
    </row>
    <row r="658" spans="2:12" x14ac:dyDescent="0.2">
      <c r="D658" t="s">
        <v>318</v>
      </c>
      <c r="E658" s="103">
        <v>58933</v>
      </c>
      <c r="F658" s="103">
        <v>71040</v>
      </c>
    </row>
    <row r="659" spans="2:12" x14ac:dyDescent="0.2">
      <c r="D659" t="s">
        <v>191</v>
      </c>
      <c r="E659" s="103">
        <v>129700</v>
      </c>
      <c r="F659" s="103">
        <v>49714</v>
      </c>
      <c r="H659" s="98"/>
      <c r="I659" s="98"/>
    </row>
    <row r="660" spans="2:12" x14ac:dyDescent="0.2">
      <c r="C660" t="s">
        <v>319</v>
      </c>
      <c r="D660" t="s">
        <v>320</v>
      </c>
      <c r="E660" s="103">
        <v>82597</v>
      </c>
      <c r="F660" s="103">
        <v>10584</v>
      </c>
    </row>
    <row r="661" spans="2:12" x14ac:dyDescent="0.2">
      <c r="D661" t="s">
        <v>321</v>
      </c>
      <c r="E661" s="103">
        <v>121682</v>
      </c>
      <c r="F661" s="103">
        <v>16730</v>
      </c>
      <c r="H661" s="98"/>
      <c r="I661" s="98"/>
    </row>
    <row r="662" spans="2:12" x14ac:dyDescent="0.2">
      <c r="D662" t="s">
        <v>322</v>
      </c>
      <c r="E662" s="103">
        <v>85660</v>
      </c>
      <c r="F662" s="103">
        <v>2020</v>
      </c>
    </row>
    <row r="663" spans="2:12" x14ac:dyDescent="0.2">
      <c r="D663" t="s">
        <v>323</v>
      </c>
      <c r="E663" s="103">
        <v>18460</v>
      </c>
      <c r="F663" s="103">
        <v>180578</v>
      </c>
      <c r="H663" s="98"/>
      <c r="I663" s="98"/>
    </row>
    <row r="664" spans="2:12" x14ac:dyDescent="0.2">
      <c r="D664" t="s">
        <v>324</v>
      </c>
      <c r="E664" s="103">
        <v>199888</v>
      </c>
      <c r="F664" s="103">
        <v>103583</v>
      </c>
      <c r="H664" s="98"/>
      <c r="I664" s="98"/>
    </row>
    <row r="665" spans="2:12" x14ac:dyDescent="0.2">
      <c r="D665" t="s">
        <v>325</v>
      </c>
      <c r="E665" s="103">
        <v>100869</v>
      </c>
      <c r="F665" s="103">
        <v>151146</v>
      </c>
    </row>
    <row r="666" spans="2:12" x14ac:dyDescent="0.2">
      <c r="D666" t="s">
        <v>326</v>
      </c>
      <c r="E666" s="103">
        <v>117176</v>
      </c>
      <c r="F666" s="103">
        <v>140752</v>
      </c>
    </row>
    <row r="667" spans="2:12" x14ac:dyDescent="0.2">
      <c r="D667" t="s">
        <v>191</v>
      </c>
      <c r="E667" s="103">
        <v>106632</v>
      </c>
      <c r="F667" s="103">
        <v>169717</v>
      </c>
      <c r="H667" s="98"/>
      <c r="I667" s="98"/>
      <c r="K667" s="98"/>
      <c r="L667" s="98"/>
    </row>
    <row r="668" spans="2:12" x14ac:dyDescent="0.2">
      <c r="C668" t="s">
        <v>191</v>
      </c>
      <c r="E668" s="103">
        <v>14250</v>
      </c>
      <c r="F668" s="103">
        <v>140436</v>
      </c>
      <c r="H668" s="98"/>
      <c r="I668" s="98"/>
      <c r="K668" s="98"/>
      <c r="L668" s="98"/>
    </row>
    <row r="669" spans="2:12" x14ac:dyDescent="0.2">
      <c r="B669" t="s">
        <v>22</v>
      </c>
      <c r="C669" t="s">
        <v>327</v>
      </c>
      <c r="D669" t="s">
        <v>264</v>
      </c>
      <c r="E669" s="103">
        <v>136697</v>
      </c>
      <c r="F669" s="103">
        <v>59563</v>
      </c>
      <c r="H669" s="98"/>
    </row>
    <row r="670" spans="2:12" x14ac:dyDescent="0.2">
      <c r="D670" t="s">
        <v>205</v>
      </c>
      <c r="E670" s="103">
        <v>7277</v>
      </c>
      <c r="F670" s="103">
        <v>192564</v>
      </c>
      <c r="H670" s="98"/>
      <c r="I670" s="98"/>
    </row>
    <row r="671" spans="2:12" x14ac:dyDescent="0.2">
      <c r="D671" t="s">
        <v>262</v>
      </c>
      <c r="E671" s="103">
        <v>61059</v>
      </c>
      <c r="F671" s="103">
        <v>23996</v>
      </c>
      <c r="H671" s="98"/>
      <c r="I671" s="98"/>
    </row>
    <row r="672" spans="2:12" x14ac:dyDescent="0.2">
      <c r="D672" t="s">
        <v>263</v>
      </c>
      <c r="E672" s="103">
        <v>72523</v>
      </c>
      <c r="F672" s="103">
        <v>70183</v>
      </c>
      <c r="H672" s="98"/>
      <c r="I672" s="98"/>
      <c r="L672" s="98"/>
    </row>
    <row r="673" spans="3:12" x14ac:dyDescent="0.2">
      <c r="D673" t="s">
        <v>328</v>
      </c>
      <c r="E673" s="103">
        <v>97180</v>
      </c>
      <c r="F673" s="103">
        <v>35341</v>
      </c>
      <c r="H673" s="98"/>
      <c r="I673" s="98"/>
    </row>
    <row r="674" spans="3:12" x14ac:dyDescent="0.2">
      <c r="D674" t="s">
        <v>191</v>
      </c>
      <c r="E674" s="103">
        <v>60720</v>
      </c>
      <c r="F674" s="103">
        <v>199942</v>
      </c>
      <c r="H674" s="98"/>
      <c r="I674" s="98"/>
      <c r="K674" s="98"/>
      <c r="L674" s="98"/>
    </row>
    <row r="675" spans="3:12" x14ac:dyDescent="0.2">
      <c r="C675" t="s">
        <v>206</v>
      </c>
      <c r="D675" t="s">
        <v>207</v>
      </c>
      <c r="E675" s="103">
        <v>69909</v>
      </c>
      <c r="F675" s="103">
        <v>162540</v>
      </c>
      <c r="H675" s="98"/>
      <c r="I675" s="98"/>
    </row>
    <row r="676" spans="3:12" x14ac:dyDescent="0.2">
      <c r="D676" t="s">
        <v>272</v>
      </c>
      <c r="E676" s="103">
        <v>63792</v>
      </c>
      <c r="F676" s="103">
        <v>783</v>
      </c>
    </row>
    <row r="677" spans="3:12" x14ac:dyDescent="0.2">
      <c r="D677" t="s">
        <v>265</v>
      </c>
      <c r="E677" s="103">
        <v>9829</v>
      </c>
      <c r="F677" s="103">
        <v>178488</v>
      </c>
    </row>
    <row r="678" spans="3:12" x14ac:dyDescent="0.2">
      <c r="D678" t="s">
        <v>191</v>
      </c>
      <c r="E678" s="103">
        <v>41456</v>
      </c>
      <c r="F678" s="103">
        <v>69207</v>
      </c>
      <c r="H678" s="98"/>
      <c r="I678" s="98"/>
    </row>
    <row r="679" spans="3:12" x14ac:dyDescent="0.2">
      <c r="C679" t="s">
        <v>39</v>
      </c>
      <c r="D679" t="s">
        <v>329</v>
      </c>
      <c r="E679" s="103">
        <v>124735</v>
      </c>
      <c r="F679" s="103">
        <v>129595</v>
      </c>
    </row>
    <row r="680" spans="3:12" x14ac:dyDescent="0.2">
      <c r="D680" t="s">
        <v>330</v>
      </c>
      <c r="E680" s="103">
        <v>954</v>
      </c>
      <c r="F680" s="103">
        <v>11322</v>
      </c>
      <c r="H680" s="98"/>
      <c r="I680" s="98"/>
    </row>
    <row r="681" spans="3:12" x14ac:dyDescent="0.2">
      <c r="D681" t="s">
        <v>331</v>
      </c>
      <c r="E681" s="103">
        <v>162009</v>
      </c>
      <c r="F681" s="103">
        <v>160944</v>
      </c>
      <c r="H681" s="98"/>
      <c r="I681" s="98"/>
    </row>
    <row r="682" spans="3:12" x14ac:dyDescent="0.2">
      <c r="D682" t="s">
        <v>332</v>
      </c>
      <c r="E682" s="103">
        <v>88186</v>
      </c>
      <c r="F682" s="103">
        <v>139625</v>
      </c>
      <c r="H682" s="98"/>
    </row>
    <row r="683" spans="3:12" x14ac:dyDescent="0.2">
      <c r="D683" t="s">
        <v>333</v>
      </c>
      <c r="E683" s="103">
        <v>130301</v>
      </c>
      <c r="F683" s="103">
        <v>194754</v>
      </c>
    </row>
    <row r="684" spans="3:12" x14ac:dyDescent="0.2">
      <c r="D684" t="s">
        <v>191</v>
      </c>
      <c r="E684" s="103">
        <v>14289</v>
      </c>
      <c r="F684" s="103">
        <v>73664</v>
      </c>
      <c r="H684" s="98"/>
      <c r="I684" s="98"/>
    </row>
    <row r="685" spans="3:12" x14ac:dyDescent="0.2">
      <c r="C685" t="s">
        <v>334</v>
      </c>
      <c r="D685" t="s">
        <v>208</v>
      </c>
      <c r="E685" s="103">
        <v>99614</v>
      </c>
      <c r="F685" s="103">
        <v>173867</v>
      </c>
    </row>
    <row r="686" spans="3:12" x14ac:dyDescent="0.2">
      <c r="D686" t="s">
        <v>209</v>
      </c>
      <c r="E686" s="103">
        <v>170603</v>
      </c>
      <c r="F686" s="103">
        <v>167418</v>
      </c>
      <c r="H686" s="98"/>
      <c r="I686" s="98"/>
      <c r="K686" s="98"/>
    </row>
    <row r="687" spans="3:12" x14ac:dyDescent="0.2">
      <c r="D687" t="s">
        <v>335</v>
      </c>
      <c r="E687" s="103">
        <v>154758</v>
      </c>
      <c r="F687" s="103">
        <v>25983</v>
      </c>
      <c r="I687" s="98"/>
    </row>
    <row r="688" spans="3:12" x14ac:dyDescent="0.2">
      <c r="D688" t="s">
        <v>210</v>
      </c>
      <c r="E688" s="103">
        <v>185616</v>
      </c>
      <c r="F688" s="103">
        <v>56093</v>
      </c>
    </row>
    <row r="689" spans="3:12" x14ac:dyDescent="0.2">
      <c r="D689" t="s">
        <v>211</v>
      </c>
      <c r="E689" s="103">
        <v>45442</v>
      </c>
      <c r="F689" s="103">
        <v>46180</v>
      </c>
    </row>
    <row r="690" spans="3:12" x14ac:dyDescent="0.2">
      <c r="D690" t="s">
        <v>276</v>
      </c>
      <c r="E690" s="103">
        <v>60761</v>
      </c>
      <c r="F690" s="103">
        <v>82275</v>
      </c>
    </row>
    <row r="691" spans="3:12" x14ac:dyDescent="0.2">
      <c r="D691" t="s">
        <v>212</v>
      </c>
      <c r="E691" s="103">
        <v>124039</v>
      </c>
      <c r="F691" s="103">
        <v>162666</v>
      </c>
    </row>
    <row r="692" spans="3:12" x14ac:dyDescent="0.2">
      <c r="D692" t="s">
        <v>191</v>
      </c>
      <c r="E692" s="103">
        <v>143148</v>
      </c>
      <c r="F692" s="103">
        <v>68320</v>
      </c>
      <c r="H692" s="98"/>
      <c r="I692" s="98"/>
      <c r="K692" s="98"/>
      <c r="L692" s="98"/>
    </row>
    <row r="693" spans="3:12" x14ac:dyDescent="0.2">
      <c r="C693" t="s">
        <v>336</v>
      </c>
      <c r="D693" t="s">
        <v>337</v>
      </c>
      <c r="E693" s="103">
        <v>66474</v>
      </c>
      <c r="F693" s="103">
        <v>106879</v>
      </c>
      <c r="H693" s="98"/>
      <c r="I693" s="98"/>
    </row>
    <row r="694" spans="3:12" x14ac:dyDescent="0.2">
      <c r="D694" t="s">
        <v>339</v>
      </c>
      <c r="E694" s="103">
        <v>140181</v>
      </c>
      <c r="F694" s="103">
        <v>22292</v>
      </c>
    </row>
    <row r="695" spans="3:12" x14ac:dyDescent="0.2">
      <c r="D695" t="s">
        <v>340</v>
      </c>
      <c r="E695" s="103">
        <v>125628</v>
      </c>
      <c r="F695" s="103">
        <v>164337</v>
      </c>
    </row>
    <row r="696" spans="3:12" x14ac:dyDescent="0.2">
      <c r="D696" t="s">
        <v>341</v>
      </c>
      <c r="E696" s="103">
        <v>198885</v>
      </c>
      <c r="F696" s="103">
        <v>3354</v>
      </c>
    </row>
    <row r="697" spans="3:12" x14ac:dyDescent="0.2">
      <c r="D697" t="s">
        <v>342</v>
      </c>
      <c r="E697" s="103">
        <v>194326</v>
      </c>
      <c r="F697" s="103">
        <v>126192</v>
      </c>
    </row>
    <row r="698" spans="3:12" x14ac:dyDescent="0.2">
      <c r="D698" t="s">
        <v>191</v>
      </c>
      <c r="E698" s="103">
        <v>14910</v>
      </c>
      <c r="F698" s="103">
        <v>137580</v>
      </c>
      <c r="H698" s="98"/>
      <c r="I698" s="98"/>
    </row>
    <row r="699" spans="3:12" x14ac:dyDescent="0.2">
      <c r="C699" t="s">
        <v>76</v>
      </c>
      <c r="D699" t="s">
        <v>266</v>
      </c>
      <c r="E699" s="103">
        <v>24401</v>
      </c>
      <c r="F699" s="103">
        <v>11686</v>
      </c>
    </row>
    <row r="700" spans="3:12" x14ac:dyDescent="0.2">
      <c r="D700" t="s">
        <v>191</v>
      </c>
      <c r="E700" s="103">
        <v>87012</v>
      </c>
      <c r="F700" s="103">
        <v>75343</v>
      </c>
    </row>
    <row r="701" spans="3:12" x14ac:dyDescent="0.2">
      <c r="C701" t="s">
        <v>40</v>
      </c>
      <c r="D701" t="s">
        <v>343</v>
      </c>
      <c r="E701" s="103">
        <v>84500</v>
      </c>
      <c r="F701" s="103">
        <v>130125</v>
      </c>
      <c r="K701" s="98"/>
      <c r="L701" s="98"/>
    </row>
    <row r="702" spans="3:12" x14ac:dyDescent="0.2">
      <c r="D702" t="s">
        <v>344</v>
      </c>
      <c r="E702" s="103">
        <v>94868</v>
      </c>
      <c r="F702" s="103">
        <v>57246</v>
      </c>
      <c r="H702" s="98"/>
    </row>
    <row r="703" spans="3:12" x14ac:dyDescent="0.2">
      <c r="D703" t="s">
        <v>214</v>
      </c>
      <c r="E703" s="103">
        <v>127201</v>
      </c>
      <c r="F703" s="103">
        <v>112696</v>
      </c>
    </row>
    <row r="704" spans="3:12" x14ac:dyDescent="0.2">
      <c r="D704" t="s">
        <v>277</v>
      </c>
      <c r="E704" s="103">
        <v>180390</v>
      </c>
      <c r="F704" s="103">
        <v>185567</v>
      </c>
    </row>
    <row r="705" spans="2:12" x14ac:dyDescent="0.2">
      <c r="D705" t="s">
        <v>191</v>
      </c>
      <c r="E705" s="103">
        <v>25451</v>
      </c>
      <c r="F705" s="103">
        <v>107515</v>
      </c>
      <c r="H705" s="98"/>
      <c r="I705" s="98"/>
      <c r="K705" s="98"/>
      <c r="L705" s="98"/>
    </row>
    <row r="706" spans="2:12" x14ac:dyDescent="0.2">
      <c r="C706" t="s">
        <v>38</v>
      </c>
      <c r="D706" t="s">
        <v>345</v>
      </c>
      <c r="E706" s="103">
        <v>56106</v>
      </c>
      <c r="F706" s="103">
        <v>110857</v>
      </c>
    </row>
    <row r="707" spans="2:12" x14ac:dyDescent="0.2">
      <c r="D707" t="s">
        <v>346</v>
      </c>
      <c r="E707" s="103">
        <v>67602</v>
      </c>
      <c r="F707" s="103">
        <v>165042</v>
      </c>
    </row>
    <row r="708" spans="2:12" x14ac:dyDescent="0.2">
      <c r="D708" t="s">
        <v>347</v>
      </c>
      <c r="E708" s="103">
        <v>35971</v>
      </c>
      <c r="F708" s="103">
        <v>38582</v>
      </c>
    </row>
    <row r="709" spans="2:12" x14ac:dyDescent="0.2">
      <c r="D709" t="s">
        <v>191</v>
      </c>
      <c r="E709" s="103">
        <v>198708</v>
      </c>
      <c r="F709" s="103">
        <v>193697</v>
      </c>
    </row>
    <row r="710" spans="2:12" x14ac:dyDescent="0.2">
      <c r="C710" t="s">
        <v>191</v>
      </c>
      <c r="E710" s="103">
        <v>104371</v>
      </c>
      <c r="F710" s="103">
        <v>153258</v>
      </c>
      <c r="H710" s="98"/>
      <c r="I710" s="98"/>
      <c r="K710" s="98"/>
      <c r="L710" s="98"/>
    </row>
    <row r="711" spans="2:12" x14ac:dyDescent="0.2">
      <c r="B711" t="s">
        <v>77</v>
      </c>
      <c r="C711" t="s">
        <v>77</v>
      </c>
      <c r="D711" t="s">
        <v>77</v>
      </c>
      <c r="E711" s="103">
        <v>121028</v>
      </c>
      <c r="F711" s="103">
        <v>91759</v>
      </c>
    </row>
    <row r="712" spans="2:12" x14ac:dyDescent="0.2">
      <c r="D712" t="s">
        <v>191</v>
      </c>
      <c r="E712" s="103">
        <v>188082</v>
      </c>
      <c r="F712" s="103">
        <v>50248</v>
      </c>
    </row>
    <row r="713" spans="2:12" x14ac:dyDescent="0.2">
      <c r="C713" t="s">
        <v>191</v>
      </c>
      <c r="E713" s="103">
        <v>179363</v>
      </c>
      <c r="F713" s="103">
        <v>61557</v>
      </c>
    </row>
    <row r="714" spans="2:12" x14ac:dyDescent="0.2">
      <c r="B714" t="s">
        <v>23</v>
      </c>
      <c r="C714" t="s">
        <v>349</v>
      </c>
      <c r="D714" t="s">
        <v>215</v>
      </c>
      <c r="E714" s="103">
        <v>187813</v>
      </c>
      <c r="F714" s="103">
        <v>73589</v>
      </c>
      <c r="H714" s="98"/>
    </row>
    <row r="715" spans="2:12" x14ac:dyDescent="0.2">
      <c r="D715" t="s">
        <v>216</v>
      </c>
      <c r="E715" s="103">
        <v>57041</v>
      </c>
      <c r="F715" s="103">
        <v>165256</v>
      </c>
    </row>
    <row r="716" spans="2:12" x14ac:dyDescent="0.2">
      <c r="D716" t="s">
        <v>217</v>
      </c>
      <c r="E716" s="103">
        <v>111966</v>
      </c>
      <c r="F716" s="103">
        <v>100728</v>
      </c>
    </row>
    <row r="717" spans="2:12" x14ac:dyDescent="0.2">
      <c r="D717" t="s">
        <v>350</v>
      </c>
      <c r="E717" s="103">
        <v>74831</v>
      </c>
      <c r="F717" s="103">
        <v>40154</v>
      </c>
    </row>
    <row r="718" spans="2:12" x14ac:dyDescent="0.2">
      <c r="D718" t="s">
        <v>218</v>
      </c>
      <c r="E718" s="103">
        <v>77034</v>
      </c>
      <c r="F718" s="103">
        <v>30773</v>
      </c>
      <c r="H718" s="98"/>
    </row>
    <row r="719" spans="2:12" x14ac:dyDescent="0.2">
      <c r="D719" t="s">
        <v>191</v>
      </c>
      <c r="E719" s="103">
        <v>183868</v>
      </c>
      <c r="F719" s="103">
        <v>64667</v>
      </c>
      <c r="H719" s="98"/>
      <c r="I719" s="98"/>
    </row>
    <row r="720" spans="2:12" x14ac:dyDescent="0.2">
      <c r="C720" t="s">
        <v>25</v>
      </c>
      <c r="D720" t="s">
        <v>219</v>
      </c>
      <c r="E720" s="103">
        <v>8112</v>
      </c>
      <c r="F720" s="103">
        <v>145752</v>
      </c>
    </row>
    <row r="721" spans="3:9" x14ac:dyDescent="0.2">
      <c r="D721" t="s">
        <v>220</v>
      </c>
      <c r="E721" s="103">
        <v>56562</v>
      </c>
      <c r="F721" s="103">
        <v>113282</v>
      </c>
    </row>
    <row r="722" spans="3:9" x14ac:dyDescent="0.2">
      <c r="D722" t="s">
        <v>257</v>
      </c>
      <c r="E722" s="103">
        <v>157712</v>
      </c>
      <c r="F722" s="103">
        <v>112479</v>
      </c>
    </row>
    <row r="723" spans="3:9" x14ac:dyDescent="0.2">
      <c r="D723" t="s">
        <v>221</v>
      </c>
      <c r="E723" s="103">
        <v>188053</v>
      </c>
      <c r="F723" s="103">
        <v>78008</v>
      </c>
      <c r="H723" s="98"/>
    </row>
    <row r="724" spans="3:9" x14ac:dyDescent="0.2">
      <c r="D724" t="s">
        <v>351</v>
      </c>
      <c r="E724" s="103">
        <v>14788</v>
      </c>
      <c r="F724" s="103">
        <v>26694</v>
      </c>
      <c r="H724" s="98"/>
    </row>
    <row r="725" spans="3:9" x14ac:dyDescent="0.2">
      <c r="D725" t="s">
        <v>191</v>
      </c>
      <c r="E725" s="103">
        <v>185890</v>
      </c>
      <c r="F725" s="103">
        <v>34724</v>
      </c>
      <c r="H725" s="98"/>
      <c r="I725" s="98"/>
    </row>
    <row r="726" spans="3:9" x14ac:dyDescent="0.2">
      <c r="C726" t="s">
        <v>352</v>
      </c>
      <c r="D726" t="s">
        <v>353</v>
      </c>
      <c r="E726" s="103">
        <v>43834</v>
      </c>
      <c r="F726" s="103">
        <v>23171</v>
      </c>
    </row>
    <row r="727" spans="3:9" x14ac:dyDescent="0.2">
      <c r="D727" t="s">
        <v>249</v>
      </c>
      <c r="E727" s="103">
        <v>21657</v>
      </c>
      <c r="F727" s="103">
        <v>54126</v>
      </c>
    </row>
    <row r="728" spans="3:9" x14ac:dyDescent="0.2">
      <c r="D728" t="s">
        <v>354</v>
      </c>
      <c r="E728" s="103">
        <v>146409</v>
      </c>
      <c r="F728" s="103">
        <v>123100</v>
      </c>
      <c r="H728" s="98"/>
      <c r="I728" s="98"/>
    </row>
    <row r="729" spans="3:9" x14ac:dyDescent="0.2">
      <c r="D729" t="s">
        <v>355</v>
      </c>
      <c r="E729" s="103">
        <v>186132</v>
      </c>
      <c r="F729" s="103">
        <v>5982</v>
      </c>
    </row>
    <row r="730" spans="3:9" x14ac:dyDescent="0.2">
      <c r="D730" t="s">
        <v>222</v>
      </c>
      <c r="E730" s="103">
        <v>48487</v>
      </c>
      <c r="F730" s="103">
        <v>146306</v>
      </c>
    </row>
    <row r="731" spans="3:9" x14ac:dyDescent="0.2">
      <c r="D731" t="s">
        <v>356</v>
      </c>
      <c r="E731" s="103">
        <v>135983</v>
      </c>
      <c r="F731" s="103">
        <v>41191</v>
      </c>
    </row>
    <row r="732" spans="3:9" x14ac:dyDescent="0.2">
      <c r="D732" t="s">
        <v>191</v>
      </c>
      <c r="E732" s="103">
        <v>107647</v>
      </c>
      <c r="F732" s="103">
        <v>70437</v>
      </c>
      <c r="H732" s="98"/>
      <c r="I732" s="98"/>
    </row>
    <row r="733" spans="3:9" x14ac:dyDescent="0.2">
      <c r="C733" t="s">
        <v>24</v>
      </c>
      <c r="D733" t="s">
        <v>357</v>
      </c>
      <c r="E733" s="103">
        <v>179769</v>
      </c>
      <c r="F733" s="103">
        <v>87319</v>
      </c>
    </row>
    <row r="734" spans="3:9" x14ac:dyDescent="0.2">
      <c r="D734" t="s">
        <v>223</v>
      </c>
      <c r="E734" s="103">
        <v>107911</v>
      </c>
      <c r="F734" s="103">
        <v>192518</v>
      </c>
    </row>
    <row r="735" spans="3:9" x14ac:dyDescent="0.2">
      <c r="D735" t="s">
        <v>358</v>
      </c>
      <c r="E735" s="103">
        <v>192335</v>
      </c>
      <c r="F735" s="103">
        <v>91715</v>
      </c>
      <c r="H735" s="98"/>
    </row>
    <row r="736" spans="3:9" x14ac:dyDescent="0.2">
      <c r="D736" t="s">
        <v>359</v>
      </c>
      <c r="E736" s="103">
        <v>170782</v>
      </c>
      <c r="F736" s="103">
        <v>49277</v>
      </c>
    </row>
    <row r="737" spans="3:16" x14ac:dyDescent="0.2">
      <c r="D737" t="s">
        <v>191</v>
      </c>
      <c r="E737" s="103">
        <v>113587</v>
      </c>
      <c r="F737" s="103">
        <v>111531</v>
      </c>
      <c r="H737" s="98"/>
      <c r="I737" s="98"/>
    </row>
    <row r="738" spans="3:16" x14ac:dyDescent="0.2">
      <c r="C738" t="s">
        <v>360</v>
      </c>
      <c r="D738" t="s">
        <v>224</v>
      </c>
      <c r="E738" s="103">
        <v>129338</v>
      </c>
      <c r="F738" s="103">
        <v>16602</v>
      </c>
      <c r="H738" s="98"/>
      <c r="I738" s="98"/>
    </row>
    <row r="739" spans="3:16" x14ac:dyDescent="0.2">
      <c r="D739" t="s">
        <v>267</v>
      </c>
      <c r="E739" s="103">
        <v>195803</v>
      </c>
      <c r="F739" s="103">
        <v>99423</v>
      </c>
    </row>
    <row r="740" spans="3:16" x14ac:dyDescent="0.2">
      <c r="D740" t="s">
        <v>225</v>
      </c>
      <c r="E740" s="103">
        <v>67559</v>
      </c>
      <c r="F740" s="103">
        <v>15907</v>
      </c>
    </row>
    <row r="741" spans="3:16" x14ac:dyDescent="0.2">
      <c r="D741" t="s">
        <v>361</v>
      </c>
      <c r="E741" s="103">
        <v>178469</v>
      </c>
      <c r="F741" s="103">
        <v>119526</v>
      </c>
      <c r="H741" s="98"/>
      <c r="P741" s="99"/>
    </row>
    <row r="742" spans="3:16" x14ac:dyDescent="0.2">
      <c r="D742" t="s">
        <v>226</v>
      </c>
      <c r="E742" s="103">
        <v>127226</v>
      </c>
      <c r="F742" s="103">
        <v>129408</v>
      </c>
    </row>
    <row r="743" spans="3:16" x14ac:dyDescent="0.2">
      <c r="D743" t="s">
        <v>191</v>
      </c>
      <c r="E743" s="103">
        <v>112681</v>
      </c>
      <c r="F743" s="103">
        <v>50922</v>
      </c>
      <c r="H743" s="98"/>
      <c r="I743" s="98"/>
    </row>
    <row r="744" spans="3:16" x14ac:dyDescent="0.2">
      <c r="C744" t="s">
        <v>362</v>
      </c>
      <c r="D744" t="s">
        <v>227</v>
      </c>
      <c r="E744" s="103">
        <v>182910</v>
      </c>
      <c r="F744" s="103">
        <v>21948</v>
      </c>
    </row>
    <row r="745" spans="3:16" x14ac:dyDescent="0.2">
      <c r="D745" t="s">
        <v>363</v>
      </c>
      <c r="E745" s="103">
        <v>45970</v>
      </c>
      <c r="F745" s="103">
        <v>154882</v>
      </c>
    </row>
    <row r="746" spans="3:16" x14ac:dyDescent="0.2">
      <c r="D746" t="s">
        <v>228</v>
      </c>
      <c r="E746" s="103">
        <v>23376</v>
      </c>
      <c r="F746" s="103">
        <v>146438</v>
      </c>
    </row>
    <row r="747" spans="3:16" x14ac:dyDescent="0.2">
      <c r="D747" t="s">
        <v>229</v>
      </c>
      <c r="E747" s="103">
        <v>118663</v>
      </c>
      <c r="F747" s="103">
        <v>164241</v>
      </c>
    </row>
    <row r="748" spans="3:16" x14ac:dyDescent="0.2">
      <c r="D748" t="s">
        <v>273</v>
      </c>
      <c r="E748" s="103">
        <v>134468</v>
      </c>
      <c r="F748" s="103">
        <v>11503</v>
      </c>
    </row>
    <row r="749" spans="3:16" x14ac:dyDescent="0.2">
      <c r="D749" t="s">
        <v>191</v>
      </c>
      <c r="E749" s="103">
        <v>20868</v>
      </c>
      <c r="F749" s="103">
        <v>176607</v>
      </c>
      <c r="H749" s="98"/>
      <c r="I749" s="98"/>
    </row>
    <row r="750" spans="3:16" x14ac:dyDescent="0.2">
      <c r="C750" t="s">
        <v>364</v>
      </c>
      <c r="D750" t="s">
        <v>365</v>
      </c>
      <c r="E750" s="103">
        <v>147448</v>
      </c>
      <c r="F750" s="103">
        <v>14422</v>
      </c>
      <c r="H750" s="98"/>
    </row>
    <row r="751" spans="3:16" x14ac:dyDescent="0.2">
      <c r="D751" t="s">
        <v>230</v>
      </c>
      <c r="E751" s="103">
        <v>32623</v>
      </c>
      <c r="F751" s="103">
        <v>196434</v>
      </c>
    </row>
    <row r="752" spans="3:16" x14ac:dyDescent="0.2">
      <c r="D752" t="s">
        <v>366</v>
      </c>
      <c r="E752" s="103">
        <v>181234</v>
      </c>
      <c r="F752" s="103">
        <v>181837</v>
      </c>
    </row>
    <row r="753" spans="2:12" x14ac:dyDescent="0.2">
      <c r="D753" t="s">
        <v>191</v>
      </c>
      <c r="E753" s="103">
        <v>16193</v>
      </c>
      <c r="F753" s="103">
        <v>106705</v>
      </c>
      <c r="H753" s="98"/>
      <c r="I753" s="98"/>
    </row>
    <row r="754" spans="2:12" x14ac:dyDescent="0.2">
      <c r="C754" t="s">
        <v>26</v>
      </c>
      <c r="D754" t="s">
        <v>231</v>
      </c>
      <c r="E754" s="103">
        <v>188942</v>
      </c>
      <c r="F754" s="103">
        <v>148846</v>
      </c>
    </row>
    <row r="755" spans="2:12" x14ac:dyDescent="0.2">
      <c r="D755" t="s">
        <v>367</v>
      </c>
      <c r="E755" s="103">
        <v>157816</v>
      </c>
      <c r="F755" s="103">
        <v>115097</v>
      </c>
      <c r="H755" s="98"/>
    </row>
    <row r="756" spans="2:12" x14ac:dyDescent="0.2">
      <c r="D756" t="s">
        <v>368</v>
      </c>
      <c r="E756" s="103">
        <v>190038</v>
      </c>
      <c r="F756" s="103">
        <v>34361</v>
      </c>
      <c r="H756" s="98"/>
    </row>
    <row r="757" spans="2:12" x14ac:dyDescent="0.2">
      <c r="D757" t="s">
        <v>232</v>
      </c>
      <c r="E757" s="103">
        <v>112072</v>
      </c>
      <c r="F757" s="103">
        <v>146777</v>
      </c>
    </row>
    <row r="758" spans="2:12" x14ac:dyDescent="0.2">
      <c r="D758" t="s">
        <v>275</v>
      </c>
      <c r="E758" s="103">
        <v>22526</v>
      </c>
      <c r="F758" s="103">
        <v>145042</v>
      </c>
    </row>
    <row r="759" spans="2:12" x14ac:dyDescent="0.2">
      <c r="D759" t="s">
        <v>233</v>
      </c>
      <c r="E759" s="103">
        <v>195768</v>
      </c>
      <c r="F759" s="103">
        <v>6302</v>
      </c>
    </row>
    <row r="760" spans="2:12" x14ac:dyDescent="0.2">
      <c r="D760" t="s">
        <v>191</v>
      </c>
      <c r="E760" s="103">
        <v>3078</v>
      </c>
      <c r="F760" s="103">
        <v>154018</v>
      </c>
      <c r="H760" s="98"/>
      <c r="I760" s="98"/>
      <c r="K760" s="98"/>
    </row>
    <row r="761" spans="2:12" x14ac:dyDescent="0.2">
      <c r="C761" t="s">
        <v>369</v>
      </c>
      <c r="D761" t="s">
        <v>234</v>
      </c>
      <c r="E761" s="103">
        <v>65759</v>
      </c>
      <c r="F761" s="103">
        <v>92470</v>
      </c>
    </row>
    <row r="762" spans="2:12" x14ac:dyDescent="0.2">
      <c r="D762" t="s">
        <v>235</v>
      </c>
      <c r="E762" s="103">
        <v>149953</v>
      </c>
      <c r="F762" s="103">
        <v>188725</v>
      </c>
    </row>
    <row r="763" spans="2:12" x14ac:dyDescent="0.2">
      <c r="D763" t="s">
        <v>370</v>
      </c>
      <c r="E763" s="103">
        <v>110406</v>
      </c>
      <c r="F763" s="103">
        <v>164603</v>
      </c>
    </row>
    <row r="764" spans="2:12" x14ac:dyDescent="0.2">
      <c r="D764" t="s">
        <v>191</v>
      </c>
      <c r="E764" s="103">
        <v>146524</v>
      </c>
      <c r="F764" s="103">
        <v>78895</v>
      </c>
    </row>
    <row r="765" spans="2:12" x14ac:dyDescent="0.2">
      <c r="C765" t="s">
        <v>191</v>
      </c>
      <c r="E765" s="103">
        <v>182567</v>
      </c>
      <c r="F765" s="103">
        <v>160865</v>
      </c>
      <c r="H765" s="98"/>
      <c r="I765" s="98"/>
      <c r="K765" s="98"/>
      <c r="L765" s="98"/>
    </row>
    <row r="766" spans="2:12" x14ac:dyDescent="0.2">
      <c r="B766" t="s">
        <v>19</v>
      </c>
      <c r="C766" t="s">
        <v>371</v>
      </c>
      <c r="D766" t="s">
        <v>372</v>
      </c>
      <c r="E766" s="103">
        <v>71859</v>
      </c>
      <c r="F766" s="103">
        <v>118440</v>
      </c>
    </row>
    <row r="767" spans="2:12" x14ac:dyDescent="0.2">
      <c r="D767" t="s">
        <v>373</v>
      </c>
      <c r="E767" s="103">
        <v>15527</v>
      </c>
      <c r="F767" s="103">
        <v>117386</v>
      </c>
    </row>
    <row r="768" spans="2:12" x14ac:dyDescent="0.2">
      <c r="D768" t="s">
        <v>374</v>
      </c>
      <c r="E768" s="103">
        <v>97446</v>
      </c>
      <c r="F768" s="103">
        <v>41246</v>
      </c>
      <c r="H768" s="98"/>
      <c r="I768" s="98"/>
    </row>
    <row r="769" spans="3:11" x14ac:dyDescent="0.2">
      <c r="D769" t="s">
        <v>375</v>
      </c>
      <c r="E769" s="103">
        <v>119017</v>
      </c>
      <c r="F769" s="103">
        <v>69186</v>
      </c>
    </row>
    <row r="770" spans="3:11" x14ac:dyDescent="0.2">
      <c r="D770" t="s">
        <v>376</v>
      </c>
      <c r="E770" s="103">
        <v>162273</v>
      </c>
      <c r="F770" s="103">
        <v>88766</v>
      </c>
    </row>
    <row r="771" spans="3:11" x14ac:dyDescent="0.2">
      <c r="D771" t="s">
        <v>377</v>
      </c>
      <c r="E771" s="103">
        <v>82936</v>
      </c>
      <c r="F771" s="103">
        <v>182705</v>
      </c>
    </row>
    <row r="772" spans="3:11" x14ac:dyDescent="0.2">
      <c r="D772" t="s">
        <v>191</v>
      </c>
      <c r="E772" s="103">
        <v>186208</v>
      </c>
      <c r="F772" s="103">
        <v>171466</v>
      </c>
      <c r="H772" s="98"/>
      <c r="I772" s="98"/>
    </row>
    <row r="773" spans="3:11" x14ac:dyDescent="0.2">
      <c r="C773" t="s">
        <v>382</v>
      </c>
      <c r="D773" t="s">
        <v>383</v>
      </c>
      <c r="E773" s="103">
        <v>169241</v>
      </c>
      <c r="F773" s="103">
        <v>14254</v>
      </c>
    </row>
    <row r="774" spans="3:11" x14ac:dyDescent="0.2">
      <c r="D774" t="s">
        <v>384</v>
      </c>
      <c r="E774" s="103">
        <v>72357</v>
      </c>
      <c r="F774" s="103">
        <v>131929</v>
      </c>
    </row>
    <row r="775" spans="3:11" x14ac:dyDescent="0.2">
      <c r="D775" t="s">
        <v>385</v>
      </c>
      <c r="E775" s="103">
        <v>101023</v>
      </c>
      <c r="F775" s="103">
        <v>133822</v>
      </c>
      <c r="H775" s="98"/>
      <c r="I775" s="98"/>
    </row>
    <row r="776" spans="3:11" x14ac:dyDescent="0.2">
      <c r="D776" t="s">
        <v>386</v>
      </c>
      <c r="E776" s="103">
        <v>20358</v>
      </c>
      <c r="F776" s="103">
        <v>128313</v>
      </c>
      <c r="H776" s="98"/>
      <c r="I776" s="98"/>
    </row>
    <row r="777" spans="3:11" x14ac:dyDescent="0.2">
      <c r="D777" t="s">
        <v>387</v>
      </c>
      <c r="E777" s="103">
        <v>26675</v>
      </c>
      <c r="F777" s="103">
        <v>60029</v>
      </c>
      <c r="H777" s="98"/>
      <c r="I777" s="98"/>
    </row>
    <row r="778" spans="3:11" x14ac:dyDescent="0.2">
      <c r="D778" t="s">
        <v>191</v>
      </c>
      <c r="E778" s="103">
        <v>193923</v>
      </c>
      <c r="F778" s="103">
        <v>112510</v>
      </c>
      <c r="H778" s="98"/>
      <c r="I778" s="98"/>
      <c r="K778" s="98"/>
    </row>
    <row r="779" spans="3:11" x14ac:dyDescent="0.2">
      <c r="C779" t="s">
        <v>388</v>
      </c>
      <c r="D779" t="s">
        <v>236</v>
      </c>
      <c r="E779" s="103">
        <v>32293</v>
      </c>
      <c r="F779" s="103">
        <v>77187</v>
      </c>
    </row>
    <row r="780" spans="3:11" x14ac:dyDescent="0.2">
      <c r="D780" t="s">
        <v>390</v>
      </c>
      <c r="E780" s="103">
        <v>104786</v>
      </c>
      <c r="F780" s="103">
        <v>16537</v>
      </c>
      <c r="H780" s="98"/>
      <c r="I780" s="98"/>
    </row>
    <row r="781" spans="3:11" x14ac:dyDescent="0.2">
      <c r="D781" t="s">
        <v>391</v>
      </c>
      <c r="E781" s="103">
        <v>158876</v>
      </c>
      <c r="F781" s="103">
        <v>77374</v>
      </c>
    </row>
    <row r="782" spans="3:11" x14ac:dyDescent="0.2">
      <c r="D782" t="s">
        <v>191</v>
      </c>
      <c r="E782" s="103">
        <v>89649</v>
      </c>
      <c r="F782" s="103">
        <v>167359</v>
      </c>
      <c r="H782" s="98"/>
      <c r="I782" s="98"/>
    </row>
    <row r="783" spans="3:11" x14ac:dyDescent="0.2">
      <c r="C783" t="s">
        <v>20</v>
      </c>
      <c r="D783" t="s">
        <v>237</v>
      </c>
      <c r="E783" s="103">
        <v>167911</v>
      </c>
      <c r="F783" s="103">
        <v>69341</v>
      </c>
      <c r="H783" s="98"/>
    </row>
    <row r="784" spans="3:11" x14ac:dyDescent="0.2">
      <c r="D784" t="s">
        <v>238</v>
      </c>
      <c r="E784" s="103">
        <v>106504</v>
      </c>
      <c r="F784" s="103">
        <v>59591</v>
      </c>
    </row>
    <row r="785" spans="3:9" x14ac:dyDescent="0.2">
      <c r="D785" t="s">
        <v>191</v>
      </c>
      <c r="E785" s="103">
        <v>37880</v>
      </c>
      <c r="F785" s="103">
        <v>119333</v>
      </c>
      <c r="H785" s="98"/>
    </row>
    <row r="786" spans="3:9" x14ac:dyDescent="0.2">
      <c r="C786" t="s">
        <v>392</v>
      </c>
      <c r="D786" t="s">
        <v>239</v>
      </c>
      <c r="E786" s="103">
        <v>199343</v>
      </c>
      <c r="F786" s="103">
        <v>160134</v>
      </c>
    </row>
    <row r="787" spans="3:9" x14ac:dyDescent="0.2">
      <c r="D787" t="s">
        <v>240</v>
      </c>
      <c r="E787" s="103">
        <v>23770</v>
      </c>
      <c r="F787" s="103">
        <v>76620</v>
      </c>
    </row>
    <row r="788" spans="3:9" x14ac:dyDescent="0.2">
      <c r="D788" t="s">
        <v>393</v>
      </c>
      <c r="E788" s="103">
        <v>248</v>
      </c>
      <c r="F788" s="103">
        <v>36283</v>
      </c>
      <c r="H788" s="98"/>
      <c r="I788" s="98"/>
    </row>
    <row r="789" spans="3:9" x14ac:dyDescent="0.2">
      <c r="D789" t="s">
        <v>241</v>
      </c>
      <c r="E789" s="103">
        <v>185834</v>
      </c>
      <c r="F789" s="103">
        <v>52457</v>
      </c>
    </row>
    <row r="790" spans="3:9" x14ac:dyDescent="0.2">
      <c r="D790" t="s">
        <v>191</v>
      </c>
      <c r="E790" s="103">
        <v>90671</v>
      </c>
      <c r="F790" s="103">
        <v>184906</v>
      </c>
      <c r="H790" s="98"/>
      <c r="I790" s="98"/>
    </row>
    <row r="791" spans="3:9" x14ac:dyDescent="0.2">
      <c r="C791" t="s">
        <v>394</v>
      </c>
      <c r="D791" t="s">
        <v>395</v>
      </c>
      <c r="E791" s="103">
        <v>157057</v>
      </c>
      <c r="F791" s="103">
        <v>82715</v>
      </c>
    </row>
    <row r="792" spans="3:9" x14ac:dyDescent="0.2">
      <c r="D792" t="s">
        <v>396</v>
      </c>
      <c r="E792" s="103">
        <v>141061</v>
      </c>
      <c r="F792" s="103">
        <v>35381</v>
      </c>
    </row>
    <row r="793" spans="3:9" x14ac:dyDescent="0.2">
      <c r="D793" t="s">
        <v>397</v>
      </c>
      <c r="E793" s="103">
        <v>25492</v>
      </c>
      <c r="F793" s="103">
        <v>103798</v>
      </c>
    </row>
    <row r="794" spans="3:9" x14ac:dyDescent="0.2">
      <c r="D794" t="s">
        <v>191</v>
      </c>
      <c r="E794" s="103">
        <v>25408</v>
      </c>
      <c r="F794" s="103">
        <v>167053</v>
      </c>
      <c r="I794" s="98"/>
    </row>
    <row r="795" spans="3:9" x14ac:dyDescent="0.2">
      <c r="C795" t="s">
        <v>398</v>
      </c>
      <c r="D795" t="s">
        <v>399</v>
      </c>
      <c r="E795" s="103">
        <v>164811</v>
      </c>
      <c r="F795" s="103">
        <v>127428</v>
      </c>
    </row>
    <row r="796" spans="3:9" x14ac:dyDescent="0.2">
      <c r="D796" t="s">
        <v>400</v>
      </c>
      <c r="E796" s="103">
        <v>7349</v>
      </c>
      <c r="F796" s="103">
        <v>184979</v>
      </c>
    </row>
    <row r="797" spans="3:9" x14ac:dyDescent="0.2">
      <c r="D797" t="s">
        <v>191</v>
      </c>
      <c r="E797" s="103">
        <v>11289</v>
      </c>
      <c r="F797" s="103">
        <v>146579</v>
      </c>
      <c r="H797" s="98"/>
    </row>
    <row r="798" spans="3:9" x14ac:dyDescent="0.2">
      <c r="C798" t="s">
        <v>401</v>
      </c>
      <c r="D798" t="s">
        <v>242</v>
      </c>
      <c r="E798" s="103">
        <v>87014</v>
      </c>
      <c r="F798" s="103">
        <v>9015</v>
      </c>
    </row>
    <row r="799" spans="3:9" x14ac:dyDescent="0.2">
      <c r="D799" t="s">
        <v>243</v>
      </c>
      <c r="E799" s="103">
        <v>110772</v>
      </c>
      <c r="F799" s="103">
        <v>52995</v>
      </c>
    </row>
    <row r="800" spans="3:9" x14ac:dyDescent="0.2">
      <c r="D800" t="s">
        <v>402</v>
      </c>
      <c r="E800" s="103">
        <v>144737</v>
      </c>
      <c r="F800" s="103">
        <v>176806</v>
      </c>
    </row>
    <row r="801" spans="2:14" x14ac:dyDescent="0.2">
      <c r="D801" t="s">
        <v>244</v>
      </c>
      <c r="E801" s="103">
        <v>31785</v>
      </c>
      <c r="F801" s="103">
        <v>139721</v>
      </c>
    </row>
    <row r="802" spans="2:14" x14ac:dyDescent="0.2">
      <c r="D802" t="s">
        <v>191</v>
      </c>
      <c r="E802" s="103">
        <v>55898</v>
      </c>
      <c r="F802" s="103">
        <v>136932</v>
      </c>
    </row>
    <row r="803" spans="2:14" x14ac:dyDescent="0.2">
      <c r="C803" t="s">
        <v>191</v>
      </c>
      <c r="E803" s="103">
        <v>150548</v>
      </c>
      <c r="F803" s="103">
        <v>102418</v>
      </c>
      <c r="H803" s="98"/>
      <c r="I803" s="98"/>
      <c r="K803" s="98"/>
      <c r="L803" s="98"/>
    </row>
    <row r="804" spans="2:14" x14ac:dyDescent="0.2">
      <c r="B804" t="s">
        <v>18</v>
      </c>
      <c r="C804" t="s">
        <v>403</v>
      </c>
      <c r="D804" t="s">
        <v>404</v>
      </c>
      <c r="E804" s="103">
        <v>8388</v>
      </c>
      <c r="F804" s="103">
        <v>153977</v>
      </c>
      <c r="H804" s="98"/>
      <c r="I804" s="98"/>
    </row>
    <row r="805" spans="2:14" x14ac:dyDescent="0.2">
      <c r="D805" t="s">
        <v>405</v>
      </c>
      <c r="E805" s="103">
        <v>59341</v>
      </c>
      <c r="F805" s="103">
        <v>900</v>
      </c>
      <c r="N805" s="99"/>
    </row>
    <row r="806" spans="2:14" x14ac:dyDescent="0.2">
      <c r="D806" t="s">
        <v>406</v>
      </c>
      <c r="E806" s="103">
        <v>124538</v>
      </c>
      <c r="F806" s="103">
        <v>37297</v>
      </c>
    </row>
    <row r="807" spans="2:14" x14ac:dyDescent="0.2">
      <c r="D807" t="s">
        <v>407</v>
      </c>
      <c r="E807" s="103">
        <v>42047</v>
      </c>
      <c r="F807" s="103">
        <v>19815</v>
      </c>
    </row>
    <row r="808" spans="2:14" x14ac:dyDescent="0.2">
      <c r="D808" t="s">
        <v>246</v>
      </c>
      <c r="E808" s="103">
        <v>40404</v>
      </c>
      <c r="F808" s="103">
        <v>143908</v>
      </c>
    </row>
    <row r="809" spans="2:14" x14ac:dyDescent="0.2">
      <c r="D809" t="s">
        <v>408</v>
      </c>
      <c r="E809" s="103">
        <v>12642</v>
      </c>
      <c r="F809" s="103">
        <v>38554</v>
      </c>
    </row>
    <row r="810" spans="2:14" x14ac:dyDescent="0.2">
      <c r="D810" t="s">
        <v>409</v>
      </c>
      <c r="E810" s="103">
        <v>190307</v>
      </c>
      <c r="F810" s="103">
        <v>56498</v>
      </c>
      <c r="H810" s="98"/>
    </row>
    <row r="811" spans="2:14" x14ac:dyDescent="0.2">
      <c r="D811" t="s">
        <v>410</v>
      </c>
      <c r="E811" s="103">
        <v>127774</v>
      </c>
      <c r="F811" s="103">
        <v>72520</v>
      </c>
      <c r="H811" s="98"/>
      <c r="I811" s="98"/>
    </row>
    <row r="812" spans="2:14" x14ac:dyDescent="0.2">
      <c r="D812" t="s">
        <v>191</v>
      </c>
      <c r="E812" s="103">
        <v>134367</v>
      </c>
      <c r="F812" s="103">
        <v>163357</v>
      </c>
      <c r="H812" s="98"/>
      <c r="I812" s="98"/>
    </row>
    <row r="813" spans="2:14" x14ac:dyDescent="0.2">
      <c r="C813" t="s">
        <v>155</v>
      </c>
      <c r="D813" t="s">
        <v>411</v>
      </c>
      <c r="E813" s="103">
        <v>80340</v>
      </c>
      <c r="F813" s="103">
        <v>21211</v>
      </c>
    </row>
    <row r="814" spans="2:14" x14ac:dyDescent="0.2">
      <c r="D814" t="s">
        <v>412</v>
      </c>
      <c r="E814" s="103">
        <v>111482</v>
      </c>
      <c r="F814" s="103">
        <v>74766</v>
      </c>
    </row>
    <row r="815" spans="2:14" x14ac:dyDescent="0.2">
      <c r="D815" t="s">
        <v>413</v>
      </c>
      <c r="E815" s="103">
        <v>171249</v>
      </c>
      <c r="F815" s="103">
        <v>13283</v>
      </c>
    </row>
    <row r="816" spans="2:14" x14ac:dyDescent="0.2">
      <c r="D816" t="s">
        <v>414</v>
      </c>
      <c r="E816" s="103">
        <v>67944</v>
      </c>
      <c r="F816" s="103">
        <v>41959</v>
      </c>
      <c r="H816" s="98"/>
      <c r="I816" s="98"/>
    </row>
    <row r="817" spans="3:9" x14ac:dyDescent="0.2">
      <c r="D817" t="s">
        <v>415</v>
      </c>
      <c r="E817" s="103">
        <v>92684</v>
      </c>
      <c r="F817" s="103">
        <v>163227</v>
      </c>
    </row>
    <row r="818" spans="3:9" x14ac:dyDescent="0.2">
      <c r="D818" t="s">
        <v>416</v>
      </c>
      <c r="E818" s="103">
        <v>161132</v>
      </c>
      <c r="F818" s="103">
        <v>39688</v>
      </c>
    </row>
    <row r="819" spans="3:9" x14ac:dyDescent="0.2">
      <c r="D819" t="s">
        <v>191</v>
      </c>
      <c r="E819" s="103">
        <v>199523</v>
      </c>
      <c r="F819" s="103">
        <v>138249</v>
      </c>
      <c r="H819" s="98"/>
      <c r="I819" s="98"/>
    </row>
    <row r="820" spans="3:9" x14ac:dyDescent="0.2">
      <c r="C820" t="s">
        <v>36</v>
      </c>
      <c r="D820" t="s">
        <v>417</v>
      </c>
      <c r="E820" s="103">
        <v>50220</v>
      </c>
      <c r="F820" s="103">
        <v>19731</v>
      </c>
    </row>
    <row r="821" spans="3:9" x14ac:dyDescent="0.2">
      <c r="D821" t="s">
        <v>419</v>
      </c>
      <c r="E821" s="103">
        <v>45220</v>
      </c>
      <c r="F821" s="103">
        <v>157510</v>
      </c>
    </row>
    <row r="822" spans="3:9" x14ac:dyDescent="0.2">
      <c r="D822" t="s">
        <v>420</v>
      </c>
      <c r="E822" s="103">
        <v>165710</v>
      </c>
      <c r="F822" s="103">
        <v>129003</v>
      </c>
    </row>
    <row r="823" spans="3:9" x14ac:dyDescent="0.2">
      <c r="D823" t="s">
        <v>421</v>
      </c>
      <c r="E823" s="103">
        <v>63775</v>
      </c>
      <c r="F823" s="103">
        <v>181101</v>
      </c>
      <c r="H823" s="98"/>
      <c r="I823" s="98"/>
    </row>
    <row r="824" spans="3:9" x14ac:dyDescent="0.2">
      <c r="D824" t="s">
        <v>422</v>
      </c>
      <c r="E824" s="103">
        <v>89759</v>
      </c>
      <c r="F824" s="103">
        <v>86820</v>
      </c>
    </row>
    <row r="825" spans="3:9" x14ac:dyDescent="0.2">
      <c r="D825" t="s">
        <v>424</v>
      </c>
      <c r="E825" s="103">
        <v>82363</v>
      </c>
      <c r="F825" s="103">
        <v>96929</v>
      </c>
    </row>
    <row r="826" spans="3:9" x14ac:dyDescent="0.2">
      <c r="D826" t="s">
        <v>191</v>
      </c>
      <c r="E826" s="103">
        <v>45140</v>
      </c>
      <c r="F826" s="103">
        <v>62351</v>
      </c>
      <c r="H826" s="98"/>
      <c r="I826" s="98"/>
    </row>
    <row r="827" spans="3:9" x14ac:dyDescent="0.2">
      <c r="C827" t="s">
        <v>425</v>
      </c>
      <c r="D827" t="s">
        <v>426</v>
      </c>
      <c r="E827" s="103">
        <v>35383</v>
      </c>
      <c r="F827" s="103">
        <v>16519</v>
      </c>
    </row>
    <row r="828" spans="3:9" x14ac:dyDescent="0.2">
      <c r="D828" t="s">
        <v>427</v>
      </c>
      <c r="E828" s="103">
        <v>166143</v>
      </c>
      <c r="F828" s="103">
        <v>9707</v>
      </c>
    </row>
    <row r="829" spans="3:9" x14ac:dyDescent="0.2">
      <c r="D829" t="s">
        <v>428</v>
      </c>
      <c r="E829" s="103">
        <v>67397</v>
      </c>
      <c r="F829" s="103">
        <v>140954</v>
      </c>
    </row>
    <row r="830" spans="3:9" x14ac:dyDescent="0.2">
      <c r="D830" t="s">
        <v>429</v>
      </c>
      <c r="E830" s="103">
        <v>20817</v>
      </c>
      <c r="F830" s="103">
        <v>108751</v>
      </c>
    </row>
    <row r="831" spans="3:9" x14ac:dyDescent="0.2">
      <c r="D831" t="s">
        <v>430</v>
      </c>
      <c r="E831" s="103">
        <v>100034</v>
      </c>
      <c r="F831" s="103">
        <v>43077</v>
      </c>
      <c r="H831" s="98"/>
      <c r="I831" s="98"/>
    </row>
    <row r="832" spans="3:9" x14ac:dyDescent="0.2">
      <c r="D832" t="s">
        <v>431</v>
      </c>
      <c r="E832" s="103">
        <v>126884</v>
      </c>
      <c r="F832" s="103">
        <v>129976</v>
      </c>
    </row>
    <row r="833" spans="3:11" x14ac:dyDescent="0.2">
      <c r="D833" t="s">
        <v>432</v>
      </c>
      <c r="E833" s="103">
        <v>18324</v>
      </c>
      <c r="F833" s="103">
        <v>172569</v>
      </c>
      <c r="H833" s="98"/>
      <c r="I833" s="98"/>
    </row>
    <row r="834" spans="3:11" x14ac:dyDescent="0.2">
      <c r="D834" t="s">
        <v>191</v>
      </c>
      <c r="E834" s="103">
        <v>93745</v>
      </c>
      <c r="F834" s="103">
        <v>162287</v>
      </c>
      <c r="H834" s="98"/>
      <c r="I834" s="98"/>
    </row>
    <row r="835" spans="3:11" x14ac:dyDescent="0.2">
      <c r="C835" t="s">
        <v>433</v>
      </c>
      <c r="D835" t="s">
        <v>434</v>
      </c>
      <c r="E835" s="103">
        <v>74967</v>
      </c>
      <c r="F835" s="103">
        <v>154605</v>
      </c>
    </row>
    <row r="836" spans="3:11" x14ac:dyDescent="0.2">
      <c r="D836" t="s">
        <v>435</v>
      </c>
      <c r="E836" s="103">
        <v>120236</v>
      </c>
      <c r="F836" s="103">
        <v>77369</v>
      </c>
    </row>
    <row r="837" spans="3:11" x14ac:dyDescent="0.2">
      <c r="D837" t="s">
        <v>436</v>
      </c>
      <c r="E837" s="103">
        <v>127249</v>
      </c>
      <c r="F837" s="103">
        <v>112472</v>
      </c>
    </row>
    <row r="838" spans="3:11" x14ac:dyDescent="0.2">
      <c r="D838" t="s">
        <v>437</v>
      </c>
      <c r="E838" s="103">
        <v>149700</v>
      </c>
      <c r="F838" s="103">
        <v>92346</v>
      </c>
      <c r="H838" s="98"/>
      <c r="I838" s="98"/>
    </row>
    <row r="839" spans="3:11" x14ac:dyDescent="0.2">
      <c r="D839" t="s">
        <v>438</v>
      </c>
      <c r="E839" s="103">
        <v>121399</v>
      </c>
      <c r="F839" s="103">
        <v>99109</v>
      </c>
      <c r="H839" s="98"/>
      <c r="I839" s="98"/>
    </row>
    <row r="840" spans="3:11" x14ac:dyDescent="0.2">
      <c r="D840" t="s">
        <v>439</v>
      </c>
      <c r="E840" s="103">
        <v>73404</v>
      </c>
      <c r="F840" s="103">
        <v>20910</v>
      </c>
    </row>
    <row r="841" spans="3:11" x14ac:dyDescent="0.2">
      <c r="D841" t="s">
        <v>191</v>
      </c>
      <c r="E841" s="103">
        <v>144062</v>
      </c>
      <c r="F841" s="103">
        <v>697</v>
      </c>
      <c r="H841" s="98"/>
      <c r="I841" s="98"/>
      <c r="K841" s="98"/>
    </row>
    <row r="842" spans="3:11" x14ac:dyDescent="0.2">
      <c r="C842" t="s">
        <v>33</v>
      </c>
      <c r="D842" t="s">
        <v>441</v>
      </c>
      <c r="E842" s="103">
        <v>138843</v>
      </c>
      <c r="F842" s="103">
        <v>104441</v>
      </c>
    </row>
    <row r="843" spans="3:11" x14ac:dyDescent="0.2">
      <c r="D843" t="s">
        <v>442</v>
      </c>
      <c r="E843" s="103">
        <v>95202</v>
      </c>
      <c r="F843" s="103">
        <v>13506</v>
      </c>
    </row>
    <row r="844" spans="3:11" x14ac:dyDescent="0.2">
      <c r="D844" t="s">
        <v>444</v>
      </c>
      <c r="E844" s="103">
        <v>143553</v>
      </c>
      <c r="F844" s="103">
        <v>79857</v>
      </c>
    </row>
    <row r="845" spans="3:11" x14ac:dyDescent="0.2">
      <c r="D845" t="s">
        <v>445</v>
      </c>
      <c r="E845" s="103">
        <v>116926</v>
      </c>
      <c r="F845" s="103">
        <v>14227</v>
      </c>
    </row>
    <row r="846" spans="3:11" x14ac:dyDescent="0.2">
      <c r="D846" t="s">
        <v>191</v>
      </c>
      <c r="E846" s="103">
        <v>110948</v>
      </c>
      <c r="F846" s="103">
        <v>26019</v>
      </c>
      <c r="H846" s="98"/>
    </row>
    <row r="847" spans="3:11" x14ac:dyDescent="0.2">
      <c r="C847" t="s">
        <v>32</v>
      </c>
      <c r="D847" t="s">
        <v>449</v>
      </c>
      <c r="E847" s="103">
        <v>187177</v>
      </c>
      <c r="F847" s="103">
        <v>77539</v>
      </c>
    </row>
    <row r="848" spans="3:11" x14ac:dyDescent="0.2">
      <c r="D848" t="s">
        <v>450</v>
      </c>
      <c r="E848" s="103">
        <v>90269</v>
      </c>
      <c r="F848" s="103">
        <v>139472</v>
      </c>
      <c r="H848" s="98"/>
      <c r="I848" s="98"/>
    </row>
    <row r="849" spans="2:12" x14ac:dyDescent="0.2">
      <c r="D849" t="s">
        <v>451</v>
      </c>
      <c r="E849" s="103">
        <v>115289</v>
      </c>
      <c r="F849" s="103">
        <v>198718</v>
      </c>
    </row>
    <row r="850" spans="2:12" x14ac:dyDescent="0.2">
      <c r="D850" t="s">
        <v>452</v>
      </c>
      <c r="E850" s="103">
        <v>102311</v>
      </c>
      <c r="F850" s="103">
        <v>84842</v>
      </c>
      <c r="H850" s="98"/>
      <c r="I850" s="98"/>
    </row>
    <row r="851" spans="2:12" x14ac:dyDescent="0.2">
      <c r="D851" t="s">
        <v>453</v>
      </c>
      <c r="E851" s="103">
        <v>124301</v>
      </c>
      <c r="F851" s="103">
        <v>83676</v>
      </c>
    </row>
    <row r="852" spans="2:12" x14ac:dyDescent="0.2">
      <c r="D852" t="s">
        <v>454</v>
      </c>
      <c r="E852" s="103">
        <v>118895</v>
      </c>
      <c r="F852" s="103">
        <v>68501</v>
      </c>
    </row>
    <row r="853" spans="2:12" x14ac:dyDescent="0.2">
      <c r="D853" t="s">
        <v>455</v>
      </c>
      <c r="E853" s="103">
        <v>190140</v>
      </c>
      <c r="F853" s="103">
        <v>148465</v>
      </c>
      <c r="H853" s="98"/>
      <c r="I853" s="98"/>
    </row>
    <row r="854" spans="2:12" x14ac:dyDescent="0.2">
      <c r="D854" t="s">
        <v>191</v>
      </c>
      <c r="E854" s="103">
        <v>191746</v>
      </c>
      <c r="F854" s="103">
        <v>86096</v>
      </c>
      <c r="H854" s="98"/>
      <c r="I854" s="98"/>
    </row>
    <row r="855" spans="2:12" x14ac:dyDescent="0.2">
      <c r="C855" t="s">
        <v>456</v>
      </c>
      <c r="D855" t="s">
        <v>457</v>
      </c>
      <c r="E855" s="103">
        <v>64032</v>
      </c>
      <c r="F855" s="103">
        <v>109378</v>
      </c>
      <c r="H855" s="98"/>
      <c r="I855" s="98"/>
    </row>
    <row r="856" spans="2:12" x14ac:dyDescent="0.2">
      <c r="D856" t="s">
        <v>458</v>
      </c>
      <c r="E856" s="103">
        <v>118726</v>
      </c>
      <c r="F856" s="103">
        <v>18331</v>
      </c>
      <c r="H856" s="98"/>
    </row>
    <row r="857" spans="2:12" x14ac:dyDescent="0.2">
      <c r="D857" t="s">
        <v>459</v>
      </c>
      <c r="E857" s="103">
        <v>157748</v>
      </c>
      <c r="F857" s="103">
        <v>63005</v>
      </c>
    </row>
    <row r="858" spans="2:12" x14ac:dyDescent="0.2">
      <c r="D858" t="s">
        <v>460</v>
      </c>
      <c r="E858" s="103">
        <v>136234</v>
      </c>
      <c r="F858" s="103">
        <v>147653</v>
      </c>
      <c r="H858" s="98"/>
      <c r="I858" s="98"/>
    </row>
    <row r="859" spans="2:12" x14ac:dyDescent="0.2">
      <c r="D859" t="s">
        <v>461</v>
      </c>
      <c r="E859" s="103">
        <v>99924</v>
      </c>
      <c r="F859" s="103">
        <v>143424</v>
      </c>
    </row>
    <row r="860" spans="2:12" x14ac:dyDescent="0.2">
      <c r="D860" t="s">
        <v>462</v>
      </c>
      <c r="E860" s="103">
        <v>19759</v>
      </c>
      <c r="F860" s="103">
        <v>83114</v>
      </c>
      <c r="H860" s="98"/>
      <c r="I860" s="98"/>
    </row>
    <row r="861" spans="2:12" x14ac:dyDescent="0.2">
      <c r="D861" t="s">
        <v>463</v>
      </c>
      <c r="E861" s="103">
        <v>104393</v>
      </c>
      <c r="F861" s="103">
        <v>118450</v>
      </c>
    </row>
    <row r="862" spans="2:12" x14ac:dyDescent="0.2">
      <c r="D862" t="s">
        <v>191</v>
      </c>
      <c r="E862" s="103">
        <v>142273</v>
      </c>
      <c r="F862" s="103">
        <v>166569</v>
      </c>
      <c r="H862" s="98"/>
      <c r="I862" s="98"/>
      <c r="L862" s="98"/>
    </row>
    <row r="863" spans="2:12" x14ac:dyDescent="0.2">
      <c r="C863" t="s">
        <v>191</v>
      </c>
      <c r="E863" s="103">
        <v>55255</v>
      </c>
      <c r="F863" s="103">
        <v>106337</v>
      </c>
      <c r="H863" s="98"/>
      <c r="I863" s="98"/>
      <c r="K863" s="98"/>
      <c r="L863" s="98"/>
    </row>
    <row r="864" spans="2:12" x14ac:dyDescent="0.2">
      <c r="B864" t="s">
        <v>464</v>
      </c>
      <c r="C864" t="s">
        <v>468</v>
      </c>
      <c r="D864" t="s">
        <v>274</v>
      </c>
      <c r="E864" s="103">
        <v>160392</v>
      </c>
      <c r="F864" s="103">
        <v>121132</v>
      </c>
    </row>
    <row r="865" spans="2:16" x14ac:dyDescent="0.2">
      <c r="D865" t="s">
        <v>469</v>
      </c>
      <c r="E865" s="103">
        <v>15936</v>
      </c>
      <c r="F865" s="103">
        <v>81041</v>
      </c>
    </row>
    <row r="866" spans="2:16" x14ac:dyDescent="0.2">
      <c r="D866" t="s">
        <v>470</v>
      </c>
      <c r="E866" s="103">
        <v>180706</v>
      </c>
      <c r="F866" s="103">
        <v>21998</v>
      </c>
    </row>
    <row r="867" spans="2:16" x14ac:dyDescent="0.2">
      <c r="D867" t="s">
        <v>191</v>
      </c>
      <c r="E867" s="103">
        <v>3783</v>
      </c>
      <c r="F867" s="103">
        <v>141745</v>
      </c>
      <c r="H867" s="98"/>
      <c r="I867" s="98"/>
    </row>
    <row r="868" spans="2:16" x14ac:dyDescent="0.2">
      <c r="C868" t="s">
        <v>8</v>
      </c>
      <c r="D868" t="s">
        <v>471</v>
      </c>
      <c r="E868" s="103">
        <v>135989</v>
      </c>
      <c r="F868" s="103">
        <v>160191</v>
      </c>
      <c r="N868" s="99"/>
      <c r="P868" s="99"/>
    </row>
    <row r="869" spans="2:16" x14ac:dyDescent="0.2">
      <c r="D869" t="s">
        <v>191</v>
      </c>
      <c r="E869" s="103">
        <v>105421</v>
      </c>
      <c r="F869" s="103">
        <v>136084</v>
      </c>
      <c r="N869" s="99"/>
      <c r="P869" s="99"/>
    </row>
    <row r="870" spans="2:16" x14ac:dyDescent="0.2">
      <c r="C870" t="s">
        <v>191</v>
      </c>
      <c r="E870" s="103">
        <v>168276</v>
      </c>
      <c r="F870" s="103">
        <v>160679</v>
      </c>
      <c r="H870" s="98"/>
      <c r="I870" s="98"/>
    </row>
    <row r="871" spans="2:16" x14ac:dyDescent="0.2">
      <c r="B871" t="s">
        <v>472</v>
      </c>
      <c r="C871" t="s">
        <v>251</v>
      </c>
      <c r="D871" t="s">
        <v>252</v>
      </c>
      <c r="E871" s="103">
        <v>40607</v>
      </c>
      <c r="F871" s="103">
        <v>15353</v>
      </c>
    </row>
    <row r="872" spans="2:16" x14ac:dyDescent="0.2">
      <c r="D872" t="s">
        <v>191</v>
      </c>
      <c r="E872" s="103">
        <v>98851</v>
      </c>
      <c r="F872" s="103">
        <v>123618</v>
      </c>
    </row>
    <row r="873" spans="2:16" x14ac:dyDescent="0.2">
      <c r="C873" t="s">
        <v>473</v>
      </c>
      <c r="D873" t="s">
        <v>474</v>
      </c>
      <c r="E873" s="103">
        <v>12761</v>
      </c>
      <c r="F873" s="103">
        <v>123550</v>
      </c>
    </row>
    <row r="874" spans="2:16" x14ac:dyDescent="0.2">
      <c r="D874" t="s">
        <v>475</v>
      </c>
      <c r="E874" s="103">
        <v>180062</v>
      </c>
      <c r="F874" s="103">
        <v>169319</v>
      </c>
    </row>
    <row r="875" spans="2:16" x14ac:dyDescent="0.2">
      <c r="D875" t="s">
        <v>155</v>
      </c>
      <c r="E875" s="103">
        <v>100377</v>
      </c>
      <c r="F875" s="103">
        <v>43537</v>
      </c>
    </row>
    <row r="876" spans="2:16" x14ac:dyDescent="0.2">
      <c r="D876" t="s">
        <v>476</v>
      </c>
      <c r="E876" s="103">
        <v>61100</v>
      </c>
      <c r="F876" s="103">
        <v>132605</v>
      </c>
    </row>
    <row r="877" spans="2:16" x14ac:dyDescent="0.2">
      <c r="D877" t="s">
        <v>191</v>
      </c>
      <c r="E877" s="103">
        <v>165645</v>
      </c>
      <c r="F877" s="103">
        <v>148325</v>
      </c>
      <c r="H877" s="98"/>
      <c r="I877" s="98"/>
    </row>
    <row r="878" spans="2:16" x14ac:dyDescent="0.2">
      <c r="C878" t="s">
        <v>477</v>
      </c>
      <c r="D878" t="s">
        <v>478</v>
      </c>
      <c r="E878" s="103">
        <v>17776</v>
      </c>
      <c r="F878" s="103">
        <v>125939</v>
      </c>
    </row>
    <row r="879" spans="2:16" x14ac:dyDescent="0.2">
      <c r="D879" t="s">
        <v>479</v>
      </c>
      <c r="E879" s="103">
        <v>80971</v>
      </c>
      <c r="F879" s="103">
        <v>3244</v>
      </c>
    </row>
    <row r="880" spans="2:16" x14ac:dyDescent="0.2">
      <c r="D880" t="s">
        <v>480</v>
      </c>
      <c r="E880" s="103">
        <v>162264</v>
      </c>
      <c r="F880" s="103">
        <v>89976</v>
      </c>
    </row>
    <row r="881" spans="3:12" x14ac:dyDescent="0.2">
      <c r="D881" t="s">
        <v>191</v>
      </c>
      <c r="E881" s="103">
        <v>43266</v>
      </c>
      <c r="F881" s="103">
        <v>20571</v>
      </c>
    </row>
    <row r="882" spans="3:12" x14ac:dyDescent="0.2">
      <c r="C882" t="s">
        <v>17</v>
      </c>
      <c r="E882" s="103">
        <v>101144</v>
      </c>
      <c r="F882" s="103">
        <v>41912</v>
      </c>
    </row>
    <row r="883" spans="3:12" x14ac:dyDescent="0.2">
      <c r="D883" t="s">
        <v>481</v>
      </c>
      <c r="E883" s="103">
        <v>116712</v>
      </c>
      <c r="F883" s="103">
        <v>81247</v>
      </c>
    </row>
    <row r="884" spans="3:12" x14ac:dyDescent="0.2">
      <c r="D884" t="s">
        <v>482</v>
      </c>
      <c r="E884" s="103">
        <v>17799</v>
      </c>
      <c r="F884" s="103">
        <v>137171</v>
      </c>
    </row>
    <row r="885" spans="3:12" x14ac:dyDescent="0.2">
      <c r="D885" t="s">
        <v>191</v>
      </c>
      <c r="E885" s="103">
        <v>62566</v>
      </c>
      <c r="F885" s="103">
        <v>63419</v>
      </c>
    </row>
    <row r="886" spans="3:12" x14ac:dyDescent="0.2">
      <c r="C886" t="s">
        <v>16</v>
      </c>
      <c r="D886" t="s">
        <v>483</v>
      </c>
      <c r="E886" s="103">
        <v>120668</v>
      </c>
      <c r="F886" s="103">
        <v>33632</v>
      </c>
    </row>
    <row r="887" spans="3:12" x14ac:dyDescent="0.2">
      <c r="D887" t="s">
        <v>260</v>
      </c>
      <c r="E887" s="103">
        <v>168354</v>
      </c>
      <c r="F887" s="103">
        <v>131719</v>
      </c>
    </row>
    <row r="888" spans="3:12" x14ac:dyDescent="0.2">
      <c r="D888" t="s">
        <v>484</v>
      </c>
      <c r="E888" s="103">
        <v>48178</v>
      </c>
      <c r="F888" s="103">
        <v>168078</v>
      </c>
      <c r="H888" s="98"/>
      <c r="I888" s="98"/>
    </row>
    <row r="889" spans="3:12" x14ac:dyDescent="0.2">
      <c r="D889" t="s">
        <v>486</v>
      </c>
      <c r="E889" s="103">
        <v>115855</v>
      </c>
      <c r="F889" s="103">
        <v>76576</v>
      </c>
    </row>
    <row r="890" spans="3:12" x14ac:dyDescent="0.2">
      <c r="D890" t="s">
        <v>191</v>
      </c>
      <c r="E890" s="103">
        <v>95262</v>
      </c>
      <c r="F890" s="103">
        <v>64725</v>
      </c>
      <c r="H890" s="98"/>
      <c r="I890" s="98"/>
    </row>
    <row r="891" spans="3:12" x14ac:dyDescent="0.2">
      <c r="C891" t="s">
        <v>170</v>
      </c>
      <c r="D891" t="s">
        <v>487</v>
      </c>
      <c r="E891" s="103">
        <v>152314</v>
      </c>
      <c r="F891" s="103">
        <v>30433</v>
      </c>
      <c r="H891" s="98"/>
      <c r="I891" s="98"/>
      <c r="K891" s="98"/>
      <c r="L891" s="98"/>
    </row>
    <row r="892" spans="3:12" x14ac:dyDescent="0.2">
      <c r="D892" t="s">
        <v>488</v>
      </c>
      <c r="E892" s="103">
        <v>80618</v>
      </c>
      <c r="F892" s="103">
        <v>98007</v>
      </c>
      <c r="I892" s="98"/>
    </row>
    <row r="893" spans="3:12" x14ac:dyDescent="0.2">
      <c r="D893" t="s">
        <v>172</v>
      </c>
      <c r="E893" s="103">
        <v>93895</v>
      </c>
      <c r="F893" s="103">
        <v>60542</v>
      </c>
      <c r="H893" s="98"/>
      <c r="I893" s="98"/>
    </row>
    <row r="894" spans="3:12" x14ac:dyDescent="0.2">
      <c r="D894" t="s">
        <v>253</v>
      </c>
      <c r="E894" s="103">
        <v>184704</v>
      </c>
      <c r="F894" s="103">
        <v>97021</v>
      </c>
    </row>
    <row r="895" spans="3:12" x14ac:dyDescent="0.2">
      <c r="D895" t="s">
        <v>191</v>
      </c>
      <c r="E895" s="103">
        <v>100423</v>
      </c>
      <c r="F895" s="103">
        <v>16265</v>
      </c>
      <c r="H895" s="98"/>
      <c r="I895" s="98"/>
      <c r="K895" s="98"/>
      <c r="L895" s="98"/>
    </row>
    <row r="896" spans="3:12" x14ac:dyDescent="0.2">
      <c r="C896" t="s">
        <v>489</v>
      </c>
      <c r="D896" t="s">
        <v>490</v>
      </c>
      <c r="E896" s="103">
        <v>40027</v>
      </c>
      <c r="F896" s="103">
        <v>120309</v>
      </c>
    </row>
    <row r="897" spans="2:12" x14ac:dyDescent="0.2">
      <c r="D897" t="s">
        <v>491</v>
      </c>
      <c r="E897" s="103">
        <v>176139</v>
      </c>
      <c r="F897" s="103">
        <v>140093</v>
      </c>
      <c r="H897" s="98"/>
      <c r="I897" s="98"/>
    </row>
    <row r="898" spans="2:12" x14ac:dyDescent="0.2">
      <c r="D898" t="s">
        <v>492</v>
      </c>
      <c r="E898" s="103">
        <v>163200</v>
      </c>
      <c r="F898" s="103">
        <v>146962</v>
      </c>
    </row>
    <row r="899" spans="2:12" x14ac:dyDescent="0.2">
      <c r="D899" t="s">
        <v>493</v>
      </c>
      <c r="E899" s="103">
        <v>2839</v>
      </c>
      <c r="F899" s="103">
        <v>145457</v>
      </c>
      <c r="H899" s="98"/>
      <c r="I899" s="98"/>
    </row>
    <row r="900" spans="2:12" x14ac:dyDescent="0.2">
      <c r="D900" t="s">
        <v>494</v>
      </c>
      <c r="E900" s="103">
        <v>185851</v>
      </c>
      <c r="F900" s="103">
        <v>51564</v>
      </c>
    </row>
    <row r="901" spans="2:12" x14ac:dyDescent="0.2">
      <c r="D901" t="s">
        <v>191</v>
      </c>
      <c r="E901" s="103">
        <v>109890</v>
      </c>
      <c r="F901" s="103">
        <v>13073</v>
      </c>
      <c r="H901" s="98"/>
      <c r="I901" s="98"/>
    </row>
    <row r="902" spans="2:12" x14ac:dyDescent="0.2">
      <c r="C902" t="s">
        <v>495</v>
      </c>
      <c r="D902" t="s">
        <v>496</v>
      </c>
      <c r="E902" s="103">
        <v>127575</v>
      </c>
      <c r="F902" s="103">
        <v>148380</v>
      </c>
    </row>
    <row r="903" spans="2:12" x14ac:dyDescent="0.2">
      <c r="D903" t="s">
        <v>497</v>
      </c>
      <c r="E903" s="103">
        <v>81385</v>
      </c>
      <c r="F903" s="103">
        <v>174124</v>
      </c>
    </row>
    <row r="904" spans="2:12" x14ac:dyDescent="0.2">
      <c r="D904" t="s">
        <v>498</v>
      </c>
      <c r="E904" s="103">
        <v>155802</v>
      </c>
      <c r="F904" s="103">
        <v>4624</v>
      </c>
    </row>
    <row r="905" spans="2:12" x14ac:dyDescent="0.2">
      <c r="D905" t="s">
        <v>268</v>
      </c>
      <c r="E905" s="103">
        <v>13740</v>
      </c>
      <c r="F905" s="103">
        <v>65760</v>
      </c>
    </row>
    <row r="906" spans="2:12" x14ac:dyDescent="0.2">
      <c r="D906" t="s">
        <v>191</v>
      </c>
      <c r="E906" s="103">
        <v>102131</v>
      </c>
      <c r="F906" s="103">
        <v>129225</v>
      </c>
      <c r="H906" s="98"/>
      <c r="I906" s="98"/>
    </row>
    <row r="907" spans="2:12" x14ac:dyDescent="0.2">
      <c r="C907" t="s">
        <v>499</v>
      </c>
      <c r="D907" t="s">
        <v>500</v>
      </c>
      <c r="E907" s="103">
        <v>145680</v>
      </c>
      <c r="F907" s="103">
        <v>183173</v>
      </c>
    </row>
    <row r="908" spans="2:12" x14ac:dyDescent="0.2">
      <c r="D908" t="s">
        <v>501</v>
      </c>
      <c r="E908" s="103">
        <v>181551</v>
      </c>
      <c r="F908" s="103">
        <v>136572</v>
      </c>
      <c r="H908" s="98"/>
    </row>
    <row r="909" spans="2:12" x14ac:dyDescent="0.2">
      <c r="D909" t="s">
        <v>191</v>
      </c>
      <c r="E909" s="103">
        <v>127293</v>
      </c>
      <c r="F909" s="103">
        <v>20059</v>
      </c>
      <c r="H909" s="98"/>
    </row>
    <row r="910" spans="2:12" x14ac:dyDescent="0.2">
      <c r="C910" t="s">
        <v>191</v>
      </c>
      <c r="E910" s="103">
        <v>134349</v>
      </c>
      <c r="F910" s="103">
        <v>172446</v>
      </c>
      <c r="H910" s="98"/>
      <c r="I910" s="98"/>
      <c r="K910" s="98"/>
      <c r="L910" s="98"/>
    </row>
    <row r="911" spans="2:12" x14ac:dyDescent="0.2">
      <c r="B911" t="s">
        <v>166</v>
      </c>
      <c r="C911" t="s">
        <v>167</v>
      </c>
      <c r="D911" t="s">
        <v>502</v>
      </c>
      <c r="E911" s="103">
        <v>166501</v>
      </c>
      <c r="F911" s="103">
        <v>94659</v>
      </c>
    </row>
    <row r="912" spans="2:12" x14ac:dyDescent="0.2">
      <c r="D912" t="s">
        <v>503</v>
      </c>
      <c r="E912" s="103">
        <v>25558</v>
      </c>
      <c r="F912" s="103">
        <v>68868</v>
      </c>
    </row>
    <row r="913" spans="2:12" x14ac:dyDescent="0.2">
      <c r="D913" t="s">
        <v>504</v>
      </c>
      <c r="E913" s="103">
        <v>72991</v>
      </c>
      <c r="F913" s="103">
        <v>26304</v>
      </c>
      <c r="H913" s="98"/>
      <c r="I913" s="98"/>
    </row>
    <row r="914" spans="2:12" x14ac:dyDescent="0.2">
      <c r="D914" t="s">
        <v>505</v>
      </c>
      <c r="E914" s="103">
        <v>22457</v>
      </c>
      <c r="F914" s="103">
        <v>45805</v>
      </c>
    </row>
    <row r="915" spans="2:12" x14ac:dyDescent="0.2">
      <c r="D915" t="s">
        <v>191</v>
      </c>
      <c r="E915" s="103">
        <v>158665</v>
      </c>
      <c r="F915" s="103">
        <v>133173</v>
      </c>
      <c r="H915" s="98"/>
      <c r="I915" s="98"/>
    </row>
    <row r="916" spans="2:12" x14ac:dyDescent="0.2">
      <c r="C916" t="s">
        <v>168</v>
      </c>
      <c r="D916" t="s">
        <v>506</v>
      </c>
      <c r="E916" s="103">
        <v>129483</v>
      </c>
      <c r="F916" s="103">
        <v>28105</v>
      </c>
    </row>
    <row r="917" spans="2:12" x14ac:dyDescent="0.2">
      <c r="D917" t="s">
        <v>507</v>
      </c>
      <c r="E917" s="103">
        <v>124139</v>
      </c>
      <c r="F917" s="103">
        <v>51129</v>
      </c>
    </row>
    <row r="918" spans="2:12" x14ac:dyDescent="0.2">
      <c r="D918" t="s">
        <v>508</v>
      </c>
      <c r="E918" s="103">
        <v>192785</v>
      </c>
      <c r="F918" s="103">
        <v>7761</v>
      </c>
    </row>
    <row r="919" spans="2:12" x14ac:dyDescent="0.2">
      <c r="D919" t="s">
        <v>78</v>
      </c>
      <c r="E919" s="103">
        <v>177837</v>
      </c>
      <c r="F919" s="103">
        <v>194017</v>
      </c>
      <c r="H919" s="98"/>
      <c r="I919" s="98"/>
      <c r="K919" s="98"/>
      <c r="L919" s="98"/>
    </row>
    <row r="920" spans="2:12" x14ac:dyDescent="0.2">
      <c r="D920" t="s">
        <v>191</v>
      </c>
      <c r="E920" s="103">
        <v>81699</v>
      </c>
      <c r="F920" s="103">
        <v>115345</v>
      </c>
      <c r="H920" s="98"/>
      <c r="I920" s="98"/>
      <c r="K920" s="98"/>
      <c r="L920" s="98"/>
    </row>
    <row r="921" spans="2:12" x14ac:dyDescent="0.2">
      <c r="C921" t="s">
        <v>247</v>
      </c>
      <c r="D921" t="s">
        <v>248</v>
      </c>
      <c r="E921" s="103">
        <v>679</v>
      </c>
      <c r="F921" s="103">
        <v>100498</v>
      </c>
    </row>
    <row r="922" spans="2:12" x14ac:dyDescent="0.2">
      <c r="D922" t="s">
        <v>191</v>
      </c>
      <c r="E922" s="103">
        <v>2229</v>
      </c>
      <c r="F922" s="103">
        <v>94258</v>
      </c>
    </row>
    <row r="923" spans="2:12" x14ac:dyDescent="0.2">
      <c r="C923" t="s">
        <v>191</v>
      </c>
      <c r="E923" s="103">
        <v>19705</v>
      </c>
      <c r="F923" s="103">
        <v>42518</v>
      </c>
      <c r="H923" s="98"/>
      <c r="I923" s="98"/>
      <c r="K923" s="98"/>
      <c r="L923" s="98"/>
    </row>
    <row r="924" spans="2:12" x14ac:dyDescent="0.2">
      <c r="B924" t="s">
        <v>269</v>
      </c>
      <c r="C924" t="s">
        <v>270</v>
      </c>
      <c r="D924" t="s">
        <v>271</v>
      </c>
      <c r="E924" s="103">
        <v>191194</v>
      </c>
      <c r="F924" s="103">
        <v>74655</v>
      </c>
    </row>
    <row r="925" spans="2:12" x14ac:dyDescent="0.2">
      <c r="D925" t="s">
        <v>191</v>
      </c>
      <c r="E925" s="103">
        <v>109966</v>
      </c>
      <c r="F925" s="103">
        <v>184745</v>
      </c>
    </row>
    <row r="926" spans="2:12" x14ac:dyDescent="0.2">
      <c r="C926" t="s">
        <v>191</v>
      </c>
      <c r="E926" s="103">
        <v>73065</v>
      </c>
      <c r="F926" s="103">
        <v>111261</v>
      </c>
    </row>
    <row r="927" spans="2:12" x14ac:dyDescent="0.2">
      <c r="B927" t="s">
        <v>10</v>
      </c>
      <c r="C927" t="s">
        <v>509</v>
      </c>
      <c r="D927" t="s">
        <v>510</v>
      </c>
      <c r="E927" s="103">
        <v>76596</v>
      </c>
      <c r="F927" s="103">
        <v>98629</v>
      </c>
    </row>
    <row r="928" spans="2:12" x14ac:dyDescent="0.2">
      <c r="D928" t="s">
        <v>512</v>
      </c>
      <c r="E928" s="103">
        <v>87728</v>
      </c>
      <c r="F928" s="103">
        <v>51074</v>
      </c>
    </row>
    <row r="929" spans="3:16" x14ac:dyDescent="0.2">
      <c r="D929" t="s">
        <v>513</v>
      </c>
      <c r="E929" s="103">
        <v>158432</v>
      </c>
      <c r="F929" s="103">
        <v>49061</v>
      </c>
      <c r="H929" s="98"/>
      <c r="I929" s="98"/>
      <c r="K929" s="98"/>
      <c r="L929" s="98"/>
    </row>
    <row r="930" spans="3:16" x14ac:dyDescent="0.2">
      <c r="D930" t="s">
        <v>514</v>
      </c>
      <c r="E930" s="103">
        <v>68836</v>
      </c>
      <c r="F930" s="103">
        <v>72495</v>
      </c>
      <c r="H930" s="98"/>
      <c r="I930" s="98"/>
      <c r="K930" s="98"/>
    </row>
    <row r="931" spans="3:16" x14ac:dyDescent="0.2">
      <c r="D931" t="s">
        <v>515</v>
      </c>
      <c r="E931" s="103">
        <v>14579</v>
      </c>
      <c r="F931" s="103">
        <v>115101</v>
      </c>
    </row>
    <row r="932" spans="3:16" x14ac:dyDescent="0.2">
      <c r="D932" t="s">
        <v>191</v>
      </c>
      <c r="E932" s="103">
        <v>156488</v>
      </c>
      <c r="F932" s="103">
        <v>185327</v>
      </c>
      <c r="H932" s="98"/>
      <c r="I932" s="98"/>
      <c r="K932" s="98"/>
      <c r="L932" s="98"/>
    </row>
    <row r="933" spans="3:16" x14ac:dyDescent="0.2">
      <c r="C933" t="s">
        <v>149</v>
      </c>
      <c r="D933" t="s">
        <v>516</v>
      </c>
      <c r="E933" s="103">
        <v>43178</v>
      </c>
      <c r="F933" s="103">
        <v>158428</v>
      </c>
      <c r="I933" s="98"/>
    </row>
    <row r="934" spans="3:16" x14ac:dyDescent="0.2">
      <c r="D934" t="s">
        <v>153</v>
      </c>
      <c r="E934" s="103">
        <v>181317</v>
      </c>
      <c r="F934" s="103">
        <v>101677</v>
      </c>
      <c r="H934" s="98"/>
      <c r="I934" s="98"/>
    </row>
    <row r="935" spans="3:16" x14ac:dyDescent="0.2">
      <c r="D935" t="s">
        <v>518</v>
      </c>
      <c r="E935" s="103">
        <v>70070</v>
      </c>
      <c r="F935" s="103">
        <v>81354</v>
      </c>
    </row>
    <row r="936" spans="3:16" x14ac:dyDescent="0.2">
      <c r="D936" t="s">
        <v>519</v>
      </c>
      <c r="E936" s="103">
        <v>122025</v>
      </c>
      <c r="F936" s="103">
        <v>197591</v>
      </c>
    </row>
    <row r="937" spans="3:16" x14ac:dyDescent="0.2">
      <c r="D937" t="s">
        <v>520</v>
      </c>
      <c r="E937" s="103">
        <v>50660</v>
      </c>
      <c r="F937" s="103">
        <v>13756</v>
      </c>
      <c r="H937" s="98"/>
      <c r="I937" s="98"/>
    </row>
    <row r="938" spans="3:16" x14ac:dyDescent="0.2">
      <c r="D938" t="s">
        <v>191</v>
      </c>
      <c r="E938" s="103">
        <v>94846</v>
      </c>
      <c r="F938" s="103">
        <v>119561</v>
      </c>
      <c r="H938" s="98"/>
      <c r="I938" s="98"/>
      <c r="L938" s="98"/>
    </row>
    <row r="939" spans="3:16" x14ac:dyDescent="0.2">
      <c r="C939" t="s">
        <v>521</v>
      </c>
      <c r="D939" t="s">
        <v>522</v>
      </c>
      <c r="E939" s="103">
        <v>127053</v>
      </c>
      <c r="F939" s="103">
        <v>136545</v>
      </c>
      <c r="N939" s="99"/>
      <c r="P939" s="99"/>
    </row>
    <row r="940" spans="3:16" x14ac:dyDescent="0.2">
      <c r="D940" t="s">
        <v>523</v>
      </c>
      <c r="E940" s="103">
        <v>56913</v>
      </c>
      <c r="F940" s="103">
        <v>172501</v>
      </c>
    </row>
    <row r="941" spans="3:16" x14ac:dyDescent="0.2">
      <c r="D941" t="s">
        <v>524</v>
      </c>
      <c r="E941" s="103">
        <v>153064</v>
      </c>
      <c r="F941" s="103">
        <v>15382</v>
      </c>
      <c r="H941" s="98"/>
    </row>
    <row r="942" spans="3:16" x14ac:dyDescent="0.2">
      <c r="D942" t="s">
        <v>525</v>
      </c>
      <c r="E942" s="103">
        <v>70994</v>
      </c>
      <c r="F942" s="103">
        <v>32011</v>
      </c>
    </row>
    <row r="943" spans="3:16" x14ac:dyDescent="0.2">
      <c r="D943" t="s">
        <v>526</v>
      </c>
      <c r="E943" s="103">
        <v>1607</v>
      </c>
      <c r="F943" s="103">
        <v>187386</v>
      </c>
    </row>
    <row r="944" spans="3:16" x14ac:dyDescent="0.2">
      <c r="D944" t="s">
        <v>527</v>
      </c>
      <c r="E944" s="103">
        <v>111222</v>
      </c>
      <c r="F944" s="103">
        <v>73733</v>
      </c>
    </row>
    <row r="945" spans="2:14" x14ac:dyDescent="0.2">
      <c r="D945" t="s">
        <v>528</v>
      </c>
      <c r="E945" s="103">
        <v>165883</v>
      </c>
      <c r="F945" s="103">
        <v>133004</v>
      </c>
    </row>
    <row r="946" spans="2:14" x14ac:dyDescent="0.2">
      <c r="D946" t="s">
        <v>529</v>
      </c>
      <c r="E946" s="103">
        <v>198993</v>
      </c>
      <c r="F946" s="103">
        <v>21089</v>
      </c>
    </row>
    <row r="947" spans="2:14" x14ac:dyDescent="0.2">
      <c r="D947" t="s">
        <v>191</v>
      </c>
      <c r="E947" s="103">
        <v>47243</v>
      </c>
      <c r="F947" s="103">
        <v>130434</v>
      </c>
      <c r="H947" s="98"/>
      <c r="I947" s="98"/>
    </row>
    <row r="948" spans="2:14" x14ac:dyDescent="0.2">
      <c r="C948" t="s">
        <v>530</v>
      </c>
      <c r="D948" t="s">
        <v>531</v>
      </c>
      <c r="E948" s="103">
        <v>33567</v>
      </c>
      <c r="F948" s="103">
        <v>115797</v>
      </c>
      <c r="N948" s="99"/>
    </row>
    <row r="949" spans="2:14" x14ac:dyDescent="0.2">
      <c r="D949" t="s">
        <v>532</v>
      </c>
      <c r="E949" s="103">
        <v>149827</v>
      </c>
      <c r="F949" s="103">
        <v>32216</v>
      </c>
    </row>
    <row r="950" spans="2:14" x14ac:dyDescent="0.2">
      <c r="D950" t="s">
        <v>533</v>
      </c>
      <c r="E950" s="103">
        <v>37566</v>
      </c>
      <c r="F950" s="103">
        <v>14476</v>
      </c>
      <c r="N950" s="99"/>
    </row>
    <row r="951" spans="2:14" x14ac:dyDescent="0.2">
      <c r="D951" t="s">
        <v>191</v>
      </c>
      <c r="E951" s="103">
        <v>191696</v>
      </c>
      <c r="F951" s="103">
        <v>127556</v>
      </c>
    </row>
    <row r="952" spans="2:14" x14ac:dyDescent="0.2">
      <c r="C952" t="s">
        <v>191</v>
      </c>
      <c r="E952" s="103">
        <v>12869</v>
      </c>
      <c r="F952" s="103">
        <v>128220</v>
      </c>
      <c r="H952" s="98"/>
      <c r="I952" s="98"/>
      <c r="K952" s="98"/>
      <c r="L952" s="98"/>
    </row>
    <row r="953" spans="2:14" x14ac:dyDescent="0.2">
      <c r="B953" t="s">
        <v>534</v>
      </c>
      <c r="C953" t="s">
        <v>163</v>
      </c>
      <c r="D953" t="s">
        <v>535</v>
      </c>
      <c r="E953" s="103">
        <v>159118</v>
      </c>
      <c r="F953" s="103">
        <v>178311</v>
      </c>
      <c r="H953" s="98"/>
      <c r="I953" s="98"/>
    </row>
    <row r="954" spans="2:14" x14ac:dyDescent="0.2">
      <c r="D954" t="s">
        <v>536</v>
      </c>
      <c r="E954" s="103">
        <v>87188</v>
      </c>
      <c r="F954" s="103">
        <v>114139</v>
      </c>
    </row>
    <row r="955" spans="2:14" x14ac:dyDescent="0.2">
      <c r="D955" t="s">
        <v>537</v>
      </c>
      <c r="E955" s="103">
        <v>37379</v>
      </c>
      <c r="F955" s="103">
        <v>177512</v>
      </c>
    </row>
    <row r="956" spans="2:14" x14ac:dyDescent="0.2">
      <c r="D956" t="s">
        <v>538</v>
      </c>
      <c r="E956" s="103">
        <v>43499</v>
      </c>
      <c r="F956" s="103">
        <v>109651</v>
      </c>
    </row>
    <row r="957" spans="2:14" x14ac:dyDescent="0.2">
      <c r="D957" t="s">
        <v>191</v>
      </c>
      <c r="E957" s="103">
        <v>135476</v>
      </c>
      <c r="F957" s="103">
        <v>194771</v>
      </c>
      <c r="H957" s="98"/>
      <c r="I957" s="98"/>
    </row>
    <row r="958" spans="2:14" x14ac:dyDescent="0.2">
      <c r="C958" t="s">
        <v>164</v>
      </c>
      <c r="D958" t="s">
        <v>539</v>
      </c>
      <c r="E958" s="103">
        <v>152721</v>
      </c>
      <c r="F958" s="103">
        <v>125805</v>
      </c>
      <c r="H958" s="98"/>
      <c r="I958" s="98"/>
    </row>
    <row r="959" spans="2:14" x14ac:dyDescent="0.2">
      <c r="D959" t="s">
        <v>540</v>
      </c>
      <c r="E959" s="103">
        <v>67888</v>
      </c>
      <c r="F959" s="103">
        <v>184331</v>
      </c>
      <c r="H959" s="98"/>
      <c r="I959" s="98"/>
    </row>
    <row r="960" spans="2:14" x14ac:dyDescent="0.2">
      <c r="D960" t="s">
        <v>541</v>
      </c>
      <c r="E960" s="103">
        <v>195972</v>
      </c>
      <c r="F960" s="103">
        <v>157943</v>
      </c>
    </row>
    <row r="961" spans="3:9" x14ac:dyDescent="0.2">
      <c r="D961" t="s">
        <v>542</v>
      </c>
      <c r="E961" s="103">
        <v>13971</v>
      </c>
      <c r="F961" s="103">
        <v>13184</v>
      </c>
      <c r="H961" s="98"/>
      <c r="I961" s="98"/>
    </row>
    <row r="962" spans="3:9" x14ac:dyDescent="0.2">
      <c r="D962" t="s">
        <v>191</v>
      </c>
      <c r="E962" s="103">
        <v>33974</v>
      </c>
      <c r="F962" s="103">
        <v>194621</v>
      </c>
      <c r="H962" s="98"/>
      <c r="I962" s="98"/>
    </row>
    <row r="963" spans="3:9" x14ac:dyDescent="0.2">
      <c r="C963" t="s">
        <v>543</v>
      </c>
      <c r="D963" t="s">
        <v>254</v>
      </c>
      <c r="E963" s="103">
        <v>111516</v>
      </c>
      <c r="F963" s="103">
        <v>66317</v>
      </c>
    </row>
    <row r="964" spans="3:9" x14ac:dyDescent="0.2">
      <c r="D964" t="s">
        <v>544</v>
      </c>
      <c r="E964" s="103">
        <v>154813</v>
      </c>
      <c r="F964" s="103">
        <v>61486</v>
      </c>
    </row>
    <row r="965" spans="3:9" x14ac:dyDescent="0.2">
      <c r="D965" t="s">
        <v>546</v>
      </c>
      <c r="E965" s="103">
        <v>118626</v>
      </c>
      <c r="F965" s="103">
        <v>30218</v>
      </c>
      <c r="H965" s="98"/>
      <c r="I965" s="98"/>
    </row>
    <row r="966" spans="3:9" x14ac:dyDescent="0.2">
      <c r="D966" t="s">
        <v>191</v>
      </c>
      <c r="E966" s="103">
        <v>178452</v>
      </c>
      <c r="F966" s="103">
        <v>81085</v>
      </c>
      <c r="H966" s="98"/>
      <c r="I966" s="98"/>
    </row>
    <row r="967" spans="3:9" x14ac:dyDescent="0.2">
      <c r="C967" t="s">
        <v>547</v>
      </c>
      <c r="D967" t="s">
        <v>548</v>
      </c>
      <c r="E967" s="103">
        <v>82736</v>
      </c>
      <c r="F967" s="103">
        <v>104211</v>
      </c>
    </row>
    <row r="968" spans="3:9" x14ac:dyDescent="0.2">
      <c r="D968" t="s">
        <v>549</v>
      </c>
      <c r="E968" s="103">
        <v>113709</v>
      </c>
      <c r="F968" s="103">
        <v>175270</v>
      </c>
    </row>
    <row r="969" spans="3:9" x14ac:dyDescent="0.2">
      <c r="D969" t="s">
        <v>550</v>
      </c>
      <c r="E969" s="103">
        <v>60493</v>
      </c>
      <c r="F969" s="103">
        <v>140509</v>
      </c>
    </row>
    <row r="970" spans="3:9" x14ac:dyDescent="0.2">
      <c r="D970" t="s">
        <v>191</v>
      </c>
      <c r="E970" s="103">
        <v>101181</v>
      </c>
      <c r="F970" s="103">
        <v>75774</v>
      </c>
    </row>
    <row r="971" spans="3:9" x14ac:dyDescent="0.2">
      <c r="C971" t="s">
        <v>551</v>
      </c>
      <c r="D971" t="s">
        <v>552</v>
      </c>
      <c r="E971" s="103">
        <v>31048</v>
      </c>
      <c r="F971" s="103">
        <v>88606</v>
      </c>
    </row>
    <row r="972" spans="3:9" x14ac:dyDescent="0.2">
      <c r="D972" t="s">
        <v>553</v>
      </c>
      <c r="E972" s="103">
        <v>194396</v>
      </c>
      <c r="F972" s="103">
        <v>173492</v>
      </c>
    </row>
    <row r="973" spans="3:9" x14ac:dyDescent="0.2">
      <c r="D973" t="s">
        <v>554</v>
      </c>
      <c r="E973" s="103">
        <v>122223</v>
      </c>
      <c r="F973" s="103">
        <v>59507</v>
      </c>
      <c r="H973" s="98"/>
      <c r="I973" s="98"/>
    </row>
    <row r="974" spans="3:9" x14ac:dyDescent="0.2">
      <c r="D974" t="s">
        <v>191</v>
      </c>
      <c r="E974" s="103">
        <v>152347</v>
      </c>
      <c r="F974" s="103">
        <v>15250</v>
      </c>
      <c r="H974" s="98"/>
      <c r="I974" s="98"/>
    </row>
    <row r="975" spans="3:9" x14ac:dyDescent="0.2">
      <c r="C975" t="s">
        <v>203</v>
      </c>
      <c r="D975" t="s">
        <v>69</v>
      </c>
      <c r="E975" s="103">
        <v>186400</v>
      </c>
      <c r="F975" s="103">
        <v>47018</v>
      </c>
    </row>
    <row r="976" spans="3:9" x14ac:dyDescent="0.2">
      <c r="D976" t="s">
        <v>204</v>
      </c>
      <c r="E976" s="103">
        <v>55509</v>
      </c>
      <c r="F976" s="103">
        <v>14301</v>
      </c>
    </row>
    <row r="977" spans="1:12" x14ac:dyDescent="0.2">
      <c r="D977" t="s">
        <v>191</v>
      </c>
      <c r="E977" s="103">
        <v>85004</v>
      </c>
      <c r="F977" s="103">
        <v>40078</v>
      </c>
    </row>
    <row r="978" spans="1:12" x14ac:dyDescent="0.2">
      <c r="C978" t="s">
        <v>191</v>
      </c>
      <c r="E978" s="103">
        <v>181620</v>
      </c>
      <c r="F978" s="103">
        <v>82325</v>
      </c>
      <c r="H978" s="98"/>
      <c r="I978" s="98"/>
      <c r="K978" s="98"/>
      <c r="L978" s="98"/>
    </row>
    <row r="979" spans="1:12" x14ac:dyDescent="0.2">
      <c r="B979" t="s">
        <v>191</v>
      </c>
      <c r="E979" s="103">
        <v>123794</v>
      </c>
      <c r="F979" s="103">
        <v>182041</v>
      </c>
      <c r="H979" s="98"/>
      <c r="I979" s="98"/>
      <c r="K979" s="98"/>
      <c r="L979" s="98"/>
    </row>
    <row r="980" spans="1:12" x14ac:dyDescent="0.2">
      <c r="A980" t="s">
        <v>194</v>
      </c>
      <c r="B980" t="s">
        <v>298</v>
      </c>
      <c r="C980" t="s">
        <v>299</v>
      </c>
      <c r="D980" t="s">
        <v>300</v>
      </c>
      <c r="E980" s="103">
        <v>172916</v>
      </c>
      <c r="F980" s="103">
        <v>128324</v>
      </c>
    </row>
    <row r="981" spans="1:12" x14ac:dyDescent="0.2">
      <c r="D981" t="s">
        <v>301</v>
      </c>
      <c r="E981" s="103">
        <v>65661</v>
      </c>
      <c r="F981" s="103">
        <v>81597</v>
      </c>
    </row>
    <row r="982" spans="1:12" x14ac:dyDescent="0.2">
      <c r="D982" t="s">
        <v>302</v>
      </c>
      <c r="E982" s="103">
        <v>117374</v>
      </c>
      <c r="F982" s="103">
        <v>13703</v>
      </c>
    </row>
    <row r="983" spans="1:12" x14ac:dyDescent="0.2">
      <c r="D983" t="s">
        <v>303</v>
      </c>
      <c r="E983" s="103">
        <v>189635</v>
      </c>
      <c r="F983" s="103">
        <v>91432</v>
      </c>
    </row>
    <row r="984" spans="1:12" x14ac:dyDescent="0.2">
      <c r="D984" t="s">
        <v>191</v>
      </c>
      <c r="E984" s="103">
        <v>143261</v>
      </c>
      <c r="F984" s="103">
        <v>6887</v>
      </c>
      <c r="H984" s="98"/>
    </row>
    <row r="985" spans="1:12" x14ac:dyDescent="0.2">
      <c r="C985" t="s">
        <v>304</v>
      </c>
      <c r="D985" t="s">
        <v>306</v>
      </c>
      <c r="E985" s="103">
        <v>98259</v>
      </c>
      <c r="F985" s="103">
        <v>122483</v>
      </c>
    </row>
    <row r="986" spans="1:12" x14ac:dyDescent="0.2">
      <c r="D986" t="s">
        <v>307</v>
      </c>
      <c r="E986" s="103">
        <v>86450</v>
      </c>
      <c r="F986" s="103">
        <v>69396</v>
      </c>
      <c r="H986" s="98"/>
    </row>
    <row r="987" spans="1:12" x14ac:dyDescent="0.2">
      <c r="D987" t="s">
        <v>191</v>
      </c>
      <c r="E987" s="103">
        <v>178377</v>
      </c>
      <c r="F987" s="103">
        <v>14974</v>
      </c>
      <c r="H987" s="98"/>
    </row>
    <row r="988" spans="1:12" x14ac:dyDescent="0.2">
      <c r="C988" t="s">
        <v>308</v>
      </c>
      <c r="D988" t="s">
        <v>309</v>
      </c>
      <c r="E988" s="103">
        <v>70946</v>
      </c>
      <c r="F988" s="103">
        <v>31831</v>
      </c>
    </row>
    <row r="989" spans="1:12" x14ac:dyDescent="0.2">
      <c r="D989" t="s">
        <v>310</v>
      </c>
      <c r="E989" s="103">
        <v>163588</v>
      </c>
      <c r="F989" s="103">
        <v>45252</v>
      </c>
      <c r="H989" s="98"/>
      <c r="I989" s="98"/>
    </row>
    <row r="990" spans="1:12" x14ac:dyDescent="0.2">
      <c r="D990" t="s">
        <v>311</v>
      </c>
      <c r="E990" s="103">
        <v>104766</v>
      </c>
      <c r="F990" s="103">
        <v>29472</v>
      </c>
    </row>
    <row r="991" spans="1:12" x14ac:dyDescent="0.2">
      <c r="D991" t="s">
        <v>312</v>
      </c>
      <c r="E991" s="103">
        <v>57990</v>
      </c>
      <c r="F991" s="103">
        <v>167812</v>
      </c>
    </row>
    <row r="992" spans="1:12" x14ac:dyDescent="0.2">
      <c r="D992" t="s">
        <v>191</v>
      </c>
      <c r="E992" s="103">
        <v>60056</v>
      </c>
      <c r="F992" s="103">
        <v>152582</v>
      </c>
      <c r="H992" s="98"/>
      <c r="I992" s="98"/>
    </row>
    <row r="993" spans="2:12" x14ac:dyDescent="0.2">
      <c r="C993" t="s">
        <v>313</v>
      </c>
      <c r="D993" t="s">
        <v>314</v>
      </c>
      <c r="E993" s="103">
        <v>155686</v>
      </c>
      <c r="F993" s="103">
        <v>192346</v>
      </c>
      <c r="H993" s="98"/>
      <c r="I993" s="98"/>
    </row>
    <row r="994" spans="2:12" x14ac:dyDescent="0.2">
      <c r="D994" t="s">
        <v>315</v>
      </c>
      <c r="E994" s="103">
        <v>40673</v>
      </c>
      <c r="F994" s="103">
        <v>84840</v>
      </c>
    </row>
    <row r="995" spans="2:12" x14ac:dyDescent="0.2">
      <c r="D995" t="s">
        <v>316</v>
      </c>
      <c r="E995" s="103">
        <v>196307</v>
      </c>
      <c r="F995" s="103">
        <v>19598</v>
      </c>
    </row>
    <row r="996" spans="2:12" x14ac:dyDescent="0.2">
      <c r="D996" t="s">
        <v>317</v>
      </c>
      <c r="E996" s="103">
        <v>90235</v>
      </c>
      <c r="F996" s="103">
        <v>15975</v>
      </c>
    </row>
    <row r="997" spans="2:12" x14ac:dyDescent="0.2">
      <c r="D997" t="s">
        <v>191</v>
      </c>
      <c r="E997" s="103">
        <v>36346</v>
      </c>
      <c r="F997" s="103">
        <v>51890</v>
      </c>
      <c r="H997" s="98"/>
      <c r="I997" s="98"/>
    </row>
    <row r="998" spans="2:12" x14ac:dyDescent="0.2">
      <c r="C998" t="s">
        <v>319</v>
      </c>
      <c r="D998" t="s">
        <v>320</v>
      </c>
      <c r="E998" s="103">
        <v>23716</v>
      </c>
      <c r="F998" s="103">
        <v>77867</v>
      </c>
    </row>
    <row r="999" spans="2:12" x14ac:dyDescent="0.2">
      <c r="D999" t="s">
        <v>321</v>
      </c>
      <c r="E999" s="103">
        <v>177635</v>
      </c>
      <c r="F999" s="103">
        <v>81571</v>
      </c>
      <c r="H999" s="98"/>
      <c r="I999" s="98"/>
    </row>
    <row r="1000" spans="2:12" x14ac:dyDescent="0.2">
      <c r="D1000" t="s">
        <v>322</v>
      </c>
      <c r="E1000" s="103">
        <v>1505</v>
      </c>
      <c r="F1000" s="103">
        <v>124866</v>
      </c>
    </row>
    <row r="1001" spans="2:12" x14ac:dyDescent="0.2">
      <c r="D1001" t="s">
        <v>323</v>
      </c>
      <c r="E1001" s="103">
        <v>7603</v>
      </c>
      <c r="F1001" s="103">
        <v>58049</v>
      </c>
      <c r="H1001" s="98"/>
      <c r="I1001" s="98"/>
    </row>
    <row r="1002" spans="2:12" x14ac:dyDescent="0.2">
      <c r="D1002" t="s">
        <v>324</v>
      </c>
      <c r="E1002" s="103">
        <v>11620</v>
      </c>
      <c r="F1002" s="103">
        <v>70423</v>
      </c>
      <c r="H1002" s="98"/>
      <c r="I1002" s="98"/>
    </row>
    <row r="1003" spans="2:12" x14ac:dyDescent="0.2">
      <c r="D1003" t="s">
        <v>325</v>
      </c>
      <c r="E1003" s="103">
        <v>41281</v>
      </c>
      <c r="F1003" s="103">
        <v>86502</v>
      </c>
    </row>
    <row r="1004" spans="2:12" x14ac:dyDescent="0.2">
      <c r="D1004" t="s">
        <v>326</v>
      </c>
      <c r="E1004" s="103">
        <v>155646</v>
      </c>
      <c r="F1004" s="103">
        <v>93829</v>
      </c>
    </row>
    <row r="1005" spans="2:12" x14ac:dyDescent="0.2">
      <c r="D1005" t="s">
        <v>191</v>
      </c>
      <c r="E1005" s="103">
        <v>189281</v>
      </c>
      <c r="F1005" s="103">
        <v>151320</v>
      </c>
      <c r="H1005" s="98"/>
      <c r="I1005" s="98"/>
      <c r="K1005" s="98"/>
      <c r="L1005" s="98"/>
    </row>
    <row r="1006" spans="2:12" x14ac:dyDescent="0.2">
      <c r="C1006" t="s">
        <v>191</v>
      </c>
      <c r="E1006" s="103">
        <v>158808</v>
      </c>
      <c r="F1006" s="103">
        <v>80256</v>
      </c>
      <c r="H1006" s="98"/>
      <c r="I1006" s="98"/>
      <c r="K1006" s="98"/>
      <c r="L1006" s="98"/>
    </row>
    <row r="1007" spans="2:12" x14ac:dyDescent="0.2">
      <c r="B1007" t="s">
        <v>22</v>
      </c>
      <c r="C1007" t="s">
        <v>327</v>
      </c>
      <c r="D1007" t="s">
        <v>264</v>
      </c>
      <c r="E1007" s="103">
        <v>187049</v>
      </c>
      <c r="F1007" s="103">
        <v>6422</v>
      </c>
    </row>
    <row r="1008" spans="2:12" x14ac:dyDescent="0.2">
      <c r="D1008" t="s">
        <v>205</v>
      </c>
      <c r="E1008" s="103">
        <v>172911</v>
      </c>
      <c r="F1008" s="103">
        <v>195193</v>
      </c>
      <c r="H1008" s="98"/>
      <c r="I1008" s="98"/>
    </row>
    <row r="1009" spans="3:11" x14ac:dyDescent="0.2">
      <c r="D1009" t="s">
        <v>262</v>
      </c>
      <c r="E1009" s="103">
        <v>105595</v>
      </c>
      <c r="F1009" s="103">
        <v>122404</v>
      </c>
    </row>
    <row r="1010" spans="3:11" x14ac:dyDescent="0.2">
      <c r="D1010" t="s">
        <v>263</v>
      </c>
      <c r="E1010" s="103">
        <v>181793</v>
      </c>
      <c r="F1010" s="103">
        <v>30425</v>
      </c>
    </row>
    <row r="1011" spans="3:11" x14ac:dyDescent="0.2">
      <c r="D1011" t="s">
        <v>328</v>
      </c>
      <c r="E1011" s="103">
        <v>85703</v>
      </c>
      <c r="F1011" s="103">
        <v>80899</v>
      </c>
      <c r="H1011" s="98"/>
      <c r="I1011" s="98"/>
    </row>
    <row r="1012" spans="3:11" x14ac:dyDescent="0.2">
      <c r="D1012" t="s">
        <v>191</v>
      </c>
      <c r="E1012" s="103">
        <v>164490</v>
      </c>
      <c r="F1012" s="103">
        <v>119783</v>
      </c>
      <c r="H1012" s="98"/>
      <c r="I1012" s="98"/>
      <c r="K1012" s="98"/>
    </row>
    <row r="1013" spans="3:11" x14ac:dyDescent="0.2">
      <c r="C1013" t="s">
        <v>206</v>
      </c>
      <c r="D1013" t="s">
        <v>207</v>
      </c>
      <c r="E1013" s="103">
        <v>96990</v>
      </c>
      <c r="F1013" s="103">
        <v>11079</v>
      </c>
    </row>
    <row r="1014" spans="3:11" x14ac:dyDescent="0.2">
      <c r="D1014" t="s">
        <v>272</v>
      </c>
      <c r="E1014" s="103">
        <v>117213</v>
      </c>
      <c r="F1014" s="103">
        <v>52015</v>
      </c>
    </row>
    <row r="1015" spans="3:11" x14ac:dyDescent="0.2">
      <c r="D1015" t="s">
        <v>265</v>
      </c>
      <c r="E1015" s="103">
        <v>26393</v>
      </c>
      <c r="F1015" s="103">
        <v>76476</v>
      </c>
    </row>
    <row r="1016" spans="3:11" x14ac:dyDescent="0.2">
      <c r="D1016" t="s">
        <v>191</v>
      </c>
      <c r="E1016" s="103">
        <v>190981</v>
      </c>
      <c r="F1016" s="103">
        <v>148005</v>
      </c>
    </row>
    <row r="1017" spans="3:11" x14ac:dyDescent="0.2">
      <c r="C1017" t="s">
        <v>39</v>
      </c>
      <c r="D1017" t="s">
        <v>329</v>
      </c>
      <c r="E1017" s="103">
        <v>81262</v>
      </c>
      <c r="F1017" s="103">
        <v>13954</v>
      </c>
    </row>
    <row r="1018" spans="3:11" x14ac:dyDescent="0.2">
      <c r="D1018" t="s">
        <v>330</v>
      </c>
      <c r="E1018" s="103">
        <v>114183</v>
      </c>
      <c r="F1018" s="103">
        <v>16873</v>
      </c>
    </row>
    <row r="1019" spans="3:11" x14ac:dyDescent="0.2">
      <c r="D1019" t="s">
        <v>331</v>
      </c>
      <c r="E1019" s="103">
        <v>83180</v>
      </c>
      <c r="F1019" s="103">
        <v>65369</v>
      </c>
    </row>
    <row r="1020" spans="3:11" x14ac:dyDescent="0.2">
      <c r="D1020" t="s">
        <v>332</v>
      </c>
      <c r="E1020" s="103">
        <v>160367</v>
      </c>
      <c r="F1020" s="103">
        <v>89367</v>
      </c>
      <c r="I1020" s="98"/>
    </row>
    <row r="1021" spans="3:11" x14ac:dyDescent="0.2">
      <c r="D1021" t="s">
        <v>333</v>
      </c>
      <c r="E1021" s="103">
        <v>145918</v>
      </c>
      <c r="F1021" s="103">
        <v>59462</v>
      </c>
    </row>
    <row r="1022" spans="3:11" x14ac:dyDescent="0.2">
      <c r="D1022" t="s">
        <v>191</v>
      </c>
      <c r="E1022" s="103">
        <v>164406</v>
      </c>
      <c r="F1022" s="103">
        <v>95301</v>
      </c>
      <c r="H1022" s="98"/>
      <c r="I1022" s="98"/>
    </row>
    <row r="1023" spans="3:11" x14ac:dyDescent="0.2">
      <c r="C1023" t="s">
        <v>334</v>
      </c>
      <c r="D1023" t="s">
        <v>208</v>
      </c>
      <c r="E1023" s="103">
        <v>95367</v>
      </c>
      <c r="F1023" s="103">
        <v>192223</v>
      </c>
    </row>
    <row r="1024" spans="3:11" x14ac:dyDescent="0.2">
      <c r="D1024" t="s">
        <v>209</v>
      </c>
      <c r="E1024" s="103">
        <v>33542</v>
      </c>
      <c r="F1024" s="103">
        <v>164721</v>
      </c>
      <c r="I1024" s="98"/>
      <c r="K1024" s="98"/>
    </row>
    <row r="1025" spans="3:12" x14ac:dyDescent="0.2">
      <c r="D1025" t="s">
        <v>335</v>
      </c>
      <c r="E1025" s="103">
        <v>104961</v>
      </c>
      <c r="F1025" s="103">
        <v>35110</v>
      </c>
    </row>
    <row r="1026" spans="3:12" x14ac:dyDescent="0.2">
      <c r="D1026" t="s">
        <v>210</v>
      </c>
      <c r="E1026" s="103">
        <v>64674</v>
      </c>
      <c r="F1026" s="103">
        <v>7243</v>
      </c>
    </row>
    <row r="1027" spans="3:12" x14ac:dyDescent="0.2">
      <c r="D1027" t="s">
        <v>211</v>
      </c>
      <c r="E1027" s="103">
        <v>79363</v>
      </c>
      <c r="F1027" s="103">
        <v>157619</v>
      </c>
    </row>
    <row r="1028" spans="3:12" x14ac:dyDescent="0.2">
      <c r="D1028" t="s">
        <v>276</v>
      </c>
      <c r="E1028" s="103">
        <v>169899</v>
      </c>
      <c r="F1028" s="103">
        <v>198305</v>
      </c>
    </row>
    <row r="1029" spans="3:12" x14ac:dyDescent="0.2">
      <c r="D1029" t="s">
        <v>212</v>
      </c>
      <c r="E1029" s="103">
        <v>160154</v>
      </c>
      <c r="F1029" s="103">
        <v>126888</v>
      </c>
    </row>
    <row r="1030" spans="3:12" x14ac:dyDescent="0.2">
      <c r="D1030" t="s">
        <v>191</v>
      </c>
      <c r="E1030" s="103">
        <v>69673</v>
      </c>
      <c r="F1030" s="103">
        <v>20991</v>
      </c>
      <c r="H1030" s="98"/>
      <c r="I1030" s="98"/>
      <c r="K1030" s="98"/>
    </row>
    <row r="1031" spans="3:12" x14ac:dyDescent="0.2">
      <c r="C1031" t="s">
        <v>336</v>
      </c>
      <c r="D1031" t="s">
        <v>337</v>
      </c>
      <c r="E1031" s="103">
        <v>5203</v>
      </c>
      <c r="F1031" s="103">
        <v>175921</v>
      </c>
    </row>
    <row r="1032" spans="3:12" x14ac:dyDescent="0.2">
      <c r="D1032" t="s">
        <v>340</v>
      </c>
      <c r="E1032" s="103">
        <v>18724</v>
      </c>
      <c r="F1032" s="103">
        <v>115337</v>
      </c>
    </row>
    <row r="1033" spans="3:12" x14ac:dyDescent="0.2">
      <c r="D1033" t="s">
        <v>341</v>
      </c>
      <c r="E1033" s="103">
        <v>103898</v>
      </c>
      <c r="F1033" s="103">
        <v>50827</v>
      </c>
    </row>
    <row r="1034" spans="3:12" x14ac:dyDescent="0.2">
      <c r="D1034" t="s">
        <v>342</v>
      </c>
      <c r="E1034" s="103">
        <v>69088</v>
      </c>
      <c r="F1034" s="103">
        <v>55655</v>
      </c>
    </row>
    <row r="1035" spans="3:12" x14ac:dyDescent="0.2">
      <c r="D1035" t="s">
        <v>191</v>
      </c>
      <c r="E1035" s="103">
        <v>100182</v>
      </c>
      <c r="F1035" s="103">
        <v>193352</v>
      </c>
    </row>
    <row r="1036" spans="3:12" x14ac:dyDescent="0.2">
      <c r="C1036" t="s">
        <v>76</v>
      </c>
      <c r="D1036" t="s">
        <v>266</v>
      </c>
      <c r="E1036" s="103">
        <v>120694</v>
      </c>
      <c r="F1036" s="103">
        <v>8690</v>
      </c>
    </row>
    <row r="1037" spans="3:12" x14ac:dyDescent="0.2">
      <c r="D1037" t="s">
        <v>191</v>
      </c>
      <c r="E1037" s="103">
        <v>177390</v>
      </c>
      <c r="F1037" s="103">
        <v>137264</v>
      </c>
    </row>
    <row r="1038" spans="3:12" x14ac:dyDescent="0.2">
      <c r="C1038" t="s">
        <v>40</v>
      </c>
      <c r="D1038" t="s">
        <v>343</v>
      </c>
      <c r="E1038" s="103">
        <v>15471</v>
      </c>
      <c r="F1038" s="103">
        <v>33041</v>
      </c>
      <c r="L1038" s="98"/>
    </row>
    <row r="1039" spans="3:12" x14ac:dyDescent="0.2">
      <c r="D1039" t="s">
        <v>344</v>
      </c>
      <c r="E1039" s="103">
        <v>74915</v>
      </c>
      <c r="F1039" s="103">
        <v>73765</v>
      </c>
    </row>
    <row r="1040" spans="3:12" x14ac:dyDescent="0.2">
      <c r="D1040" t="s">
        <v>214</v>
      </c>
      <c r="E1040" s="103">
        <v>50725</v>
      </c>
      <c r="F1040" s="103">
        <v>29626</v>
      </c>
    </row>
    <row r="1041" spans="2:12" x14ac:dyDescent="0.2">
      <c r="D1041" t="s">
        <v>277</v>
      </c>
      <c r="E1041" s="103">
        <v>141709</v>
      </c>
      <c r="F1041" s="103">
        <v>66328</v>
      </c>
    </row>
    <row r="1042" spans="2:12" x14ac:dyDescent="0.2">
      <c r="D1042" t="s">
        <v>191</v>
      </c>
      <c r="E1042" s="103">
        <v>70070</v>
      </c>
      <c r="F1042" s="103">
        <v>199699</v>
      </c>
      <c r="H1042" s="98"/>
      <c r="I1042" s="98"/>
      <c r="K1042" s="98"/>
      <c r="L1042" s="98"/>
    </row>
    <row r="1043" spans="2:12" x14ac:dyDescent="0.2">
      <c r="C1043" t="s">
        <v>38</v>
      </c>
      <c r="D1043" t="s">
        <v>346</v>
      </c>
      <c r="E1043" s="103">
        <v>119434</v>
      </c>
      <c r="F1043" s="103">
        <v>80751</v>
      </c>
    </row>
    <row r="1044" spans="2:12" x14ac:dyDescent="0.2">
      <c r="D1044" t="s">
        <v>348</v>
      </c>
      <c r="E1044" s="103">
        <v>61423</v>
      </c>
      <c r="F1044" s="103">
        <v>135076</v>
      </c>
    </row>
    <row r="1045" spans="2:12" x14ac:dyDescent="0.2">
      <c r="D1045" t="s">
        <v>191</v>
      </c>
      <c r="E1045" s="103">
        <v>71046</v>
      </c>
      <c r="F1045" s="103">
        <v>131046</v>
      </c>
    </row>
    <row r="1046" spans="2:12" x14ac:dyDescent="0.2">
      <c r="C1046" t="s">
        <v>191</v>
      </c>
      <c r="E1046" s="103">
        <v>21602</v>
      </c>
      <c r="F1046" s="103">
        <v>43338</v>
      </c>
      <c r="H1046" s="98"/>
      <c r="I1046" s="98"/>
      <c r="K1046" s="98"/>
      <c r="L1046" s="98"/>
    </row>
    <row r="1047" spans="2:12" x14ac:dyDescent="0.2">
      <c r="B1047" t="s">
        <v>77</v>
      </c>
      <c r="C1047" t="s">
        <v>77</v>
      </c>
      <c r="D1047" t="s">
        <v>77</v>
      </c>
      <c r="E1047" s="103">
        <v>181207</v>
      </c>
      <c r="F1047" s="103">
        <v>288</v>
      </c>
    </row>
    <row r="1048" spans="2:12" x14ac:dyDescent="0.2">
      <c r="D1048" t="s">
        <v>191</v>
      </c>
      <c r="E1048" s="103">
        <v>170122</v>
      </c>
      <c r="F1048" s="103">
        <v>125016</v>
      </c>
    </row>
    <row r="1049" spans="2:12" x14ac:dyDescent="0.2">
      <c r="C1049" t="s">
        <v>191</v>
      </c>
      <c r="E1049" s="103">
        <v>58364</v>
      </c>
      <c r="F1049" s="103">
        <v>114079</v>
      </c>
    </row>
    <row r="1050" spans="2:12" x14ac:dyDescent="0.2">
      <c r="B1050" t="s">
        <v>23</v>
      </c>
      <c r="C1050" t="s">
        <v>349</v>
      </c>
      <c r="D1050" t="s">
        <v>215</v>
      </c>
      <c r="E1050" s="103">
        <v>94975</v>
      </c>
      <c r="F1050" s="103">
        <v>108303</v>
      </c>
    </row>
    <row r="1051" spans="2:12" x14ac:dyDescent="0.2">
      <c r="D1051" t="s">
        <v>216</v>
      </c>
      <c r="E1051" s="103">
        <v>13868</v>
      </c>
      <c r="F1051" s="103">
        <v>161443</v>
      </c>
    </row>
    <row r="1052" spans="2:12" x14ac:dyDescent="0.2">
      <c r="D1052" t="s">
        <v>217</v>
      </c>
      <c r="E1052" s="103">
        <v>122324</v>
      </c>
      <c r="F1052" s="103">
        <v>59160</v>
      </c>
    </row>
    <row r="1053" spans="2:12" x14ac:dyDescent="0.2">
      <c r="D1053" t="s">
        <v>350</v>
      </c>
      <c r="E1053" s="103">
        <v>21437</v>
      </c>
      <c r="F1053" s="103">
        <v>182741</v>
      </c>
    </row>
    <row r="1054" spans="2:12" x14ac:dyDescent="0.2">
      <c r="D1054" t="s">
        <v>218</v>
      </c>
      <c r="E1054" s="103">
        <v>147317</v>
      </c>
      <c r="F1054" s="103">
        <v>130287</v>
      </c>
    </row>
    <row r="1055" spans="2:12" x14ac:dyDescent="0.2">
      <c r="D1055" t="s">
        <v>191</v>
      </c>
      <c r="E1055" s="103">
        <v>58423</v>
      </c>
      <c r="F1055" s="103">
        <v>131626</v>
      </c>
      <c r="H1055" s="98"/>
      <c r="I1055" s="98"/>
    </row>
    <row r="1056" spans="2:12" x14ac:dyDescent="0.2">
      <c r="C1056" t="s">
        <v>25</v>
      </c>
      <c r="D1056" t="s">
        <v>219</v>
      </c>
      <c r="E1056" s="103">
        <v>25833</v>
      </c>
      <c r="F1056" s="103">
        <v>18636</v>
      </c>
    </row>
    <row r="1057" spans="3:9" x14ac:dyDescent="0.2">
      <c r="D1057" t="s">
        <v>220</v>
      </c>
      <c r="E1057" s="103">
        <v>169771</v>
      </c>
      <c r="F1057" s="103">
        <v>87277</v>
      </c>
    </row>
    <row r="1058" spans="3:9" x14ac:dyDescent="0.2">
      <c r="D1058" t="s">
        <v>257</v>
      </c>
      <c r="E1058" s="103">
        <v>170989</v>
      </c>
      <c r="F1058" s="103">
        <v>38703</v>
      </c>
    </row>
    <row r="1059" spans="3:9" x14ac:dyDescent="0.2">
      <c r="D1059" t="s">
        <v>221</v>
      </c>
      <c r="E1059" s="103">
        <v>177627</v>
      </c>
      <c r="F1059" s="103">
        <v>118525</v>
      </c>
    </row>
    <row r="1060" spans="3:9" x14ac:dyDescent="0.2">
      <c r="D1060" t="s">
        <v>351</v>
      </c>
      <c r="E1060" s="103">
        <v>42037</v>
      </c>
      <c r="F1060" s="103">
        <v>112681</v>
      </c>
    </row>
    <row r="1061" spans="3:9" x14ac:dyDescent="0.2">
      <c r="D1061" t="s">
        <v>191</v>
      </c>
      <c r="E1061" s="103">
        <v>78648</v>
      </c>
      <c r="F1061" s="103">
        <v>139956</v>
      </c>
      <c r="H1061" s="98"/>
      <c r="I1061" s="98"/>
    </row>
    <row r="1062" spans="3:9" x14ac:dyDescent="0.2">
      <c r="C1062" t="s">
        <v>352</v>
      </c>
      <c r="D1062" t="s">
        <v>353</v>
      </c>
      <c r="E1062" s="103">
        <v>17107</v>
      </c>
      <c r="F1062" s="103">
        <v>68467</v>
      </c>
    </row>
    <row r="1063" spans="3:9" x14ac:dyDescent="0.2">
      <c r="D1063" t="s">
        <v>249</v>
      </c>
      <c r="E1063" s="103">
        <v>10689</v>
      </c>
      <c r="F1063" s="103">
        <v>125887</v>
      </c>
    </row>
    <row r="1064" spans="3:9" x14ac:dyDescent="0.2">
      <c r="D1064" t="s">
        <v>354</v>
      </c>
      <c r="E1064" s="103">
        <v>157360</v>
      </c>
      <c r="F1064" s="103">
        <v>89625</v>
      </c>
      <c r="H1064" s="98"/>
      <c r="I1064" s="98"/>
    </row>
    <row r="1065" spans="3:9" x14ac:dyDescent="0.2">
      <c r="D1065" t="s">
        <v>355</v>
      </c>
      <c r="E1065" s="103">
        <v>9525</v>
      </c>
      <c r="F1065" s="103">
        <v>182804</v>
      </c>
    </row>
    <row r="1066" spans="3:9" x14ac:dyDescent="0.2">
      <c r="D1066" t="s">
        <v>222</v>
      </c>
      <c r="E1066" s="103">
        <v>146896</v>
      </c>
      <c r="F1066" s="103">
        <v>186811</v>
      </c>
    </row>
    <row r="1067" spans="3:9" x14ac:dyDescent="0.2">
      <c r="D1067" t="s">
        <v>356</v>
      </c>
      <c r="E1067" s="103">
        <v>121335</v>
      </c>
      <c r="F1067" s="103">
        <v>170242</v>
      </c>
    </row>
    <row r="1068" spans="3:9" x14ac:dyDescent="0.2">
      <c r="D1068" t="s">
        <v>191</v>
      </c>
      <c r="E1068" s="103">
        <v>64671</v>
      </c>
      <c r="F1068" s="103">
        <v>123875</v>
      </c>
      <c r="H1068" s="98"/>
      <c r="I1068" s="98"/>
    </row>
    <row r="1069" spans="3:9" x14ac:dyDescent="0.2">
      <c r="C1069" t="s">
        <v>24</v>
      </c>
      <c r="D1069" t="s">
        <v>357</v>
      </c>
      <c r="E1069" s="103">
        <v>43831</v>
      </c>
      <c r="F1069" s="103">
        <v>166095</v>
      </c>
    </row>
    <row r="1070" spans="3:9" x14ac:dyDescent="0.2">
      <c r="D1070" t="s">
        <v>223</v>
      </c>
      <c r="E1070" s="103">
        <v>198340</v>
      </c>
      <c r="F1070" s="103">
        <v>95897</v>
      </c>
    </row>
    <row r="1071" spans="3:9" x14ac:dyDescent="0.2">
      <c r="D1071" t="s">
        <v>358</v>
      </c>
      <c r="E1071" s="103">
        <v>180495</v>
      </c>
      <c r="F1071" s="103">
        <v>146835</v>
      </c>
    </row>
    <row r="1072" spans="3:9" x14ac:dyDescent="0.2">
      <c r="D1072" t="s">
        <v>359</v>
      </c>
      <c r="E1072" s="103">
        <v>186708</v>
      </c>
      <c r="F1072" s="103">
        <v>88949</v>
      </c>
    </row>
    <row r="1073" spans="3:9" x14ac:dyDescent="0.2">
      <c r="D1073" t="s">
        <v>191</v>
      </c>
      <c r="E1073" s="103">
        <v>107496</v>
      </c>
      <c r="F1073" s="103">
        <v>78846</v>
      </c>
      <c r="H1073" s="98"/>
      <c r="I1073" s="98"/>
    </row>
    <row r="1074" spans="3:9" x14ac:dyDescent="0.2">
      <c r="C1074" t="s">
        <v>360</v>
      </c>
      <c r="D1074" t="s">
        <v>224</v>
      </c>
      <c r="E1074" s="103">
        <v>129727</v>
      </c>
      <c r="F1074" s="103">
        <v>166959</v>
      </c>
      <c r="I1074" s="98"/>
    </row>
    <row r="1075" spans="3:9" x14ac:dyDescent="0.2">
      <c r="D1075" t="s">
        <v>267</v>
      </c>
      <c r="E1075" s="103">
        <v>123581</v>
      </c>
      <c r="F1075" s="103">
        <v>161898</v>
      </c>
    </row>
    <row r="1076" spans="3:9" x14ac:dyDescent="0.2">
      <c r="D1076" t="s">
        <v>225</v>
      </c>
      <c r="E1076" s="103">
        <v>108622</v>
      </c>
      <c r="F1076" s="103">
        <v>121713</v>
      </c>
    </row>
    <row r="1077" spans="3:9" x14ac:dyDescent="0.2">
      <c r="D1077" t="s">
        <v>361</v>
      </c>
      <c r="E1077" s="103">
        <v>14657</v>
      </c>
      <c r="F1077" s="103">
        <v>26836</v>
      </c>
    </row>
    <row r="1078" spans="3:9" x14ac:dyDescent="0.2">
      <c r="D1078" t="s">
        <v>226</v>
      </c>
      <c r="E1078" s="103">
        <v>190217</v>
      </c>
      <c r="F1078" s="103">
        <v>152064</v>
      </c>
    </row>
    <row r="1079" spans="3:9" x14ac:dyDescent="0.2">
      <c r="D1079" t="s">
        <v>191</v>
      </c>
      <c r="E1079" s="103">
        <v>181792</v>
      </c>
      <c r="F1079" s="103">
        <v>39187</v>
      </c>
      <c r="H1079" s="98"/>
      <c r="I1079" s="98"/>
    </row>
    <row r="1080" spans="3:9" x14ac:dyDescent="0.2">
      <c r="C1080" t="s">
        <v>362</v>
      </c>
      <c r="D1080" t="s">
        <v>227</v>
      </c>
      <c r="E1080" s="103">
        <v>45894</v>
      </c>
      <c r="F1080" s="103">
        <v>33158</v>
      </c>
    </row>
    <row r="1081" spans="3:9" x14ac:dyDescent="0.2">
      <c r="D1081" t="s">
        <v>363</v>
      </c>
      <c r="E1081" s="103">
        <v>50832</v>
      </c>
      <c r="F1081" s="103">
        <v>177160</v>
      </c>
    </row>
    <row r="1082" spans="3:9" x14ac:dyDescent="0.2">
      <c r="D1082" t="s">
        <v>228</v>
      </c>
      <c r="E1082" s="103">
        <v>168858</v>
      </c>
      <c r="F1082" s="103">
        <v>177790</v>
      </c>
    </row>
    <row r="1083" spans="3:9" x14ac:dyDescent="0.2">
      <c r="D1083" t="s">
        <v>229</v>
      </c>
      <c r="E1083" s="103">
        <v>66301</v>
      </c>
      <c r="F1083" s="103">
        <v>152736</v>
      </c>
    </row>
    <row r="1084" spans="3:9" x14ac:dyDescent="0.2">
      <c r="D1084" t="s">
        <v>191</v>
      </c>
      <c r="E1084" s="103">
        <v>28263</v>
      </c>
      <c r="F1084" s="103">
        <v>162179</v>
      </c>
      <c r="I1084" s="98"/>
    </row>
    <row r="1085" spans="3:9" x14ac:dyDescent="0.2">
      <c r="C1085" t="s">
        <v>364</v>
      </c>
      <c r="D1085" t="s">
        <v>365</v>
      </c>
      <c r="E1085" s="103">
        <v>15915</v>
      </c>
      <c r="F1085" s="103">
        <v>86706</v>
      </c>
    </row>
    <row r="1086" spans="3:9" x14ac:dyDescent="0.2">
      <c r="D1086" t="s">
        <v>230</v>
      </c>
      <c r="E1086" s="103">
        <v>30246</v>
      </c>
      <c r="F1086" s="103">
        <v>58055</v>
      </c>
    </row>
    <row r="1087" spans="3:9" x14ac:dyDescent="0.2">
      <c r="D1087" t="s">
        <v>366</v>
      </c>
      <c r="E1087" s="103">
        <v>83425</v>
      </c>
      <c r="F1087" s="103">
        <v>162345</v>
      </c>
    </row>
    <row r="1088" spans="3:9" x14ac:dyDescent="0.2">
      <c r="D1088" t="s">
        <v>191</v>
      </c>
      <c r="E1088" s="103">
        <v>64012</v>
      </c>
      <c r="F1088" s="103">
        <v>69938</v>
      </c>
      <c r="H1088" s="98"/>
    </row>
    <row r="1089" spans="2:12" x14ac:dyDescent="0.2">
      <c r="C1089" t="s">
        <v>26</v>
      </c>
      <c r="D1089" t="s">
        <v>231</v>
      </c>
      <c r="E1089" s="103">
        <v>141379</v>
      </c>
      <c r="F1089" s="103">
        <v>115711</v>
      </c>
    </row>
    <row r="1090" spans="2:12" x14ac:dyDescent="0.2">
      <c r="D1090" t="s">
        <v>367</v>
      </c>
      <c r="E1090" s="103">
        <v>22476</v>
      </c>
      <c r="F1090" s="103">
        <v>171361</v>
      </c>
    </row>
    <row r="1091" spans="2:12" x14ac:dyDescent="0.2">
      <c r="D1091" t="s">
        <v>368</v>
      </c>
      <c r="E1091" s="103">
        <v>80968</v>
      </c>
      <c r="F1091" s="103">
        <v>44165</v>
      </c>
    </row>
    <row r="1092" spans="2:12" x14ac:dyDescent="0.2">
      <c r="D1092" t="s">
        <v>232</v>
      </c>
      <c r="E1092" s="103">
        <v>65929</v>
      </c>
      <c r="F1092" s="103">
        <v>125564</v>
      </c>
    </row>
    <row r="1093" spans="2:12" x14ac:dyDescent="0.2">
      <c r="D1093" t="s">
        <v>275</v>
      </c>
      <c r="E1093" s="103">
        <v>179604</v>
      </c>
      <c r="F1093" s="103">
        <v>27196</v>
      </c>
    </row>
    <row r="1094" spans="2:12" x14ac:dyDescent="0.2">
      <c r="D1094" t="s">
        <v>233</v>
      </c>
      <c r="E1094" s="103">
        <v>1527</v>
      </c>
      <c r="F1094" s="103">
        <v>138130</v>
      </c>
    </row>
    <row r="1095" spans="2:12" x14ac:dyDescent="0.2">
      <c r="D1095" t="s">
        <v>191</v>
      </c>
      <c r="E1095" s="103">
        <v>60723</v>
      </c>
      <c r="F1095" s="103">
        <v>184789</v>
      </c>
      <c r="H1095" s="98"/>
      <c r="I1095" s="98"/>
    </row>
    <row r="1096" spans="2:12" x14ac:dyDescent="0.2">
      <c r="C1096" t="s">
        <v>369</v>
      </c>
      <c r="D1096" t="s">
        <v>234</v>
      </c>
      <c r="E1096" s="103">
        <v>173442</v>
      </c>
      <c r="F1096" s="103">
        <v>140492</v>
      </c>
    </row>
    <row r="1097" spans="2:12" x14ac:dyDescent="0.2">
      <c r="D1097" t="s">
        <v>235</v>
      </c>
      <c r="E1097" s="103">
        <v>22092</v>
      </c>
      <c r="F1097" s="103">
        <v>166117</v>
      </c>
    </row>
    <row r="1098" spans="2:12" x14ac:dyDescent="0.2">
      <c r="D1098" t="s">
        <v>370</v>
      </c>
      <c r="E1098" s="103">
        <v>113600</v>
      </c>
      <c r="F1098" s="103">
        <v>108345</v>
      </c>
    </row>
    <row r="1099" spans="2:12" x14ac:dyDescent="0.2">
      <c r="D1099" t="s">
        <v>191</v>
      </c>
      <c r="E1099" s="103">
        <v>35329</v>
      </c>
      <c r="F1099" s="103">
        <v>154050</v>
      </c>
    </row>
    <row r="1100" spans="2:12" x14ac:dyDescent="0.2">
      <c r="C1100" t="s">
        <v>191</v>
      </c>
      <c r="E1100" s="103">
        <v>4106</v>
      </c>
      <c r="F1100" s="103">
        <v>99604</v>
      </c>
      <c r="H1100" s="98"/>
      <c r="I1100" s="98"/>
      <c r="K1100" s="98"/>
      <c r="L1100" s="98"/>
    </row>
    <row r="1101" spans="2:12" x14ac:dyDescent="0.2">
      <c r="B1101" t="s">
        <v>19</v>
      </c>
      <c r="C1101" t="s">
        <v>371</v>
      </c>
      <c r="D1101" t="s">
        <v>372</v>
      </c>
      <c r="E1101" s="103">
        <v>136061</v>
      </c>
      <c r="F1101" s="103">
        <v>85267</v>
      </c>
    </row>
    <row r="1102" spans="2:12" x14ac:dyDescent="0.2">
      <c r="D1102" t="s">
        <v>373</v>
      </c>
      <c r="E1102" s="103">
        <v>60744</v>
      </c>
      <c r="F1102" s="103">
        <v>31574</v>
      </c>
    </row>
    <row r="1103" spans="2:12" x14ac:dyDescent="0.2">
      <c r="D1103" t="s">
        <v>374</v>
      </c>
      <c r="E1103" s="103">
        <v>9121</v>
      </c>
      <c r="F1103" s="103">
        <v>86233</v>
      </c>
    </row>
    <row r="1104" spans="2:12" x14ac:dyDescent="0.2">
      <c r="D1104" t="s">
        <v>375</v>
      </c>
      <c r="E1104" s="103">
        <v>163089</v>
      </c>
      <c r="F1104" s="103">
        <v>59481</v>
      </c>
    </row>
    <row r="1105" spans="3:12" x14ac:dyDescent="0.2">
      <c r="D1105" t="s">
        <v>377</v>
      </c>
      <c r="E1105" s="103">
        <v>60579</v>
      </c>
      <c r="F1105" s="103">
        <v>123491</v>
      </c>
    </row>
    <row r="1106" spans="3:12" x14ac:dyDescent="0.2">
      <c r="D1106" t="s">
        <v>191</v>
      </c>
      <c r="E1106" s="103">
        <v>135043</v>
      </c>
      <c r="F1106" s="103">
        <v>151817</v>
      </c>
      <c r="H1106" s="98"/>
      <c r="I1106" s="98"/>
    </row>
    <row r="1107" spans="3:12" x14ac:dyDescent="0.2">
      <c r="C1107" t="s">
        <v>382</v>
      </c>
      <c r="D1107" t="s">
        <v>383</v>
      </c>
      <c r="E1107" s="103">
        <v>112907</v>
      </c>
      <c r="F1107" s="103">
        <v>80205</v>
      </c>
      <c r="H1107" s="98"/>
      <c r="I1107" s="98"/>
    </row>
    <row r="1108" spans="3:12" x14ac:dyDescent="0.2">
      <c r="D1108" t="s">
        <v>384</v>
      </c>
      <c r="E1108" s="103">
        <v>114760</v>
      </c>
      <c r="F1108" s="103">
        <v>90442</v>
      </c>
    </row>
    <row r="1109" spans="3:12" x14ac:dyDescent="0.2">
      <c r="D1109" t="s">
        <v>385</v>
      </c>
      <c r="E1109" s="103">
        <v>180948</v>
      </c>
      <c r="F1109" s="103">
        <v>58687</v>
      </c>
      <c r="H1109" s="98"/>
    </row>
    <row r="1110" spans="3:12" x14ac:dyDescent="0.2">
      <c r="D1110" t="s">
        <v>386</v>
      </c>
      <c r="E1110" s="103">
        <v>144774</v>
      </c>
      <c r="F1110" s="103">
        <v>141749</v>
      </c>
      <c r="H1110" s="98"/>
      <c r="I1110" s="98"/>
    </row>
    <row r="1111" spans="3:12" x14ac:dyDescent="0.2">
      <c r="D1111" t="s">
        <v>387</v>
      </c>
      <c r="E1111" s="103">
        <v>44872</v>
      </c>
      <c r="F1111" s="103">
        <v>92527</v>
      </c>
      <c r="H1111" s="98"/>
      <c r="I1111" s="98"/>
      <c r="K1111" s="98"/>
    </row>
    <row r="1112" spans="3:12" x14ac:dyDescent="0.2">
      <c r="D1112" t="s">
        <v>191</v>
      </c>
      <c r="E1112" s="103">
        <v>183308</v>
      </c>
      <c r="F1112" s="103">
        <v>10383</v>
      </c>
      <c r="H1112" s="98"/>
      <c r="I1112" s="98"/>
      <c r="K1112" s="98"/>
      <c r="L1112" s="98"/>
    </row>
    <row r="1113" spans="3:12" x14ac:dyDescent="0.2">
      <c r="C1113" t="s">
        <v>388</v>
      </c>
      <c r="D1113" t="s">
        <v>236</v>
      </c>
      <c r="E1113" s="103">
        <v>156765</v>
      </c>
      <c r="F1113" s="103">
        <v>144039</v>
      </c>
    </row>
    <row r="1114" spans="3:12" x14ac:dyDescent="0.2">
      <c r="D1114" t="s">
        <v>390</v>
      </c>
      <c r="E1114" s="103">
        <v>2176</v>
      </c>
      <c r="F1114" s="103">
        <v>73662</v>
      </c>
      <c r="H1114" s="98"/>
      <c r="I1114" s="98"/>
    </row>
    <row r="1115" spans="3:12" x14ac:dyDescent="0.2">
      <c r="D1115" t="s">
        <v>391</v>
      </c>
      <c r="E1115" s="103">
        <v>46173</v>
      </c>
      <c r="F1115" s="103">
        <v>74466</v>
      </c>
    </row>
    <row r="1116" spans="3:12" x14ac:dyDescent="0.2">
      <c r="D1116" t="s">
        <v>191</v>
      </c>
      <c r="E1116" s="103">
        <v>116798</v>
      </c>
      <c r="F1116" s="103">
        <v>179035</v>
      </c>
      <c r="H1116" s="98"/>
      <c r="I1116" s="98"/>
    </row>
    <row r="1117" spans="3:12" x14ac:dyDescent="0.2">
      <c r="C1117" t="s">
        <v>20</v>
      </c>
      <c r="D1117" t="s">
        <v>237</v>
      </c>
      <c r="E1117" s="103">
        <v>35641</v>
      </c>
      <c r="F1117" s="103">
        <v>53628</v>
      </c>
    </row>
    <row r="1118" spans="3:12" x14ac:dyDescent="0.2">
      <c r="D1118" t="s">
        <v>238</v>
      </c>
      <c r="E1118" s="103">
        <v>16552</v>
      </c>
      <c r="F1118" s="103">
        <v>1199</v>
      </c>
    </row>
    <row r="1119" spans="3:12" x14ac:dyDescent="0.2">
      <c r="D1119" t="s">
        <v>191</v>
      </c>
      <c r="E1119" s="103">
        <v>193017</v>
      </c>
      <c r="F1119" s="103">
        <v>4161</v>
      </c>
    </row>
    <row r="1120" spans="3:12" x14ac:dyDescent="0.2">
      <c r="C1120" t="s">
        <v>392</v>
      </c>
      <c r="D1120" t="s">
        <v>239</v>
      </c>
      <c r="E1120" s="103">
        <v>174574</v>
      </c>
      <c r="F1120" s="103">
        <v>121454</v>
      </c>
    </row>
    <row r="1121" spans="3:9" x14ac:dyDescent="0.2">
      <c r="D1121" t="s">
        <v>240</v>
      </c>
      <c r="E1121" s="103">
        <v>104399</v>
      </c>
      <c r="F1121" s="103">
        <v>137454</v>
      </c>
      <c r="H1121" s="98"/>
    </row>
    <row r="1122" spans="3:9" x14ac:dyDescent="0.2">
      <c r="D1122" t="s">
        <v>393</v>
      </c>
      <c r="E1122" s="103">
        <v>16451</v>
      </c>
      <c r="F1122" s="103">
        <v>168208</v>
      </c>
      <c r="H1122" s="98"/>
      <c r="I1122" s="98"/>
    </row>
    <row r="1123" spans="3:9" x14ac:dyDescent="0.2">
      <c r="D1123" t="s">
        <v>241</v>
      </c>
      <c r="E1123" s="103">
        <v>61494</v>
      </c>
      <c r="F1123" s="103">
        <v>148688</v>
      </c>
    </row>
    <row r="1124" spans="3:9" x14ac:dyDescent="0.2">
      <c r="D1124" t="s">
        <v>191</v>
      </c>
      <c r="E1124" s="103">
        <v>86862</v>
      </c>
      <c r="F1124" s="103">
        <v>6937</v>
      </c>
      <c r="H1124" s="98"/>
      <c r="I1124" s="98"/>
    </row>
    <row r="1125" spans="3:9" x14ac:dyDescent="0.2">
      <c r="C1125" t="s">
        <v>394</v>
      </c>
      <c r="D1125" t="s">
        <v>395</v>
      </c>
      <c r="E1125" s="103">
        <v>116862</v>
      </c>
      <c r="F1125" s="103">
        <v>44110</v>
      </c>
    </row>
    <row r="1126" spans="3:9" x14ac:dyDescent="0.2">
      <c r="D1126" t="s">
        <v>396</v>
      </c>
      <c r="E1126" s="103">
        <v>34683</v>
      </c>
      <c r="F1126" s="103">
        <v>182609</v>
      </c>
    </row>
    <row r="1127" spans="3:9" x14ac:dyDescent="0.2">
      <c r="D1127" t="s">
        <v>397</v>
      </c>
      <c r="E1127" s="103">
        <v>79907</v>
      </c>
      <c r="F1127" s="103">
        <v>108608</v>
      </c>
    </row>
    <row r="1128" spans="3:9" x14ac:dyDescent="0.2">
      <c r="D1128" t="s">
        <v>191</v>
      </c>
      <c r="E1128" s="103">
        <v>73666</v>
      </c>
      <c r="F1128" s="103">
        <v>93714</v>
      </c>
    </row>
    <row r="1129" spans="3:9" x14ac:dyDescent="0.2">
      <c r="C1129" t="s">
        <v>398</v>
      </c>
      <c r="D1129" t="s">
        <v>399</v>
      </c>
      <c r="E1129" s="103">
        <v>188790</v>
      </c>
      <c r="F1129" s="103">
        <v>144973</v>
      </c>
    </row>
    <row r="1130" spans="3:9" x14ac:dyDescent="0.2">
      <c r="D1130" t="s">
        <v>400</v>
      </c>
      <c r="E1130" s="103">
        <v>14694</v>
      </c>
      <c r="F1130" s="103">
        <v>20822</v>
      </c>
    </row>
    <row r="1131" spans="3:9" x14ac:dyDescent="0.2">
      <c r="D1131" t="s">
        <v>191</v>
      </c>
      <c r="E1131" s="103">
        <v>20578</v>
      </c>
      <c r="F1131" s="103">
        <v>5344</v>
      </c>
    </row>
    <row r="1132" spans="3:9" x14ac:dyDescent="0.2">
      <c r="C1132" t="s">
        <v>401</v>
      </c>
      <c r="D1132" t="s">
        <v>242</v>
      </c>
      <c r="E1132" s="103">
        <v>42594</v>
      </c>
      <c r="F1132" s="103">
        <v>158410</v>
      </c>
    </row>
    <row r="1133" spans="3:9" x14ac:dyDescent="0.2">
      <c r="D1133" t="s">
        <v>243</v>
      </c>
      <c r="E1133" s="103">
        <v>171036</v>
      </c>
      <c r="F1133" s="103">
        <v>23925</v>
      </c>
    </row>
    <row r="1134" spans="3:9" x14ac:dyDescent="0.2">
      <c r="D1134" t="s">
        <v>402</v>
      </c>
      <c r="E1134" s="103">
        <v>146352</v>
      </c>
      <c r="F1134" s="103">
        <v>67197</v>
      </c>
    </row>
    <row r="1135" spans="3:9" x14ac:dyDescent="0.2">
      <c r="D1135" t="s">
        <v>244</v>
      </c>
      <c r="E1135" s="103">
        <v>95414</v>
      </c>
      <c r="F1135" s="103">
        <v>16608</v>
      </c>
    </row>
    <row r="1136" spans="3:9" x14ac:dyDescent="0.2">
      <c r="D1136" t="s">
        <v>191</v>
      </c>
      <c r="E1136" s="103">
        <v>91468</v>
      </c>
      <c r="F1136" s="103">
        <v>51143</v>
      </c>
    </row>
    <row r="1137" spans="2:12" x14ac:dyDescent="0.2">
      <c r="C1137" t="s">
        <v>191</v>
      </c>
      <c r="E1137" s="103">
        <v>8143</v>
      </c>
      <c r="F1137" s="103">
        <v>111734</v>
      </c>
      <c r="H1137" s="98"/>
      <c r="I1137" s="98"/>
      <c r="K1137" s="98"/>
      <c r="L1137" s="98"/>
    </row>
    <row r="1138" spans="2:12" x14ac:dyDescent="0.2">
      <c r="B1138" t="s">
        <v>278</v>
      </c>
      <c r="C1138" t="s">
        <v>279</v>
      </c>
      <c r="D1138" t="s">
        <v>280</v>
      </c>
      <c r="E1138" s="103">
        <v>54414</v>
      </c>
      <c r="F1138" s="103">
        <v>48805</v>
      </c>
    </row>
    <row r="1139" spans="2:12" x14ac:dyDescent="0.2">
      <c r="D1139" t="s">
        <v>191</v>
      </c>
      <c r="E1139" s="103">
        <v>26620</v>
      </c>
      <c r="F1139" s="103">
        <v>117293</v>
      </c>
    </row>
    <row r="1140" spans="2:12" x14ac:dyDescent="0.2">
      <c r="C1140" t="s">
        <v>191</v>
      </c>
      <c r="E1140" s="103">
        <v>71781</v>
      </c>
      <c r="F1140" s="103">
        <v>98818</v>
      </c>
    </row>
    <row r="1141" spans="2:12" x14ac:dyDescent="0.2">
      <c r="B1141" t="s">
        <v>18</v>
      </c>
      <c r="C1141" t="s">
        <v>403</v>
      </c>
      <c r="D1141" t="s">
        <v>404</v>
      </c>
      <c r="E1141" s="103">
        <v>61213</v>
      </c>
      <c r="F1141" s="103">
        <v>27730</v>
      </c>
      <c r="H1141" s="98"/>
      <c r="I1141" s="98"/>
    </row>
    <row r="1142" spans="2:12" x14ac:dyDescent="0.2">
      <c r="D1142" t="s">
        <v>405</v>
      </c>
      <c r="E1142" s="103">
        <v>137783</v>
      </c>
      <c r="F1142" s="103">
        <v>72539</v>
      </c>
    </row>
    <row r="1143" spans="2:12" x14ac:dyDescent="0.2">
      <c r="D1143" t="s">
        <v>406</v>
      </c>
      <c r="E1143" s="103">
        <v>49782</v>
      </c>
      <c r="F1143" s="103">
        <v>162548</v>
      </c>
    </row>
    <row r="1144" spans="2:12" x14ac:dyDescent="0.2">
      <c r="D1144" t="s">
        <v>255</v>
      </c>
      <c r="E1144" s="103">
        <v>157317</v>
      </c>
      <c r="F1144" s="103">
        <v>3</v>
      </c>
    </row>
    <row r="1145" spans="2:12" x14ac:dyDescent="0.2">
      <c r="D1145" t="s">
        <v>407</v>
      </c>
      <c r="E1145" s="103">
        <v>157033</v>
      </c>
      <c r="F1145" s="103">
        <v>25863</v>
      </c>
    </row>
    <row r="1146" spans="2:12" x14ac:dyDescent="0.2">
      <c r="D1146" t="s">
        <v>408</v>
      </c>
      <c r="E1146" s="103">
        <v>191167</v>
      </c>
      <c r="F1146" s="103">
        <v>197348</v>
      </c>
    </row>
    <row r="1147" spans="2:12" x14ac:dyDescent="0.2">
      <c r="D1147" t="s">
        <v>409</v>
      </c>
      <c r="E1147" s="103">
        <v>173557</v>
      </c>
      <c r="F1147" s="103">
        <v>9375</v>
      </c>
      <c r="H1147" s="98"/>
    </row>
    <row r="1148" spans="2:12" x14ac:dyDescent="0.2">
      <c r="D1148" t="s">
        <v>410</v>
      </c>
      <c r="E1148" s="103">
        <v>30644</v>
      </c>
      <c r="F1148" s="103">
        <v>149267</v>
      </c>
    </row>
    <row r="1149" spans="2:12" x14ac:dyDescent="0.2">
      <c r="D1149" t="s">
        <v>191</v>
      </c>
      <c r="E1149" s="103">
        <v>83259</v>
      </c>
      <c r="F1149" s="103">
        <v>126127</v>
      </c>
      <c r="H1149" s="98"/>
      <c r="I1149" s="98"/>
    </row>
    <row r="1150" spans="2:12" x14ac:dyDescent="0.2">
      <c r="C1150" t="s">
        <v>155</v>
      </c>
      <c r="D1150" t="s">
        <v>411</v>
      </c>
      <c r="E1150" s="103">
        <v>140476</v>
      </c>
      <c r="F1150" s="103">
        <v>177931</v>
      </c>
    </row>
    <row r="1151" spans="2:12" x14ac:dyDescent="0.2">
      <c r="D1151" t="s">
        <v>412</v>
      </c>
      <c r="E1151" s="103">
        <v>150945</v>
      </c>
      <c r="F1151" s="103">
        <v>159164</v>
      </c>
    </row>
    <row r="1152" spans="2:12" x14ac:dyDescent="0.2">
      <c r="D1152" t="s">
        <v>414</v>
      </c>
      <c r="E1152" s="103">
        <v>81415</v>
      </c>
      <c r="F1152" s="103">
        <v>13671</v>
      </c>
    </row>
    <row r="1153" spans="3:9" x14ac:dyDescent="0.2">
      <c r="D1153" t="s">
        <v>416</v>
      </c>
      <c r="E1153" s="103">
        <v>52019</v>
      </c>
      <c r="F1153" s="103">
        <v>68694</v>
      </c>
    </row>
    <row r="1154" spans="3:9" x14ac:dyDescent="0.2">
      <c r="D1154" t="s">
        <v>191</v>
      </c>
      <c r="E1154" s="103">
        <v>116552</v>
      </c>
      <c r="F1154" s="103">
        <v>164583</v>
      </c>
    </row>
    <row r="1155" spans="3:9" x14ac:dyDescent="0.2">
      <c r="C1155" t="s">
        <v>36</v>
      </c>
      <c r="D1155" t="s">
        <v>417</v>
      </c>
      <c r="E1155" s="103">
        <v>138621</v>
      </c>
      <c r="F1155" s="103">
        <v>186493</v>
      </c>
    </row>
    <row r="1156" spans="3:9" x14ac:dyDescent="0.2">
      <c r="D1156" t="s">
        <v>419</v>
      </c>
      <c r="E1156" s="103">
        <v>43507</v>
      </c>
      <c r="F1156" s="103">
        <v>165726</v>
      </c>
    </row>
    <row r="1157" spans="3:9" x14ac:dyDescent="0.2">
      <c r="D1157" t="s">
        <v>420</v>
      </c>
      <c r="E1157" s="103">
        <v>138494</v>
      </c>
      <c r="F1157" s="103">
        <v>162942</v>
      </c>
    </row>
    <row r="1158" spans="3:9" x14ac:dyDescent="0.2">
      <c r="D1158" t="s">
        <v>191</v>
      </c>
      <c r="E1158" s="103">
        <v>134222</v>
      </c>
      <c r="F1158" s="103">
        <v>105035</v>
      </c>
    </row>
    <row r="1159" spans="3:9" x14ac:dyDescent="0.2">
      <c r="C1159" t="s">
        <v>425</v>
      </c>
      <c r="D1159" t="s">
        <v>426</v>
      </c>
      <c r="E1159" s="103">
        <v>7826</v>
      </c>
      <c r="F1159" s="103">
        <v>41095</v>
      </c>
    </row>
    <row r="1160" spans="3:9" x14ac:dyDescent="0.2">
      <c r="D1160" t="s">
        <v>427</v>
      </c>
      <c r="E1160" s="103">
        <v>93372</v>
      </c>
      <c r="F1160" s="103">
        <v>178258</v>
      </c>
    </row>
    <row r="1161" spans="3:9" x14ac:dyDescent="0.2">
      <c r="D1161" t="s">
        <v>428</v>
      </c>
      <c r="E1161" s="103">
        <v>181469</v>
      </c>
      <c r="F1161" s="103">
        <v>187566</v>
      </c>
    </row>
    <row r="1162" spans="3:9" x14ac:dyDescent="0.2">
      <c r="D1162" t="s">
        <v>429</v>
      </c>
      <c r="E1162" s="103">
        <v>59725</v>
      </c>
      <c r="F1162" s="103">
        <v>153991</v>
      </c>
    </row>
    <row r="1163" spans="3:9" x14ac:dyDescent="0.2">
      <c r="D1163" t="s">
        <v>430</v>
      </c>
      <c r="E1163" s="103">
        <v>157728</v>
      </c>
      <c r="F1163" s="103">
        <v>193290</v>
      </c>
    </row>
    <row r="1164" spans="3:9" x14ac:dyDescent="0.2">
      <c r="D1164" t="s">
        <v>431</v>
      </c>
      <c r="E1164" s="103">
        <v>35932</v>
      </c>
      <c r="F1164" s="103">
        <v>133446</v>
      </c>
    </row>
    <row r="1165" spans="3:9" x14ac:dyDescent="0.2">
      <c r="D1165" t="s">
        <v>432</v>
      </c>
      <c r="E1165" s="103">
        <v>40932</v>
      </c>
      <c r="F1165" s="103">
        <v>15991</v>
      </c>
      <c r="H1165" s="98"/>
      <c r="I1165" s="98"/>
    </row>
    <row r="1166" spans="3:9" x14ac:dyDescent="0.2">
      <c r="D1166" t="s">
        <v>191</v>
      </c>
      <c r="E1166" s="103">
        <v>69633</v>
      </c>
      <c r="F1166" s="103">
        <v>44532</v>
      </c>
      <c r="H1166" s="98"/>
      <c r="I1166" s="98"/>
    </row>
    <row r="1167" spans="3:9" x14ac:dyDescent="0.2">
      <c r="C1167" t="s">
        <v>433</v>
      </c>
      <c r="D1167" t="s">
        <v>434</v>
      </c>
      <c r="E1167" s="103">
        <v>49135</v>
      </c>
      <c r="F1167" s="103">
        <v>82502</v>
      </c>
    </row>
    <row r="1168" spans="3:9" x14ac:dyDescent="0.2">
      <c r="D1168" t="s">
        <v>435</v>
      </c>
      <c r="E1168" s="103">
        <v>115374</v>
      </c>
      <c r="F1168" s="103">
        <v>67902</v>
      </c>
    </row>
    <row r="1169" spans="3:9" x14ac:dyDescent="0.2">
      <c r="D1169" t="s">
        <v>436</v>
      </c>
      <c r="E1169" s="103">
        <v>179072</v>
      </c>
      <c r="F1169" s="103">
        <v>188914</v>
      </c>
    </row>
    <row r="1170" spans="3:9" x14ac:dyDescent="0.2">
      <c r="D1170" t="s">
        <v>437</v>
      </c>
      <c r="E1170" s="103">
        <v>47959</v>
      </c>
      <c r="F1170" s="103">
        <v>147194</v>
      </c>
      <c r="H1170" s="98"/>
      <c r="I1170" s="98"/>
    </row>
    <row r="1171" spans="3:9" x14ac:dyDescent="0.2">
      <c r="D1171" t="s">
        <v>438</v>
      </c>
      <c r="E1171" s="103">
        <v>77328</v>
      </c>
      <c r="F1171" s="103">
        <v>136793</v>
      </c>
      <c r="H1171" s="98"/>
      <c r="I1171" s="98"/>
    </row>
    <row r="1172" spans="3:9" x14ac:dyDescent="0.2">
      <c r="D1172" t="s">
        <v>439</v>
      </c>
      <c r="E1172" s="103">
        <v>132476</v>
      </c>
      <c r="F1172" s="103">
        <v>55750</v>
      </c>
    </row>
    <row r="1173" spans="3:9" x14ac:dyDescent="0.2">
      <c r="D1173" t="s">
        <v>191</v>
      </c>
      <c r="E1173" s="103">
        <v>6632</v>
      </c>
      <c r="F1173" s="103">
        <v>82971</v>
      </c>
      <c r="H1173" s="98"/>
      <c r="I1173" s="98"/>
    </row>
    <row r="1174" spans="3:9" x14ac:dyDescent="0.2">
      <c r="C1174" t="s">
        <v>33</v>
      </c>
      <c r="D1174" t="s">
        <v>441</v>
      </c>
      <c r="E1174" s="103">
        <v>41311</v>
      </c>
      <c r="F1174" s="103">
        <v>145224</v>
      </c>
    </row>
    <row r="1175" spans="3:9" x14ac:dyDescent="0.2">
      <c r="D1175" t="s">
        <v>442</v>
      </c>
      <c r="E1175" s="103">
        <v>46624</v>
      </c>
      <c r="F1175" s="103">
        <v>105915</v>
      </c>
    </row>
    <row r="1176" spans="3:9" x14ac:dyDescent="0.2">
      <c r="D1176" t="s">
        <v>444</v>
      </c>
      <c r="E1176" s="103">
        <v>64042</v>
      </c>
      <c r="F1176" s="103">
        <v>54738</v>
      </c>
    </row>
    <row r="1177" spans="3:9" x14ac:dyDescent="0.2">
      <c r="D1177" t="s">
        <v>191</v>
      </c>
      <c r="E1177" s="103">
        <v>117199</v>
      </c>
      <c r="F1177" s="103">
        <v>105798</v>
      </c>
    </row>
    <row r="1178" spans="3:9" x14ac:dyDescent="0.2">
      <c r="C1178" t="s">
        <v>32</v>
      </c>
      <c r="D1178" t="s">
        <v>449</v>
      </c>
      <c r="E1178" s="103">
        <v>142475</v>
      </c>
      <c r="F1178" s="103">
        <v>11041</v>
      </c>
    </row>
    <row r="1179" spans="3:9" x14ac:dyDescent="0.2">
      <c r="D1179" t="s">
        <v>450</v>
      </c>
      <c r="E1179" s="103">
        <v>147680</v>
      </c>
      <c r="F1179" s="103">
        <v>63702</v>
      </c>
    </row>
    <row r="1180" spans="3:9" x14ac:dyDescent="0.2">
      <c r="D1180" t="s">
        <v>451</v>
      </c>
      <c r="E1180" s="103">
        <v>190622</v>
      </c>
      <c r="F1180" s="103">
        <v>69215</v>
      </c>
    </row>
    <row r="1181" spans="3:9" x14ac:dyDescent="0.2">
      <c r="D1181" t="s">
        <v>452</v>
      </c>
      <c r="E1181" s="103">
        <v>31540</v>
      </c>
      <c r="F1181" s="103">
        <v>135422</v>
      </c>
      <c r="I1181" s="98"/>
    </row>
    <row r="1182" spans="3:9" x14ac:dyDescent="0.2">
      <c r="D1182" t="s">
        <v>453</v>
      </c>
      <c r="E1182" s="103">
        <v>134650</v>
      </c>
      <c r="F1182" s="103">
        <v>17606</v>
      </c>
    </row>
    <row r="1183" spans="3:9" x14ac:dyDescent="0.2">
      <c r="D1183" t="s">
        <v>454</v>
      </c>
      <c r="E1183" s="103">
        <v>159972</v>
      </c>
      <c r="F1183" s="103">
        <v>56090</v>
      </c>
    </row>
    <row r="1184" spans="3:9" x14ac:dyDescent="0.2">
      <c r="D1184" t="s">
        <v>455</v>
      </c>
      <c r="E1184" s="103">
        <v>111980</v>
      </c>
      <c r="F1184" s="103">
        <v>137972</v>
      </c>
      <c r="H1184" s="98"/>
      <c r="I1184" s="98"/>
    </row>
    <row r="1185" spans="2:14" x14ac:dyDescent="0.2">
      <c r="D1185" t="s">
        <v>191</v>
      </c>
      <c r="E1185" s="103">
        <v>158005</v>
      </c>
      <c r="F1185" s="103">
        <v>176913</v>
      </c>
      <c r="H1185" s="98"/>
      <c r="I1185" s="98"/>
    </row>
    <row r="1186" spans="2:14" x14ac:dyDescent="0.2">
      <c r="C1186" t="s">
        <v>456</v>
      </c>
      <c r="D1186" t="s">
        <v>457</v>
      </c>
      <c r="E1186" s="103">
        <v>93994</v>
      </c>
      <c r="F1186" s="103">
        <v>149113</v>
      </c>
      <c r="H1186" s="98"/>
      <c r="I1186" s="98"/>
    </row>
    <row r="1187" spans="2:14" x14ac:dyDescent="0.2">
      <c r="D1187" t="s">
        <v>458</v>
      </c>
      <c r="E1187" s="103">
        <v>69956</v>
      </c>
      <c r="F1187" s="103">
        <v>28187</v>
      </c>
    </row>
    <row r="1188" spans="2:14" x14ac:dyDescent="0.2">
      <c r="D1188" t="s">
        <v>459</v>
      </c>
      <c r="E1188" s="103">
        <v>101051</v>
      </c>
      <c r="F1188" s="103">
        <v>82336</v>
      </c>
    </row>
    <row r="1189" spans="2:14" x14ac:dyDescent="0.2">
      <c r="D1189" t="s">
        <v>460</v>
      </c>
      <c r="E1189" s="103">
        <v>55615</v>
      </c>
      <c r="F1189" s="103">
        <v>123908</v>
      </c>
      <c r="H1189" s="98"/>
      <c r="I1189" s="98"/>
    </row>
    <row r="1190" spans="2:14" x14ac:dyDescent="0.2">
      <c r="D1190" t="s">
        <v>461</v>
      </c>
      <c r="E1190" s="103">
        <v>152362</v>
      </c>
      <c r="F1190" s="103">
        <v>76516</v>
      </c>
      <c r="N1190" s="99"/>
    </row>
    <row r="1191" spans="2:14" x14ac:dyDescent="0.2">
      <c r="D1191" t="s">
        <v>462</v>
      </c>
      <c r="E1191" s="103">
        <v>135151</v>
      </c>
      <c r="F1191" s="103">
        <v>96132</v>
      </c>
      <c r="I1191" s="98"/>
    </row>
    <row r="1192" spans="2:14" x14ac:dyDescent="0.2">
      <c r="D1192" t="s">
        <v>463</v>
      </c>
      <c r="E1192" s="103">
        <v>120747</v>
      </c>
      <c r="F1192" s="103">
        <v>129784</v>
      </c>
    </row>
    <row r="1193" spans="2:14" x14ac:dyDescent="0.2">
      <c r="D1193" t="s">
        <v>191</v>
      </c>
      <c r="E1193" s="103">
        <v>85720</v>
      </c>
      <c r="F1193" s="103">
        <v>18320</v>
      </c>
      <c r="H1193" s="98"/>
      <c r="I1193" s="98"/>
    </row>
    <row r="1194" spans="2:14" x14ac:dyDescent="0.2">
      <c r="C1194" t="s">
        <v>191</v>
      </c>
      <c r="E1194" s="103">
        <v>103932</v>
      </c>
      <c r="F1194" s="103">
        <v>60095</v>
      </c>
      <c r="H1194" s="98"/>
      <c r="I1194" s="98"/>
      <c r="K1194" s="98"/>
      <c r="L1194" s="98"/>
    </row>
    <row r="1195" spans="2:14" x14ac:dyDescent="0.2">
      <c r="B1195" t="s">
        <v>464</v>
      </c>
      <c r="C1195" t="s">
        <v>468</v>
      </c>
      <c r="D1195" t="s">
        <v>274</v>
      </c>
      <c r="E1195" s="103">
        <v>51503</v>
      </c>
      <c r="F1195" s="103">
        <v>140601</v>
      </c>
    </row>
    <row r="1196" spans="2:14" x14ac:dyDescent="0.2">
      <c r="D1196" t="s">
        <v>469</v>
      </c>
      <c r="E1196" s="103">
        <v>117080</v>
      </c>
      <c r="F1196" s="103">
        <v>105138</v>
      </c>
    </row>
    <row r="1197" spans="2:14" x14ac:dyDescent="0.2">
      <c r="D1197" t="s">
        <v>470</v>
      </c>
      <c r="E1197" s="103">
        <v>143150</v>
      </c>
      <c r="F1197" s="103">
        <v>163427</v>
      </c>
    </row>
    <row r="1198" spans="2:14" x14ac:dyDescent="0.2">
      <c r="D1198" t="s">
        <v>191</v>
      </c>
      <c r="E1198" s="103">
        <v>186614</v>
      </c>
      <c r="F1198" s="103">
        <v>48730</v>
      </c>
    </row>
    <row r="1199" spans="2:14" x14ac:dyDescent="0.2">
      <c r="C1199" t="s">
        <v>8</v>
      </c>
      <c r="D1199" t="s">
        <v>471</v>
      </c>
      <c r="E1199" s="103">
        <v>122467</v>
      </c>
      <c r="F1199" s="103">
        <v>163117</v>
      </c>
    </row>
    <row r="1200" spans="2:14" x14ac:dyDescent="0.2">
      <c r="D1200" t="s">
        <v>191</v>
      </c>
      <c r="E1200" s="103">
        <v>136259</v>
      </c>
      <c r="F1200" s="103">
        <v>191936</v>
      </c>
    </row>
    <row r="1201" spans="2:6" x14ac:dyDescent="0.2">
      <c r="C1201" t="s">
        <v>191</v>
      </c>
      <c r="E1201" s="103">
        <v>177780</v>
      </c>
      <c r="F1201" s="103">
        <v>16209</v>
      </c>
    </row>
    <row r="1202" spans="2:6" x14ac:dyDescent="0.2">
      <c r="B1202" t="s">
        <v>472</v>
      </c>
      <c r="C1202" t="s">
        <v>251</v>
      </c>
      <c r="D1202" t="s">
        <v>252</v>
      </c>
      <c r="E1202" s="103">
        <v>21528</v>
      </c>
      <c r="F1202" s="103">
        <v>2260</v>
      </c>
    </row>
    <row r="1203" spans="2:6" x14ac:dyDescent="0.2">
      <c r="D1203" t="s">
        <v>191</v>
      </c>
      <c r="E1203" s="103">
        <v>129140</v>
      </c>
      <c r="F1203" s="103">
        <v>191788</v>
      </c>
    </row>
    <row r="1204" spans="2:6" x14ac:dyDescent="0.2">
      <c r="C1204" t="s">
        <v>473</v>
      </c>
      <c r="D1204" t="s">
        <v>474</v>
      </c>
      <c r="E1204" s="103">
        <v>103166</v>
      </c>
      <c r="F1204" s="103">
        <v>80334</v>
      </c>
    </row>
    <row r="1205" spans="2:6" x14ac:dyDescent="0.2">
      <c r="D1205" t="s">
        <v>475</v>
      </c>
      <c r="E1205" s="103">
        <v>190579</v>
      </c>
      <c r="F1205" s="103">
        <v>167333</v>
      </c>
    </row>
    <row r="1206" spans="2:6" x14ac:dyDescent="0.2">
      <c r="D1206" t="s">
        <v>155</v>
      </c>
      <c r="E1206" s="103">
        <v>119098</v>
      </c>
      <c r="F1206" s="103">
        <v>40461</v>
      </c>
    </row>
    <row r="1207" spans="2:6" x14ac:dyDescent="0.2">
      <c r="D1207" t="s">
        <v>476</v>
      </c>
      <c r="E1207" s="103">
        <v>149048</v>
      </c>
      <c r="F1207" s="103">
        <v>171359</v>
      </c>
    </row>
    <row r="1208" spans="2:6" x14ac:dyDescent="0.2">
      <c r="D1208" t="s">
        <v>191</v>
      </c>
      <c r="E1208" s="103">
        <v>151221</v>
      </c>
      <c r="F1208" s="103">
        <v>167393</v>
      </c>
    </row>
    <row r="1209" spans="2:6" x14ac:dyDescent="0.2">
      <c r="C1209" t="s">
        <v>477</v>
      </c>
      <c r="D1209" t="s">
        <v>478</v>
      </c>
      <c r="E1209" s="103">
        <v>178182</v>
      </c>
      <c r="F1209" s="103">
        <v>144988</v>
      </c>
    </row>
    <row r="1210" spans="2:6" x14ac:dyDescent="0.2">
      <c r="D1210" t="s">
        <v>479</v>
      </c>
      <c r="E1210" s="103">
        <v>111071</v>
      </c>
      <c r="F1210" s="103">
        <v>111729</v>
      </c>
    </row>
    <row r="1211" spans="2:6" x14ac:dyDescent="0.2">
      <c r="D1211" t="s">
        <v>480</v>
      </c>
      <c r="E1211" s="103">
        <v>31827</v>
      </c>
      <c r="F1211" s="103">
        <v>29040</v>
      </c>
    </row>
    <row r="1212" spans="2:6" x14ac:dyDescent="0.2">
      <c r="D1212" t="s">
        <v>191</v>
      </c>
      <c r="E1212" s="103">
        <v>95310</v>
      </c>
      <c r="F1212" s="103">
        <v>63208</v>
      </c>
    </row>
    <row r="1213" spans="2:6" x14ac:dyDescent="0.2">
      <c r="C1213" t="s">
        <v>17</v>
      </c>
      <c r="D1213" t="s">
        <v>481</v>
      </c>
      <c r="E1213" s="103">
        <v>176008</v>
      </c>
      <c r="F1213" s="103">
        <v>66226</v>
      </c>
    </row>
    <row r="1214" spans="2:6" x14ac:dyDescent="0.2">
      <c r="D1214" t="s">
        <v>482</v>
      </c>
      <c r="E1214" s="103">
        <v>157621</v>
      </c>
      <c r="F1214" s="103">
        <v>147399</v>
      </c>
    </row>
    <row r="1215" spans="2:6" x14ac:dyDescent="0.2">
      <c r="D1215" t="s">
        <v>191</v>
      </c>
      <c r="E1215" s="103">
        <v>56696</v>
      </c>
      <c r="F1215" s="103">
        <v>75551</v>
      </c>
    </row>
    <row r="1216" spans="2:6" x14ac:dyDescent="0.2">
      <c r="C1216" t="s">
        <v>16</v>
      </c>
      <c r="D1216" t="s">
        <v>483</v>
      </c>
      <c r="E1216" s="103">
        <v>113701</v>
      </c>
      <c r="F1216" s="103">
        <v>122517</v>
      </c>
    </row>
    <row r="1217" spans="3:12" x14ac:dyDescent="0.2">
      <c r="D1217" t="s">
        <v>484</v>
      </c>
      <c r="E1217" s="103">
        <v>78981</v>
      </c>
      <c r="F1217" s="103">
        <v>33588</v>
      </c>
      <c r="I1217" s="98"/>
    </row>
    <row r="1218" spans="3:12" x14ac:dyDescent="0.2">
      <c r="D1218" t="s">
        <v>485</v>
      </c>
      <c r="E1218" s="103">
        <v>151180</v>
      </c>
      <c r="F1218" s="103">
        <v>53586</v>
      </c>
    </row>
    <row r="1219" spans="3:12" x14ac:dyDescent="0.2">
      <c r="D1219" t="s">
        <v>486</v>
      </c>
      <c r="E1219" s="103">
        <v>38431</v>
      </c>
      <c r="F1219" s="103">
        <v>183433</v>
      </c>
    </row>
    <row r="1220" spans="3:12" x14ac:dyDescent="0.2">
      <c r="D1220" t="s">
        <v>191</v>
      </c>
      <c r="E1220" s="103">
        <v>105872</v>
      </c>
      <c r="F1220" s="103">
        <v>160296</v>
      </c>
      <c r="H1220" s="98"/>
      <c r="I1220" s="98"/>
    </row>
    <row r="1221" spans="3:12" x14ac:dyDescent="0.2">
      <c r="C1221" t="s">
        <v>170</v>
      </c>
      <c r="D1221" t="s">
        <v>487</v>
      </c>
      <c r="E1221" s="103">
        <v>48657</v>
      </c>
      <c r="F1221" s="103">
        <v>144987</v>
      </c>
      <c r="H1221" s="98"/>
      <c r="I1221" s="98"/>
      <c r="K1221" s="98"/>
      <c r="L1221" s="98"/>
    </row>
    <row r="1222" spans="3:12" x14ac:dyDescent="0.2">
      <c r="D1222" t="s">
        <v>488</v>
      </c>
      <c r="E1222" s="103">
        <v>57673</v>
      </c>
      <c r="F1222" s="103">
        <v>189679</v>
      </c>
    </row>
    <row r="1223" spans="3:12" x14ac:dyDescent="0.2">
      <c r="D1223" t="s">
        <v>172</v>
      </c>
      <c r="E1223" s="103">
        <v>115536</v>
      </c>
      <c r="F1223" s="103">
        <v>1605</v>
      </c>
      <c r="H1223" s="98"/>
      <c r="I1223" s="98"/>
    </row>
    <row r="1224" spans="3:12" x14ac:dyDescent="0.2">
      <c r="D1224" t="s">
        <v>253</v>
      </c>
      <c r="E1224" s="103">
        <v>195693</v>
      </c>
      <c r="F1224" s="103">
        <v>64893</v>
      </c>
    </row>
    <row r="1225" spans="3:12" x14ac:dyDescent="0.2">
      <c r="D1225" t="s">
        <v>191</v>
      </c>
      <c r="E1225" s="103">
        <v>166073</v>
      </c>
      <c r="F1225" s="103">
        <v>72322</v>
      </c>
      <c r="H1225" s="98"/>
      <c r="I1225" s="98"/>
      <c r="K1225" s="98"/>
      <c r="L1225" s="98"/>
    </row>
    <row r="1226" spans="3:12" x14ac:dyDescent="0.2">
      <c r="C1226" t="s">
        <v>489</v>
      </c>
      <c r="D1226" t="s">
        <v>490</v>
      </c>
      <c r="E1226" s="103">
        <v>56910</v>
      </c>
      <c r="F1226" s="103">
        <v>18176</v>
      </c>
    </row>
    <row r="1227" spans="3:12" x14ac:dyDescent="0.2">
      <c r="D1227" t="s">
        <v>491</v>
      </c>
      <c r="E1227" s="103">
        <v>66288</v>
      </c>
      <c r="F1227" s="103">
        <v>138591</v>
      </c>
      <c r="I1227" s="98"/>
    </row>
    <row r="1228" spans="3:12" x14ac:dyDescent="0.2">
      <c r="D1228" t="s">
        <v>492</v>
      </c>
      <c r="E1228" s="103">
        <v>45277</v>
      </c>
      <c r="F1228" s="103">
        <v>133016</v>
      </c>
    </row>
    <row r="1229" spans="3:12" x14ac:dyDescent="0.2">
      <c r="D1229" t="s">
        <v>493</v>
      </c>
      <c r="E1229" s="103">
        <v>167132</v>
      </c>
      <c r="F1229" s="103">
        <v>131809</v>
      </c>
      <c r="H1229" s="98"/>
    </row>
    <row r="1230" spans="3:12" x14ac:dyDescent="0.2">
      <c r="D1230" t="s">
        <v>494</v>
      </c>
      <c r="E1230" s="103">
        <v>197763</v>
      </c>
      <c r="F1230" s="103">
        <v>95940</v>
      </c>
    </row>
    <row r="1231" spans="3:12" x14ac:dyDescent="0.2">
      <c r="D1231" t="s">
        <v>191</v>
      </c>
      <c r="E1231" s="103">
        <v>193995</v>
      </c>
      <c r="F1231" s="103">
        <v>123542</v>
      </c>
      <c r="H1231" s="98"/>
      <c r="I1231" s="98"/>
    </row>
    <row r="1232" spans="3:12" x14ac:dyDescent="0.2">
      <c r="C1232" t="s">
        <v>495</v>
      </c>
      <c r="D1232" t="s">
        <v>496</v>
      </c>
      <c r="E1232" s="103">
        <v>93455</v>
      </c>
      <c r="F1232" s="103">
        <v>135979</v>
      </c>
    </row>
    <row r="1233" spans="2:12" x14ac:dyDescent="0.2">
      <c r="D1233" t="s">
        <v>497</v>
      </c>
      <c r="E1233" s="103">
        <v>131446</v>
      </c>
      <c r="F1233" s="103">
        <v>72198</v>
      </c>
    </row>
    <row r="1234" spans="2:12" x14ac:dyDescent="0.2">
      <c r="D1234" t="s">
        <v>498</v>
      </c>
      <c r="E1234" s="103">
        <v>63146</v>
      </c>
      <c r="F1234" s="103">
        <v>42813</v>
      </c>
    </row>
    <row r="1235" spans="2:12" x14ac:dyDescent="0.2">
      <c r="D1235" t="s">
        <v>191</v>
      </c>
      <c r="E1235" s="103">
        <v>8879</v>
      </c>
      <c r="F1235" s="103">
        <v>68499</v>
      </c>
    </row>
    <row r="1236" spans="2:12" x14ac:dyDescent="0.2">
      <c r="C1236" t="s">
        <v>499</v>
      </c>
      <c r="D1236" t="s">
        <v>500</v>
      </c>
      <c r="E1236" s="103">
        <v>15885</v>
      </c>
      <c r="F1236" s="103">
        <v>199525</v>
      </c>
    </row>
    <row r="1237" spans="2:12" x14ac:dyDescent="0.2">
      <c r="D1237" t="s">
        <v>501</v>
      </c>
      <c r="E1237" s="103">
        <v>154500</v>
      </c>
      <c r="F1237" s="103">
        <v>197015</v>
      </c>
    </row>
    <row r="1238" spans="2:12" x14ac:dyDescent="0.2">
      <c r="D1238" t="s">
        <v>191</v>
      </c>
      <c r="E1238" s="103">
        <v>72739</v>
      </c>
      <c r="F1238" s="103">
        <v>46160</v>
      </c>
    </row>
    <row r="1239" spans="2:12" x14ac:dyDescent="0.2">
      <c r="C1239" t="s">
        <v>191</v>
      </c>
      <c r="E1239" s="103">
        <v>37908</v>
      </c>
      <c r="F1239" s="103">
        <v>198346</v>
      </c>
      <c r="H1239" s="98"/>
      <c r="I1239" s="98"/>
      <c r="K1239" s="98"/>
      <c r="L1239" s="98"/>
    </row>
    <row r="1240" spans="2:12" x14ac:dyDescent="0.2">
      <c r="B1240" t="s">
        <v>166</v>
      </c>
      <c r="C1240" t="s">
        <v>167</v>
      </c>
      <c r="D1240" t="s">
        <v>502</v>
      </c>
      <c r="E1240" s="103">
        <v>185147</v>
      </c>
      <c r="F1240" s="103">
        <v>119452</v>
      </c>
    </row>
    <row r="1241" spans="2:12" x14ac:dyDescent="0.2">
      <c r="D1241" t="s">
        <v>503</v>
      </c>
      <c r="E1241" s="103">
        <v>46245</v>
      </c>
      <c r="F1241" s="103">
        <v>163754</v>
      </c>
    </row>
    <row r="1242" spans="2:12" x14ac:dyDescent="0.2">
      <c r="D1242" t="s">
        <v>504</v>
      </c>
      <c r="E1242" s="103">
        <v>172645</v>
      </c>
      <c r="F1242" s="103">
        <v>175796</v>
      </c>
    </row>
    <row r="1243" spans="2:12" x14ac:dyDescent="0.2">
      <c r="D1243" t="s">
        <v>191</v>
      </c>
      <c r="E1243" s="103">
        <v>75457</v>
      </c>
      <c r="F1243" s="103">
        <v>51684</v>
      </c>
    </row>
    <row r="1244" spans="2:12" x14ac:dyDescent="0.2">
      <c r="C1244" t="s">
        <v>168</v>
      </c>
      <c r="D1244" t="s">
        <v>506</v>
      </c>
      <c r="E1244" s="103">
        <v>100109</v>
      </c>
      <c r="F1244" s="103">
        <v>147166</v>
      </c>
    </row>
    <row r="1245" spans="2:12" x14ac:dyDescent="0.2">
      <c r="D1245" t="s">
        <v>507</v>
      </c>
      <c r="E1245" s="103">
        <v>186248</v>
      </c>
      <c r="F1245" s="103">
        <v>199434</v>
      </c>
    </row>
    <row r="1246" spans="2:12" x14ac:dyDescent="0.2">
      <c r="D1246" t="s">
        <v>508</v>
      </c>
      <c r="E1246" s="103">
        <v>79277</v>
      </c>
      <c r="F1246" s="103">
        <v>50841</v>
      </c>
    </row>
    <row r="1247" spans="2:12" x14ac:dyDescent="0.2">
      <c r="D1247" t="s">
        <v>78</v>
      </c>
      <c r="E1247" s="103">
        <v>115000</v>
      </c>
      <c r="F1247" s="103">
        <v>39444</v>
      </c>
      <c r="H1247" s="98"/>
      <c r="I1247" s="98"/>
    </row>
    <row r="1248" spans="2:12" x14ac:dyDescent="0.2">
      <c r="D1248" t="s">
        <v>191</v>
      </c>
      <c r="E1248" s="103">
        <v>62416</v>
      </c>
      <c r="F1248" s="103">
        <v>155738</v>
      </c>
      <c r="H1248" s="98"/>
      <c r="I1248" s="98"/>
    </row>
    <row r="1249" spans="2:12" x14ac:dyDescent="0.2">
      <c r="C1249" t="s">
        <v>191</v>
      </c>
      <c r="E1249" s="103">
        <v>22990</v>
      </c>
      <c r="F1249" s="103">
        <v>26749</v>
      </c>
      <c r="H1249" s="98"/>
      <c r="I1249" s="98"/>
    </row>
    <row r="1250" spans="2:12" x14ac:dyDescent="0.2">
      <c r="B1250" t="s">
        <v>10</v>
      </c>
      <c r="C1250" t="s">
        <v>509</v>
      </c>
      <c r="D1250" t="s">
        <v>510</v>
      </c>
      <c r="E1250" s="103">
        <v>12458</v>
      </c>
      <c r="F1250" s="103">
        <v>15368</v>
      </c>
    </row>
    <row r="1251" spans="2:12" x14ac:dyDescent="0.2">
      <c r="D1251" t="s">
        <v>512</v>
      </c>
      <c r="E1251" s="103">
        <v>67259</v>
      </c>
      <c r="F1251" s="103">
        <v>115575</v>
      </c>
    </row>
    <row r="1252" spans="2:12" x14ac:dyDescent="0.2">
      <c r="D1252" t="s">
        <v>513</v>
      </c>
      <c r="E1252" s="103">
        <v>145869</v>
      </c>
      <c r="F1252" s="103">
        <v>56852</v>
      </c>
      <c r="H1252" s="98"/>
      <c r="I1252" s="98"/>
      <c r="K1252" s="98"/>
      <c r="L1252" s="98"/>
    </row>
    <row r="1253" spans="2:12" x14ac:dyDescent="0.2">
      <c r="D1253" t="s">
        <v>514</v>
      </c>
      <c r="E1253" s="103">
        <v>68025</v>
      </c>
      <c r="F1253" s="103">
        <v>198105</v>
      </c>
      <c r="H1253" s="98"/>
      <c r="I1253" s="98"/>
    </row>
    <row r="1254" spans="2:12" x14ac:dyDescent="0.2">
      <c r="D1254" t="s">
        <v>515</v>
      </c>
      <c r="E1254" s="103">
        <v>81985</v>
      </c>
      <c r="F1254" s="103">
        <v>81686</v>
      </c>
    </row>
    <row r="1255" spans="2:12" x14ac:dyDescent="0.2">
      <c r="D1255" t="s">
        <v>191</v>
      </c>
      <c r="E1255" s="103">
        <v>15499</v>
      </c>
      <c r="F1255" s="103">
        <v>23836</v>
      </c>
      <c r="H1255" s="98"/>
      <c r="I1255" s="98"/>
      <c r="K1255" s="98"/>
      <c r="L1255" s="98"/>
    </row>
    <row r="1256" spans="2:12" x14ac:dyDescent="0.2">
      <c r="C1256" t="s">
        <v>149</v>
      </c>
      <c r="D1256" t="s">
        <v>516</v>
      </c>
      <c r="E1256" s="103">
        <v>117331</v>
      </c>
      <c r="F1256" s="103">
        <v>78344</v>
      </c>
    </row>
    <row r="1257" spans="2:12" x14ac:dyDescent="0.2">
      <c r="D1257" t="s">
        <v>153</v>
      </c>
      <c r="E1257" s="103">
        <v>98131</v>
      </c>
      <c r="F1257" s="103">
        <v>1696</v>
      </c>
      <c r="H1257" s="98"/>
      <c r="I1257" s="98"/>
    </row>
    <row r="1258" spans="2:12" x14ac:dyDescent="0.2">
      <c r="D1258" t="s">
        <v>518</v>
      </c>
      <c r="E1258" s="103">
        <v>177760</v>
      </c>
      <c r="F1258" s="103">
        <v>74759</v>
      </c>
    </row>
    <row r="1259" spans="2:12" x14ac:dyDescent="0.2">
      <c r="D1259" t="s">
        <v>519</v>
      </c>
      <c r="E1259" s="103">
        <v>64466</v>
      </c>
      <c r="F1259" s="103">
        <v>90815</v>
      </c>
    </row>
    <row r="1260" spans="2:12" x14ac:dyDescent="0.2">
      <c r="D1260" t="s">
        <v>520</v>
      </c>
      <c r="E1260" s="103">
        <v>54046</v>
      </c>
      <c r="F1260" s="103">
        <v>145746</v>
      </c>
      <c r="I1260" s="98"/>
    </row>
    <row r="1261" spans="2:12" x14ac:dyDescent="0.2">
      <c r="D1261" t="s">
        <v>191</v>
      </c>
      <c r="E1261" s="103">
        <v>14317</v>
      </c>
      <c r="F1261" s="103">
        <v>48971</v>
      </c>
      <c r="H1261" s="98"/>
      <c r="I1261" s="98"/>
    </row>
    <row r="1262" spans="2:12" x14ac:dyDescent="0.2">
      <c r="C1262" t="s">
        <v>521</v>
      </c>
      <c r="D1262" t="s">
        <v>522</v>
      </c>
      <c r="E1262" s="103">
        <v>84848</v>
      </c>
      <c r="F1262" s="103">
        <v>87475</v>
      </c>
    </row>
    <row r="1263" spans="2:12" x14ac:dyDescent="0.2">
      <c r="D1263" t="s">
        <v>524</v>
      </c>
      <c r="E1263" s="103">
        <v>160934</v>
      </c>
      <c r="F1263" s="103">
        <v>102924</v>
      </c>
    </row>
    <row r="1264" spans="2:12" x14ac:dyDescent="0.2">
      <c r="D1264" t="s">
        <v>525</v>
      </c>
      <c r="E1264" s="103">
        <v>20043</v>
      </c>
      <c r="F1264" s="103">
        <v>143557</v>
      </c>
    </row>
    <row r="1265" spans="2:12" x14ac:dyDescent="0.2">
      <c r="D1265" t="s">
        <v>526</v>
      </c>
      <c r="E1265" s="103">
        <v>11038</v>
      </c>
      <c r="F1265" s="103">
        <v>31154</v>
      </c>
    </row>
    <row r="1266" spans="2:12" x14ac:dyDescent="0.2">
      <c r="D1266" t="s">
        <v>529</v>
      </c>
      <c r="E1266" s="103">
        <v>122855</v>
      </c>
      <c r="F1266" s="103">
        <v>137371</v>
      </c>
    </row>
    <row r="1267" spans="2:12" x14ac:dyDescent="0.2">
      <c r="D1267" t="s">
        <v>191</v>
      </c>
      <c r="E1267" s="103">
        <v>121343</v>
      </c>
      <c r="F1267" s="103">
        <v>58477</v>
      </c>
    </row>
    <row r="1268" spans="2:12" x14ac:dyDescent="0.2">
      <c r="C1268" t="s">
        <v>530</v>
      </c>
      <c r="D1268" t="s">
        <v>532</v>
      </c>
      <c r="E1268" s="103">
        <v>134173</v>
      </c>
      <c r="F1268" s="103">
        <v>175681</v>
      </c>
    </row>
    <row r="1269" spans="2:12" x14ac:dyDescent="0.2">
      <c r="D1269" t="s">
        <v>191</v>
      </c>
      <c r="E1269" s="103">
        <v>36765</v>
      </c>
      <c r="F1269" s="103">
        <v>49354</v>
      </c>
    </row>
    <row r="1270" spans="2:12" x14ac:dyDescent="0.2">
      <c r="C1270" t="s">
        <v>191</v>
      </c>
      <c r="E1270" s="103">
        <v>40013</v>
      </c>
      <c r="F1270" s="103">
        <v>15611</v>
      </c>
      <c r="H1270" s="98"/>
      <c r="I1270" s="98"/>
      <c r="K1270" s="98"/>
      <c r="L1270" s="98"/>
    </row>
    <row r="1271" spans="2:12" x14ac:dyDescent="0.2">
      <c r="B1271" t="s">
        <v>534</v>
      </c>
      <c r="C1271" t="s">
        <v>163</v>
      </c>
      <c r="D1271" t="s">
        <v>535</v>
      </c>
      <c r="E1271" s="103">
        <v>96419</v>
      </c>
      <c r="F1271" s="103">
        <v>185363</v>
      </c>
      <c r="H1271" s="98"/>
      <c r="I1271" s="98"/>
    </row>
    <row r="1272" spans="2:12" x14ac:dyDescent="0.2">
      <c r="D1272" t="s">
        <v>536</v>
      </c>
      <c r="E1272" s="103">
        <v>82797</v>
      </c>
      <c r="F1272" s="103">
        <v>78918</v>
      </c>
    </row>
    <row r="1273" spans="2:12" x14ac:dyDescent="0.2">
      <c r="D1273" t="s">
        <v>258</v>
      </c>
      <c r="E1273" s="103">
        <v>11571</v>
      </c>
      <c r="F1273" s="103">
        <v>164677</v>
      </c>
    </row>
    <row r="1274" spans="2:12" x14ac:dyDescent="0.2">
      <c r="D1274" t="s">
        <v>537</v>
      </c>
      <c r="E1274" s="103">
        <v>131752</v>
      </c>
      <c r="F1274" s="103">
        <v>129160</v>
      </c>
    </row>
    <row r="1275" spans="2:12" x14ac:dyDescent="0.2">
      <c r="D1275" t="s">
        <v>538</v>
      </c>
      <c r="E1275" s="103">
        <v>98522</v>
      </c>
      <c r="F1275" s="103">
        <v>169388</v>
      </c>
    </row>
    <row r="1276" spans="2:12" x14ac:dyDescent="0.2">
      <c r="D1276" t="s">
        <v>191</v>
      </c>
      <c r="E1276" s="103">
        <v>193114</v>
      </c>
      <c r="F1276" s="103">
        <v>20943</v>
      </c>
      <c r="H1276" s="98"/>
      <c r="I1276" s="98"/>
    </row>
    <row r="1277" spans="2:12" x14ac:dyDescent="0.2">
      <c r="C1277" t="s">
        <v>164</v>
      </c>
      <c r="D1277" t="s">
        <v>539</v>
      </c>
      <c r="E1277" s="103">
        <v>165610</v>
      </c>
      <c r="F1277" s="103">
        <v>187131</v>
      </c>
    </row>
    <row r="1278" spans="2:12" x14ac:dyDescent="0.2">
      <c r="D1278" t="s">
        <v>540</v>
      </c>
      <c r="E1278" s="103">
        <v>113285</v>
      </c>
      <c r="F1278" s="103">
        <v>16757</v>
      </c>
      <c r="H1278" s="98"/>
      <c r="I1278" s="98"/>
    </row>
    <row r="1279" spans="2:12" x14ac:dyDescent="0.2">
      <c r="D1279" t="s">
        <v>541</v>
      </c>
      <c r="E1279" s="103">
        <v>145856</v>
      </c>
      <c r="F1279" s="103">
        <v>178168</v>
      </c>
    </row>
    <row r="1280" spans="2:12" x14ac:dyDescent="0.2">
      <c r="D1280" t="s">
        <v>542</v>
      </c>
      <c r="E1280" s="103">
        <v>161957</v>
      </c>
      <c r="F1280" s="103">
        <v>112381</v>
      </c>
      <c r="H1280" s="98"/>
      <c r="I1280" s="98"/>
    </row>
    <row r="1281" spans="1:12" x14ac:dyDescent="0.2">
      <c r="D1281" t="s">
        <v>191</v>
      </c>
      <c r="E1281" s="103">
        <v>135111</v>
      </c>
      <c r="F1281" s="103">
        <v>125462</v>
      </c>
      <c r="H1281" s="98"/>
      <c r="I1281" s="98"/>
    </row>
    <row r="1282" spans="1:12" x14ac:dyDescent="0.2">
      <c r="C1282" t="s">
        <v>543</v>
      </c>
      <c r="D1282" t="s">
        <v>544</v>
      </c>
      <c r="E1282" s="103">
        <v>27987</v>
      </c>
      <c r="F1282" s="103">
        <v>198947</v>
      </c>
    </row>
    <row r="1283" spans="1:12" x14ac:dyDescent="0.2">
      <c r="D1283" t="s">
        <v>546</v>
      </c>
      <c r="E1283" s="103">
        <v>16652</v>
      </c>
      <c r="F1283" s="103">
        <v>73359</v>
      </c>
      <c r="H1283" s="98"/>
      <c r="I1283" s="98"/>
    </row>
    <row r="1284" spans="1:12" x14ac:dyDescent="0.2">
      <c r="D1284" t="s">
        <v>191</v>
      </c>
      <c r="E1284" s="103">
        <v>104056</v>
      </c>
      <c r="F1284" s="103">
        <v>4366</v>
      </c>
      <c r="H1284" s="98"/>
      <c r="I1284" s="98"/>
    </row>
    <row r="1285" spans="1:12" x14ac:dyDescent="0.2">
      <c r="C1285" t="s">
        <v>547</v>
      </c>
      <c r="D1285" t="s">
        <v>548</v>
      </c>
      <c r="E1285" s="103">
        <v>117447</v>
      </c>
      <c r="F1285" s="103">
        <v>122261</v>
      </c>
    </row>
    <row r="1286" spans="1:12" x14ac:dyDescent="0.2">
      <c r="D1286" t="s">
        <v>549</v>
      </c>
      <c r="E1286" s="103">
        <v>52105</v>
      </c>
      <c r="F1286" s="103">
        <v>37692</v>
      </c>
    </row>
    <row r="1287" spans="1:12" x14ac:dyDescent="0.2">
      <c r="D1287" t="s">
        <v>550</v>
      </c>
      <c r="E1287" s="103">
        <v>181192</v>
      </c>
      <c r="F1287" s="103">
        <v>40336</v>
      </c>
    </row>
    <row r="1288" spans="1:12" x14ac:dyDescent="0.2">
      <c r="D1288" t="s">
        <v>191</v>
      </c>
      <c r="E1288" s="103">
        <v>18841</v>
      </c>
      <c r="F1288" s="103">
        <v>142479</v>
      </c>
    </row>
    <row r="1289" spans="1:12" x14ac:dyDescent="0.2">
      <c r="C1289" t="s">
        <v>551</v>
      </c>
      <c r="D1289" t="s">
        <v>552</v>
      </c>
      <c r="E1289" s="103">
        <v>23276</v>
      </c>
      <c r="F1289" s="103">
        <v>47009</v>
      </c>
    </row>
    <row r="1290" spans="1:12" x14ac:dyDescent="0.2">
      <c r="D1290" t="s">
        <v>554</v>
      </c>
      <c r="E1290" s="103">
        <v>196725</v>
      </c>
      <c r="F1290" s="103">
        <v>13567</v>
      </c>
      <c r="I1290" s="98"/>
    </row>
    <row r="1291" spans="1:12" x14ac:dyDescent="0.2">
      <c r="D1291" t="s">
        <v>191</v>
      </c>
      <c r="E1291" s="103">
        <v>53504</v>
      </c>
      <c r="F1291" s="103">
        <v>55260</v>
      </c>
      <c r="I1291" s="98"/>
    </row>
    <row r="1292" spans="1:12" x14ac:dyDescent="0.2">
      <c r="C1292" t="s">
        <v>203</v>
      </c>
      <c r="D1292" t="s">
        <v>69</v>
      </c>
      <c r="E1292" s="103">
        <v>76602</v>
      </c>
      <c r="F1292" s="103">
        <v>9441</v>
      </c>
    </row>
    <row r="1293" spans="1:12" x14ac:dyDescent="0.2">
      <c r="D1293" t="s">
        <v>191</v>
      </c>
      <c r="E1293" s="103">
        <v>177515</v>
      </c>
      <c r="F1293" s="103">
        <v>19551</v>
      </c>
    </row>
    <row r="1294" spans="1:12" x14ac:dyDescent="0.2">
      <c r="C1294" t="s">
        <v>191</v>
      </c>
      <c r="E1294" s="103">
        <v>28267</v>
      </c>
      <c r="F1294" s="103">
        <v>1448</v>
      </c>
      <c r="H1294" s="98"/>
      <c r="I1294" s="98"/>
    </row>
    <row r="1295" spans="1:12" x14ac:dyDescent="0.2">
      <c r="B1295" t="s">
        <v>191</v>
      </c>
      <c r="E1295" s="103">
        <v>132435</v>
      </c>
      <c r="F1295" s="103">
        <v>51002</v>
      </c>
      <c r="H1295" s="98"/>
      <c r="I1295" s="98"/>
      <c r="K1295" s="98"/>
      <c r="L1295" s="98"/>
    </row>
    <row r="1296" spans="1:12" x14ac:dyDescent="0.2">
      <c r="A1296" t="s">
        <v>195</v>
      </c>
      <c r="B1296" t="s">
        <v>298</v>
      </c>
      <c r="C1296" t="s">
        <v>299</v>
      </c>
      <c r="D1296" t="s">
        <v>300</v>
      </c>
      <c r="E1296" s="103">
        <v>20017</v>
      </c>
      <c r="F1296" s="103">
        <v>81561</v>
      </c>
    </row>
    <row r="1297" spans="3:9" x14ac:dyDescent="0.2">
      <c r="D1297" t="s">
        <v>301</v>
      </c>
      <c r="E1297" s="103">
        <v>161975</v>
      </c>
      <c r="F1297" s="103">
        <v>150813</v>
      </c>
    </row>
    <row r="1298" spans="3:9" x14ac:dyDescent="0.2">
      <c r="D1298" t="s">
        <v>191</v>
      </c>
      <c r="E1298" s="103">
        <v>44045</v>
      </c>
      <c r="F1298" s="103">
        <v>18683</v>
      </c>
    </row>
    <row r="1299" spans="3:9" x14ac:dyDescent="0.2">
      <c r="C1299" t="s">
        <v>304</v>
      </c>
      <c r="D1299" t="s">
        <v>307</v>
      </c>
      <c r="E1299" s="103">
        <v>117538</v>
      </c>
      <c r="F1299" s="103">
        <v>98791</v>
      </c>
    </row>
    <row r="1300" spans="3:9" x14ac:dyDescent="0.2">
      <c r="D1300" t="s">
        <v>191</v>
      </c>
      <c r="E1300" s="103">
        <v>152202</v>
      </c>
      <c r="F1300" s="103">
        <v>95446</v>
      </c>
    </row>
    <row r="1301" spans="3:9" x14ac:dyDescent="0.2">
      <c r="C1301" t="s">
        <v>308</v>
      </c>
      <c r="D1301" t="s">
        <v>309</v>
      </c>
      <c r="E1301" s="103">
        <v>51610</v>
      </c>
      <c r="F1301" s="103">
        <v>134020</v>
      </c>
    </row>
    <row r="1302" spans="3:9" x14ac:dyDescent="0.2">
      <c r="D1302" t="s">
        <v>310</v>
      </c>
      <c r="E1302" s="103">
        <v>54413</v>
      </c>
      <c r="F1302" s="103">
        <v>72366</v>
      </c>
    </row>
    <row r="1303" spans="3:9" x14ac:dyDescent="0.2">
      <c r="D1303" t="s">
        <v>312</v>
      </c>
      <c r="E1303" s="103">
        <v>127913</v>
      </c>
      <c r="F1303" s="103">
        <v>28844</v>
      </c>
    </row>
    <row r="1304" spans="3:9" x14ac:dyDescent="0.2">
      <c r="D1304" t="s">
        <v>191</v>
      </c>
      <c r="E1304" s="103">
        <v>57385</v>
      </c>
      <c r="F1304" s="103">
        <v>7954</v>
      </c>
    </row>
    <row r="1305" spans="3:9" x14ac:dyDescent="0.2">
      <c r="C1305" t="s">
        <v>313</v>
      </c>
      <c r="D1305" t="s">
        <v>314</v>
      </c>
      <c r="E1305" s="103">
        <v>14954</v>
      </c>
      <c r="F1305" s="103">
        <v>152225</v>
      </c>
      <c r="H1305" s="98"/>
      <c r="I1305" s="98"/>
    </row>
    <row r="1306" spans="3:9" x14ac:dyDescent="0.2">
      <c r="D1306" t="s">
        <v>317</v>
      </c>
      <c r="E1306" s="103">
        <v>59719</v>
      </c>
      <c r="F1306" s="103">
        <v>63088</v>
      </c>
    </row>
    <row r="1307" spans="3:9" x14ac:dyDescent="0.2">
      <c r="D1307" t="s">
        <v>191</v>
      </c>
      <c r="E1307" s="103">
        <v>53366</v>
      </c>
      <c r="F1307" s="103">
        <v>118898</v>
      </c>
      <c r="H1307" s="98"/>
      <c r="I1307" s="98"/>
    </row>
    <row r="1308" spans="3:9" x14ac:dyDescent="0.2">
      <c r="C1308" t="s">
        <v>319</v>
      </c>
      <c r="D1308" t="s">
        <v>320</v>
      </c>
      <c r="E1308" s="103">
        <v>128652</v>
      </c>
      <c r="F1308" s="103">
        <v>83659</v>
      </c>
    </row>
    <row r="1309" spans="3:9" x14ac:dyDescent="0.2">
      <c r="D1309" t="s">
        <v>321</v>
      </c>
      <c r="E1309" s="103">
        <v>194886</v>
      </c>
      <c r="F1309" s="103">
        <v>172035</v>
      </c>
    </row>
    <row r="1310" spans="3:9" x14ac:dyDescent="0.2">
      <c r="D1310" t="s">
        <v>322</v>
      </c>
      <c r="E1310" s="103">
        <v>86802</v>
      </c>
      <c r="F1310" s="103">
        <v>58722</v>
      </c>
    </row>
    <row r="1311" spans="3:9" x14ac:dyDescent="0.2">
      <c r="D1311" t="s">
        <v>323</v>
      </c>
      <c r="E1311" s="103">
        <v>20183</v>
      </c>
      <c r="F1311" s="103">
        <v>165944</v>
      </c>
      <c r="H1311" s="98"/>
      <c r="I1311" s="98"/>
    </row>
    <row r="1312" spans="3:9" x14ac:dyDescent="0.2">
      <c r="D1312" t="s">
        <v>324</v>
      </c>
      <c r="E1312" s="103">
        <v>163480</v>
      </c>
      <c r="F1312" s="103">
        <v>65088</v>
      </c>
      <c r="H1312" s="98"/>
      <c r="I1312" s="98"/>
    </row>
    <row r="1313" spans="2:14" x14ac:dyDescent="0.2">
      <c r="D1313" t="s">
        <v>325</v>
      </c>
      <c r="E1313" s="103">
        <v>129445</v>
      </c>
      <c r="F1313" s="103">
        <v>93724</v>
      </c>
    </row>
    <row r="1314" spans="2:14" x14ac:dyDescent="0.2">
      <c r="D1314" t="s">
        <v>326</v>
      </c>
      <c r="E1314" s="103">
        <v>45292</v>
      </c>
      <c r="F1314" s="103">
        <v>81882</v>
      </c>
    </row>
    <row r="1315" spans="2:14" x14ac:dyDescent="0.2">
      <c r="D1315" t="s">
        <v>191</v>
      </c>
      <c r="E1315" s="103">
        <v>107004</v>
      </c>
      <c r="F1315" s="103">
        <v>136540</v>
      </c>
      <c r="H1315" s="98"/>
      <c r="I1315" s="98"/>
    </row>
    <row r="1316" spans="2:14" x14ac:dyDescent="0.2">
      <c r="C1316" t="s">
        <v>191</v>
      </c>
      <c r="E1316" s="103">
        <v>102703</v>
      </c>
      <c r="F1316" s="103">
        <v>167550</v>
      </c>
      <c r="H1316" s="98"/>
      <c r="I1316" s="98"/>
    </row>
    <row r="1317" spans="2:14" x14ac:dyDescent="0.2">
      <c r="B1317" t="s">
        <v>22</v>
      </c>
      <c r="C1317" t="s">
        <v>327</v>
      </c>
      <c r="D1317" t="s">
        <v>264</v>
      </c>
      <c r="E1317" s="103">
        <v>23536</v>
      </c>
      <c r="F1317" s="103">
        <v>94874</v>
      </c>
    </row>
    <row r="1318" spans="2:14" x14ac:dyDescent="0.2">
      <c r="D1318" t="s">
        <v>205</v>
      </c>
      <c r="E1318" s="103">
        <v>13624</v>
      </c>
      <c r="F1318" s="103">
        <v>84806</v>
      </c>
      <c r="H1318" s="98"/>
      <c r="I1318" s="98"/>
    </row>
    <row r="1319" spans="2:14" x14ac:dyDescent="0.2">
      <c r="D1319" t="s">
        <v>262</v>
      </c>
      <c r="E1319" s="103">
        <v>8374</v>
      </c>
      <c r="F1319" s="103">
        <v>148594</v>
      </c>
      <c r="H1319" s="98"/>
      <c r="N1319" s="99"/>
    </row>
    <row r="1320" spans="2:14" x14ac:dyDescent="0.2">
      <c r="D1320" t="s">
        <v>263</v>
      </c>
      <c r="E1320" s="103">
        <v>99717</v>
      </c>
      <c r="F1320" s="103">
        <v>109942</v>
      </c>
    </row>
    <row r="1321" spans="2:14" x14ac:dyDescent="0.2">
      <c r="D1321" t="s">
        <v>328</v>
      </c>
      <c r="E1321" s="103">
        <v>28509</v>
      </c>
      <c r="F1321" s="103">
        <v>121837</v>
      </c>
      <c r="H1321" s="98"/>
      <c r="I1321" s="98"/>
    </row>
    <row r="1322" spans="2:14" x14ac:dyDescent="0.2">
      <c r="D1322" t="s">
        <v>191</v>
      </c>
      <c r="E1322" s="103">
        <v>71709</v>
      </c>
      <c r="F1322" s="103">
        <v>19887</v>
      </c>
      <c r="H1322" s="98"/>
      <c r="I1322" s="98"/>
      <c r="L1322" s="98"/>
    </row>
    <row r="1323" spans="2:14" x14ac:dyDescent="0.2">
      <c r="C1323" t="s">
        <v>206</v>
      </c>
      <c r="D1323" t="s">
        <v>207</v>
      </c>
      <c r="E1323" s="103">
        <v>137293</v>
      </c>
      <c r="F1323" s="103">
        <v>151514</v>
      </c>
    </row>
    <row r="1324" spans="2:14" x14ac:dyDescent="0.2">
      <c r="D1324" t="s">
        <v>191</v>
      </c>
      <c r="E1324" s="103">
        <v>148148</v>
      </c>
      <c r="F1324" s="103">
        <v>163878</v>
      </c>
    </row>
    <row r="1325" spans="2:14" x14ac:dyDescent="0.2">
      <c r="C1325" t="s">
        <v>39</v>
      </c>
      <c r="D1325" t="s">
        <v>330</v>
      </c>
      <c r="E1325" s="103">
        <v>91343</v>
      </c>
      <c r="F1325" s="103">
        <v>98217</v>
      </c>
      <c r="I1325" s="98"/>
    </row>
    <row r="1326" spans="2:14" x14ac:dyDescent="0.2">
      <c r="D1326" t="s">
        <v>331</v>
      </c>
      <c r="E1326" s="103">
        <v>191154</v>
      </c>
      <c r="F1326" s="103">
        <v>134130</v>
      </c>
    </row>
    <row r="1327" spans="2:14" x14ac:dyDescent="0.2">
      <c r="D1327" t="s">
        <v>332</v>
      </c>
      <c r="E1327" s="103">
        <v>113998</v>
      </c>
      <c r="F1327" s="103">
        <v>173659</v>
      </c>
    </row>
    <row r="1328" spans="2:14" x14ac:dyDescent="0.2">
      <c r="D1328" t="s">
        <v>333</v>
      </c>
      <c r="E1328" s="103">
        <v>137193</v>
      </c>
      <c r="F1328" s="103">
        <v>45866</v>
      </c>
    </row>
    <row r="1329" spans="3:16" x14ac:dyDescent="0.2">
      <c r="D1329" t="s">
        <v>191</v>
      </c>
      <c r="E1329" s="103">
        <v>68774</v>
      </c>
      <c r="F1329" s="103">
        <v>111918</v>
      </c>
      <c r="I1329" s="98"/>
    </row>
    <row r="1330" spans="3:16" x14ac:dyDescent="0.2">
      <c r="C1330" t="s">
        <v>334</v>
      </c>
      <c r="D1330" t="s">
        <v>208</v>
      </c>
      <c r="E1330" s="103">
        <v>126889</v>
      </c>
      <c r="F1330" s="103">
        <v>135469</v>
      </c>
      <c r="N1330" s="99"/>
      <c r="P1330" s="99"/>
    </row>
    <row r="1331" spans="3:16" x14ac:dyDescent="0.2">
      <c r="D1331" t="s">
        <v>209</v>
      </c>
      <c r="E1331" s="103">
        <v>153885</v>
      </c>
      <c r="F1331" s="103">
        <v>99749</v>
      </c>
      <c r="I1331" s="98"/>
    </row>
    <row r="1332" spans="3:16" x14ac:dyDescent="0.2">
      <c r="D1332" t="s">
        <v>335</v>
      </c>
      <c r="E1332" s="103">
        <v>81033</v>
      </c>
      <c r="F1332" s="103">
        <v>188863</v>
      </c>
    </row>
    <row r="1333" spans="3:16" x14ac:dyDescent="0.2">
      <c r="D1333" t="s">
        <v>210</v>
      </c>
      <c r="E1333" s="103">
        <v>186437</v>
      </c>
      <c r="F1333" s="103">
        <v>54419</v>
      </c>
    </row>
    <row r="1334" spans="3:16" x14ac:dyDescent="0.2">
      <c r="D1334" t="s">
        <v>211</v>
      </c>
      <c r="E1334" s="103">
        <v>130467</v>
      </c>
      <c r="F1334" s="103">
        <v>199156</v>
      </c>
    </row>
    <row r="1335" spans="3:16" x14ac:dyDescent="0.2">
      <c r="D1335" t="s">
        <v>276</v>
      </c>
      <c r="E1335" s="103">
        <v>172044</v>
      </c>
      <c r="F1335" s="103">
        <v>75234</v>
      </c>
    </row>
    <row r="1336" spans="3:16" x14ac:dyDescent="0.2">
      <c r="D1336" t="s">
        <v>212</v>
      </c>
      <c r="E1336" s="103">
        <v>154638</v>
      </c>
      <c r="F1336" s="103">
        <v>109372</v>
      </c>
    </row>
    <row r="1337" spans="3:16" x14ac:dyDescent="0.2">
      <c r="D1337" t="s">
        <v>191</v>
      </c>
      <c r="E1337" s="103">
        <v>57511</v>
      </c>
      <c r="F1337" s="103">
        <v>163410</v>
      </c>
      <c r="H1337" s="98"/>
      <c r="I1337" s="98"/>
    </row>
    <row r="1338" spans="3:16" x14ac:dyDescent="0.2">
      <c r="C1338" t="s">
        <v>336</v>
      </c>
      <c r="D1338" t="s">
        <v>337</v>
      </c>
      <c r="E1338" s="103">
        <v>171277</v>
      </c>
      <c r="F1338" s="103">
        <v>39505</v>
      </c>
    </row>
    <row r="1339" spans="3:16" x14ac:dyDescent="0.2">
      <c r="D1339" t="s">
        <v>339</v>
      </c>
      <c r="E1339" s="103">
        <v>9626</v>
      </c>
      <c r="F1339" s="103">
        <v>1106</v>
      </c>
    </row>
    <row r="1340" spans="3:16" x14ac:dyDescent="0.2">
      <c r="D1340" t="s">
        <v>341</v>
      </c>
      <c r="E1340" s="103">
        <v>165573</v>
      </c>
      <c r="F1340" s="103">
        <v>192249</v>
      </c>
    </row>
    <row r="1341" spans="3:16" x14ac:dyDescent="0.2">
      <c r="D1341" t="s">
        <v>191</v>
      </c>
      <c r="E1341" s="103">
        <v>75662</v>
      </c>
      <c r="F1341" s="103">
        <v>126420</v>
      </c>
    </row>
    <row r="1342" spans="3:16" x14ac:dyDescent="0.2">
      <c r="C1342" t="s">
        <v>40</v>
      </c>
      <c r="D1342" t="s">
        <v>343</v>
      </c>
      <c r="E1342" s="103">
        <v>195910</v>
      </c>
      <c r="F1342" s="103">
        <v>89243</v>
      </c>
    </row>
    <row r="1343" spans="3:16" x14ac:dyDescent="0.2">
      <c r="D1343" t="s">
        <v>344</v>
      </c>
      <c r="E1343" s="103">
        <v>14931</v>
      </c>
      <c r="F1343" s="103">
        <v>168958</v>
      </c>
    </row>
    <row r="1344" spans="3:16" x14ac:dyDescent="0.2">
      <c r="D1344" t="s">
        <v>214</v>
      </c>
      <c r="E1344" s="103">
        <v>36705</v>
      </c>
      <c r="F1344" s="103">
        <v>12128</v>
      </c>
    </row>
    <row r="1345" spans="2:12" x14ac:dyDescent="0.2">
      <c r="D1345" t="s">
        <v>191</v>
      </c>
      <c r="E1345" s="103">
        <v>163758</v>
      </c>
      <c r="F1345" s="103">
        <v>182186</v>
      </c>
    </row>
    <row r="1346" spans="2:12" x14ac:dyDescent="0.2">
      <c r="C1346" t="s">
        <v>38</v>
      </c>
      <c r="D1346" t="s">
        <v>346</v>
      </c>
      <c r="E1346" s="103">
        <v>21170</v>
      </c>
      <c r="F1346" s="103">
        <v>45735</v>
      </c>
    </row>
    <row r="1347" spans="2:12" x14ac:dyDescent="0.2">
      <c r="D1347" t="s">
        <v>191</v>
      </c>
      <c r="E1347" s="103">
        <v>16811</v>
      </c>
      <c r="F1347" s="103">
        <v>192704</v>
      </c>
    </row>
    <row r="1348" spans="2:12" x14ac:dyDescent="0.2">
      <c r="C1348" t="s">
        <v>191</v>
      </c>
      <c r="E1348" s="103">
        <v>106042</v>
      </c>
      <c r="F1348" s="103">
        <v>145143</v>
      </c>
      <c r="H1348" s="98"/>
      <c r="I1348" s="98"/>
      <c r="K1348" s="98"/>
      <c r="L1348" s="98"/>
    </row>
    <row r="1349" spans="2:12" x14ac:dyDescent="0.2">
      <c r="B1349" t="s">
        <v>23</v>
      </c>
      <c r="C1349" t="s">
        <v>349</v>
      </c>
      <c r="D1349" t="s">
        <v>215</v>
      </c>
      <c r="E1349" s="103">
        <v>85178</v>
      </c>
      <c r="F1349" s="103">
        <v>61286</v>
      </c>
    </row>
    <row r="1350" spans="2:12" x14ac:dyDescent="0.2">
      <c r="D1350" t="s">
        <v>216</v>
      </c>
      <c r="E1350" s="103">
        <v>55600</v>
      </c>
      <c r="F1350" s="103">
        <v>184755</v>
      </c>
    </row>
    <row r="1351" spans="2:12" x14ac:dyDescent="0.2">
      <c r="D1351" t="s">
        <v>217</v>
      </c>
      <c r="E1351" s="103">
        <v>15864</v>
      </c>
      <c r="F1351" s="103">
        <v>198175</v>
      </c>
    </row>
    <row r="1352" spans="2:12" x14ac:dyDescent="0.2">
      <c r="D1352" t="s">
        <v>350</v>
      </c>
      <c r="E1352" s="103">
        <v>78895</v>
      </c>
      <c r="F1352" s="103">
        <v>4977</v>
      </c>
    </row>
    <row r="1353" spans="2:12" x14ac:dyDescent="0.2">
      <c r="D1353" t="s">
        <v>218</v>
      </c>
      <c r="E1353" s="103">
        <v>132681</v>
      </c>
      <c r="F1353" s="103">
        <v>63417</v>
      </c>
    </row>
    <row r="1354" spans="2:12" x14ac:dyDescent="0.2">
      <c r="D1354" t="s">
        <v>191</v>
      </c>
      <c r="E1354" s="103">
        <v>105138</v>
      </c>
      <c r="F1354" s="103">
        <v>41993</v>
      </c>
    </row>
    <row r="1355" spans="2:12" x14ac:dyDescent="0.2">
      <c r="C1355" t="s">
        <v>25</v>
      </c>
      <c r="D1355" t="s">
        <v>219</v>
      </c>
      <c r="E1355" s="103">
        <v>121086</v>
      </c>
      <c r="F1355" s="103">
        <v>24408</v>
      </c>
    </row>
    <row r="1356" spans="2:12" x14ac:dyDescent="0.2">
      <c r="D1356" t="s">
        <v>220</v>
      </c>
      <c r="E1356" s="103">
        <v>85442</v>
      </c>
      <c r="F1356" s="103">
        <v>112907</v>
      </c>
    </row>
    <row r="1357" spans="2:12" x14ac:dyDescent="0.2">
      <c r="D1357" t="s">
        <v>257</v>
      </c>
      <c r="E1357" s="103">
        <v>181529</v>
      </c>
      <c r="F1357" s="103">
        <v>161447</v>
      </c>
    </row>
    <row r="1358" spans="2:12" x14ac:dyDescent="0.2">
      <c r="D1358" t="s">
        <v>221</v>
      </c>
      <c r="E1358" s="103">
        <v>81809</v>
      </c>
      <c r="F1358" s="103">
        <v>65177</v>
      </c>
    </row>
    <row r="1359" spans="2:12" x14ac:dyDescent="0.2">
      <c r="D1359" t="s">
        <v>351</v>
      </c>
      <c r="E1359" s="103">
        <v>92228</v>
      </c>
      <c r="F1359" s="103">
        <v>98072</v>
      </c>
    </row>
    <row r="1360" spans="2:12" x14ac:dyDescent="0.2">
      <c r="D1360" t="s">
        <v>191</v>
      </c>
      <c r="E1360" s="103">
        <v>24316</v>
      </c>
      <c r="F1360" s="103">
        <v>126493</v>
      </c>
      <c r="H1360" s="98"/>
      <c r="I1360" s="98"/>
    </row>
    <row r="1361" spans="3:14" x14ac:dyDescent="0.2">
      <c r="C1361" t="s">
        <v>352</v>
      </c>
      <c r="D1361" t="s">
        <v>353</v>
      </c>
      <c r="E1361" s="103">
        <v>158697</v>
      </c>
      <c r="F1361" s="103">
        <v>125270</v>
      </c>
    </row>
    <row r="1362" spans="3:14" x14ac:dyDescent="0.2">
      <c r="D1362" t="s">
        <v>249</v>
      </c>
      <c r="E1362" s="103">
        <v>16575</v>
      </c>
      <c r="F1362" s="103">
        <v>95588</v>
      </c>
    </row>
    <row r="1363" spans="3:14" x14ac:dyDescent="0.2">
      <c r="D1363" t="s">
        <v>354</v>
      </c>
      <c r="E1363" s="103">
        <v>164411</v>
      </c>
      <c r="F1363" s="103">
        <v>191187</v>
      </c>
    </row>
    <row r="1364" spans="3:14" x14ac:dyDescent="0.2">
      <c r="D1364" t="s">
        <v>355</v>
      </c>
      <c r="E1364" s="103">
        <v>51369</v>
      </c>
      <c r="F1364" s="103">
        <v>33648</v>
      </c>
    </row>
    <row r="1365" spans="3:14" x14ac:dyDescent="0.2">
      <c r="D1365" t="s">
        <v>222</v>
      </c>
      <c r="E1365" s="103">
        <v>87916</v>
      </c>
      <c r="F1365" s="103">
        <v>101210</v>
      </c>
    </row>
    <row r="1366" spans="3:14" x14ac:dyDescent="0.2">
      <c r="D1366" t="s">
        <v>356</v>
      </c>
      <c r="E1366" s="103">
        <v>73848</v>
      </c>
      <c r="F1366" s="103">
        <v>138926</v>
      </c>
    </row>
    <row r="1367" spans="3:14" x14ac:dyDescent="0.2">
      <c r="D1367" t="s">
        <v>191</v>
      </c>
      <c r="E1367" s="103">
        <v>89643</v>
      </c>
      <c r="F1367" s="103">
        <v>165564</v>
      </c>
    </row>
    <row r="1368" spans="3:14" x14ac:dyDescent="0.2">
      <c r="C1368" t="s">
        <v>24</v>
      </c>
      <c r="D1368" t="s">
        <v>357</v>
      </c>
      <c r="E1368" s="103">
        <v>29500</v>
      </c>
      <c r="F1368" s="103">
        <v>49086</v>
      </c>
    </row>
    <row r="1369" spans="3:14" x14ac:dyDescent="0.2">
      <c r="D1369" t="s">
        <v>223</v>
      </c>
      <c r="E1369" s="103">
        <v>161262</v>
      </c>
      <c r="F1369" s="103">
        <v>71816</v>
      </c>
    </row>
    <row r="1370" spans="3:14" x14ac:dyDescent="0.2">
      <c r="D1370" t="s">
        <v>358</v>
      </c>
      <c r="E1370" s="103">
        <v>111253</v>
      </c>
      <c r="F1370" s="103">
        <v>178437</v>
      </c>
    </row>
    <row r="1371" spans="3:14" x14ac:dyDescent="0.2">
      <c r="D1371" t="s">
        <v>359</v>
      </c>
      <c r="E1371" s="103">
        <v>36922</v>
      </c>
      <c r="F1371" s="103">
        <v>48646</v>
      </c>
    </row>
    <row r="1372" spans="3:14" x14ac:dyDescent="0.2">
      <c r="D1372" t="s">
        <v>191</v>
      </c>
      <c r="E1372" s="103">
        <v>176523</v>
      </c>
      <c r="F1372" s="103">
        <v>172652</v>
      </c>
    </row>
    <row r="1373" spans="3:14" x14ac:dyDescent="0.2">
      <c r="C1373" t="s">
        <v>360</v>
      </c>
      <c r="D1373" t="s">
        <v>224</v>
      </c>
      <c r="E1373" s="103">
        <v>77234</v>
      </c>
      <c r="F1373" s="103">
        <v>15025</v>
      </c>
    </row>
    <row r="1374" spans="3:14" x14ac:dyDescent="0.2">
      <c r="D1374" t="s">
        <v>267</v>
      </c>
      <c r="E1374" s="103">
        <v>31350</v>
      </c>
      <c r="F1374" s="103">
        <v>32474</v>
      </c>
    </row>
    <row r="1375" spans="3:14" x14ac:dyDescent="0.2">
      <c r="D1375" t="s">
        <v>225</v>
      </c>
      <c r="E1375" s="103">
        <v>167402</v>
      </c>
      <c r="F1375" s="103">
        <v>186931</v>
      </c>
      <c r="N1375" s="99"/>
    </row>
    <row r="1376" spans="3:14" x14ac:dyDescent="0.2">
      <c r="D1376" t="s">
        <v>226</v>
      </c>
      <c r="E1376" s="103">
        <v>98215</v>
      </c>
      <c r="F1376" s="103">
        <v>80905</v>
      </c>
    </row>
    <row r="1377" spans="3:8" x14ac:dyDescent="0.2">
      <c r="D1377" t="s">
        <v>191</v>
      </c>
      <c r="E1377" s="103">
        <v>121733</v>
      </c>
      <c r="F1377" s="103">
        <v>44664</v>
      </c>
      <c r="H1377" s="98"/>
    </row>
    <row r="1378" spans="3:8" x14ac:dyDescent="0.2">
      <c r="C1378" t="s">
        <v>362</v>
      </c>
      <c r="D1378" t="s">
        <v>227</v>
      </c>
      <c r="E1378" s="103">
        <v>42350</v>
      </c>
      <c r="F1378" s="103">
        <v>197580</v>
      </c>
    </row>
    <row r="1379" spans="3:8" x14ac:dyDescent="0.2">
      <c r="D1379" t="s">
        <v>363</v>
      </c>
      <c r="E1379" s="103">
        <v>5429</v>
      </c>
      <c r="F1379" s="103">
        <v>44157</v>
      </c>
    </row>
    <row r="1380" spans="3:8" x14ac:dyDescent="0.2">
      <c r="D1380" t="s">
        <v>228</v>
      </c>
      <c r="E1380" s="103">
        <v>171401</v>
      </c>
      <c r="F1380" s="103">
        <v>192019</v>
      </c>
    </row>
    <row r="1381" spans="3:8" x14ac:dyDescent="0.2">
      <c r="D1381" t="s">
        <v>229</v>
      </c>
      <c r="E1381" s="103">
        <v>98910</v>
      </c>
      <c r="F1381" s="103">
        <v>72894</v>
      </c>
    </row>
    <row r="1382" spans="3:8" x14ac:dyDescent="0.2">
      <c r="D1382" t="s">
        <v>191</v>
      </c>
      <c r="E1382" s="103">
        <v>136178</v>
      </c>
      <c r="F1382" s="103">
        <v>191396</v>
      </c>
    </row>
    <row r="1383" spans="3:8" x14ac:dyDescent="0.2">
      <c r="C1383" t="s">
        <v>364</v>
      </c>
      <c r="D1383" t="s">
        <v>365</v>
      </c>
      <c r="E1383" s="103">
        <v>63932</v>
      </c>
      <c r="F1383" s="103">
        <v>157672</v>
      </c>
    </row>
    <row r="1384" spans="3:8" x14ac:dyDescent="0.2">
      <c r="D1384" t="s">
        <v>230</v>
      </c>
      <c r="E1384" s="103">
        <v>114814</v>
      </c>
      <c r="F1384" s="103">
        <v>96920</v>
      </c>
    </row>
    <row r="1385" spans="3:8" x14ac:dyDescent="0.2">
      <c r="D1385" t="s">
        <v>366</v>
      </c>
      <c r="E1385" s="103">
        <v>24481</v>
      </c>
      <c r="F1385" s="103">
        <v>48345</v>
      </c>
    </row>
    <row r="1386" spans="3:8" x14ac:dyDescent="0.2">
      <c r="D1386" t="s">
        <v>191</v>
      </c>
      <c r="E1386" s="103">
        <v>184338</v>
      </c>
      <c r="F1386" s="103">
        <v>155523</v>
      </c>
    </row>
    <row r="1387" spans="3:8" x14ac:dyDescent="0.2">
      <c r="C1387" t="s">
        <v>26</v>
      </c>
      <c r="D1387" t="s">
        <v>231</v>
      </c>
      <c r="E1387" s="103">
        <v>188854</v>
      </c>
      <c r="F1387" s="103">
        <v>117457</v>
      </c>
    </row>
    <row r="1388" spans="3:8" x14ac:dyDescent="0.2">
      <c r="D1388" t="s">
        <v>367</v>
      </c>
      <c r="E1388" s="103">
        <v>188931</v>
      </c>
      <c r="F1388" s="103">
        <v>193812</v>
      </c>
    </row>
    <row r="1389" spans="3:8" x14ac:dyDescent="0.2">
      <c r="D1389" t="s">
        <v>368</v>
      </c>
      <c r="E1389" s="103">
        <v>173011</v>
      </c>
      <c r="F1389" s="103">
        <v>147867</v>
      </c>
    </row>
    <row r="1390" spans="3:8" x14ac:dyDescent="0.2">
      <c r="D1390" t="s">
        <v>232</v>
      </c>
      <c r="E1390" s="103">
        <v>111783</v>
      </c>
      <c r="F1390" s="103">
        <v>18423</v>
      </c>
    </row>
    <row r="1391" spans="3:8" x14ac:dyDescent="0.2">
      <c r="D1391" t="s">
        <v>275</v>
      </c>
      <c r="E1391" s="103">
        <v>41662</v>
      </c>
      <c r="F1391" s="103">
        <v>170855</v>
      </c>
    </row>
    <row r="1392" spans="3:8" x14ac:dyDescent="0.2">
      <c r="D1392" t="s">
        <v>233</v>
      </c>
      <c r="E1392" s="103">
        <v>78664</v>
      </c>
      <c r="F1392" s="103">
        <v>70617</v>
      </c>
    </row>
    <row r="1393" spans="2:12" x14ac:dyDescent="0.2">
      <c r="D1393" t="s">
        <v>191</v>
      </c>
      <c r="E1393" s="103">
        <v>42633</v>
      </c>
      <c r="F1393" s="103">
        <v>88836</v>
      </c>
    </row>
    <row r="1394" spans="2:12" x14ac:dyDescent="0.2">
      <c r="C1394" t="s">
        <v>369</v>
      </c>
      <c r="D1394" t="s">
        <v>234</v>
      </c>
      <c r="E1394" s="103">
        <v>5287</v>
      </c>
      <c r="F1394" s="103">
        <v>76661</v>
      </c>
    </row>
    <row r="1395" spans="2:12" x14ac:dyDescent="0.2">
      <c r="D1395" t="s">
        <v>235</v>
      </c>
      <c r="E1395" s="103">
        <v>135460</v>
      </c>
      <c r="F1395" s="103">
        <v>112579</v>
      </c>
    </row>
    <row r="1396" spans="2:12" x14ac:dyDescent="0.2">
      <c r="D1396" t="s">
        <v>370</v>
      </c>
      <c r="E1396" s="103">
        <v>195489</v>
      </c>
      <c r="F1396" s="103">
        <v>158188</v>
      </c>
    </row>
    <row r="1397" spans="2:12" x14ac:dyDescent="0.2">
      <c r="D1397" t="s">
        <v>191</v>
      </c>
      <c r="E1397" s="103">
        <v>18139</v>
      </c>
      <c r="F1397" s="103">
        <v>169340</v>
      </c>
    </row>
    <row r="1398" spans="2:12" x14ac:dyDescent="0.2">
      <c r="C1398" t="s">
        <v>191</v>
      </c>
      <c r="E1398" s="103">
        <v>179787</v>
      </c>
      <c r="F1398" s="103">
        <v>46299</v>
      </c>
      <c r="H1398" s="98"/>
      <c r="I1398" s="98"/>
    </row>
    <row r="1399" spans="2:12" x14ac:dyDescent="0.2">
      <c r="B1399" t="s">
        <v>19</v>
      </c>
      <c r="C1399" t="s">
        <v>371</v>
      </c>
      <c r="D1399" t="s">
        <v>373</v>
      </c>
      <c r="E1399" s="103">
        <v>16801</v>
      </c>
      <c r="F1399" s="103">
        <v>9590</v>
      </c>
    </row>
    <row r="1400" spans="2:12" x14ac:dyDescent="0.2">
      <c r="D1400" t="s">
        <v>374</v>
      </c>
      <c r="E1400" s="103">
        <v>21922</v>
      </c>
      <c r="F1400" s="103">
        <v>113921</v>
      </c>
    </row>
    <row r="1401" spans="2:12" x14ac:dyDescent="0.2">
      <c r="D1401" t="s">
        <v>375</v>
      </c>
      <c r="E1401" s="103">
        <v>47201</v>
      </c>
      <c r="F1401" s="103">
        <v>57212</v>
      </c>
    </row>
    <row r="1402" spans="2:12" x14ac:dyDescent="0.2">
      <c r="D1402" t="s">
        <v>377</v>
      </c>
      <c r="E1402" s="103">
        <v>99155</v>
      </c>
      <c r="F1402" s="103">
        <v>131763</v>
      </c>
    </row>
    <row r="1403" spans="2:12" x14ac:dyDescent="0.2">
      <c r="D1403" t="s">
        <v>191</v>
      </c>
      <c r="E1403" s="103">
        <v>55933</v>
      </c>
      <c r="F1403" s="103">
        <v>74547</v>
      </c>
    </row>
    <row r="1404" spans="2:12" x14ac:dyDescent="0.2">
      <c r="C1404" t="s">
        <v>382</v>
      </c>
      <c r="D1404" t="s">
        <v>383</v>
      </c>
      <c r="E1404" s="103">
        <v>6179</v>
      </c>
      <c r="F1404" s="103">
        <v>109267</v>
      </c>
    </row>
    <row r="1405" spans="2:12" x14ac:dyDescent="0.2">
      <c r="D1405" t="s">
        <v>384</v>
      </c>
      <c r="E1405" s="103">
        <v>128620</v>
      </c>
      <c r="F1405" s="103">
        <v>160212</v>
      </c>
    </row>
    <row r="1406" spans="2:12" x14ac:dyDescent="0.2">
      <c r="D1406" t="s">
        <v>385</v>
      </c>
      <c r="E1406" s="103">
        <v>68069</v>
      </c>
      <c r="F1406" s="103">
        <v>131109</v>
      </c>
    </row>
    <row r="1407" spans="2:12" x14ac:dyDescent="0.2">
      <c r="D1407" t="s">
        <v>386</v>
      </c>
      <c r="E1407" s="103">
        <v>1849</v>
      </c>
      <c r="F1407" s="103">
        <v>67206</v>
      </c>
    </row>
    <row r="1408" spans="2:12" x14ac:dyDescent="0.2">
      <c r="D1408" t="s">
        <v>387</v>
      </c>
      <c r="E1408" s="103">
        <v>42089</v>
      </c>
      <c r="F1408" s="103">
        <v>66344</v>
      </c>
      <c r="H1408" s="98"/>
      <c r="I1408" s="98"/>
      <c r="L1408" s="98"/>
    </row>
    <row r="1409" spans="3:12" x14ac:dyDescent="0.2">
      <c r="D1409" t="s">
        <v>191</v>
      </c>
      <c r="E1409" s="103">
        <v>165490</v>
      </c>
      <c r="F1409" s="103">
        <v>5840</v>
      </c>
      <c r="H1409" s="98"/>
      <c r="I1409" s="98"/>
      <c r="L1409" s="98"/>
    </row>
    <row r="1410" spans="3:12" x14ac:dyDescent="0.2">
      <c r="C1410" t="s">
        <v>388</v>
      </c>
      <c r="D1410" t="s">
        <v>236</v>
      </c>
      <c r="E1410" s="103">
        <v>57583</v>
      </c>
      <c r="F1410" s="103">
        <v>97232</v>
      </c>
    </row>
    <row r="1411" spans="3:12" x14ac:dyDescent="0.2">
      <c r="D1411" t="s">
        <v>390</v>
      </c>
      <c r="E1411" s="103">
        <v>113913</v>
      </c>
      <c r="F1411" s="103">
        <v>29264</v>
      </c>
      <c r="H1411" s="98"/>
      <c r="I1411" s="98"/>
    </row>
    <row r="1412" spans="3:12" x14ac:dyDescent="0.2">
      <c r="D1412" t="s">
        <v>391</v>
      </c>
      <c r="E1412" s="103">
        <v>24807</v>
      </c>
      <c r="F1412" s="103">
        <v>144702</v>
      </c>
    </row>
    <row r="1413" spans="3:12" x14ac:dyDescent="0.2">
      <c r="D1413" t="s">
        <v>191</v>
      </c>
      <c r="E1413" s="103">
        <v>78284</v>
      </c>
      <c r="F1413" s="103">
        <v>126282</v>
      </c>
      <c r="H1413" s="98"/>
      <c r="I1413" s="98"/>
    </row>
    <row r="1414" spans="3:12" x14ac:dyDescent="0.2">
      <c r="C1414" t="s">
        <v>20</v>
      </c>
      <c r="D1414" t="s">
        <v>237</v>
      </c>
      <c r="E1414" s="103">
        <v>132308</v>
      </c>
      <c r="F1414" s="103">
        <v>49062</v>
      </c>
    </row>
    <row r="1415" spans="3:12" x14ac:dyDescent="0.2">
      <c r="D1415" t="s">
        <v>238</v>
      </c>
      <c r="E1415" s="103">
        <v>54754</v>
      </c>
      <c r="F1415" s="103">
        <v>114824</v>
      </c>
    </row>
    <row r="1416" spans="3:12" x14ac:dyDescent="0.2">
      <c r="D1416" t="s">
        <v>191</v>
      </c>
      <c r="E1416" s="103">
        <v>112319</v>
      </c>
      <c r="F1416" s="103">
        <v>34353</v>
      </c>
    </row>
    <row r="1417" spans="3:12" x14ac:dyDescent="0.2">
      <c r="C1417" t="s">
        <v>392</v>
      </c>
      <c r="D1417" t="s">
        <v>239</v>
      </c>
      <c r="E1417" s="103">
        <v>158265</v>
      </c>
      <c r="F1417" s="103">
        <v>191952</v>
      </c>
    </row>
    <row r="1418" spans="3:12" x14ac:dyDescent="0.2">
      <c r="D1418" t="s">
        <v>240</v>
      </c>
      <c r="E1418" s="103">
        <v>138611</v>
      </c>
      <c r="F1418" s="103">
        <v>193581</v>
      </c>
    </row>
    <row r="1419" spans="3:12" x14ac:dyDescent="0.2">
      <c r="D1419" t="s">
        <v>393</v>
      </c>
      <c r="E1419" s="103">
        <v>119690</v>
      </c>
      <c r="F1419" s="103">
        <v>103558</v>
      </c>
      <c r="H1419" s="98"/>
      <c r="I1419" s="98"/>
    </row>
    <row r="1420" spans="3:12" x14ac:dyDescent="0.2">
      <c r="D1420" t="s">
        <v>241</v>
      </c>
      <c r="E1420" s="103">
        <v>55624</v>
      </c>
      <c r="F1420" s="103">
        <v>175867</v>
      </c>
    </row>
    <row r="1421" spans="3:12" x14ac:dyDescent="0.2">
      <c r="D1421" t="s">
        <v>191</v>
      </c>
      <c r="E1421" s="103">
        <v>157304</v>
      </c>
      <c r="F1421" s="103">
        <v>146599</v>
      </c>
      <c r="H1421" s="98"/>
      <c r="I1421" s="98"/>
    </row>
    <row r="1422" spans="3:12" x14ac:dyDescent="0.2">
      <c r="C1422" t="s">
        <v>394</v>
      </c>
      <c r="D1422" t="s">
        <v>396</v>
      </c>
      <c r="E1422" s="103">
        <v>191193</v>
      </c>
      <c r="F1422" s="103">
        <v>182304</v>
      </c>
    </row>
    <row r="1423" spans="3:12" x14ac:dyDescent="0.2">
      <c r="D1423" t="s">
        <v>397</v>
      </c>
      <c r="E1423" s="103">
        <v>93785</v>
      </c>
      <c r="F1423" s="103">
        <v>112765</v>
      </c>
    </row>
    <row r="1424" spans="3:12" x14ac:dyDescent="0.2">
      <c r="D1424" t="s">
        <v>191</v>
      </c>
      <c r="E1424" s="103">
        <v>144349</v>
      </c>
      <c r="F1424" s="103">
        <v>49192</v>
      </c>
    </row>
    <row r="1425" spans="2:12" x14ac:dyDescent="0.2">
      <c r="C1425" t="s">
        <v>398</v>
      </c>
      <c r="D1425" t="s">
        <v>399</v>
      </c>
      <c r="E1425" s="103">
        <v>24308</v>
      </c>
      <c r="F1425" s="103">
        <v>95452</v>
      </c>
    </row>
    <row r="1426" spans="2:12" x14ac:dyDescent="0.2">
      <c r="D1426" t="s">
        <v>191</v>
      </c>
      <c r="E1426" s="103">
        <v>165472</v>
      </c>
      <c r="F1426" s="103">
        <v>137016</v>
      </c>
    </row>
    <row r="1427" spans="2:12" x14ac:dyDescent="0.2">
      <c r="C1427" t="s">
        <v>401</v>
      </c>
      <c r="D1427" t="s">
        <v>242</v>
      </c>
      <c r="E1427" s="103">
        <v>26916</v>
      </c>
      <c r="F1427" s="103">
        <v>11868</v>
      </c>
    </row>
    <row r="1428" spans="2:12" x14ac:dyDescent="0.2">
      <c r="D1428" t="s">
        <v>243</v>
      </c>
      <c r="E1428" s="103">
        <v>30289</v>
      </c>
      <c r="F1428" s="103">
        <v>74173</v>
      </c>
    </row>
    <row r="1429" spans="2:12" x14ac:dyDescent="0.2">
      <c r="D1429" t="s">
        <v>402</v>
      </c>
      <c r="E1429" s="103">
        <v>195088</v>
      </c>
      <c r="F1429" s="103">
        <v>9642</v>
      </c>
    </row>
    <row r="1430" spans="2:12" x14ac:dyDescent="0.2">
      <c r="D1430" t="s">
        <v>244</v>
      </c>
      <c r="E1430" s="103">
        <v>67997</v>
      </c>
      <c r="F1430" s="103">
        <v>38013</v>
      </c>
    </row>
    <row r="1431" spans="2:12" x14ac:dyDescent="0.2">
      <c r="D1431" t="s">
        <v>191</v>
      </c>
      <c r="E1431" s="103">
        <v>170420</v>
      </c>
      <c r="F1431" s="103">
        <v>110318</v>
      </c>
    </row>
    <row r="1432" spans="2:12" x14ac:dyDescent="0.2">
      <c r="C1432" t="s">
        <v>191</v>
      </c>
      <c r="E1432" s="103">
        <v>134759</v>
      </c>
      <c r="F1432" s="103">
        <v>58926</v>
      </c>
      <c r="H1432" s="98"/>
      <c r="I1432" s="98"/>
      <c r="K1432" s="98"/>
      <c r="L1432" s="98"/>
    </row>
    <row r="1433" spans="2:12" x14ac:dyDescent="0.2">
      <c r="B1433" t="s">
        <v>18</v>
      </c>
      <c r="C1433" t="s">
        <v>403</v>
      </c>
      <c r="D1433" t="s">
        <v>404</v>
      </c>
      <c r="E1433" s="103">
        <v>65802</v>
      </c>
      <c r="F1433" s="103">
        <v>179348</v>
      </c>
    </row>
    <row r="1434" spans="2:12" x14ac:dyDescent="0.2">
      <c r="D1434" t="s">
        <v>405</v>
      </c>
      <c r="E1434" s="103">
        <v>120343</v>
      </c>
      <c r="F1434" s="103">
        <v>66198</v>
      </c>
    </row>
    <row r="1435" spans="2:12" x14ac:dyDescent="0.2">
      <c r="D1435" t="s">
        <v>406</v>
      </c>
      <c r="E1435" s="103">
        <v>77559</v>
      </c>
      <c r="F1435" s="103">
        <v>128521</v>
      </c>
    </row>
    <row r="1436" spans="2:12" x14ac:dyDescent="0.2">
      <c r="D1436" t="s">
        <v>407</v>
      </c>
      <c r="E1436" s="103">
        <v>173401</v>
      </c>
      <c r="F1436" s="103">
        <v>67894</v>
      </c>
    </row>
    <row r="1437" spans="2:12" x14ac:dyDescent="0.2">
      <c r="D1437" t="s">
        <v>408</v>
      </c>
      <c r="E1437" s="103">
        <v>27664</v>
      </c>
      <c r="F1437" s="103">
        <v>182853</v>
      </c>
    </row>
    <row r="1438" spans="2:12" x14ac:dyDescent="0.2">
      <c r="D1438" t="s">
        <v>409</v>
      </c>
      <c r="E1438" s="103">
        <v>88840</v>
      </c>
      <c r="F1438" s="103">
        <v>20683</v>
      </c>
    </row>
    <row r="1439" spans="2:12" x14ac:dyDescent="0.2">
      <c r="D1439" t="s">
        <v>410</v>
      </c>
      <c r="E1439" s="103">
        <v>109449</v>
      </c>
      <c r="F1439" s="103">
        <v>27122</v>
      </c>
    </row>
    <row r="1440" spans="2:12" x14ac:dyDescent="0.2">
      <c r="D1440" t="s">
        <v>191</v>
      </c>
      <c r="E1440" s="103">
        <v>166864</v>
      </c>
      <c r="F1440" s="103">
        <v>35619</v>
      </c>
      <c r="H1440" s="98"/>
      <c r="I1440" s="98"/>
    </row>
    <row r="1441" spans="3:8" x14ac:dyDescent="0.2">
      <c r="C1441" t="s">
        <v>155</v>
      </c>
      <c r="D1441" t="s">
        <v>414</v>
      </c>
      <c r="E1441" s="103">
        <v>84667</v>
      </c>
      <c r="F1441" s="103">
        <v>146146</v>
      </c>
    </row>
    <row r="1442" spans="3:8" x14ac:dyDescent="0.2">
      <c r="D1442" t="s">
        <v>416</v>
      </c>
      <c r="E1442" s="103">
        <v>2981</v>
      </c>
      <c r="F1442" s="103">
        <v>19726</v>
      </c>
    </row>
    <row r="1443" spans="3:8" x14ac:dyDescent="0.2">
      <c r="D1443" t="s">
        <v>191</v>
      </c>
      <c r="E1443" s="103">
        <v>160636</v>
      </c>
      <c r="F1443" s="103">
        <v>192439</v>
      </c>
    </row>
    <row r="1444" spans="3:8" x14ac:dyDescent="0.2">
      <c r="C1444" t="s">
        <v>36</v>
      </c>
      <c r="D1444" t="s">
        <v>420</v>
      </c>
      <c r="E1444" s="103">
        <v>11302</v>
      </c>
      <c r="F1444" s="103">
        <v>72358</v>
      </c>
    </row>
    <row r="1445" spans="3:8" x14ac:dyDescent="0.2">
      <c r="D1445" t="s">
        <v>191</v>
      </c>
      <c r="E1445" s="103">
        <v>186107</v>
      </c>
      <c r="F1445" s="103">
        <v>140856</v>
      </c>
    </row>
    <row r="1446" spans="3:8" x14ac:dyDescent="0.2">
      <c r="C1446" t="s">
        <v>425</v>
      </c>
      <c r="D1446" t="s">
        <v>426</v>
      </c>
      <c r="E1446" s="103">
        <v>8703</v>
      </c>
      <c r="F1446" s="103">
        <v>13266</v>
      </c>
    </row>
    <row r="1447" spans="3:8" x14ac:dyDescent="0.2">
      <c r="D1447" t="s">
        <v>427</v>
      </c>
      <c r="E1447" s="103">
        <v>173037</v>
      </c>
      <c r="F1447" s="103">
        <v>157585</v>
      </c>
    </row>
    <row r="1448" spans="3:8" x14ac:dyDescent="0.2">
      <c r="D1448" t="s">
        <v>428</v>
      </c>
      <c r="E1448" s="103">
        <v>144850</v>
      </c>
      <c r="F1448" s="103">
        <v>151516</v>
      </c>
    </row>
    <row r="1449" spans="3:8" x14ac:dyDescent="0.2">
      <c r="D1449" t="s">
        <v>429</v>
      </c>
      <c r="E1449" s="103">
        <v>33518</v>
      </c>
      <c r="F1449" s="103">
        <v>86079</v>
      </c>
    </row>
    <row r="1450" spans="3:8" x14ac:dyDescent="0.2">
      <c r="D1450" t="s">
        <v>430</v>
      </c>
      <c r="E1450" s="103">
        <v>25350</v>
      </c>
      <c r="F1450" s="103">
        <v>63433</v>
      </c>
    </row>
    <row r="1451" spans="3:8" x14ac:dyDescent="0.2">
      <c r="D1451" t="s">
        <v>431</v>
      </c>
      <c r="E1451" s="103">
        <v>45896</v>
      </c>
      <c r="F1451" s="103">
        <v>196084</v>
      </c>
    </row>
    <row r="1452" spans="3:8" x14ac:dyDescent="0.2">
      <c r="D1452" t="s">
        <v>432</v>
      </c>
      <c r="E1452" s="103">
        <v>10463</v>
      </c>
      <c r="F1452" s="103">
        <v>66171</v>
      </c>
    </row>
    <row r="1453" spans="3:8" x14ac:dyDescent="0.2">
      <c r="D1453" t="s">
        <v>191</v>
      </c>
      <c r="E1453" s="103">
        <v>42985</v>
      </c>
      <c r="F1453" s="103">
        <v>151752</v>
      </c>
      <c r="H1453" s="98"/>
    </row>
    <row r="1454" spans="3:8" x14ac:dyDescent="0.2">
      <c r="C1454" t="s">
        <v>433</v>
      </c>
      <c r="D1454" t="s">
        <v>434</v>
      </c>
      <c r="E1454" s="103">
        <v>194164</v>
      </c>
      <c r="F1454" s="103">
        <v>90921</v>
      </c>
    </row>
    <row r="1455" spans="3:8" x14ac:dyDescent="0.2">
      <c r="D1455" t="s">
        <v>436</v>
      </c>
      <c r="E1455" s="103">
        <v>31100</v>
      </c>
      <c r="F1455" s="103">
        <v>109653</v>
      </c>
    </row>
    <row r="1456" spans="3:8" x14ac:dyDescent="0.2">
      <c r="D1456" t="s">
        <v>437</v>
      </c>
      <c r="E1456" s="103">
        <v>193011</v>
      </c>
      <c r="F1456" s="103">
        <v>143428</v>
      </c>
    </row>
    <row r="1457" spans="3:9" x14ac:dyDescent="0.2">
      <c r="D1457" t="s">
        <v>438</v>
      </c>
      <c r="E1457" s="103">
        <v>173375</v>
      </c>
      <c r="F1457" s="103">
        <v>55907</v>
      </c>
    </row>
    <row r="1458" spans="3:9" x14ac:dyDescent="0.2">
      <c r="D1458" t="s">
        <v>439</v>
      </c>
      <c r="E1458" s="103">
        <v>170060</v>
      </c>
      <c r="F1458" s="103">
        <v>165648</v>
      </c>
    </row>
    <row r="1459" spans="3:9" x14ac:dyDescent="0.2">
      <c r="D1459" t="s">
        <v>191</v>
      </c>
      <c r="E1459" s="103">
        <v>80929</v>
      </c>
      <c r="F1459" s="103">
        <v>147666</v>
      </c>
    </row>
    <row r="1460" spans="3:9" x14ac:dyDescent="0.2">
      <c r="C1460" t="s">
        <v>33</v>
      </c>
      <c r="D1460" t="s">
        <v>444</v>
      </c>
      <c r="E1460" s="103">
        <v>69325</v>
      </c>
      <c r="F1460" s="103">
        <v>140328</v>
      </c>
    </row>
    <row r="1461" spans="3:9" x14ac:dyDescent="0.2">
      <c r="D1461" t="s">
        <v>191</v>
      </c>
      <c r="E1461" s="103">
        <v>141451</v>
      </c>
      <c r="F1461" s="103">
        <v>51025</v>
      </c>
    </row>
    <row r="1462" spans="3:9" x14ac:dyDescent="0.2">
      <c r="C1462" t="s">
        <v>32</v>
      </c>
      <c r="D1462" t="s">
        <v>449</v>
      </c>
      <c r="E1462" s="103">
        <v>115802</v>
      </c>
      <c r="F1462" s="103">
        <v>122375</v>
      </c>
    </row>
    <row r="1463" spans="3:9" x14ac:dyDescent="0.2">
      <c r="D1463" t="s">
        <v>450</v>
      </c>
      <c r="E1463" s="103">
        <v>24943</v>
      </c>
      <c r="F1463" s="103">
        <v>154439</v>
      </c>
    </row>
    <row r="1464" spans="3:9" x14ac:dyDescent="0.2">
      <c r="D1464" t="s">
        <v>452</v>
      </c>
      <c r="E1464" s="103">
        <v>119970</v>
      </c>
      <c r="F1464" s="103">
        <v>81737</v>
      </c>
    </row>
    <row r="1465" spans="3:9" x14ac:dyDescent="0.2">
      <c r="D1465" t="s">
        <v>453</v>
      </c>
      <c r="E1465" s="103">
        <v>140584</v>
      </c>
      <c r="F1465" s="103">
        <v>37001</v>
      </c>
    </row>
    <row r="1466" spans="3:9" x14ac:dyDescent="0.2">
      <c r="D1466" t="s">
        <v>455</v>
      </c>
      <c r="E1466" s="103">
        <v>107108</v>
      </c>
      <c r="F1466" s="103">
        <v>79786</v>
      </c>
    </row>
    <row r="1467" spans="3:9" x14ac:dyDescent="0.2">
      <c r="D1467" t="s">
        <v>191</v>
      </c>
      <c r="E1467" s="103">
        <v>42534</v>
      </c>
      <c r="F1467" s="103">
        <v>188842</v>
      </c>
      <c r="I1467" s="98"/>
    </row>
    <row r="1468" spans="3:9" x14ac:dyDescent="0.2">
      <c r="C1468" t="s">
        <v>456</v>
      </c>
      <c r="D1468" t="s">
        <v>457</v>
      </c>
      <c r="E1468" s="103">
        <v>132378</v>
      </c>
      <c r="F1468" s="103">
        <v>6148</v>
      </c>
      <c r="I1468" s="98"/>
    </row>
    <row r="1469" spans="3:9" x14ac:dyDescent="0.2">
      <c r="D1469" t="s">
        <v>458</v>
      </c>
      <c r="E1469" s="103">
        <v>83442</v>
      </c>
      <c r="F1469" s="103">
        <v>5233</v>
      </c>
    </row>
    <row r="1470" spans="3:9" x14ac:dyDescent="0.2">
      <c r="D1470" t="s">
        <v>459</v>
      </c>
      <c r="E1470" s="103">
        <v>3054</v>
      </c>
      <c r="F1470" s="103">
        <v>101990</v>
      </c>
    </row>
    <row r="1471" spans="3:9" x14ac:dyDescent="0.2">
      <c r="D1471" t="s">
        <v>460</v>
      </c>
      <c r="E1471" s="103">
        <v>66013</v>
      </c>
      <c r="F1471" s="103">
        <v>53287</v>
      </c>
      <c r="H1471" s="98"/>
      <c r="I1471" s="98"/>
    </row>
    <row r="1472" spans="3:9" x14ac:dyDescent="0.2">
      <c r="D1472" t="s">
        <v>461</v>
      </c>
      <c r="E1472" s="103">
        <v>117249</v>
      </c>
      <c r="F1472" s="103">
        <v>133511</v>
      </c>
    </row>
    <row r="1473" spans="2:14" x14ac:dyDescent="0.2">
      <c r="D1473" t="s">
        <v>462</v>
      </c>
      <c r="E1473" s="103">
        <v>6491</v>
      </c>
      <c r="F1473" s="103">
        <v>72632</v>
      </c>
    </row>
    <row r="1474" spans="2:14" x14ac:dyDescent="0.2">
      <c r="D1474" t="s">
        <v>191</v>
      </c>
      <c r="E1474" s="103">
        <v>137538</v>
      </c>
      <c r="F1474" s="103">
        <v>38680</v>
      </c>
      <c r="H1474" s="98"/>
      <c r="I1474" s="98"/>
    </row>
    <row r="1475" spans="2:14" x14ac:dyDescent="0.2">
      <c r="C1475" t="s">
        <v>191</v>
      </c>
      <c r="E1475" s="103">
        <v>140398</v>
      </c>
      <c r="F1475" s="103">
        <v>104515</v>
      </c>
      <c r="H1475" s="98"/>
      <c r="I1475" s="98"/>
    </row>
    <row r="1476" spans="2:14" x14ac:dyDescent="0.2">
      <c r="B1476" t="s">
        <v>464</v>
      </c>
      <c r="C1476" t="s">
        <v>468</v>
      </c>
      <c r="D1476" t="s">
        <v>469</v>
      </c>
      <c r="E1476" s="103">
        <v>23301</v>
      </c>
      <c r="F1476" s="103">
        <v>188485</v>
      </c>
    </row>
    <row r="1477" spans="2:14" x14ac:dyDescent="0.2">
      <c r="D1477" t="s">
        <v>191</v>
      </c>
      <c r="E1477" s="103">
        <v>93915</v>
      </c>
      <c r="F1477" s="103">
        <v>183452</v>
      </c>
    </row>
    <row r="1478" spans="2:14" x14ac:dyDescent="0.2">
      <c r="C1478" t="s">
        <v>8</v>
      </c>
      <c r="D1478" t="s">
        <v>471</v>
      </c>
      <c r="E1478" s="103">
        <v>120514</v>
      </c>
      <c r="F1478" s="103">
        <v>130833</v>
      </c>
      <c r="N1478" s="99"/>
    </row>
    <row r="1479" spans="2:14" x14ac:dyDescent="0.2">
      <c r="D1479" t="s">
        <v>191</v>
      </c>
      <c r="E1479" s="103">
        <v>106648</v>
      </c>
      <c r="F1479" s="103">
        <v>15043</v>
      </c>
      <c r="N1479" s="99"/>
    </row>
    <row r="1480" spans="2:14" x14ac:dyDescent="0.2">
      <c r="C1480" t="s">
        <v>191</v>
      </c>
      <c r="E1480" s="103">
        <v>90226</v>
      </c>
      <c r="F1480" s="103">
        <v>42257</v>
      </c>
      <c r="N1480" s="99"/>
    </row>
    <row r="1481" spans="2:14" x14ac:dyDescent="0.2">
      <c r="B1481" t="s">
        <v>472</v>
      </c>
      <c r="C1481" t="s">
        <v>473</v>
      </c>
      <c r="D1481" t="s">
        <v>474</v>
      </c>
      <c r="E1481" s="103">
        <v>168466</v>
      </c>
      <c r="F1481" s="103">
        <v>81030</v>
      </c>
    </row>
    <row r="1482" spans="2:14" x14ac:dyDescent="0.2">
      <c r="D1482" t="s">
        <v>155</v>
      </c>
      <c r="E1482" s="103">
        <v>162976</v>
      </c>
      <c r="F1482" s="103">
        <v>148938</v>
      </c>
    </row>
    <row r="1483" spans="2:14" x14ac:dyDescent="0.2">
      <c r="D1483" t="s">
        <v>476</v>
      </c>
      <c r="E1483" s="103">
        <v>13677</v>
      </c>
      <c r="F1483" s="103">
        <v>138589</v>
      </c>
    </row>
    <row r="1484" spans="2:14" x14ac:dyDescent="0.2">
      <c r="D1484" t="s">
        <v>191</v>
      </c>
      <c r="E1484" s="103">
        <v>102758</v>
      </c>
      <c r="F1484" s="103">
        <v>46073</v>
      </c>
    </row>
    <row r="1485" spans="2:14" x14ac:dyDescent="0.2">
      <c r="C1485" t="s">
        <v>477</v>
      </c>
      <c r="D1485" t="s">
        <v>478</v>
      </c>
      <c r="E1485" s="103">
        <v>100978</v>
      </c>
      <c r="F1485" s="103">
        <v>178820</v>
      </c>
    </row>
    <row r="1486" spans="2:14" x14ac:dyDescent="0.2">
      <c r="D1486" t="s">
        <v>479</v>
      </c>
      <c r="E1486" s="103">
        <v>144171</v>
      </c>
      <c r="F1486" s="103">
        <v>166099</v>
      </c>
    </row>
    <row r="1487" spans="2:14" x14ac:dyDescent="0.2">
      <c r="D1487" t="s">
        <v>191</v>
      </c>
      <c r="E1487" s="103">
        <v>79682</v>
      </c>
      <c r="F1487" s="103">
        <v>182662</v>
      </c>
    </row>
    <row r="1488" spans="2:14" x14ac:dyDescent="0.2">
      <c r="C1488" t="s">
        <v>17</v>
      </c>
      <c r="D1488" t="s">
        <v>481</v>
      </c>
      <c r="E1488" s="103">
        <v>56580</v>
      </c>
      <c r="F1488" s="103">
        <v>57948</v>
      </c>
    </row>
    <row r="1489" spans="3:9" x14ac:dyDescent="0.2">
      <c r="D1489" t="s">
        <v>482</v>
      </c>
      <c r="E1489" s="103">
        <v>90831</v>
      </c>
      <c r="F1489" s="103">
        <v>13030</v>
      </c>
    </row>
    <row r="1490" spans="3:9" x14ac:dyDescent="0.2">
      <c r="D1490" t="s">
        <v>191</v>
      </c>
      <c r="E1490" s="103">
        <v>155438</v>
      </c>
      <c r="F1490" s="103">
        <v>74838</v>
      </c>
    </row>
    <row r="1491" spans="3:9" x14ac:dyDescent="0.2">
      <c r="C1491" t="s">
        <v>16</v>
      </c>
      <c r="D1491" t="s">
        <v>483</v>
      </c>
      <c r="E1491" s="103">
        <v>54658</v>
      </c>
      <c r="F1491" s="103">
        <v>177879</v>
      </c>
    </row>
    <row r="1492" spans="3:9" x14ac:dyDescent="0.2">
      <c r="D1492" t="s">
        <v>484</v>
      </c>
      <c r="E1492" s="103">
        <v>151523</v>
      </c>
      <c r="F1492" s="103">
        <v>25905</v>
      </c>
    </row>
    <row r="1493" spans="3:9" x14ac:dyDescent="0.2">
      <c r="D1493" t="s">
        <v>486</v>
      </c>
      <c r="E1493" s="103">
        <v>168775</v>
      </c>
      <c r="F1493" s="103">
        <v>17977</v>
      </c>
    </row>
    <row r="1494" spans="3:9" x14ac:dyDescent="0.2">
      <c r="D1494" t="s">
        <v>191</v>
      </c>
      <c r="E1494" s="103">
        <v>28985</v>
      </c>
      <c r="F1494" s="103">
        <v>35730</v>
      </c>
    </row>
    <row r="1495" spans="3:9" x14ac:dyDescent="0.2">
      <c r="C1495" t="s">
        <v>170</v>
      </c>
      <c r="D1495" t="s">
        <v>487</v>
      </c>
      <c r="E1495" s="103">
        <v>83226</v>
      </c>
      <c r="F1495" s="103">
        <v>17152</v>
      </c>
    </row>
    <row r="1496" spans="3:9" x14ac:dyDescent="0.2">
      <c r="D1496" t="s">
        <v>488</v>
      </c>
      <c r="E1496" s="103">
        <v>54617</v>
      </c>
      <c r="F1496" s="103">
        <v>20648</v>
      </c>
    </row>
    <row r="1497" spans="3:9" x14ac:dyDescent="0.2">
      <c r="D1497" t="s">
        <v>172</v>
      </c>
      <c r="E1497" s="103">
        <v>22114</v>
      </c>
      <c r="F1497" s="103">
        <v>116183</v>
      </c>
      <c r="H1497" s="98"/>
      <c r="I1497" s="98"/>
    </row>
    <row r="1498" spans="3:9" x14ac:dyDescent="0.2">
      <c r="D1498" t="s">
        <v>253</v>
      </c>
      <c r="E1498" s="103">
        <v>187000</v>
      </c>
      <c r="F1498" s="103">
        <v>136081</v>
      </c>
    </row>
    <row r="1499" spans="3:9" x14ac:dyDescent="0.2">
      <c r="D1499" t="s">
        <v>191</v>
      </c>
      <c r="E1499" s="103">
        <v>100339</v>
      </c>
      <c r="F1499" s="103">
        <v>95133</v>
      </c>
      <c r="H1499" s="98"/>
      <c r="I1499" s="98"/>
    </row>
    <row r="1500" spans="3:9" x14ac:dyDescent="0.2">
      <c r="C1500" t="s">
        <v>489</v>
      </c>
      <c r="D1500" t="s">
        <v>490</v>
      </c>
      <c r="E1500" s="103">
        <v>56298</v>
      </c>
      <c r="F1500" s="103">
        <v>163582</v>
      </c>
    </row>
    <row r="1501" spans="3:9" x14ac:dyDescent="0.2">
      <c r="D1501" t="s">
        <v>491</v>
      </c>
      <c r="E1501" s="103">
        <v>63068</v>
      </c>
      <c r="F1501" s="103">
        <v>179416</v>
      </c>
    </row>
    <row r="1502" spans="3:9" x14ac:dyDescent="0.2">
      <c r="D1502" t="s">
        <v>492</v>
      </c>
      <c r="E1502" s="103">
        <v>68070</v>
      </c>
      <c r="F1502" s="103">
        <v>52013</v>
      </c>
    </row>
    <row r="1503" spans="3:9" x14ac:dyDescent="0.2">
      <c r="D1503" t="s">
        <v>493</v>
      </c>
      <c r="E1503" s="103">
        <v>163313</v>
      </c>
      <c r="F1503" s="103">
        <v>187215</v>
      </c>
    </row>
    <row r="1504" spans="3:9" x14ac:dyDescent="0.2">
      <c r="D1504" t="s">
        <v>494</v>
      </c>
      <c r="E1504" s="103">
        <v>38604</v>
      </c>
      <c r="F1504" s="103">
        <v>30962</v>
      </c>
    </row>
    <row r="1505" spans="2:9" x14ac:dyDescent="0.2">
      <c r="D1505" t="s">
        <v>191</v>
      </c>
      <c r="E1505" s="103">
        <v>51732</v>
      </c>
      <c r="F1505" s="103">
        <v>66964</v>
      </c>
      <c r="H1505" s="98"/>
      <c r="I1505" s="98"/>
    </row>
    <row r="1506" spans="2:9" x14ac:dyDescent="0.2">
      <c r="C1506" t="s">
        <v>495</v>
      </c>
      <c r="D1506" t="s">
        <v>496</v>
      </c>
      <c r="E1506" s="103">
        <v>87552</v>
      </c>
      <c r="F1506" s="103">
        <v>146469</v>
      </c>
    </row>
    <row r="1507" spans="2:9" x14ac:dyDescent="0.2">
      <c r="D1507" t="s">
        <v>497</v>
      </c>
      <c r="E1507" s="103">
        <v>36030</v>
      </c>
      <c r="F1507" s="103">
        <v>122107</v>
      </c>
    </row>
    <row r="1508" spans="2:9" x14ac:dyDescent="0.2">
      <c r="D1508" t="s">
        <v>498</v>
      </c>
      <c r="E1508" s="103">
        <v>149804</v>
      </c>
      <c r="F1508" s="103">
        <v>118</v>
      </c>
    </row>
    <row r="1509" spans="2:9" x14ac:dyDescent="0.2">
      <c r="D1509" t="s">
        <v>191</v>
      </c>
      <c r="E1509" s="103">
        <v>183604</v>
      </c>
      <c r="F1509" s="103">
        <v>134613</v>
      </c>
    </row>
    <row r="1510" spans="2:9" x14ac:dyDescent="0.2">
      <c r="C1510" t="s">
        <v>499</v>
      </c>
      <c r="D1510" t="s">
        <v>501</v>
      </c>
      <c r="E1510" s="103">
        <v>103664</v>
      </c>
      <c r="F1510" s="103">
        <v>195158</v>
      </c>
    </row>
    <row r="1511" spans="2:9" x14ac:dyDescent="0.2">
      <c r="D1511" t="s">
        <v>191</v>
      </c>
      <c r="E1511" s="103">
        <v>93044</v>
      </c>
      <c r="F1511" s="103">
        <v>192772</v>
      </c>
    </row>
    <row r="1512" spans="2:9" x14ac:dyDescent="0.2">
      <c r="C1512" t="s">
        <v>191</v>
      </c>
      <c r="E1512" s="103">
        <v>127785</v>
      </c>
      <c r="F1512" s="103">
        <v>176782</v>
      </c>
      <c r="H1512" s="98"/>
      <c r="I1512" s="98"/>
    </row>
    <row r="1513" spans="2:9" x14ac:dyDescent="0.2">
      <c r="B1513" t="s">
        <v>166</v>
      </c>
      <c r="C1513" t="s">
        <v>167</v>
      </c>
      <c r="D1513" t="s">
        <v>502</v>
      </c>
      <c r="E1513" s="103">
        <v>178228</v>
      </c>
      <c r="F1513" s="103">
        <v>194973</v>
      </c>
    </row>
    <row r="1514" spans="2:9" x14ac:dyDescent="0.2">
      <c r="D1514" t="s">
        <v>504</v>
      </c>
      <c r="E1514" s="103">
        <v>87541</v>
      </c>
      <c r="F1514" s="103">
        <v>47591</v>
      </c>
    </row>
    <row r="1515" spans="2:9" x14ac:dyDescent="0.2">
      <c r="D1515" t="s">
        <v>191</v>
      </c>
      <c r="E1515" s="103">
        <v>41528</v>
      </c>
      <c r="F1515" s="103">
        <v>61236</v>
      </c>
    </row>
    <row r="1516" spans="2:9" x14ac:dyDescent="0.2">
      <c r="C1516" t="s">
        <v>168</v>
      </c>
      <c r="D1516" t="s">
        <v>506</v>
      </c>
      <c r="E1516" s="103">
        <v>144921</v>
      </c>
      <c r="F1516" s="103">
        <v>65272</v>
      </c>
    </row>
    <row r="1517" spans="2:9" x14ac:dyDescent="0.2">
      <c r="D1517" t="s">
        <v>507</v>
      </c>
      <c r="E1517" s="103">
        <v>77336</v>
      </c>
      <c r="F1517" s="103">
        <v>196025</v>
      </c>
    </row>
    <row r="1518" spans="2:9" x14ac:dyDescent="0.2">
      <c r="D1518" t="s">
        <v>78</v>
      </c>
      <c r="E1518" s="103">
        <v>8163</v>
      </c>
      <c r="F1518" s="103">
        <v>149223</v>
      </c>
      <c r="H1518" s="98"/>
      <c r="I1518" s="98"/>
    </row>
    <row r="1519" spans="2:9" x14ac:dyDescent="0.2">
      <c r="D1519" t="s">
        <v>191</v>
      </c>
      <c r="E1519" s="103">
        <v>42192</v>
      </c>
      <c r="F1519" s="103">
        <v>106515</v>
      </c>
      <c r="H1519" s="98"/>
      <c r="I1519" s="98"/>
    </row>
    <row r="1520" spans="2:9" x14ac:dyDescent="0.2">
      <c r="C1520" t="s">
        <v>191</v>
      </c>
      <c r="E1520" s="103">
        <v>182350</v>
      </c>
      <c r="F1520" s="103">
        <v>79943</v>
      </c>
      <c r="H1520" s="98"/>
      <c r="I1520" s="98"/>
    </row>
    <row r="1521" spans="2:9" x14ac:dyDescent="0.2">
      <c r="B1521" t="s">
        <v>10</v>
      </c>
      <c r="C1521" t="s">
        <v>509</v>
      </c>
      <c r="D1521" t="s">
        <v>511</v>
      </c>
      <c r="E1521" s="103">
        <v>182988</v>
      </c>
      <c r="F1521" s="103">
        <v>166430</v>
      </c>
    </row>
    <row r="1522" spans="2:9" x14ac:dyDescent="0.2">
      <c r="D1522" t="s">
        <v>513</v>
      </c>
      <c r="E1522" s="103">
        <v>91611</v>
      </c>
      <c r="F1522" s="103">
        <v>123597</v>
      </c>
      <c r="H1522" s="98"/>
      <c r="I1522" s="98"/>
    </row>
    <row r="1523" spans="2:9" x14ac:dyDescent="0.2">
      <c r="D1523" t="s">
        <v>514</v>
      </c>
      <c r="E1523" s="103">
        <v>129031</v>
      </c>
      <c r="F1523" s="103">
        <v>55583</v>
      </c>
    </row>
    <row r="1524" spans="2:9" x14ac:dyDescent="0.2">
      <c r="D1524" t="s">
        <v>191</v>
      </c>
      <c r="E1524" s="103">
        <v>57434</v>
      </c>
      <c r="F1524" s="103">
        <v>15976</v>
      </c>
      <c r="H1524" s="98"/>
      <c r="I1524" s="98"/>
    </row>
    <row r="1525" spans="2:9" x14ac:dyDescent="0.2">
      <c r="C1525" t="s">
        <v>149</v>
      </c>
      <c r="D1525" t="s">
        <v>516</v>
      </c>
      <c r="E1525" s="103">
        <v>192368</v>
      </c>
      <c r="F1525" s="103">
        <v>165712</v>
      </c>
    </row>
    <row r="1526" spans="2:9" x14ac:dyDescent="0.2">
      <c r="D1526" t="s">
        <v>153</v>
      </c>
      <c r="E1526" s="103">
        <v>176228</v>
      </c>
      <c r="F1526" s="103">
        <v>194963</v>
      </c>
      <c r="H1526" s="98"/>
      <c r="I1526" s="98"/>
    </row>
    <row r="1527" spans="2:9" x14ac:dyDescent="0.2">
      <c r="D1527" t="s">
        <v>518</v>
      </c>
      <c r="E1527" s="103">
        <v>94876</v>
      </c>
      <c r="F1527" s="103">
        <v>14623</v>
      </c>
    </row>
    <row r="1528" spans="2:9" x14ac:dyDescent="0.2">
      <c r="D1528" t="s">
        <v>520</v>
      </c>
      <c r="E1528" s="103">
        <v>46365</v>
      </c>
      <c r="F1528" s="103">
        <v>70459</v>
      </c>
    </row>
    <row r="1529" spans="2:9" x14ac:dyDescent="0.2">
      <c r="D1529" t="s">
        <v>191</v>
      </c>
      <c r="E1529" s="103">
        <v>189390</v>
      </c>
      <c r="F1529" s="103">
        <v>97440</v>
      </c>
      <c r="H1529" s="98"/>
      <c r="I1529" s="98"/>
    </row>
    <row r="1530" spans="2:9" x14ac:dyDescent="0.2">
      <c r="C1530" t="s">
        <v>191</v>
      </c>
      <c r="E1530" s="103">
        <v>57771</v>
      </c>
      <c r="F1530" s="103">
        <v>197392</v>
      </c>
      <c r="H1530" s="98"/>
      <c r="I1530" s="98"/>
    </row>
    <row r="1531" spans="2:9" x14ac:dyDescent="0.2">
      <c r="B1531" t="s">
        <v>534</v>
      </c>
      <c r="C1531" t="s">
        <v>163</v>
      </c>
      <c r="D1531" t="s">
        <v>535</v>
      </c>
      <c r="E1531" s="103">
        <v>115670</v>
      </c>
      <c r="F1531" s="103">
        <v>88794</v>
      </c>
    </row>
    <row r="1532" spans="2:9" x14ac:dyDescent="0.2">
      <c r="D1532" t="s">
        <v>536</v>
      </c>
      <c r="E1532" s="103">
        <v>50467</v>
      </c>
      <c r="F1532" s="103">
        <v>29722</v>
      </c>
    </row>
    <row r="1533" spans="2:9" x14ac:dyDescent="0.2">
      <c r="D1533" t="s">
        <v>537</v>
      </c>
      <c r="E1533" s="103">
        <v>51151</v>
      </c>
      <c r="F1533" s="103">
        <v>117732</v>
      </c>
    </row>
    <row r="1534" spans="2:9" x14ac:dyDescent="0.2">
      <c r="D1534" t="s">
        <v>538</v>
      </c>
      <c r="E1534" s="103">
        <v>166517</v>
      </c>
      <c r="F1534" s="103">
        <v>941</v>
      </c>
    </row>
    <row r="1535" spans="2:9" x14ac:dyDescent="0.2">
      <c r="D1535" t="s">
        <v>191</v>
      </c>
      <c r="E1535" s="103">
        <v>95684</v>
      </c>
      <c r="F1535" s="103">
        <v>183515</v>
      </c>
    </row>
    <row r="1536" spans="2:9" x14ac:dyDescent="0.2">
      <c r="C1536" t="s">
        <v>164</v>
      </c>
      <c r="D1536" t="s">
        <v>539</v>
      </c>
      <c r="E1536" s="103">
        <v>155188</v>
      </c>
      <c r="F1536" s="103">
        <v>55738</v>
      </c>
    </row>
    <row r="1537" spans="2:12" x14ac:dyDescent="0.2">
      <c r="D1537" t="s">
        <v>540</v>
      </c>
      <c r="E1537" s="103">
        <v>108970</v>
      </c>
      <c r="F1537" s="103">
        <v>103895</v>
      </c>
      <c r="H1537" s="98"/>
      <c r="I1537" s="98"/>
    </row>
    <row r="1538" spans="2:12" x14ac:dyDescent="0.2">
      <c r="D1538" t="s">
        <v>541</v>
      </c>
      <c r="E1538" s="103">
        <v>78664</v>
      </c>
      <c r="F1538" s="103">
        <v>43427</v>
      </c>
    </row>
    <row r="1539" spans="2:12" x14ac:dyDescent="0.2">
      <c r="D1539" t="s">
        <v>542</v>
      </c>
      <c r="E1539" s="103">
        <v>119177</v>
      </c>
      <c r="F1539" s="103">
        <v>123019</v>
      </c>
      <c r="H1539" s="98"/>
      <c r="I1539" s="98"/>
    </row>
    <row r="1540" spans="2:12" x14ac:dyDescent="0.2">
      <c r="D1540" t="s">
        <v>191</v>
      </c>
      <c r="E1540" s="103">
        <v>53065</v>
      </c>
      <c r="F1540" s="103">
        <v>108200</v>
      </c>
      <c r="H1540" s="98"/>
      <c r="I1540" s="98"/>
    </row>
    <row r="1541" spans="2:12" x14ac:dyDescent="0.2">
      <c r="C1541" t="s">
        <v>543</v>
      </c>
      <c r="D1541" t="s">
        <v>254</v>
      </c>
      <c r="E1541" s="103">
        <v>154752</v>
      </c>
      <c r="F1541" s="103">
        <v>7866</v>
      </c>
    </row>
    <row r="1542" spans="2:12" x14ac:dyDescent="0.2">
      <c r="D1542" t="s">
        <v>544</v>
      </c>
      <c r="E1542" s="103">
        <v>26045</v>
      </c>
      <c r="F1542" s="103">
        <v>149890</v>
      </c>
    </row>
    <row r="1543" spans="2:12" x14ac:dyDescent="0.2">
      <c r="D1543" t="s">
        <v>546</v>
      </c>
      <c r="E1543" s="103">
        <v>133157</v>
      </c>
      <c r="F1543" s="103">
        <v>119127</v>
      </c>
    </row>
    <row r="1544" spans="2:12" x14ac:dyDescent="0.2">
      <c r="D1544" t="s">
        <v>191</v>
      </c>
      <c r="E1544" s="103">
        <v>193407</v>
      </c>
      <c r="F1544" s="103">
        <v>9317</v>
      </c>
    </row>
    <row r="1545" spans="2:12" x14ac:dyDescent="0.2">
      <c r="C1545" t="s">
        <v>547</v>
      </c>
      <c r="D1545" t="s">
        <v>548</v>
      </c>
      <c r="E1545" s="103">
        <v>1688</v>
      </c>
      <c r="F1545" s="103">
        <v>175161</v>
      </c>
    </row>
    <row r="1546" spans="2:12" x14ac:dyDescent="0.2">
      <c r="D1546" t="s">
        <v>550</v>
      </c>
      <c r="E1546" s="103">
        <v>60066</v>
      </c>
      <c r="F1546" s="103">
        <v>128663</v>
      </c>
    </row>
    <row r="1547" spans="2:12" x14ac:dyDescent="0.2">
      <c r="D1547" t="s">
        <v>191</v>
      </c>
      <c r="E1547" s="103">
        <v>177222</v>
      </c>
      <c r="F1547" s="103">
        <v>129676</v>
      </c>
    </row>
    <row r="1548" spans="2:12" x14ac:dyDescent="0.2">
      <c r="C1548" t="s">
        <v>551</v>
      </c>
      <c r="D1548" t="s">
        <v>552</v>
      </c>
      <c r="E1548" s="103">
        <v>96173</v>
      </c>
      <c r="F1548" s="103">
        <v>65232</v>
      </c>
    </row>
    <row r="1549" spans="2:12" x14ac:dyDescent="0.2">
      <c r="D1549" t="s">
        <v>554</v>
      </c>
      <c r="E1549" s="103">
        <v>120825</v>
      </c>
      <c r="F1549" s="103">
        <v>70129</v>
      </c>
    </row>
    <row r="1550" spans="2:12" x14ac:dyDescent="0.2">
      <c r="D1550" t="s">
        <v>191</v>
      </c>
      <c r="E1550" s="103">
        <v>68698</v>
      </c>
      <c r="F1550" s="103">
        <v>89449</v>
      </c>
    </row>
    <row r="1551" spans="2:12" x14ac:dyDescent="0.2">
      <c r="C1551" t="s">
        <v>191</v>
      </c>
      <c r="E1551" s="103">
        <v>97885</v>
      </c>
      <c r="F1551" s="103">
        <v>149104</v>
      </c>
      <c r="H1551" s="98"/>
      <c r="I1551" s="98"/>
    </row>
    <row r="1552" spans="2:12" x14ac:dyDescent="0.2">
      <c r="B1552" t="s">
        <v>191</v>
      </c>
      <c r="E1552" s="103">
        <v>34853</v>
      </c>
      <c r="F1552" s="103">
        <v>160813</v>
      </c>
      <c r="H1552" s="98"/>
      <c r="I1552" s="98"/>
      <c r="K1552" s="98"/>
      <c r="L1552" s="98"/>
    </row>
    <row r="1553" spans="1:9" x14ac:dyDescent="0.2">
      <c r="A1553" t="s">
        <v>196</v>
      </c>
      <c r="B1553" t="s">
        <v>298</v>
      </c>
      <c r="C1553" t="s">
        <v>299</v>
      </c>
      <c r="D1553" t="s">
        <v>300</v>
      </c>
      <c r="E1553" s="103">
        <v>156578</v>
      </c>
      <c r="F1553" s="103">
        <v>186369</v>
      </c>
    </row>
    <row r="1554" spans="1:9" x14ac:dyDescent="0.2">
      <c r="D1554" t="s">
        <v>303</v>
      </c>
      <c r="E1554" s="103">
        <v>139365</v>
      </c>
      <c r="F1554" s="103">
        <v>177274</v>
      </c>
    </row>
    <row r="1555" spans="1:9" x14ac:dyDescent="0.2">
      <c r="D1555" t="s">
        <v>191</v>
      </c>
      <c r="E1555" s="103">
        <v>104876</v>
      </c>
      <c r="F1555" s="103">
        <v>18651</v>
      </c>
    </row>
    <row r="1556" spans="1:9" x14ac:dyDescent="0.2">
      <c r="C1556" t="s">
        <v>304</v>
      </c>
      <c r="D1556" t="s">
        <v>307</v>
      </c>
      <c r="E1556" s="103">
        <v>53574</v>
      </c>
      <c r="F1556" s="103">
        <v>10375</v>
      </c>
    </row>
    <row r="1557" spans="1:9" x14ac:dyDescent="0.2">
      <c r="D1557" t="s">
        <v>191</v>
      </c>
      <c r="E1557" s="103">
        <v>35445</v>
      </c>
      <c r="F1557" s="103">
        <v>11914</v>
      </c>
    </row>
    <row r="1558" spans="1:9" x14ac:dyDescent="0.2">
      <c r="C1558" t="s">
        <v>308</v>
      </c>
      <c r="D1558" t="s">
        <v>309</v>
      </c>
      <c r="E1558" s="103">
        <v>194676</v>
      </c>
      <c r="F1558" s="103">
        <v>65726</v>
      </c>
    </row>
    <row r="1559" spans="1:9" x14ac:dyDescent="0.2">
      <c r="D1559" t="s">
        <v>310</v>
      </c>
      <c r="E1559" s="103">
        <v>45384</v>
      </c>
      <c r="F1559" s="103">
        <v>53599</v>
      </c>
    </row>
    <row r="1560" spans="1:9" x14ac:dyDescent="0.2">
      <c r="D1560" t="s">
        <v>311</v>
      </c>
      <c r="E1560" s="103">
        <v>140884</v>
      </c>
      <c r="F1560" s="103">
        <v>66235</v>
      </c>
    </row>
    <row r="1561" spans="1:9" x14ac:dyDescent="0.2">
      <c r="D1561" t="s">
        <v>312</v>
      </c>
      <c r="E1561" s="103">
        <v>173270</v>
      </c>
      <c r="F1561" s="103">
        <v>2452</v>
      </c>
    </row>
    <row r="1562" spans="1:9" x14ac:dyDescent="0.2">
      <c r="D1562" t="s">
        <v>191</v>
      </c>
      <c r="E1562" s="103">
        <v>198168</v>
      </c>
      <c r="F1562" s="103">
        <v>44382</v>
      </c>
    </row>
    <row r="1563" spans="1:9" x14ac:dyDescent="0.2">
      <c r="C1563" t="s">
        <v>313</v>
      </c>
      <c r="D1563" t="s">
        <v>314</v>
      </c>
      <c r="E1563" s="103">
        <v>139765</v>
      </c>
      <c r="F1563" s="103">
        <v>72756</v>
      </c>
      <c r="H1563" s="98"/>
      <c r="I1563" s="98"/>
    </row>
    <row r="1564" spans="1:9" x14ac:dyDescent="0.2">
      <c r="D1564" t="s">
        <v>315</v>
      </c>
      <c r="E1564" s="103">
        <v>145346</v>
      </c>
      <c r="F1564" s="103">
        <v>178294</v>
      </c>
    </row>
    <row r="1565" spans="1:9" x14ac:dyDescent="0.2">
      <c r="D1565" t="s">
        <v>191</v>
      </c>
      <c r="E1565" s="103">
        <v>85385</v>
      </c>
      <c r="F1565" s="103">
        <v>194264</v>
      </c>
      <c r="H1565" s="98"/>
      <c r="I1565" s="98"/>
    </row>
    <row r="1566" spans="1:9" x14ac:dyDescent="0.2">
      <c r="C1566" t="s">
        <v>319</v>
      </c>
      <c r="D1566" t="s">
        <v>320</v>
      </c>
      <c r="E1566" s="103">
        <v>63674</v>
      </c>
      <c r="F1566" s="103">
        <v>168872</v>
      </c>
    </row>
    <row r="1567" spans="1:9" x14ac:dyDescent="0.2">
      <c r="D1567" t="s">
        <v>321</v>
      </c>
      <c r="E1567" s="103">
        <v>78395</v>
      </c>
      <c r="F1567" s="103">
        <v>182232</v>
      </c>
      <c r="H1567" s="98"/>
    </row>
    <row r="1568" spans="1:9" x14ac:dyDescent="0.2">
      <c r="D1568" t="s">
        <v>322</v>
      </c>
      <c r="E1568" s="103">
        <v>43254</v>
      </c>
      <c r="F1568" s="103">
        <v>37151</v>
      </c>
    </row>
    <row r="1569" spans="2:12" x14ac:dyDescent="0.2">
      <c r="D1569" t="s">
        <v>323</v>
      </c>
      <c r="E1569" s="103">
        <v>108269</v>
      </c>
      <c r="F1569" s="103">
        <v>64430</v>
      </c>
      <c r="H1569" s="98"/>
      <c r="I1569" s="98"/>
    </row>
    <row r="1570" spans="2:12" x14ac:dyDescent="0.2">
      <c r="D1570" t="s">
        <v>324</v>
      </c>
      <c r="E1570" s="103">
        <v>9247</v>
      </c>
      <c r="F1570" s="103">
        <v>38297</v>
      </c>
      <c r="H1570" s="98"/>
      <c r="I1570" s="98"/>
    </row>
    <row r="1571" spans="2:12" x14ac:dyDescent="0.2">
      <c r="D1571" t="s">
        <v>325</v>
      </c>
      <c r="E1571" s="103">
        <v>84682</v>
      </c>
      <c r="F1571" s="103">
        <v>44527</v>
      </c>
    </row>
    <row r="1572" spans="2:12" x14ac:dyDescent="0.2">
      <c r="D1572" t="s">
        <v>326</v>
      </c>
      <c r="E1572" s="103">
        <v>162375</v>
      </c>
      <c r="F1572" s="103">
        <v>78525</v>
      </c>
    </row>
    <row r="1573" spans="2:12" x14ac:dyDescent="0.2">
      <c r="D1573" t="s">
        <v>191</v>
      </c>
      <c r="E1573" s="103">
        <v>37206</v>
      </c>
      <c r="F1573" s="103">
        <v>107468</v>
      </c>
      <c r="H1573" s="98"/>
      <c r="I1573" s="98"/>
    </row>
    <row r="1574" spans="2:12" x14ac:dyDescent="0.2">
      <c r="C1574" t="s">
        <v>191</v>
      </c>
      <c r="E1574" s="103">
        <v>133001</v>
      </c>
      <c r="F1574" s="103">
        <v>141542</v>
      </c>
      <c r="H1574" s="98"/>
      <c r="I1574" s="98"/>
    </row>
    <row r="1575" spans="2:12" x14ac:dyDescent="0.2">
      <c r="B1575" t="s">
        <v>22</v>
      </c>
      <c r="C1575" t="s">
        <v>327</v>
      </c>
      <c r="D1575" t="s">
        <v>264</v>
      </c>
      <c r="E1575" s="103">
        <v>118203</v>
      </c>
      <c r="F1575" s="103">
        <v>117295</v>
      </c>
    </row>
    <row r="1576" spans="2:12" x14ac:dyDescent="0.2">
      <c r="D1576" t="s">
        <v>205</v>
      </c>
      <c r="E1576" s="103">
        <v>21347</v>
      </c>
      <c r="F1576" s="103">
        <v>63041</v>
      </c>
      <c r="H1576" s="98"/>
      <c r="I1576" s="98"/>
    </row>
    <row r="1577" spans="2:12" x14ac:dyDescent="0.2">
      <c r="D1577" t="s">
        <v>262</v>
      </c>
      <c r="E1577" s="103">
        <v>49525</v>
      </c>
      <c r="F1577" s="103">
        <v>156025</v>
      </c>
      <c r="H1577" s="98"/>
    </row>
    <row r="1578" spans="2:12" x14ac:dyDescent="0.2">
      <c r="D1578" t="s">
        <v>263</v>
      </c>
      <c r="E1578" s="103">
        <v>143460</v>
      </c>
      <c r="F1578" s="103">
        <v>14061</v>
      </c>
    </row>
    <row r="1579" spans="2:12" x14ac:dyDescent="0.2">
      <c r="D1579" t="s">
        <v>328</v>
      </c>
      <c r="E1579" s="103">
        <v>107486</v>
      </c>
      <c r="F1579" s="103">
        <v>52803</v>
      </c>
      <c r="H1579" s="98"/>
      <c r="I1579" s="98"/>
    </row>
    <row r="1580" spans="2:12" x14ac:dyDescent="0.2">
      <c r="D1580" t="s">
        <v>191</v>
      </c>
      <c r="E1580" s="103">
        <v>183993</v>
      </c>
      <c r="F1580" s="103">
        <v>184589</v>
      </c>
      <c r="H1580" s="98"/>
      <c r="I1580" s="98"/>
      <c r="L1580" s="98"/>
    </row>
    <row r="1581" spans="2:12" x14ac:dyDescent="0.2">
      <c r="C1581" t="s">
        <v>39</v>
      </c>
      <c r="D1581" t="s">
        <v>330</v>
      </c>
      <c r="E1581" s="103">
        <v>137487</v>
      </c>
      <c r="F1581" s="103">
        <v>157325</v>
      </c>
    </row>
    <row r="1582" spans="2:12" x14ac:dyDescent="0.2">
      <c r="D1582" t="s">
        <v>331</v>
      </c>
      <c r="E1582" s="103">
        <v>178072</v>
      </c>
      <c r="F1582" s="103">
        <v>57371</v>
      </c>
    </row>
    <row r="1583" spans="2:12" x14ac:dyDescent="0.2">
      <c r="D1583" t="s">
        <v>332</v>
      </c>
      <c r="E1583" s="103">
        <v>146501</v>
      </c>
      <c r="F1583" s="103">
        <v>132597</v>
      </c>
    </row>
    <row r="1584" spans="2:12" x14ac:dyDescent="0.2">
      <c r="D1584" t="s">
        <v>333</v>
      </c>
      <c r="E1584" s="103">
        <v>50083</v>
      </c>
      <c r="F1584" s="103">
        <v>127215</v>
      </c>
    </row>
    <row r="1585" spans="3:16" x14ac:dyDescent="0.2">
      <c r="D1585" t="s">
        <v>191</v>
      </c>
      <c r="E1585" s="103">
        <v>10030</v>
      </c>
      <c r="F1585" s="103">
        <v>58326</v>
      </c>
      <c r="H1585" s="98"/>
    </row>
    <row r="1586" spans="3:16" x14ac:dyDescent="0.2">
      <c r="C1586" t="s">
        <v>334</v>
      </c>
      <c r="D1586" t="s">
        <v>208</v>
      </c>
      <c r="E1586" s="103">
        <v>92516</v>
      </c>
      <c r="F1586" s="103">
        <v>80320</v>
      </c>
    </row>
    <row r="1587" spans="3:16" x14ac:dyDescent="0.2">
      <c r="D1587" t="s">
        <v>209</v>
      </c>
      <c r="E1587" s="103">
        <v>44795</v>
      </c>
      <c r="F1587" s="103">
        <v>141136</v>
      </c>
      <c r="H1587" s="98"/>
      <c r="I1587" s="98"/>
      <c r="K1587" s="98"/>
      <c r="L1587" s="98"/>
    </row>
    <row r="1588" spans="3:16" x14ac:dyDescent="0.2">
      <c r="D1588" t="s">
        <v>335</v>
      </c>
      <c r="E1588" s="103">
        <v>37700</v>
      </c>
      <c r="F1588" s="103">
        <v>37563</v>
      </c>
    </row>
    <row r="1589" spans="3:16" x14ac:dyDescent="0.2">
      <c r="D1589" t="s">
        <v>210</v>
      </c>
      <c r="E1589" s="103">
        <v>74700</v>
      </c>
      <c r="F1589" s="103">
        <v>142580</v>
      </c>
    </row>
    <row r="1590" spans="3:16" x14ac:dyDescent="0.2">
      <c r="D1590" t="s">
        <v>211</v>
      </c>
      <c r="E1590" s="103">
        <v>188497</v>
      </c>
      <c r="F1590" s="103">
        <v>26625</v>
      </c>
    </row>
    <row r="1591" spans="3:16" x14ac:dyDescent="0.2">
      <c r="D1591" t="s">
        <v>276</v>
      </c>
      <c r="E1591" s="103">
        <v>49130</v>
      </c>
      <c r="F1591" s="103">
        <v>151835</v>
      </c>
    </row>
    <row r="1592" spans="3:16" x14ac:dyDescent="0.2">
      <c r="D1592" t="s">
        <v>212</v>
      </c>
      <c r="E1592" s="103">
        <v>184178</v>
      </c>
      <c r="F1592" s="103">
        <v>71772</v>
      </c>
    </row>
    <row r="1593" spans="3:16" x14ac:dyDescent="0.2">
      <c r="D1593" t="s">
        <v>191</v>
      </c>
      <c r="E1593" s="103">
        <v>131494</v>
      </c>
      <c r="F1593" s="103">
        <v>104235</v>
      </c>
      <c r="H1593" s="98"/>
      <c r="I1593" s="98"/>
      <c r="K1593" s="98"/>
      <c r="L1593" s="98"/>
    </row>
    <row r="1594" spans="3:16" x14ac:dyDescent="0.2">
      <c r="C1594" t="s">
        <v>336</v>
      </c>
      <c r="D1594" t="s">
        <v>337</v>
      </c>
      <c r="E1594" s="103">
        <v>194279</v>
      </c>
      <c r="F1594" s="103">
        <v>108895</v>
      </c>
      <c r="N1594" s="99"/>
      <c r="P1594" s="99"/>
    </row>
    <row r="1595" spans="3:16" x14ac:dyDescent="0.2">
      <c r="D1595" t="s">
        <v>340</v>
      </c>
      <c r="E1595" s="103">
        <v>42128</v>
      </c>
      <c r="F1595" s="103">
        <v>58397</v>
      </c>
    </row>
    <row r="1596" spans="3:16" x14ac:dyDescent="0.2">
      <c r="D1596" t="s">
        <v>191</v>
      </c>
      <c r="E1596" s="103">
        <v>138807</v>
      </c>
      <c r="F1596" s="103">
        <v>125946</v>
      </c>
    </row>
    <row r="1597" spans="3:16" x14ac:dyDescent="0.2">
      <c r="C1597" t="s">
        <v>76</v>
      </c>
      <c r="D1597" t="s">
        <v>213</v>
      </c>
      <c r="E1597" s="103">
        <v>13262</v>
      </c>
      <c r="F1597" s="103">
        <v>27744</v>
      </c>
    </row>
    <row r="1598" spans="3:16" x14ac:dyDescent="0.2">
      <c r="D1598" t="s">
        <v>191</v>
      </c>
      <c r="E1598" s="103">
        <v>40454</v>
      </c>
      <c r="F1598" s="103">
        <v>69875</v>
      </c>
    </row>
    <row r="1599" spans="3:16" x14ac:dyDescent="0.2">
      <c r="C1599" t="s">
        <v>40</v>
      </c>
      <c r="D1599" t="s">
        <v>343</v>
      </c>
      <c r="E1599" s="103">
        <v>53233</v>
      </c>
      <c r="F1599" s="103">
        <v>179206</v>
      </c>
    </row>
    <row r="1600" spans="3:16" x14ac:dyDescent="0.2">
      <c r="D1600" t="s">
        <v>344</v>
      </c>
      <c r="E1600" s="103">
        <v>140567</v>
      </c>
      <c r="F1600" s="103">
        <v>135011</v>
      </c>
    </row>
    <row r="1601" spans="2:12" x14ac:dyDescent="0.2">
      <c r="D1601" t="s">
        <v>214</v>
      </c>
      <c r="E1601" s="103">
        <v>38554</v>
      </c>
      <c r="F1601" s="103">
        <v>153540</v>
      </c>
    </row>
    <row r="1602" spans="2:12" x14ac:dyDescent="0.2">
      <c r="D1602" t="s">
        <v>191</v>
      </c>
      <c r="E1602" s="103">
        <v>71514</v>
      </c>
      <c r="F1602" s="103">
        <v>195470</v>
      </c>
    </row>
    <row r="1603" spans="2:12" x14ac:dyDescent="0.2">
      <c r="C1603" t="s">
        <v>38</v>
      </c>
      <c r="D1603" t="s">
        <v>346</v>
      </c>
      <c r="E1603" s="103">
        <v>19982</v>
      </c>
      <c r="F1603" s="103">
        <v>17667</v>
      </c>
    </row>
    <row r="1604" spans="2:12" x14ac:dyDescent="0.2">
      <c r="D1604" t="s">
        <v>347</v>
      </c>
      <c r="E1604" s="103">
        <v>130669</v>
      </c>
      <c r="F1604" s="103">
        <v>95437</v>
      </c>
    </row>
    <row r="1605" spans="2:12" x14ac:dyDescent="0.2">
      <c r="D1605" t="s">
        <v>191</v>
      </c>
      <c r="E1605" s="103">
        <v>156273</v>
      </c>
      <c r="F1605" s="103">
        <v>86015</v>
      </c>
    </row>
    <row r="1606" spans="2:12" x14ac:dyDescent="0.2">
      <c r="C1606" t="s">
        <v>191</v>
      </c>
      <c r="E1606" s="103">
        <v>86465</v>
      </c>
      <c r="F1606" s="103">
        <v>97221</v>
      </c>
      <c r="H1606" s="98"/>
      <c r="I1606" s="98"/>
      <c r="K1606" s="98"/>
      <c r="L1606" s="98"/>
    </row>
    <row r="1607" spans="2:12" x14ac:dyDescent="0.2">
      <c r="B1607" t="s">
        <v>77</v>
      </c>
      <c r="C1607" t="s">
        <v>77</v>
      </c>
      <c r="D1607" t="s">
        <v>77</v>
      </c>
      <c r="E1607" s="103">
        <v>98862</v>
      </c>
      <c r="F1607" s="103">
        <v>101136</v>
      </c>
    </row>
    <row r="1608" spans="2:12" x14ac:dyDescent="0.2">
      <c r="D1608" t="s">
        <v>191</v>
      </c>
      <c r="E1608" s="103">
        <v>32299</v>
      </c>
      <c r="F1608" s="103">
        <v>72112</v>
      </c>
    </row>
    <row r="1609" spans="2:12" x14ac:dyDescent="0.2">
      <c r="C1609" t="s">
        <v>191</v>
      </c>
      <c r="E1609" s="103">
        <v>178908</v>
      </c>
      <c r="F1609" s="103">
        <v>149640</v>
      </c>
    </row>
    <row r="1610" spans="2:12" x14ac:dyDescent="0.2">
      <c r="B1610" t="s">
        <v>23</v>
      </c>
      <c r="C1610" t="s">
        <v>349</v>
      </c>
      <c r="D1610" t="s">
        <v>215</v>
      </c>
      <c r="E1610" s="103">
        <v>13277</v>
      </c>
      <c r="F1610" s="103">
        <v>146243</v>
      </c>
    </row>
    <row r="1611" spans="2:12" x14ac:dyDescent="0.2">
      <c r="D1611" t="s">
        <v>216</v>
      </c>
      <c r="E1611" s="103">
        <v>109702</v>
      </c>
      <c r="F1611" s="103">
        <v>194839</v>
      </c>
    </row>
    <row r="1612" spans="2:12" x14ac:dyDescent="0.2">
      <c r="D1612" t="s">
        <v>217</v>
      </c>
      <c r="E1612" s="103">
        <v>189294</v>
      </c>
      <c r="F1612" s="103">
        <v>60294</v>
      </c>
    </row>
    <row r="1613" spans="2:12" x14ac:dyDescent="0.2">
      <c r="D1613" t="s">
        <v>350</v>
      </c>
      <c r="E1613" s="103">
        <v>127969</v>
      </c>
      <c r="F1613" s="103">
        <v>44333</v>
      </c>
    </row>
    <row r="1614" spans="2:12" x14ac:dyDescent="0.2">
      <c r="D1614" t="s">
        <v>218</v>
      </c>
      <c r="E1614" s="103">
        <v>30014</v>
      </c>
      <c r="F1614" s="103">
        <v>183585</v>
      </c>
    </row>
    <row r="1615" spans="2:12" x14ac:dyDescent="0.2">
      <c r="D1615" t="s">
        <v>191</v>
      </c>
      <c r="E1615" s="103">
        <v>150049</v>
      </c>
      <c r="F1615" s="103">
        <v>104977</v>
      </c>
    </row>
    <row r="1616" spans="2:12" x14ac:dyDescent="0.2">
      <c r="C1616" t="s">
        <v>25</v>
      </c>
      <c r="D1616" t="s">
        <v>219</v>
      </c>
      <c r="E1616" s="103">
        <v>79763</v>
      </c>
      <c r="F1616" s="103">
        <v>158937</v>
      </c>
    </row>
    <row r="1617" spans="3:9" x14ac:dyDescent="0.2">
      <c r="D1617" t="s">
        <v>220</v>
      </c>
      <c r="E1617" s="103">
        <v>360</v>
      </c>
      <c r="F1617" s="103">
        <v>43396</v>
      </c>
    </row>
    <row r="1618" spans="3:9" x14ac:dyDescent="0.2">
      <c r="D1618" t="s">
        <v>257</v>
      </c>
      <c r="E1618" s="103">
        <v>112098</v>
      </c>
      <c r="F1618" s="103">
        <v>148317</v>
      </c>
    </row>
    <row r="1619" spans="3:9" x14ac:dyDescent="0.2">
      <c r="D1619" t="s">
        <v>221</v>
      </c>
      <c r="E1619" s="103">
        <v>70053</v>
      </c>
      <c r="F1619" s="103">
        <v>21272</v>
      </c>
    </row>
    <row r="1620" spans="3:9" x14ac:dyDescent="0.2">
      <c r="D1620" t="s">
        <v>351</v>
      </c>
      <c r="E1620" s="103">
        <v>95197</v>
      </c>
      <c r="F1620" s="103">
        <v>139542</v>
      </c>
    </row>
    <row r="1621" spans="3:9" x14ac:dyDescent="0.2">
      <c r="D1621" t="s">
        <v>191</v>
      </c>
      <c r="E1621" s="103">
        <v>41106</v>
      </c>
      <c r="F1621" s="103">
        <v>128196</v>
      </c>
      <c r="H1621" s="98"/>
    </row>
    <row r="1622" spans="3:9" x14ac:dyDescent="0.2">
      <c r="C1622" t="s">
        <v>352</v>
      </c>
      <c r="D1622" t="s">
        <v>353</v>
      </c>
      <c r="E1622" s="103">
        <v>101196</v>
      </c>
      <c r="F1622" s="103">
        <v>122202</v>
      </c>
    </row>
    <row r="1623" spans="3:9" x14ac:dyDescent="0.2">
      <c r="D1623" t="s">
        <v>249</v>
      </c>
      <c r="E1623" s="103">
        <v>92894</v>
      </c>
      <c r="F1623" s="103">
        <v>23355</v>
      </c>
    </row>
    <row r="1624" spans="3:9" x14ac:dyDescent="0.2">
      <c r="D1624" t="s">
        <v>354</v>
      </c>
      <c r="E1624" s="103">
        <v>24387</v>
      </c>
      <c r="F1624" s="103">
        <v>28355</v>
      </c>
      <c r="H1624" s="98"/>
    </row>
    <row r="1625" spans="3:9" x14ac:dyDescent="0.2">
      <c r="D1625" t="s">
        <v>355</v>
      </c>
      <c r="E1625" s="103">
        <v>185536</v>
      </c>
      <c r="F1625" s="103">
        <v>158115</v>
      </c>
    </row>
    <row r="1626" spans="3:9" x14ac:dyDescent="0.2">
      <c r="D1626" t="s">
        <v>222</v>
      </c>
      <c r="E1626" s="103">
        <v>106336</v>
      </c>
      <c r="F1626" s="103">
        <v>158281</v>
      </c>
    </row>
    <row r="1627" spans="3:9" x14ac:dyDescent="0.2">
      <c r="D1627" t="s">
        <v>356</v>
      </c>
      <c r="E1627" s="103">
        <v>175912</v>
      </c>
      <c r="F1627" s="103">
        <v>182750</v>
      </c>
    </row>
    <row r="1628" spans="3:9" x14ac:dyDescent="0.2">
      <c r="D1628" t="s">
        <v>191</v>
      </c>
      <c r="E1628" s="103">
        <v>62809</v>
      </c>
      <c r="F1628" s="103">
        <v>157869</v>
      </c>
      <c r="H1628" s="98"/>
      <c r="I1628" s="98"/>
    </row>
    <row r="1629" spans="3:9" x14ac:dyDescent="0.2">
      <c r="C1629" t="s">
        <v>24</v>
      </c>
      <c r="D1629" t="s">
        <v>357</v>
      </c>
      <c r="E1629" s="103">
        <v>26551</v>
      </c>
      <c r="F1629" s="103">
        <v>147598</v>
      </c>
    </row>
    <row r="1630" spans="3:9" x14ac:dyDescent="0.2">
      <c r="D1630" t="s">
        <v>223</v>
      </c>
      <c r="E1630" s="103">
        <v>41233</v>
      </c>
      <c r="F1630" s="103">
        <v>189893</v>
      </c>
    </row>
    <row r="1631" spans="3:9" x14ac:dyDescent="0.2">
      <c r="D1631" t="s">
        <v>358</v>
      </c>
      <c r="E1631" s="103">
        <v>117260</v>
      </c>
      <c r="F1631" s="103">
        <v>108462</v>
      </c>
    </row>
    <row r="1632" spans="3:9" x14ac:dyDescent="0.2">
      <c r="D1632" t="s">
        <v>359</v>
      </c>
      <c r="E1632" s="103">
        <v>54915</v>
      </c>
      <c r="F1632" s="103">
        <v>83905</v>
      </c>
    </row>
    <row r="1633" spans="3:6" x14ac:dyDescent="0.2">
      <c r="D1633" t="s">
        <v>191</v>
      </c>
      <c r="E1633" s="103">
        <v>123483</v>
      </c>
      <c r="F1633" s="103">
        <v>140888</v>
      </c>
    </row>
    <row r="1634" spans="3:6" x14ac:dyDescent="0.2">
      <c r="C1634" t="s">
        <v>360</v>
      </c>
      <c r="D1634" t="s">
        <v>224</v>
      </c>
      <c r="E1634" s="103">
        <v>29808</v>
      </c>
      <c r="F1634" s="103">
        <v>69313</v>
      </c>
    </row>
    <row r="1635" spans="3:6" x14ac:dyDescent="0.2">
      <c r="D1635" t="s">
        <v>225</v>
      </c>
      <c r="E1635" s="103">
        <v>21995</v>
      </c>
      <c r="F1635" s="103">
        <v>118158</v>
      </c>
    </row>
    <row r="1636" spans="3:6" x14ac:dyDescent="0.2">
      <c r="D1636" t="s">
        <v>361</v>
      </c>
      <c r="E1636" s="103">
        <v>35322</v>
      </c>
      <c r="F1636" s="103">
        <v>136133</v>
      </c>
    </row>
    <row r="1637" spans="3:6" x14ac:dyDescent="0.2">
      <c r="D1637" t="s">
        <v>226</v>
      </c>
      <c r="E1637" s="103">
        <v>119031</v>
      </c>
      <c r="F1637" s="103">
        <v>149445</v>
      </c>
    </row>
    <row r="1638" spans="3:6" x14ac:dyDescent="0.2">
      <c r="D1638" t="s">
        <v>191</v>
      </c>
      <c r="E1638" s="103">
        <v>13222</v>
      </c>
      <c r="F1638" s="103">
        <v>123825</v>
      </c>
    </row>
    <row r="1639" spans="3:6" x14ac:dyDescent="0.2">
      <c r="C1639" t="s">
        <v>362</v>
      </c>
      <c r="D1639" t="s">
        <v>227</v>
      </c>
      <c r="E1639" s="103">
        <v>53468</v>
      </c>
      <c r="F1639" s="103">
        <v>20890</v>
      </c>
    </row>
    <row r="1640" spans="3:6" x14ac:dyDescent="0.2">
      <c r="D1640" t="s">
        <v>229</v>
      </c>
      <c r="E1640" s="103">
        <v>131142</v>
      </c>
      <c r="F1640" s="103">
        <v>150963</v>
      </c>
    </row>
    <row r="1641" spans="3:6" x14ac:dyDescent="0.2">
      <c r="D1641" t="s">
        <v>191</v>
      </c>
      <c r="E1641" s="103">
        <v>150320</v>
      </c>
      <c r="F1641" s="103">
        <v>17056</v>
      </c>
    </row>
    <row r="1642" spans="3:6" x14ac:dyDescent="0.2">
      <c r="C1642" t="s">
        <v>364</v>
      </c>
      <c r="D1642" t="s">
        <v>365</v>
      </c>
      <c r="E1642" s="103">
        <v>48279</v>
      </c>
      <c r="F1642" s="103">
        <v>194393</v>
      </c>
    </row>
    <row r="1643" spans="3:6" x14ac:dyDescent="0.2">
      <c r="D1643" t="s">
        <v>230</v>
      </c>
      <c r="E1643" s="103">
        <v>141914</v>
      </c>
      <c r="F1643" s="103">
        <v>184460</v>
      </c>
    </row>
    <row r="1644" spans="3:6" x14ac:dyDescent="0.2">
      <c r="D1644" t="s">
        <v>366</v>
      </c>
      <c r="E1644" s="103">
        <v>21462</v>
      </c>
      <c r="F1644" s="103">
        <v>175423</v>
      </c>
    </row>
    <row r="1645" spans="3:6" x14ac:dyDescent="0.2">
      <c r="D1645" t="s">
        <v>191</v>
      </c>
      <c r="E1645" s="103">
        <v>89584</v>
      </c>
      <c r="F1645" s="103">
        <v>146326</v>
      </c>
    </row>
    <row r="1646" spans="3:6" x14ac:dyDescent="0.2">
      <c r="C1646" t="s">
        <v>26</v>
      </c>
      <c r="D1646" t="s">
        <v>231</v>
      </c>
      <c r="E1646" s="103">
        <v>57193</v>
      </c>
      <c r="F1646" s="103">
        <v>143155</v>
      </c>
    </row>
    <row r="1647" spans="3:6" x14ac:dyDescent="0.2">
      <c r="D1647" t="s">
        <v>367</v>
      </c>
      <c r="E1647" s="103">
        <v>188073</v>
      </c>
      <c r="F1647" s="103">
        <v>12595</v>
      </c>
    </row>
    <row r="1648" spans="3:6" x14ac:dyDescent="0.2">
      <c r="D1648" t="s">
        <v>368</v>
      </c>
      <c r="E1648" s="103">
        <v>128045</v>
      </c>
      <c r="F1648" s="103">
        <v>54821</v>
      </c>
    </row>
    <row r="1649" spans="2:9" x14ac:dyDescent="0.2">
      <c r="D1649" t="s">
        <v>232</v>
      </c>
      <c r="E1649" s="103">
        <v>91917</v>
      </c>
      <c r="F1649" s="103">
        <v>119756</v>
      </c>
    </row>
    <row r="1650" spans="2:9" x14ac:dyDescent="0.2">
      <c r="D1650" t="s">
        <v>233</v>
      </c>
      <c r="E1650" s="103">
        <v>77646</v>
      </c>
      <c r="F1650" s="103">
        <v>34142</v>
      </c>
    </row>
    <row r="1651" spans="2:9" x14ac:dyDescent="0.2">
      <c r="D1651" t="s">
        <v>191</v>
      </c>
      <c r="E1651" s="103">
        <v>141881</v>
      </c>
      <c r="F1651" s="103">
        <v>112323</v>
      </c>
    </row>
    <row r="1652" spans="2:9" x14ac:dyDescent="0.2">
      <c r="C1652" t="s">
        <v>369</v>
      </c>
      <c r="D1652" t="s">
        <v>234</v>
      </c>
      <c r="E1652" s="103">
        <v>128299</v>
      </c>
      <c r="F1652" s="103">
        <v>49958</v>
      </c>
    </row>
    <row r="1653" spans="2:9" x14ac:dyDescent="0.2">
      <c r="D1653" t="s">
        <v>235</v>
      </c>
      <c r="E1653" s="103">
        <v>126865</v>
      </c>
      <c r="F1653" s="103">
        <v>16618</v>
      </c>
    </row>
    <row r="1654" spans="2:9" x14ac:dyDescent="0.2">
      <c r="D1654" t="s">
        <v>370</v>
      </c>
      <c r="E1654" s="103">
        <v>178017</v>
      </c>
      <c r="F1654" s="103">
        <v>163110</v>
      </c>
    </row>
    <row r="1655" spans="2:9" x14ac:dyDescent="0.2">
      <c r="D1655" t="s">
        <v>191</v>
      </c>
      <c r="E1655" s="103">
        <v>190686</v>
      </c>
      <c r="F1655" s="103">
        <v>113776</v>
      </c>
    </row>
    <row r="1656" spans="2:9" x14ac:dyDescent="0.2">
      <c r="C1656" t="s">
        <v>191</v>
      </c>
      <c r="E1656" s="103">
        <v>81105</v>
      </c>
      <c r="F1656" s="103">
        <v>103695</v>
      </c>
      <c r="H1656" s="98"/>
      <c r="I1656" s="98"/>
    </row>
    <row r="1657" spans="2:9" x14ac:dyDescent="0.2">
      <c r="B1657" t="s">
        <v>19</v>
      </c>
      <c r="C1657" t="s">
        <v>371</v>
      </c>
      <c r="D1657" t="s">
        <v>373</v>
      </c>
      <c r="E1657" s="103">
        <v>135771</v>
      </c>
      <c r="F1657" s="103">
        <v>18244</v>
      </c>
    </row>
    <row r="1658" spans="2:9" x14ac:dyDescent="0.2">
      <c r="D1658" t="s">
        <v>374</v>
      </c>
      <c r="E1658" s="103">
        <v>182634</v>
      </c>
      <c r="F1658" s="103">
        <v>146174</v>
      </c>
    </row>
    <row r="1659" spans="2:9" x14ac:dyDescent="0.2">
      <c r="D1659" t="s">
        <v>375</v>
      </c>
      <c r="E1659" s="103">
        <v>21812</v>
      </c>
      <c r="F1659" s="103">
        <v>139172</v>
      </c>
    </row>
    <row r="1660" spans="2:9" x14ac:dyDescent="0.2">
      <c r="D1660" t="s">
        <v>377</v>
      </c>
      <c r="E1660" s="103">
        <v>46472</v>
      </c>
      <c r="F1660" s="103">
        <v>56261</v>
      </c>
    </row>
    <row r="1661" spans="2:9" x14ac:dyDescent="0.2">
      <c r="D1661" t="s">
        <v>191</v>
      </c>
      <c r="E1661" s="103">
        <v>2196</v>
      </c>
      <c r="F1661" s="103">
        <v>196609</v>
      </c>
    </row>
    <row r="1662" spans="2:9" x14ac:dyDescent="0.2">
      <c r="C1662" t="s">
        <v>382</v>
      </c>
      <c r="D1662" t="s">
        <v>383</v>
      </c>
      <c r="E1662" s="103">
        <v>32362</v>
      </c>
      <c r="F1662" s="103">
        <v>48216</v>
      </c>
    </row>
    <row r="1663" spans="2:9" x14ac:dyDescent="0.2">
      <c r="D1663" t="s">
        <v>384</v>
      </c>
      <c r="E1663" s="103">
        <v>1671</v>
      </c>
      <c r="F1663" s="103">
        <v>119418</v>
      </c>
    </row>
    <row r="1664" spans="2:9" x14ac:dyDescent="0.2">
      <c r="D1664" t="s">
        <v>385</v>
      </c>
      <c r="E1664" s="103">
        <v>60646</v>
      </c>
      <c r="F1664" s="103">
        <v>131320</v>
      </c>
    </row>
    <row r="1665" spans="3:14" x14ac:dyDescent="0.2">
      <c r="D1665" t="s">
        <v>386</v>
      </c>
      <c r="E1665" s="103">
        <v>24371</v>
      </c>
      <c r="F1665" s="103">
        <v>112219</v>
      </c>
      <c r="H1665" s="98"/>
    </row>
    <row r="1666" spans="3:14" x14ac:dyDescent="0.2">
      <c r="D1666" t="s">
        <v>387</v>
      </c>
      <c r="E1666" s="103">
        <v>187833</v>
      </c>
      <c r="F1666" s="103">
        <v>95372</v>
      </c>
      <c r="H1666" s="98"/>
    </row>
    <row r="1667" spans="3:14" x14ac:dyDescent="0.2">
      <c r="D1667" t="s">
        <v>191</v>
      </c>
      <c r="E1667" s="103">
        <v>191736</v>
      </c>
      <c r="F1667" s="103">
        <v>121861</v>
      </c>
      <c r="H1667" s="98"/>
      <c r="I1667" s="98"/>
    </row>
    <row r="1668" spans="3:14" x14ac:dyDescent="0.2">
      <c r="C1668" t="s">
        <v>388</v>
      </c>
      <c r="D1668" t="s">
        <v>236</v>
      </c>
      <c r="E1668" s="103">
        <v>192197</v>
      </c>
      <c r="F1668" s="103">
        <v>121108</v>
      </c>
    </row>
    <row r="1669" spans="3:14" x14ac:dyDescent="0.2">
      <c r="D1669" t="s">
        <v>390</v>
      </c>
      <c r="E1669" s="103">
        <v>49120</v>
      </c>
      <c r="F1669" s="103">
        <v>49185</v>
      </c>
      <c r="H1669" s="98"/>
      <c r="I1669" s="98"/>
    </row>
    <row r="1670" spans="3:14" x14ac:dyDescent="0.2">
      <c r="D1670" t="s">
        <v>391</v>
      </c>
      <c r="E1670" s="103">
        <v>162559</v>
      </c>
      <c r="F1670" s="103">
        <v>53887</v>
      </c>
    </row>
    <row r="1671" spans="3:14" x14ac:dyDescent="0.2">
      <c r="D1671" t="s">
        <v>191</v>
      </c>
      <c r="E1671" s="103">
        <v>199617</v>
      </c>
      <c r="F1671" s="103">
        <v>154453</v>
      </c>
      <c r="H1671" s="98"/>
      <c r="I1671" s="98"/>
    </row>
    <row r="1672" spans="3:14" x14ac:dyDescent="0.2">
      <c r="C1672" t="s">
        <v>20</v>
      </c>
      <c r="D1672" t="s">
        <v>237</v>
      </c>
      <c r="E1672" s="103">
        <v>108526</v>
      </c>
      <c r="F1672" s="103">
        <v>181421</v>
      </c>
    </row>
    <row r="1673" spans="3:14" x14ac:dyDescent="0.2">
      <c r="D1673" t="s">
        <v>238</v>
      </c>
      <c r="E1673" s="103">
        <v>182526</v>
      </c>
      <c r="F1673" s="103">
        <v>77609</v>
      </c>
      <c r="N1673" s="99"/>
    </row>
    <row r="1674" spans="3:14" x14ac:dyDescent="0.2">
      <c r="D1674" t="s">
        <v>191</v>
      </c>
      <c r="E1674" s="103">
        <v>9456</v>
      </c>
      <c r="F1674" s="103">
        <v>18505</v>
      </c>
    </row>
    <row r="1675" spans="3:14" x14ac:dyDescent="0.2">
      <c r="C1675" t="s">
        <v>392</v>
      </c>
      <c r="D1675" t="s">
        <v>239</v>
      </c>
      <c r="E1675" s="103">
        <v>158216</v>
      </c>
      <c r="F1675" s="103">
        <v>191643</v>
      </c>
    </row>
    <row r="1676" spans="3:14" x14ac:dyDescent="0.2">
      <c r="D1676" t="s">
        <v>240</v>
      </c>
      <c r="E1676" s="103">
        <v>5766</v>
      </c>
      <c r="F1676" s="103">
        <v>31329</v>
      </c>
      <c r="N1676" s="99"/>
    </row>
    <row r="1677" spans="3:14" x14ac:dyDescent="0.2">
      <c r="D1677" t="s">
        <v>393</v>
      </c>
      <c r="E1677" s="103">
        <v>134962</v>
      </c>
      <c r="F1677" s="103">
        <v>25676</v>
      </c>
      <c r="H1677" s="98"/>
      <c r="I1677" s="98"/>
    </row>
    <row r="1678" spans="3:14" x14ac:dyDescent="0.2">
      <c r="D1678" t="s">
        <v>241</v>
      </c>
      <c r="E1678" s="103">
        <v>16113</v>
      </c>
      <c r="F1678" s="103">
        <v>144799</v>
      </c>
    </row>
    <row r="1679" spans="3:14" x14ac:dyDescent="0.2">
      <c r="D1679" t="s">
        <v>191</v>
      </c>
      <c r="E1679" s="103">
        <v>97525</v>
      </c>
      <c r="F1679" s="103">
        <v>180489</v>
      </c>
      <c r="H1679" s="98"/>
      <c r="I1679" s="98"/>
    </row>
    <row r="1680" spans="3:14" x14ac:dyDescent="0.2">
      <c r="C1680" t="s">
        <v>394</v>
      </c>
      <c r="D1680" t="s">
        <v>395</v>
      </c>
      <c r="E1680" s="103">
        <v>120945</v>
      </c>
      <c r="F1680" s="103">
        <v>187183</v>
      </c>
    </row>
    <row r="1681" spans="2:16" x14ac:dyDescent="0.2">
      <c r="D1681" t="s">
        <v>396</v>
      </c>
      <c r="E1681" s="103">
        <v>122436</v>
      </c>
      <c r="F1681" s="103">
        <v>161790</v>
      </c>
    </row>
    <row r="1682" spans="2:16" x14ac:dyDescent="0.2">
      <c r="D1682" t="s">
        <v>397</v>
      </c>
      <c r="E1682" s="103">
        <v>171517</v>
      </c>
      <c r="F1682" s="103">
        <v>155062</v>
      </c>
    </row>
    <row r="1683" spans="2:16" x14ac:dyDescent="0.2">
      <c r="D1683" t="s">
        <v>191</v>
      </c>
      <c r="E1683" s="103">
        <v>24147</v>
      </c>
      <c r="F1683" s="103">
        <v>8034</v>
      </c>
    </row>
    <row r="1684" spans="2:16" x14ac:dyDescent="0.2">
      <c r="C1684" t="s">
        <v>398</v>
      </c>
      <c r="D1684" t="s">
        <v>399</v>
      </c>
      <c r="E1684" s="103">
        <v>142243</v>
      </c>
      <c r="F1684" s="103">
        <v>25208</v>
      </c>
      <c r="N1684" s="99"/>
      <c r="P1684" s="99"/>
    </row>
    <row r="1685" spans="2:16" x14ac:dyDescent="0.2">
      <c r="D1685" t="s">
        <v>191</v>
      </c>
      <c r="E1685" s="103">
        <v>125843</v>
      </c>
      <c r="F1685" s="103">
        <v>107722</v>
      </c>
      <c r="N1685" s="99"/>
      <c r="P1685" s="99"/>
    </row>
    <row r="1686" spans="2:16" x14ac:dyDescent="0.2">
      <c r="C1686" t="s">
        <v>401</v>
      </c>
      <c r="D1686" t="s">
        <v>242</v>
      </c>
      <c r="E1686" s="103">
        <v>921</v>
      </c>
      <c r="F1686" s="103">
        <v>36854</v>
      </c>
    </row>
    <row r="1687" spans="2:16" x14ac:dyDescent="0.2">
      <c r="D1687" t="s">
        <v>243</v>
      </c>
      <c r="E1687" s="103">
        <v>53448</v>
      </c>
      <c r="F1687" s="103">
        <v>135513</v>
      </c>
    </row>
    <row r="1688" spans="2:16" x14ac:dyDescent="0.2">
      <c r="D1688" t="s">
        <v>402</v>
      </c>
      <c r="E1688" s="103">
        <v>152661</v>
      </c>
      <c r="F1688" s="103">
        <v>183112</v>
      </c>
    </row>
    <row r="1689" spans="2:16" x14ac:dyDescent="0.2">
      <c r="D1689" t="s">
        <v>244</v>
      </c>
      <c r="E1689" s="103">
        <v>171965</v>
      </c>
      <c r="F1689" s="103">
        <v>38856</v>
      </c>
    </row>
    <row r="1690" spans="2:16" x14ac:dyDescent="0.2">
      <c r="D1690" t="s">
        <v>191</v>
      </c>
      <c r="E1690" s="103">
        <v>76688</v>
      </c>
      <c r="F1690" s="103">
        <v>91710</v>
      </c>
    </row>
    <row r="1691" spans="2:16" x14ac:dyDescent="0.2">
      <c r="C1691" t="s">
        <v>191</v>
      </c>
      <c r="E1691" s="103">
        <v>128242</v>
      </c>
      <c r="F1691" s="103">
        <v>159177</v>
      </c>
      <c r="H1691" s="98"/>
      <c r="I1691" s="98"/>
      <c r="K1691" s="98"/>
    </row>
    <row r="1692" spans="2:16" x14ac:dyDescent="0.2">
      <c r="B1692" t="s">
        <v>18</v>
      </c>
      <c r="C1692" t="s">
        <v>403</v>
      </c>
      <c r="D1692" t="s">
        <v>404</v>
      </c>
      <c r="E1692" s="103">
        <v>113801</v>
      </c>
      <c r="F1692" s="103">
        <v>8037</v>
      </c>
    </row>
    <row r="1693" spans="2:16" x14ac:dyDescent="0.2">
      <c r="D1693" t="s">
        <v>405</v>
      </c>
      <c r="E1693" s="103">
        <v>149434</v>
      </c>
      <c r="F1693" s="103">
        <v>162425</v>
      </c>
    </row>
    <row r="1694" spans="2:16" x14ac:dyDescent="0.2">
      <c r="D1694" t="s">
        <v>409</v>
      </c>
      <c r="E1694" s="103">
        <v>6548</v>
      </c>
      <c r="F1694" s="103">
        <v>120312</v>
      </c>
    </row>
    <row r="1695" spans="2:16" x14ac:dyDescent="0.2">
      <c r="D1695" t="s">
        <v>410</v>
      </c>
      <c r="E1695" s="103">
        <v>137245</v>
      </c>
      <c r="F1695" s="103">
        <v>57246</v>
      </c>
    </row>
    <row r="1696" spans="2:16" x14ac:dyDescent="0.2">
      <c r="D1696" t="s">
        <v>191</v>
      </c>
      <c r="E1696" s="103">
        <v>77401</v>
      </c>
      <c r="F1696" s="103">
        <v>54496</v>
      </c>
      <c r="H1696" s="98"/>
      <c r="I1696" s="98"/>
    </row>
    <row r="1697" spans="3:8" x14ac:dyDescent="0.2">
      <c r="C1697" t="s">
        <v>425</v>
      </c>
      <c r="D1697" t="s">
        <v>426</v>
      </c>
      <c r="E1697" s="103">
        <v>52422</v>
      </c>
      <c r="F1697" s="103">
        <v>42568</v>
      </c>
    </row>
    <row r="1698" spans="3:8" x14ac:dyDescent="0.2">
      <c r="D1698" t="s">
        <v>428</v>
      </c>
      <c r="E1698" s="103">
        <v>51482</v>
      </c>
      <c r="F1698" s="103">
        <v>108432</v>
      </c>
    </row>
    <row r="1699" spans="3:8" x14ac:dyDescent="0.2">
      <c r="D1699" t="s">
        <v>429</v>
      </c>
      <c r="E1699" s="103">
        <v>14852</v>
      </c>
      <c r="F1699" s="103">
        <v>186778</v>
      </c>
    </row>
    <row r="1700" spans="3:8" x14ac:dyDescent="0.2">
      <c r="D1700" t="s">
        <v>432</v>
      </c>
      <c r="E1700" s="103">
        <v>119596</v>
      </c>
      <c r="F1700" s="103">
        <v>159983</v>
      </c>
    </row>
    <row r="1701" spans="3:8" x14ac:dyDescent="0.2">
      <c r="D1701" t="s">
        <v>191</v>
      </c>
      <c r="E1701" s="103">
        <v>23268</v>
      </c>
      <c r="F1701" s="103">
        <v>144193</v>
      </c>
      <c r="H1701" s="98"/>
    </row>
    <row r="1702" spans="3:8" x14ac:dyDescent="0.2">
      <c r="C1702" t="s">
        <v>433</v>
      </c>
      <c r="D1702" t="s">
        <v>436</v>
      </c>
      <c r="E1702" s="103">
        <v>767</v>
      </c>
      <c r="F1702" s="103">
        <v>27482</v>
      </c>
    </row>
    <row r="1703" spans="3:8" x14ac:dyDescent="0.2">
      <c r="D1703" t="s">
        <v>437</v>
      </c>
      <c r="E1703" s="103">
        <v>76216</v>
      </c>
      <c r="F1703" s="103">
        <v>27291</v>
      </c>
    </row>
    <row r="1704" spans="3:8" x14ac:dyDescent="0.2">
      <c r="D1704" t="s">
        <v>438</v>
      </c>
      <c r="E1704" s="103">
        <v>178278</v>
      </c>
      <c r="F1704" s="103">
        <v>16219</v>
      </c>
    </row>
    <row r="1705" spans="3:8" x14ac:dyDescent="0.2">
      <c r="D1705" t="s">
        <v>191</v>
      </c>
      <c r="E1705" s="103">
        <v>27867</v>
      </c>
      <c r="F1705" s="103">
        <v>153749</v>
      </c>
    </row>
    <row r="1706" spans="3:8" x14ac:dyDescent="0.2">
      <c r="C1706" t="s">
        <v>33</v>
      </c>
      <c r="D1706" t="s">
        <v>444</v>
      </c>
      <c r="E1706" s="103">
        <v>38270</v>
      </c>
      <c r="F1706" s="103">
        <v>32297</v>
      </c>
    </row>
    <row r="1707" spans="3:8" x14ac:dyDescent="0.2">
      <c r="D1707" t="s">
        <v>191</v>
      </c>
      <c r="E1707" s="103">
        <v>52163</v>
      </c>
      <c r="F1707" s="103">
        <v>112022</v>
      </c>
    </row>
    <row r="1708" spans="3:8" x14ac:dyDescent="0.2">
      <c r="C1708" t="s">
        <v>32</v>
      </c>
      <c r="D1708" t="s">
        <v>450</v>
      </c>
      <c r="E1708" s="103">
        <v>166251</v>
      </c>
      <c r="F1708" s="103">
        <v>54544</v>
      </c>
    </row>
    <row r="1709" spans="3:8" x14ac:dyDescent="0.2">
      <c r="D1709" t="s">
        <v>451</v>
      </c>
      <c r="E1709" s="103">
        <v>178142</v>
      </c>
      <c r="F1709" s="103">
        <v>73462</v>
      </c>
    </row>
    <row r="1710" spans="3:8" x14ac:dyDescent="0.2">
      <c r="D1710" t="s">
        <v>452</v>
      </c>
      <c r="E1710" s="103">
        <v>28757</v>
      </c>
      <c r="F1710" s="103">
        <v>186899</v>
      </c>
    </row>
    <row r="1711" spans="3:8" x14ac:dyDescent="0.2">
      <c r="D1711" t="s">
        <v>453</v>
      </c>
      <c r="E1711" s="103">
        <v>125897</v>
      </c>
      <c r="F1711" s="103">
        <v>199931</v>
      </c>
    </row>
    <row r="1712" spans="3:8" x14ac:dyDescent="0.2">
      <c r="D1712" t="s">
        <v>454</v>
      </c>
      <c r="E1712" s="103">
        <v>186764</v>
      </c>
      <c r="F1712" s="103">
        <v>43402</v>
      </c>
    </row>
    <row r="1713" spans="2:9" x14ac:dyDescent="0.2">
      <c r="D1713" t="s">
        <v>455</v>
      </c>
      <c r="E1713" s="103">
        <v>34255</v>
      </c>
      <c r="F1713" s="103">
        <v>115599</v>
      </c>
    </row>
    <row r="1714" spans="2:9" x14ac:dyDescent="0.2">
      <c r="D1714" t="s">
        <v>191</v>
      </c>
      <c r="E1714" s="103">
        <v>122316</v>
      </c>
      <c r="F1714" s="103">
        <v>91847</v>
      </c>
    </row>
    <row r="1715" spans="2:9" x14ac:dyDescent="0.2">
      <c r="C1715" t="s">
        <v>456</v>
      </c>
      <c r="D1715" t="s">
        <v>457</v>
      </c>
      <c r="E1715" s="103">
        <v>71187</v>
      </c>
      <c r="F1715" s="103">
        <v>173929</v>
      </c>
      <c r="H1715" s="98"/>
      <c r="I1715" s="98"/>
    </row>
    <row r="1716" spans="2:9" x14ac:dyDescent="0.2">
      <c r="D1716" t="s">
        <v>458</v>
      </c>
      <c r="E1716" s="103">
        <v>89323</v>
      </c>
      <c r="F1716" s="103">
        <v>173631</v>
      </c>
    </row>
    <row r="1717" spans="2:9" x14ac:dyDescent="0.2">
      <c r="D1717" t="s">
        <v>459</v>
      </c>
      <c r="E1717" s="103">
        <v>50030</v>
      </c>
      <c r="F1717" s="103">
        <v>83281</v>
      </c>
    </row>
    <row r="1718" spans="2:9" x14ac:dyDescent="0.2">
      <c r="D1718" t="s">
        <v>460</v>
      </c>
      <c r="E1718" s="103">
        <v>5683</v>
      </c>
      <c r="F1718" s="103">
        <v>196329</v>
      </c>
      <c r="H1718" s="98"/>
    </row>
    <row r="1719" spans="2:9" x14ac:dyDescent="0.2">
      <c r="D1719" t="s">
        <v>461</v>
      </c>
      <c r="E1719" s="103">
        <v>125307</v>
      </c>
      <c r="F1719" s="103">
        <v>15205</v>
      </c>
    </row>
    <row r="1720" spans="2:9" x14ac:dyDescent="0.2">
      <c r="D1720" t="s">
        <v>462</v>
      </c>
      <c r="E1720" s="103">
        <v>170911</v>
      </c>
      <c r="F1720" s="103">
        <v>122551</v>
      </c>
    </row>
    <row r="1721" spans="2:9" x14ac:dyDescent="0.2">
      <c r="D1721" t="s">
        <v>191</v>
      </c>
      <c r="E1721" s="103">
        <v>53613</v>
      </c>
      <c r="F1721" s="103">
        <v>30672</v>
      </c>
      <c r="H1721" s="98"/>
      <c r="I1721" s="98"/>
    </row>
    <row r="1722" spans="2:9" x14ac:dyDescent="0.2">
      <c r="C1722" t="s">
        <v>191</v>
      </c>
      <c r="E1722" s="103">
        <v>164806</v>
      </c>
      <c r="F1722" s="103">
        <v>93771</v>
      </c>
      <c r="H1722" s="98"/>
      <c r="I1722" s="98"/>
    </row>
    <row r="1723" spans="2:9" x14ac:dyDescent="0.2">
      <c r="B1723" t="s">
        <v>464</v>
      </c>
      <c r="C1723" t="s">
        <v>468</v>
      </c>
      <c r="D1723" t="s">
        <v>274</v>
      </c>
      <c r="E1723" s="103">
        <v>48292</v>
      </c>
      <c r="F1723" s="103">
        <v>6644</v>
      </c>
    </row>
    <row r="1724" spans="2:9" x14ac:dyDescent="0.2">
      <c r="D1724" t="s">
        <v>469</v>
      </c>
      <c r="E1724" s="103">
        <v>61582</v>
      </c>
      <c r="F1724" s="103">
        <v>88504</v>
      </c>
    </row>
    <row r="1725" spans="2:9" x14ac:dyDescent="0.2">
      <c r="D1725" t="s">
        <v>191</v>
      </c>
      <c r="E1725" s="103">
        <v>170841</v>
      </c>
      <c r="F1725" s="103">
        <v>32806</v>
      </c>
    </row>
    <row r="1726" spans="2:9" x14ac:dyDescent="0.2">
      <c r="C1726" t="s">
        <v>8</v>
      </c>
      <c r="D1726" t="s">
        <v>471</v>
      </c>
      <c r="E1726" s="103">
        <v>55168</v>
      </c>
      <c r="F1726" s="103">
        <v>79211</v>
      </c>
    </row>
    <row r="1727" spans="2:9" x14ac:dyDescent="0.2">
      <c r="D1727" t="s">
        <v>191</v>
      </c>
      <c r="E1727" s="103">
        <v>194029</v>
      </c>
      <c r="F1727" s="103">
        <v>121651</v>
      </c>
    </row>
    <row r="1728" spans="2:9" x14ac:dyDescent="0.2">
      <c r="C1728" t="s">
        <v>191</v>
      </c>
      <c r="E1728" s="103">
        <v>141474</v>
      </c>
      <c r="F1728" s="103">
        <v>86432</v>
      </c>
    </row>
    <row r="1729" spans="2:9" x14ac:dyDescent="0.2">
      <c r="B1729" t="s">
        <v>472</v>
      </c>
      <c r="C1729" t="s">
        <v>473</v>
      </c>
      <c r="D1729" t="s">
        <v>474</v>
      </c>
      <c r="E1729" s="103">
        <v>120280</v>
      </c>
      <c r="F1729" s="103">
        <v>198026</v>
      </c>
    </row>
    <row r="1730" spans="2:9" x14ac:dyDescent="0.2">
      <c r="D1730" t="s">
        <v>476</v>
      </c>
      <c r="E1730" s="103">
        <v>112758</v>
      </c>
      <c r="F1730" s="103">
        <v>151319</v>
      </c>
    </row>
    <row r="1731" spans="2:9" x14ac:dyDescent="0.2">
      <c r="D1731" t="s">
        <v>191</v>
      </c>
      <c r="E1731" s="103">
        <v>85102</v>
      </c>
      <c r="F1731" s="103">
        <v>98507</v>
      </c>
    </row>
    <row r="1732" spans="2:9" x14ac:dyDescent="0.2">
      <c r="C1732" t="s">
        <v>477</v>
      </c>
      <c r="D1732" t="s">
        <v>478</v>
      </c>
      <c r="E1732" s="103">
        <v>25741</v>
      </c>
      <c r="F1732" s="103">
        <v>14856</v>
      </c>
    </row>
    <row r="1733" spans="2:9" x14ac:dyDescent="0.2">
      <c r="D1733" t="s">
        <v>191</v>
      </c>
      <c r="E1733" s="103">
        <v>66347</v>
      </c>
      <c r="F1733" s="103">
        <v>61876</v>
      </c>
    </row>
    <row r="1734" spans="2:9" x14ac:dyDescent="0.2">
      <c r="C1734" t="s">
        <v>17</v>
      </c>
      <c r="D1734" t="s">
        <v>481</v>
      </c>
      <c r="E1734" s="103">
        <v>128834</v>
      </c>
      <c r="F1734" s="103">
        <v>20553</v>
      </c>
    </row>
    <row r="1735" spans="2:9" x14ac:dyDescent="0.2">
      <c r="D1735" t="s">
        <v>191</v>
      </c>
      <c r="E1735" s="103">
        <v>150178</v>
      </c>
      <c r="F1735" s="103">
        <v>50333</v>
      </c>
    </row>
    <row r="1736" spans="2:9" x14ac:dyDescent="0.2">
      <c r="C1736" t="s">
        <v>16</v>
      </c>
      <c r="D1736" t="s">
        <v>483</v>
      </c>
      <c r="E1736" s="103">
        <v>169254</v>
      </c>
      <c r="F1736" s="103">
        <v>20557</v>
      </c>
    </row>
    <row r="1737" spans="2:9" x14ac:dyDescent="0.2">
      <c r="D1737" t="s">
        <v>484</v>
      </c>
      <c r="E1737" s="103">
        <v>152996</v>
      </c>
      <c r="F1737" s="103">
        <v>190086</v>
      </c>
    </row>
    <row r="1738" spans="2:9" x14ac:dyDescent="0.2">
      <c r="D1738" t="s">
        <v>191</v>
      </c>
      <c r="E1738" s="103">
        <v>119409</v>
      </c>
      <c r="F1738" s="103">
        <v>193232</v>
      </c>
    </row>
    <row r="1739" spans="2:9" x14ac:dyDescent="0.2">
      <c r="C1739" t="s">
        <v>170</v>
      </c>
      <c r="D1739" t="s">
        <v>487</v>
      </c>
      <c r="E1739" s="103">
        <v>167172</v>
      </c>
      <c r="F1739" s="103">
        <v>106612</v>
      </c>
    </row>
    <row r="1740" spans="2:9" x14ac:dyDescent="0.2">
      <c r="D1740" t="s">
        <v>172</v>
      </c>
      <c r="E1740" s="103">
        <v>148612</v>
      </c>
      <c r="F1740" s="103">
        <v>94216</v>
      </c>
      <c r="H1740" s="98"/>
      <c r="I1740" s="98"/>
    </row>
    <row r="1741" spans="2:9" x14ac:dyDescent="0.2">
      <c r="D1741" t="s">
        <v>191</v>
      </c>
      <c r="E1741" s="103">
        <v>19138</v>
      </c>
      <c r="F1741" s="103">
        <v>157088</v>
      </c>
      <c r="H1741" s="98"/>
      <c r="I1741" s="98"/>
    </row>
    <row r="1742" spans="2:9" x14ac:dyDescent="0.2">
      <c r="C1742" t="s">
        <v>489</v>
      </c>
      <c r="D1742" t="s">
        <v>490</v>
      </c>
      <c r="E1742" s="103">
        <v>179099</v>
      </c>
      <c r="F1742" s="103">
        <v>72596</v>
      </c>
    </row>
    <row r="1743" spans="2:9" x14ac:dyDescent="0.2">
      <c r="D1743" t="s">
        <v>491</v>
      </c>
      <c r="E1743" s="103">
        <v>174157</v>
      </c>
      <c r="F1743" s="103">
        <v>115541</v>
      </c>
      <c r="I1743" s="98"/>
    </row>
    <row r="1744" spans="2:9" x14ac:dyDescent="0.2">
      <c r="D1744" t="s">
        <v>492</v>
      </c>
      <c r="E1744" s="103">
        <v>180015</v>
      </c>
      <c r="F1744" s="103">
        <v>164836</v>
      </c>
    </row>
    <row r="1745" spans="2:9" x14ac:dyDescent="0.2">
      <c r="D1745" t="s">
        <v>493</v>
      </c>
      <c r="E1745" s="103">
        <v>179116</v>
      </c>
      <c r="F1745" s="103">
        <v>61801</v>
      </c>
    </row>
    <row r="1746" spans="2:9" x14ac:dyDescent="0.2">
      <c r="D1746" t="s">
        <v>494</v>
      </c>
      <c r="E1746" s="103">
        <v>78706</v>
      </c>
      <c r="F1746" s="103">
        <v>194087</v>
      </c>
    </row>
    <row r="1747" spans="2:9" x14ac:dyDescent="0.2">
      <c r="D1747" t="s">
        <v>191</v>
      </c>
      <c r="E1747" s="103">
        <v>58561</v>
      </c>
      <c r="F1747" s="103">
        <v>174423</v>
      </c>
      <c r="H1747" s="98"/>
      <c r="I1747" s="98"/>
    </row>
    <row r="1748" spans="2:9" x14ac:dyDescent="0.2">
      <c r="C1748" t="s">
        <v>495</v>
      </c>
      <c r="D1748" t="s">
        <v>496</v>
      </c>
      <c r="E1748" s="103">
        <v>95276</v>
      </c>
      <c r="F1748" s="103">
        <v>4971</v>
      </c>
    </row>
    <row r="1749" spans="2:9" x14ac:dyDescent="0.2">
      <c r="D1749" t="s">
        <v>497</v>
      </c>
      <c r="E1749" s="103">
        <v>199944</v>
      </c>
      <c r="F1749" s="103">
        <v>160829</v>
      </c>
    </row>
    <row r="1750" spans="2:9" x14ac:dyDescent="0.2">
      <c r="D1750" t="s">
        <v>498</v>
      </c>
      <c r="E1750" s="103">
        <v>16844</v>
      </c>
      <c r="F1750" s="103">
        <v>62264</v>
      </c>
    </row>
    <row r="1751" spans="2:9" x14ac:dyDescent="0.2">
      <c r="D1751" t="s">
        <v>268</v>
      </c>
      <c r="E1751" s="103">
        <v>80931</v>
      </c>
      <c r="F1751" s="103">
        <v>138715</v>
      </c>
    </row>
    <row r="1752" spans="2:9" x14ac:dyDescent="0.2">
      <c r="D1752" t="s">
        <v>191</v>
      </c>
      <c r="E1752" s="103">
        <v>139041</v>
      </c>
      <c r="F1752" s="103">
        <v>20341</v>
      </c>
    </row>
    <row r="1753" spans="2:9" x14ac:dyDescent="0.2">
      <c r="C1753" t="s">
        <v>499</v>
      </c>
      <c r="D1753" t="s">
        <v>501</v>
      </c>
      <c r="E1753" s="103">
        <v>103458</v>
      </c>
      <c r="F1753" s="103">
        <v>25997</v>
      </c>
    </row>
    <row r="1754" spans="2:9" x14ac:dyDescent="0.2">
      <c r="D1754" t="s">
        <v>191</v>
      </c>
      <c r="E1754" s="103">
        <v>9748</v>
      </c>
      <c r="F1754" s="103">
        <v>73318</v>
      </c>
    </row>
    <row r="1755" spans="2:9" x14ac:dyDescent="0.2">
      <c r="C1755" t="s">
        <v>191</v>
      </c>
      <c r="E1755" s="103">
        <v>99232</v>
      </c>
      <c r="F1755" s="103">
        <v>69364</v>
      </c>
      <c r="H1755" s="98"/>
      <c r="I1755" s="98"/>
    </row>
    <row r="1756" spans="2:9" x14ac:dyDescent="0.2">
      <c r="B1756" t="s">
        <v>166</v>
      </c>
      <c r="C1756" t="s">
        <v>167</v>
      </c>
      <c r="D1756" t="s">
        <v>504</v>
      </c>
      <c r="E1756" s="103">
        <v>41772</v>
      </c>
      <c r="F1756" s="103">
        <v>167729</v>
      </c>
    </row>
    <row r="1757" spans="2:9" x14ac:dyDescent="0.2">
      <c r="D1757" t="s">
        <v>191</v>
      </c>
      <c r="E1757" s="103">
        <v>11179</v>
      </c>
      <c r="F1757" s="103">
        <v>19398</v>
      </c>
    </row>
    <row r="1758" spans="2:9" x14ac:dyDescent="0.2">
      <c r="C1758" t="s">
        <v>168</v>
      </c>
      <c r="D1758" t="s">
        <v>506</v>
      </c>
      <c r="E1758" s="103">
        <v>59240</v>
      </c>
      <c r="F1758" s="103">
        <v>80667</v>
      </c>
    </row>
    <row r="1759" spans="2:9" x14ac:dyDescent="0.2">
      <c r="D1759" t="s">
        <v>507</v>
      </c>
      <c r="E1759" s="103">
        <v>106361</v>
      </c>
      <c r="F1759" s="103">
        <v>173755</v>
      </c>
    </row>
    <row r="1760" spans="2:9" x14ac:dyDescent="0.2">
      <c r="D1760" t="s">
        <v>78</v>
      </c>
      <c r="E1760" s="103">
        <v>41059</v>
      </c>
      <c r="F1760" s="103">
        <v>59434</v>
      </c>
      <c r="H1760" s="98"/>
      <c r="I1760" s="98"/>
    </row>
    <row r="1761" spans="2:16" x14ac:dyDescent="0.2">
      <c r="D1761" t="s">
        <v>191</v>
      </c>
      <c r="E1761" s="103">
        <v>31409</v>
      </c>
      <c r="F1761" s="103">
        <v>116324</v>
      </c>
      <c r="H1761" s="98"/>
      <c r="I1761" s="98"/>
    </row>
    <row r="1762" spans="2:16" x14ac:dyDescent="0.2">
      <c r="C1762" t="s">
        <v>191</v>
      </c>
      <c r="E1762" s="103">
        <v>62601</v>
      </c>
      <c r="F1762" s="103">
        <v>21444</v>
      </c>
      <c r="H1762" s="98"/>
      <c r="I1762" s="98"/>
    </row>
    <row r="1763" spans="2:16" x14ac:dyDescent="0.2">
      <c r="B1763" t="s">
        <v>269</v>
      </c>
      <c r="C1763" t="s">
        <v>270</v>
      </c>
      <c r="D1763" t="s">
        <v>271</v>
      </c>
      <c r="E1763" s="103">
        <v>141853</v>
      </c>
      <c r="F1763" s="103">
        <v>118576</v>
      </c>
    </row>
    <row r="1764" spans="2:16" x14ac:dyDescent="0.2">
      <c r="D1764" t="s">
        <v>191</v>
      </c>
      <c r="E1764" s="103">
        <v>29645</v>
      </c>
      <c r="F1764" s="103">
        <v>22625</v>
      </c>
    </row>
    <row r="1765" spans="2:16" x14ac:dyDescent="0.2">
      <c r="C1765" t="s">
        <v>191</v>
      </c>
      <c r="E1765" s="103">
        <v>174969</v>
      </c>
      <c r="F1765" s="103">
        <v>2212</v>
      </c>
    </row>
    <row r="1766" spans="2:16" x14ac:dyDescent="0.2">
      <c r="B1766" t="s">
        <v>10</v>
      </c>
      <c r="C1766" t="s">
        <v>509</v>
      </c>
      <c r="D1766" t="s">
        <v>512</v>
      </c>
      <c r="E1766" s="103">
        <v>150142</v>
      </c>
      <c r="F1766" s="103">
        <v>36364</v>
      </c>
    </row>
    <row r="1767" spans="2:16" x14ac:dyDescent="0.2">
      <c r="D1767" t="s">
        <v>513</v>
      </c>
      <c r="E1767" s="103">
        <v>50772</v>
      </c>
      <c r="F1767" s="103">
        <v>112390</v>
      </c>
    </row>
    <row r="1768" spans="2:16" x14ac:dyDescent="0.2">
      <c r="D1768" t="s">
        <v>514</v>
      </c>
      <c r="E1768" s="103">
        <v>35148</v>
      </c>
      <c r="F1768" s="103">
        <v>16454</v>
      </c>
    </row>
    <row r="1769" spans="2:16" x14ac:dyDescent="0.2">
      <c r="D1769" t="s">
        <v>191</v>
      </c>
      <c r="E1769" s="103">
        <v>31450</v>
      </c>
      <c r="F1769" s="103">
        <v>146655</v>
      </c>
      <c r="N1769" s="99"/>
      <c r="P1769" s="99"/>
    </row>
    <row r="1770" spans="2:16" x14ac:dyDescent="0.2">
      <c r="C1770" t="s">
        <v>149</v>
      </c>
      <c r="D1770" t="s">
        <v>153</v>
      </c>
      <c r="E1770" s="103">
        <v>169584</v>
      </c>
      <c r="F1770" s="103">
        <v>96721</v>
      </c>
      <c r="H1770" s="98"/>
      <c r="I1770" s="98"/>
    </row>
    <row r="1771" spans="2:16" x14ac:dyDescent="0.2">
      <c r="D1771" t="s">
        <v>518</v>
      </c>
      <c r="E1771" s="103">
        <v>98496</v>
      </c>
      <c r="F1771" s="103">
        <v>4894</v>
      </c>
    </row>
    <row r="1772" spans="2:16" x14ac:dyDescent="0.2">
      <c r="D1772" t="s">
        <v>519</v>
      </c>
      <c r="E1772" s="103">
        <v>72829</v>
      </c>
      <c r="F1772" s="103">
        <v>88342</v>
      </c>
    </row>
    <row r="1773" spans="2:16" x14ac:dyDescent="0.2">
      <c r="D1773" t="s">
        <v>520</v>
      </c>
      <c r="E1773" s="103">
        <v>48473</v>
      </c>
      <c r="F1773" s="103">
        <v>34924</v>
      </c>
    </row>
    <row r="1774" spans="2:16" x14ac:dyDescent="0.2">
      <c r="D1774" t="s">
        <v>191</v>
      </c>
      <c r="E1774" s="103">
        <v>80529</v>
      </c>
      <c r="F1774" s="103">
        <v>167646</v>
      </c>
      <c r="H1774" s="98"/>
      <c r="I1774" s="98"/>
    </row>
    <row r="1775" spans="2:16" x14ac:dyDescent="0.2">
      <c r="C1775" t="s">
        <v>191</v>
      </c>
      <c r="E1775" s="103">
        <v>163854</v>
      </c>
      <c r="F1775" s="103">
        <v>93362</v>
      </c>
      <c r="H1775" s="98"/>
      <c r="I1775" s="98"/>
    </row>
    <row r="1776" spans="2:16" x14ac:dyDescent="0.2">
      <c r="B1776" t="s">
        <v>534</v>
      </c>
      <c r="C1776" t="s">
        <v>163</v>
      </c>
      <c r="D1776" t="s">
        <v>535</v>
      </c>
      <c r="E1776" s="103">
        <v>13860</v>
      </c>
      <c r="F1776" s="103">
        <v>117072</v>
      </c>
    </row>
    <row r="1777" spans="3:14" x14ac:dyDescent="0.2">
      <c r="D1777" t="s">
        <v>536</v>
      </c>
      <c r="E1777" s="103">
        <v>129193</v>
      </c>
      <c r="F1777" s="103">
        <v>134747</v>
      </c>
    </row>
    <row r="1778" spans="3:14" x14ac:dyDescent="0.2">
      <c r="D1778" t="s">
        <v>537</v>
      </c>
      <c r="E1778" s="103">
        <v>5142</v>
      </c>
      <c r="F1778" s="103">
        <v>27818</v>
      </c>
    </row>
    <row r="1779" spans="3:14" x14ac:dyDescent="0.2">
      <c r="D1779" t="s">
        <v>538</v>
      </c>
      <c r="E1779" s="103">
        <v>78929</v>
      </c>
      <c r="F1779" s="103">
        <v>66843</v>
      </c>
    </row>
    <row r="1780" spans="3:14" x14ac:dyDescent="0.2">
      <c r="D1780" t="s">
        <v>191</v>
      </c>
      <c r="E1780" s="103">
        <v>190998</v>
      </c>
      <c r="F1780" s="103">
        <v>79559</v>
      </c>
    </row>
    <row r="1781" spans="3:14" x14ac:dyDescent="0.2">
      <c r="C1781" t="s">
        <v>164</v>
      </c>
      <c r="D1781" t="s">
        <v>539</v>
      </c>
      <c r="E1781" s="103">
        <v>118752</v>
      </c>
      <c r="F1781" s="103">
        <v>16181</v>
      </c>
    </row>
    <row r="1782" spans="3:14" x14ac:dyDescent="0.2">
      <c r="D1782" t="s">
        <v>540</v>
      </c>
      <c r="E1782" s="103">
        <v>98462</v>
      </c>
      <c r="F1782" s="103">
        <v>81891</v>
      </c>
      <c r="H1782" s="98"/>
      <c r="I1782" s="98"/>
    </row>
    <row r="1783" spans="3:14" x14ac:dyDescent="0.2">
      <c r="D1783" t="s">
        <v>542</v>
      </c>
      <c r="E1783" s="103">
        <v>60207</v>
      </c>
      <c r="F1783" s="103">
        <v>161003</v>
      </c>
      <c r="H1783" s="98"/>
      <c r="I1783" s="98"/>
    </row>
    <row r="1784" spans="3:14" x14ac:dyDescent="0.2">
      <c r="D1784" t="s">
        <v>191</v>
      </c>
      <c r="E1784" s="103">
        <v>141871</v>
      </c>
      <c r="F1784" s="103">
        <v>88222</v>
      </c>
      <c r="H1784" s="98"/>
      <c r="I1784" s="98"/>
    </row>
    <row r="1785" spans="3:14" x14ac:dyDescent="0.2">
      <c r="C1785" t="s">
        <v>543</v>
      </c>
      <c r="D1785" t="s">
        <v>254</v>
      </c>
      <c r="E1785" s="103">
        <v>114193</v>
      </c>
      <c r="F1785" s="103">
        <v>176695</v>
      </c>
    </row>
    <row r="1786" spans="3:14" x14ac:dyDescent="0.2">
      <c r="D1786" t="s">
        <v>544</v>
      </c>
      <c r="E1786" s="103">
        <v>9412</v>
      </c>
      <c r="F1786" s="103">
        <v>169083</v>
      </c>
    </row>
    <row r="1787" spans="3:14" x14ac:dyDescent="0.2">
      <c r="D1787" t="s">
        <v>546</v>
      </c>
      <c r="E1787" s="103">
        <v>186272</v>
      </c>
      <c r="F1787" s="103">
        <v>138231</v>
      </c>
      <c r="H1787" s="98"/>
      <c r="I1787" s="98"/>
    </row>
    <row r="1788" spans="3:14" x14ac:dyDescent="0.2">
      <c r="D1788" t="s">
        <v>191</v>
      </c>
      <c r="E1788" s="103">
        <v>180329</v>
      </c>
      <c r="F1788" s="103">
        <v>50036</v>
      </c>
      <c r="H1788" s="98"/>
      <c r="I1788" s="98"/>
    </row>
    <row r="1789" spans="3:14" x14ac:dyDescent="0.2">
      <c r="C1789" t="s">
        <v>547</v>
      </c>
      <c r="D1789" t="s">
        <v>549</v>
      </c>
      <c r="E1789" s="103">
        <v>56122</v>
      </c>
      <c r="F1789" s="103">
        <v>107969</v>
      </c>
    </row>
    <row r="1790" spans="3:14" x14ac:dyDescent="0.2">
      <c r="D1790" t="s">
        <v>550</v>
      </c>
      <c r="E1790" s="103">
        <v>21357</v>
      </c>
      <c r="F1790" s="103">
        <v>89915</v>
      </c>
      <c r="N1790" s="99"/>
    </row>
    <row r="1791" spans="3:14" x14ac:dyDescent="0.2">
      <c r="D1791" t="s">
        <v>191</v>
      </c>
      <c r="E1791" s="103">
        <v>128225</v>
      </c>
      <c r="F1791" s="103">
        <v>35967</v>
      </c>
    </row>
    <row r="1792" spans="3:14" x14ac:dyDescent="0.2">
      <c r="C1792" t="s">
        <v>551</v>
      </c>
      <c r="D1792" t="s">
        <v>554</v>
      </c>
      <c r="E1792" s="103">
        <v>54555</v>
      </c>
      <c r="F1792" s="103">
        <v>50279</v>
      </c>
    </row>
    <row r="1793" spans="1:12" x14ac:dyDescent="0.2">
      <c r="D1793" t="s">
        <v>191</v>
      </c>
      <c r="E1793" s="103">
        <v>37899</v>
      </c>
      <c r="F1793" s="103">
        <v>176703</v>
      </c>
    </row>
    <row r="1794" spans="1:12" x14ac:dyDescent="0.2">
      <c r="C1794" t="s">
        <v>191</v>
      </c>
      <c r="E1794" s="103">
        <v>101562</v>
      </c>
      <c r="F1794" s="103">
        <v>77552</v>
      </c>
      <c r="H1794" s="98"/>
      <c r="I1794" s="98"/>
    </row>
    <row r="1795" spans="1:12" x14ac:dyDescent="0.2">
      <c r="B1795" t="s">
        <v>191</v>
      </c>
      <c r="E1795" s="103">
        <v>147253</v>
      </c>
      <c r="F1795" s="103">
        <v>121018</v>
      </c>
      <c r="H1795" s="98"/>
      <c r="I1795" s="98"/>
      <c r="K1795" s="98"/>
      <c r="L1795" s="98"/>
    </row>
    <row r="1796" spans="1:12" x14ac:dyDescent="0.2">
      <c r="A1796" t="s">
        <v>197</v>
      </c>
      <c r="B1796" t="s">
        <v>298</v>
      </c>
      <c r="C1796" t="s">
        <v>299</v>
      </c>
      <c r="D1796" t="s">
        <v>300</v>
      </c>
      <c r="E1796" s="103">
        <v>33119</v>
      </c>
      <c r="F1796" s="103">
        <v>83172</v>
      </c>
    </row>
    <row r="1797" spans="1:12" x14ac:dyDescent="0.2">
      <c r="D1797" t="s">
        <v>191</v>
      </c>
      <c r="E1797" s="103">
        <v>66568</v>
      </c>
      <c r="F1797" s="103">
        <v>4373</v>
      </c>
    </row>
    <row r="1798" spans="1:12" x14ac:dyDescent="0.2">
      <c r="C1798" t="s">
        <v>304</v>
      </c>
      <c r="D1798" t="s">
        <v>307</v>
      </c>
      <c r="E1798" s="103">
        <v>71611</v>
      </c>
      <c r="F1798" s="103">
        <v>83838</v>
      </c>
    </row>
    <row r="1799" spans="1:12" x14ac:dyDescent="0.2">
      <c r="D1799" t="s">
        <v>191</v>
      </c>
      <c r="E1799" s="103">
        <v>122694</v>
      </c>
      <c r="F1799" s="103">
        <v>125846</v>
      </c>
    </row>
    <row r="1800" spans="1:12" x14ac:dyDescent="0.2">
      <c r="C1800" t="s">
        <v>308</v>
      </c>
      <c r="D1800" t="s">
        <v>309</v>
      </c>
      <c r="E1800" s="103">
        <v>31699</v>
      </c>
      <c r="F1800" s="103">
        <v>22074</v>
      </c>
    </row>
    <row r="1801" spans="1:12" x14ac:dyDescent="0.2">
      <c r="D1801" t="s">
        <v>310</v>
      </c>
      <c r="E1801" s="103">
        <v>120521</v>
      </c>
      <c r="F1801" s="103">
        <v>139474</v>
      </c>
    </row>
    <row r="1802" spans="1:12" x14ac:dyDescent="0.2">
      <c r="D1802" t="s">
        <v>312</v>
      </c>
      <c r="E1802" s="103">
        <v>37563</v>
      </c>
      <c r="F1802" s="103">
        <v>152676</v>
      </c>
    </row>
    <row r="1803" spans="1:12" x14ac:dyDescent="0.2">
      <c r="D1803" t="s">
        <v>191</v>
      </c>
      <c r="E1803" s="103">
        <v>82203</v>
      </c>
      <c r="F1803" s="103">
        <v>179254</v>
      </c>
    </row>
    <row r="1804" spans="1:12" x14ac:dyDescent="0.2">
      <c r="C1804" t="s">
        <v>313</v>
      </c>
      <c r="D1804" t="s">
        <v>314</v>
      </c>
      <c r="E1804" s="103">
        <v>120335</v>
      </c>
      <c r="F1804" s="103">
        <v>169545</v>
      </c>
      <c r="H1804" s="98"/>
    </row>
    <row r="1805" spans="1:12" x14ac:dyDescent="0.2">
      <c r="D1805" t="s">
        <v>191</v>
      </c>
      <c r="E1805" s="103">
        <v>186097</v>
      </c>
      <c r="F1805" s="103">
        <v>83898</v>
      </c>
      <c r="H1805" s="98"/>
    </row>
    <row r="1806" spans="1:12" x14ac:dyDescent="0.2">
      <c r="C1806" t="s">
        <v>319</v>
      </c>
      <c r="D1806" t="s">
        <v>320</v>
      </c>
      <c r="E1806" s="103">
        <v>16678</v>
      </c>
      <c r="F1806" s="103">
        <v>155827</v>
      </c>
    </row>
    <row r="1807" spans="1:12" x14ac:dyDescent="0.2">
      <c r="D1807" t="s">
        <v>321</v>
      </c>
      <c r="E1807" s="103">
        <v>175084</v>
      </c>
      <c r="F1807" s="103">
        <v>188245</v>
      </c>
    </row>
    <row r="1808" spans="1:12" x14ac:dyDescent="0.2">
      <c r="D1808" t="s">
        <v>322</v>
      </c>
      <c r="E1808" s="103">
        <v>8146</v>
      </c>
      <c r="F1808" s="103">
        <v>168444</v>
      </c>
    </row>
    <row r="1809" spans="2:9" x14ac:dyDescent="0.2">
      <c r="D1809" t="s">
        <v>323</v>
      </c>
      <c r="E1809" s="103">
        <v>168139</v>
      </c>
      <c r="F1809" s="103">
        <v>159026</v>
      </c>
      <c r="H1809" s="98"/>
    </row>
    <row r="1810" spans="2:9" x14ac:dyDescent="0.2">
      <c r="D1810" t="s">
        <v>324</v>
      </c>
      <c r="E1810" s="103">
        <v>184927</v>
      </c>
      <c r="F1810" s="103">
        <v>197459</v>
      </c>
      <c r="H1810" s="98"/>
    </row>
    <row r="1811" spans="2:9" x14ac:dyDescent="0.2">
      <c r="D1811" t="s">
        <v>325</v>
      </c>
      <c r="E1811" s="103">
        <v>66076</v>
      </c>
      <c r="F1811" s="103">
        <v>21454</v>
      </c>
    </row>
    <row r="1812" spans="2:9" x14ac:dyDescent="0.2">
      <c r="D1812" t="s">
        <v>326</v>
      </c>
      <c r="E1812" s="103">
        <v>2851</v>
      </c>
      <c r="F1812" s="103">
        <v>167110</v>
      </c>
    </row>
    <row r="1813" spans="2:9" x14ac:dyDescent="0.2">
      <c r="D1813" t="s">
        <v>191</v>
      </c>
      <c r="E1813" s="103">
        <v>62521</v>
      </c>
      <c r="F1813" s="103">
        <v>3838</v>
      </c>
      <c r="H1813" s="98"/>
    </row>
    <row r="1814" spans="2:9" x14ac:dyDescent="0.2">
      <c r="C1814" t="s">
        <v>191</v>
      </c>
      <c r="E1814" s="103">
        <v>110608</v>
      </c>
      <c r="F1814" s="103">
        <v>49025</v>
      </c>
      <c r="H1814" s="98"/>
      <c r="I1814" s="98"/>
    </row>
    <row r="1815" spans="2:9" x14ac:dyDescent="0.2">
      <c r="B1815" t="s">
        <v>22</v>
      </c>
      <c r="C1815" t="s">
        <v>327</v>
      </c>
      <c r="D1815" t="s">
        <v>205</v>
      </c>
      <c r="E1815" s="103">
        <v>167077</v>
      </c>
      <c r="F1815" s="103">
        <v>182304</v>
      </c>
    </row>
    <row r="1816" spans="2:9" x14ac:dyDescent="0.2">
      <c r="D1816" t="s">
        <v>262</v>
      </c>
      <c r="E1816" s="103">
        <v>27750</v>
      </c>
      <c r="F1816" s="103">
        <v>58396</v>
      </c>
    </row>
    <row r="1817" spans="2:9" x14ac:dyDescent="0.2">
      <c r="D1817" t="s">
        <v>263</v>
      </c>
      <c r="E1817" s="103">
        <v>142100</v>
      </c>
      <c r="F1817" s="103">
        <v>26135</v>
      </c>
    </row>
    <row r="1818" spans="2:9" x14ac:dyDescent="0.2">
      <c r="D1818" t="s">
        <v>328</v>
      </c>
      <c r="E1818" s="103">
        <v>130739</v>
      </c>
      <c r="F1818" s="103">
        <v>128562</v>
      </c>
    </row>
    <row r="1819" spans="2:9" x14ac:dyDescent="0.2">
      <c r="D1819" t="s">
        <v>191</v>
      </c>
      <c r="E1819" s="103">
        <v>5582</v>
      </c>
      <c r="F1819" s="103">
        <v>126453</v>
      </c>
      <c r="H1819" s="98"/>
      <c r="I1819" s="98"/>
    </row>
    <row r="1820" spans="2:9" x14ac:dyDescent="0.2">
      <c r="C1820" t="s">
        <v>39</v>
      </c>
      <c r="D1820" t="s">
        <v>330</v>
      </c>
      <c r="E1820" s="103">
        <v>39097</v>
      </c>
      <c r="F1820" s="103">
        <v>68411</v>
      </c>
    </row>
    <row r="1821" spans="2:9" x14ac:dyDescent="0.2">
      <c r="D1821" t="s">
        <v>331</v>
      </c>
      <c r="E1821" s="103">
        <v>10586</v>
      </c>
      <c r="F1821" s="103">
        <v>96214</v>
      </c>
    </row>
    <row r="1822" spans="2:9" x14ac:dyDescent="0.2">
      <c r="D1822" t="s">
        <v>332</v>
      </c>
      <c r="E1822" s="103">
        <v>183582</v>
      </c>
      <c r="F1822" s="103">
        <v>142432</v>
      </c>
      <c r="I1822" s="98"/>
    </row>
    <row r="1823" spans="2:9" x14ac:dyDescent="0.2">
      <c r="D1823" t="s">
        <v>191</v>
      </c>
      <c r="E1823" s="103">
        <v>131520</v>
      </c>
      <c r="F1823" s="103">
        <v>39354</v>
      </c>
      <c r="I1823" s="98"/>
    </row>
    <row r="1824" spans="2:9" x14ac:dyDescent="0.2">
      <c r="C1824" t="s">
        <v>334</v>
      </c>
      <c r="D1824" t="s">
        <v>209</v>
      </c>
      <c r="E1824" s="103">
        <v>147105</v>
      </c>
      <c r="F1824" s="103">
        <v>157630</v>
      </c>
    </row>
    <row r="1825" spans="2:16" x14ac:dyDescent="0.2">
      <c r="D1825" t="s">
        <v>211</v>
      </c>
      <c r="E1825" s="103">
        <v>79494</v>
      </c>
      <c r="F1825" s="103">
        <v>199752</v>
      </c>
    </row>
    <row r="1826" spans="2:16" x14ac:dyDescent="0.2">
      <c r="D1826" t="s">
        <v>191</v>
      </c>
      <c r="E1826" s="103">
        <v>105080</v>
      </c>
      <c r="F1826" s="103">
        <v>50345</v>
      </c>
    </row>
    <row r="1827" spans="2:16" x14ac:dyDescent="0.2">
      <c r="C1827" t="s">
        <v>40</v>
      </c>
      <c r="D1827" t="s">
        <v>343</v>
      </c>
      <c r="E1827" s="103">
        <v>115731</v>
      </c>
      <c r="F1827" s="103">
        <v>25701</v>
      </c>
    </row>
    <row r="1828" spans="2:16" x14ac:dyDescent="0.2">
      <c r="D1828" t="s">
        <v>344</v>
      </c>
      <c r="E1828" s="103">
        <v>169631</v>
      </c>
      <c r="F1828" s="103">
        <v>147450</v>
      </c>
    </row>
    <row r="1829" spans="2:16" x14ac:dyDescent="0.2">
      <c r="D1829" t="s">
        <v>191</v>
      </c>
      <c r="E1829" s="103">
        <v>170965</v>
      </c>
      <c r="F1829" s="103">
        <v>148841</v>
      </c>
    </row>
    <row r="1830" spans="2:16" x14ac:dyDescent="0.2">
      <c r="C1830" t="s">
        <v>38</v>
      </c>
      <c r="D1830" t="s">
        <v>346</v>
      </c>
      <c r="E1830" s="103">
        <v>73027</v>
      </c>
      <c r="F1830" s="103">
        <v>163457</v>
      </c>
    </row>
    <row r="1831" spans="2:16" x14ac:dyDescent="0.2">
      <c r="D1831" t="s">
        <v>191</v>
      </c>
      <c r="E1831" s="103">
        <v>20253</v>
      </c>
      <c r="F1831" s="103">
        <v>166271</v>
      </c>
    </row>
    <row r="1832" spans="2:16" x14ac:dyDescent="0.2">
      <c r="C1832" t="s">
        <v>191</v>
      </c>
      <c r="E1832" s="103">
        <v>151648</v>
      </c>
      <c r="F1832" s="103">
        <v>129752</v>
      </c>
      <c r="H1832" s="98"/>
      <c r="I1832" s="98"/>
    </row>
    <row r="1833" spans="2:16" x14ac:dyDescent="0.2">
      <c r="B1833" t="s">
        <v>23</v>
      </c>
      <c r="C1833" t="s">
        <v>349</v>
      </c>
      <c r="D1833" t="s">
        <v>215</v>
      </c>
      <c r="E1833" s="103">
        <v>10299</v>
      </c>
      <c r="F1833" s="103">
        <v>163280</v>
      </c>
      <c r="N1833" s="99"/>
      <c r="P1833" s="99"/>
    </row>
    <row r="1834" spans="2:16" x14ac:dyDescent="0.2">
      <c r="D1834" t="s">
        <v>216</v>
      </c>
      <c r="E1834" s="103">
        <v>50332</v>
      </c>
      <c r="F1834" s="103">
        <v>113505</v>
      </c>
    </row>
    <row r="1835" spans="2:16" x14ac:dyDescent="0.2">
      <c r="D1835" t="s">
        <v>217</v>
      </c>
      <c r="E1835" s="103">
        <v>58549</v>
      </c>
      <c r="F1835" s="103">
        <v>23540</v>
      </c>
    </row>
    <row r="1836" spans="2:16" x14ac:dyDescent="0.2">
      <c r="D1836" t="s">
        <v>218</v>
      </c>
      <c r="E1836" s="103">
        <v>35529</v>
      </c>
      <c r="F1836" s="103">
        <v>157187</v>
      </c>
    </row>
    <row r="1837" spans="2:16" x14ac:dyDescent="0.2">
      <c r="D1837" t="s">
        <v>191</v>
      </c>
      <c r="E1837" s="103">
        <v>47597</v>
      </c>
      <c r="F1837" s="103">
        <v>150215</v>
      </c>
      <c r="N1837" s="99"/>
    </row>
    <row r="1838" spans="2:16" x14ac:dyDescent="0.2">
      <c r="C1838" t="s">
        <v>25</v>
      </c>
      <c r="D1838" t="s">
        <v>219</v>
      </c>
      <c r="E1838" s="103">
        <v>190724</v>
      </c>
      <c r="F1838" s="103">
        <v>47621</v>
      </c>
    </row>
    <row r="1839" spans="2:16" x14ac:dyDescent="0.2">
      <c r="D1839" t="s">
        <v>220</v>
      </c>
      <c r="E1839" s="103">
        <v>78991</v>
      </c>
      <c r="F1839" s="103">
        <v>136423</v>
      </c>
    </row>
    <row r="1840" spans="2:16" x14ac:dyDescent="0.2">
      <c r="D1840" t="s">
        <v>257</v>
      </c>
      <c r="E1840" s="103">
        <v>90922</v>
      </c>
      <c r="F1840" s="103">
        <v>44389</v>
      </c>
    </row>
    <row r="1841" spans="3:16" x14ac:dyDescent="0.2">
      <c r="D1841" t="s">
        <v>221</v>
      </c>
      <c r="E1841" s="103">
        <v>1230</v>
      </c>
      <c r="F1841" s="103">
        <v>38263</v>
      </c>
    </row>
    <row r="1842" spans="3:16" x14ac:dyDescent="0.2">
      <c r="D1842" t="s">
        <v>351</v>
      </c>
      <c r="E1842" s="103">
        <v>124775</v>
      </c>
      <c r="F1842" s="103">
        <v>15719</v>
      </c>
    </row>
    <row r="1843" spans="3:16" x14ac:dyDescent="0.2">
      <c r="D1843" t="s">
        <v>191</v>
      </c>
      <c r="E1843" s="103">
        <v>7210</v>
      </c>
      <c r="F1843" s="103">
        <v>22985</v>
      </c>
    </row>
    <row r="1844" spans="3:16" x14ac:dyDescent="0.2">
      <c r="C1844" t="s">
        <v>352</v>
      </c>
      <c r="D1844" t="s">
        <v>353</v>
      </c>
      <c r="E1844" s="103">
        <v>97163</v>
      </c>
      <c r="F1844" s="103">
        <v>62650</v>
      </c>
    </row>
    <row r="1845" spans="3:16" x14ac:dyDescent="0.2">
      <c r="D1845" t="s">
        <v>354</v>
      </c>
      <c r="E1845" s="103">
        <v>10962</v>
      </c>
      <c r="F1845" s="103">
        <v>175336</v>
      </c>
    </row>
    <row r="1846" spans="3:16" x14ac:dyDescent="0.2">
      <c r="D1846" t="s">
        <v>355</v>
      </c>
      <c r="E1846" s="103">
        <v>78309</v>
      </c>
      <c r="F1846" s="103">
        <v>165390</v>
      </c>
    </row>
    <row r="1847" spans="3:16" x14ac:dyDescent="0.2">
      <c r="D1847" t="s">
        <v>222</v>
      </c>
      <c r="E1847" s="103">
        <v>76135</v>
      </c>
      <c r="F1847" s="103">
        <v>122510</v>
      </c>
    </row>
    <row r="1848" spans="3:16" x14ac:dyDescent="0.2">
      <c r="D1848" t="s">
        <v>356</v>
      </c>
      <c r="E1848" s="103">
        <v>515</v>
      </c>
      <c r="F1848" s="103">
        <v>8202</v>
      </c>
    </row>
    <row r="1849" spans="3:16" x14ac:dyDescent="0.2">
      <c r="D1849" t="s">
        <v>191</v>
      </c>
      <c r="E1849" s="103">
        <v>146081</v>
      </c>
      <c r="F1849" s="103">
        <v>94784</v>
      </c>
      <c r="H1849" s="98"/>
    </row>
    <row r="1850" spans="3:16" x14ac:dyDescent="0.2">
      <c r="C1850" t="s">
        <v>24</v>
      </c>
      <c r="D1850" t="s">
        <v>357</v>
      </c>
      <c r="E1850" s="103">
        <v>58162</v>
      </c>
      <c r="F1850" s="103">
        <v>139617</v>
      </c>
    </row>
    <row r="1851" spans="3:16" x14ac:dyDescent="0.2">
      <c r="D1851" t="s">
        <v>358</v>
      </c>
      <c r="E1851" s="103">
        <v>37439</v>
      </c>
      <c r="F1851" s="103">
        <v>149109</v>
      </c>
    </row>
    <row r="1852" spans="3:16" x14ac:dyDescent="0.2">
      <c r="D1852" t="s">
        <v>191</v>
      </c>
      <c r="E1852" s="103">
        <v>160013</v>
      </c>
      <c r="F1852" s="103">
        <v>133474</v>
      </c>
    </row>
    <row r="1853" spans="3:16" x14ac:dyDescent="0.2">
      <c r="C1853" t="s">
        <v>360</v>
      </c>
      <c r="D1853" t="s">
        <v>224</v>
      </c>
      <c r="E1853" s="103">
        <v>9131</v>
      </c>
      <c r="F1853" s="103">
        <v>73175</v>
      </c>
      <c r="N1853" s="99"/>
      <c r="P1853" s="99"/>
    </row>
    <row r="1854" spans="3:16" x14ac:dyDescent="0.2">
      <c r="D1854" t="s">
        <v>267</v>
      </c>
      <c r="E1854" s="103">
        <v>63</v>
      </c>
      <c r="F1854" s="103">
        <v>78187</v>
      </c>
    </row>
    <row r="1855" spans="3:16" x14ac:dyDescent="0.2">
      <c r="D1855" t="s">
        <v>225</v>
      </c>
      <c r="E1855" s="103">
        <v>21045</v>
      </c>
      <c r="F1855" s="103">
        <v>165781</v>
      </c>
    </row>
    <row r="1856" spans="3:16" x14ac:dyDescent="0.2">
      <c r="D1856" t="s">
        <v>226</v>
      </c>
      <c r="E1856" s="103">
        <v>193529</v>
      </c>
      <c r="F1856" s="103">
        <v>180392</v>
      </c>
      <c r="N1856" s="99"/>
    </row>
    <row r="1857" spans="2:16" x14ac:dyDescent="0.2">
      <c r="D1857" t="s">
        <v>191</v>
      </c>
      <c r="E1857" s="103">
        <v>142840</v>
      </c>
      <c r="F1857" s="103">
        <v>121431</v>
      </c>
    </row>
    <row r="1858" spans="2:16" x14ac:dyDescent="0.2">
      <c r="C1858" t="s">
        <v>362</v>
      </c>
      <c r="D1858" t="s">
        <v>227</v>
      </c>
      <c r="E1858" s="103">
        <v>87113</v>
      </c>
      <c r="F1858" s="103">
        <v>6067</v>
      </c>
    </row>
    <row r="1859" spans="2:16" x14ac:dyDescent="0.2">
      <c r="D1859" t="s">
        <v>191</v>
      </c>
      <c r="E1859" s="103">
        <v>118475</v>
      </c>
      <c r="F1859" s="103">
        <v>21912</v>
      </c>
    </row>
    <row r="1860" spans="2:16" x14ac:dyDescent="0.2">
      <c r="C1860" t="s">
        <v>364</v>
      </c>
      <c r="D1860" t="s">
        <v>365</v>
      </c>
      <c r="E1860" s="103">
        <v>20907</v>
      </c>
      <c r="F1860" s="103">
        <v>82288</v>
      </c>
    </row>
    <row r="1861" spans="2:16" x14ac:dyDescent="0.2">
      <c r="D1861" t="s">
        <v>191</v>
      </c>
      <c r="E1861" s="103">
        <v>894</v>
      </c>
      <c r="F1861" s="103">
        <v>116659</v>
      </c>
    </row>
    <row r="1862" spans="2:16" x14ac:dyDescent="0.2">
      <c r="C1862" t="s">
        <v>26</v>
      </c>
      <c r="D1862" t="s">
        <v>231</v>
      </c>
      <c r="E1862" s="103">
        <v>139535</v>
      </c>
      <c r="F1862" s="103">
        <v>83519</v>
      </c>
    </row>
    <row r="1863" spans="2:16" x14ac:dyDescent="0.2">
      <c r="D1863" t="s">
        <v>367</v>
      </c>
      <c r="E1863" s="103">
        <v>51990</v>
      </c>
      <c r="F1863" s="103">
        <v>104121</v>
      </c>
    </row>
    <row r="1864" spans="2:16" x14ac:dyDescent="0.2">
      <c r="D1864" t="s">
        <v>368</v>
      </c>
      <c r="E1864" s="103">
        <v>5234</v>
      </c>
      <c r="F1864" s="103">
        <v>8552</v>
      </c>
      <c r="N1864" s="99"/>
      <c r="P1864" s="99"/>
    </row>
    <row r="1865" spans="2:16" x14ac:dyDescent="0.2">
      <c r="D1865" t="s">
        <v>191</v>
      </c>
      <c r="E1865" s="103">
        <v>64065</v>
      </c>
      <c r="F1865" s="103">
        <v>35456</v>
      </c>
    </row>
    <row r="1866" spans="2:16" x14ac:dyDescent="0.2">
      <c r="C1866" t="s">
        <v>369</v>
      </c>
      <c r="D1866" t="s">
        <v>234</v>
      </c>
      <c r="E1866" s="103">
        <v>73569</v>
      </c>
      <c r="F1866" s="103">
        <v>157726</v>
      </c>
    </row>
    <row r="1867" spans="2:16" x14ac:dyDescent="0.2">
      <c r="D1867" t="s">
        <v>370</v>
      </c>
      <c r="E1867" s="103">
        <v>39565</v>
      </c>
      <c r="F1867" s="103">
        <v>127100</v>
      </c>
    </row>
    <row r="1868" spans="2:16" x14ac:dyDescent="0.2">
      <c r="D1868" t="s">
        <v>191</v>
      </c>
      <c r="E1868" s="103">
        <v>82537</v>
      </c>
      <c r="F1868" s="103">
        <v>119891</v>
      </c>
    </row>
    <row r="1869" spans="2:16" x14ac:dyDescent="0.2">
      <c r="C1869" t="s">
        <v>191</v>
      </c>
      <c r="E1869" s="103">
        <v>73619</v>
      </c>
      <c r="F1869" s="103">
        <v>164985</v>
      </c>
      <c r="H1869" s="98"/>
    </row>
    <row r="1870" spans="2:16" x14ac:dyDescent="0.2">
      <c r="B1870" t="s">
        <v>19</v>
      </c>
      <c r="C1870" t="s">
        <v>371</v>
      </c>
      <c r="D1870" t="s">
        <v>373</v>
      </c>
      <c r="E1870" s="103">
        <v>131563</v>
      </c>
      <c r="F1870" s="103">
        <v>185002</v>
      </c>
    </row>
    <row r="1871" spans="2:16" x14ac:dyDescent="0.2">
      <c r="D1871" t="s">
        <v>374</v>
      </c>
      <c r="E1871" s="103">
        <v>180097</v>
      </c>
      <c r="F1871" s="103">
        <v>123417</v>
      </c>
    </row>
    <row r="1872" spans="2:16" x14ac:dyDescent="0.2">
      <c r="D1872" t="s">
        <v>377</v>
      </c>
      <c r="E1872" s="103">
        <v>186103</v>
      </c>
      <c r="F1872" s="103">
        <v>42464</v>
      </c>
      <c r="I1872" s="98"/>
    </row>
    <row r="1873" spans="3:9" x14ac:dyDescent="0.2">
      <c r="D1873" t="s">
        <v>191</v>
      </c>
      <c r="E1873" s="103">
        <v>195481</v>
      </c>
      <c r="F1873" s="103">
        <v>64568</v>
      </c>
      <c r="I1873" s="98"/>
    </row>
    <row r="1874" spans="3:9" x14ac:dyDescent="0.2">
      <c r="C1874" t="s">
        <v>382</v>
      </c>
      <c r="D1874" t="s">
        <v>383</v>
      </c>
      <c r="E1874" s="103">
        <v>91186</v>
      </c>
      <c r="F1874" s="103">
        <v>6477</v>
      </c>
    </row>
    <row r="1875" spans="3:9" x14ac:dyDescent="0.2">
      <c r="D1875" t="s">
        <v>384</v>
      </c>
      <c r="E1875" s="103">
        <v>110776</v>
      </c>
      <c r="F1875" s="103">
        <v>164360</v>
      </c>
    </row>
    <row r="1876" spans="3:9" x14ac:dyDescent="0.2">
      <c r="D1876" t="s">
        <v>385</v>
      </c>
      <c r="E1876" s="103">
        <v>36852</v>
      </c>
      <c r="F1876" s="103">
        <v>73154</v>
      </c>
    </row>
    <row r="1877" spans="3:9" x14ac:dyDescent="0.2">
      <c r="D1877" t="s">
        <v>386</v>
      </c>
      <c r="E1877" s="103">
        <v>147085</v>
      </c>
      <c r="F1877" s="103">
        <v>10483</v>
      </c>
    </row>
    <row r="1878" spans="3:9" x14ac:dyDescent="0.2">
      <c r="D1878" t="s">
        <v>387</v>
      </c>
      <c r="E1878" s="103">
        <v>30674</v>
      </c>
      <c r="F1878" s="103">
        <v>37060</v>
      </c>
    </row>
    <row r="1879" spans="3:9" x14ac:dyDescent="0.2">
      <c r="D1879" t="s">
        <v>191</v>
      </c>
      <c r="E1879" s="103">
        <v>48000</v>
      </c>
      <c r="F1879" s="103">
        <v>144970</v>
      </c>
      <c r="H1879" s="98"/>
      <c r="I1879" s="98"/>
    </row>
    <row r="1880" spans="3:9" x14ac:dyDescent="0.2">
      <c r="C1880" t="s">
        <v>388</v>
      </c>
      <c r="D1880" t="s">
        <v>236</v>
      </c>
      <c r="E1880" s="103">
        <v>194332</v>
      </c>
      <c r="F1880" s="103">
        <v>40402</v>
      </c>
    </row>
    <row r="1881" spans="3:9" x14ac:dyDescent="0.2">
      <c r="D1881" t="s">
        <v>390</v>
      </c>
      <c r="E1881" s="103">
        <v>36894</v>
      </c>
      <c r="F1881" s="103">
        <v>59141</v>
      </c>
      <c r="H1881" s="98"/>
      <c r="I1881" s="98"/>
    </row>
    <row r="1882" spans="3:9" x14ac:dyDescent="0.2">
      <c r="D1882" t="s">
        <v>391</v>
      </c>
      <c r="E1882" s="103">
        <v>46584</v>
      </c>
      <c r="F1882" s="103">
        <v>192476</v>
      </c>
    </row>
    <row r="1883" spans="3:9" x14ac:dyDescent="0.2">
      <c r="D1883" t="s">
        <v>191</v>
      </c>
      <c r="E1883" s="103">
        <v>141762</v>
      </c>
      <c r="F1883" s="103">
        <v>81617</v>
      </c>
      <c r="H1883" s="98"/>
      <c r="I1883" s="98"/>
    </row>
    <row r="1884" spans="3:9" x14ac:dyDescent="0.2">
      <c r="C1884" t="s">
        <v>20</v>
      </c>
      <c r="D1884" t="s">
        <v>237</v>
      </c>
      <c r="E1884" s="103">
        <v>160125</v>
      </c>
      <c r="F1884" s="103">
        <v>76316</v>
      </c>
    </row>
    <row r="1885" spans="3:9" x14ac:dyDescent="0.2">
      <c r="D1885" t="s">
        <v>238</v>
      </c>
      <c r="E1885" s="103">
        <v>5068</v>
      </c>
      <c r="F1885" s="103">
        <v>141601</v>
      </c>
    </row>
    <row r="1886" spans="3:9" x14ac:dyDescent="0.2">
      <c r="D1886" t="s">
        <v>191</v>
      </c>
      <c r="E1886" s="103">
        <v>51986</v>
      </c>
      <c r="F1886" s="103">
        <v>124050</v>
      </c>
    </row>
    <row r="1887" spans="3:9" x14ac:dyDescent="0.2">
      <c r="C1887" t="s">
        <v>392</v>
      </c>
      <c r="D1887" t="s">
        <v>240</v>
      </c>
      <c r="E1887" s="103">
        <v>71</v>
      </c>
      <c r="F1887" s="103">
        <v>20201</v>
      </c>
    </row>
    <row r="1888" spans="3:9" x14ac:dyDescent="0.2">
      <c r="D1888" t="s">
        <v>393</v>
      </c>
      <c r="E1888" s="103">
        <v>48312</v>
      </c>
      <c r="F1888" s="103">
        <v>111366</v>
      </c>
    </row>
    <row r="1889" spans="2:9" x14ac:dyDescent="0.2">
      <c r="D1889" t="s">
        <v>241</v>
      </c>
      <c r="E1889" s="103">
        <v>108916</v>
      </c>
      <c r="F1889" s="103">
        <v>25270</v>
      </c>
    </row>
    <row r="1890" spans="2:9" x14ac:dyDescent="0.2">
      <c r="D1890" t="s">
        <v>191</v>
      </c>
      <c r="E1890" s="103">
        <v>9730</v>
      </c>
      <c r="F1890" s="103">
        <v>142352</v>
      </c>
      <c r="H1890" s="98"/>
    </row>
    <row r="1891" spans="2:9" x14ac:dyDescent="0.2">
      <c r="C1891" t="s">
        <v>394</v>
      </c>
      <c r="D1891" t="s">
        <v>395</v>
      </c>
      <c r="E1891" s="103">
        <v>141045</v>
      </c>
      <c r="F1891" s="103">
        <v>125944</v>
      </c>
    </row>
    <row r="1892" spans="2:9" x14ac:dyDescent="0.2">
      <c r="D1892" t="s">
        <v>396</v>
      </c>
      <c r="E1892" s="103">
        <v>75665</v>
      </c>
      <c r="F1892" s="103">
        <v>30173</v>
      </c>
    </row>
    <row r="1893" spans="2:9" x14ac:dyDescent="0.2">
      <c r="D1893" t="s">
        <v>191</v>
      </c>
      <c r="E1893" s="103">
        <v>101626</v>
      </c>
      <c r="F1893" s="103">
        <v>48301</v>
      </c>
    </row>
    <row r="1894" spans="2:9" x14ac:dyDescent="0.2">
      <c r="C1894" t="s">
        <v>398</v>
      </c>
      <c r="D1894" t="s">
        <v>399</v>
      </c>
      <c r="E1894" s="103">
        <v>113124</v>
      </c>
      <c r="F1894" s="103">
        <v>6458</v>
      </c>
    </row>
    <row r="1895" spans="2:9" x14ac:dyDescent="0.2">
      <c r="D1895" t="s">
        <v>191</v>
      </c>
      <c r="E1895" s="103">
        <v>23431</v>
      </c>
      <c r="F1895" s="103">
        <v>178980</v>
      </c>
    </row>
    <row r="1896" spans="2:9" x14ac:dyDescent="0.2">
      <c r="C1896" t="s">
        <v>401</v>
      </c>
      <c r="D1896" t="s">
        <v>242</v>
      </c>
      <c r="E1896" s="103">
        <v>108229</v>
      </c>
      <c r="F1896" s="103">
        <v>138590</v>
      </c>
    </row>
    <row r="1897" spans="2:9" x14ac:dyDescent="0.2">
      <c r="D1897" t="s">
        <v>243</v>
      </c>
      <c r="E1897" s="103">
        <v>70240</v>
      </c>
      <c r="F1897" s="103">
        <v>5371</v>
      </c>
    </row>
    <row r="1898" spans="2:9" x14ac:dyDescent="0.2">
      <c r="D1898" t="s">
        <v>402</v>
      </c>
      <c r="E1898" s="103">
        <v>109419</v>
      </c>
      <c r="F1898" s="103">
        <v>175985</v>
      </c>
    </row>
    <row r="1899" spans="2:9" x14ac:dyDescent="0.2">
      <c r="D1899" t="s">
        <v>244</v>
      </c>
      <c r="E1899" s="103">
        <v>46571</v>
      </c>
      <c r="F1899" s="103">
        <v>11731</v>
      </c>
    </row>
    <row r="1900" spans="2:9" x14ac:dyDescent="0.2">
      <c r="D1900" t="s">
        <v>191</v>
      </c>
      <c r="E1900" s="103">
        <v>112486</v>
      </c>
      <c r="F1900" s="103">
        <v>185298</v>
      </c>
    </row>
    <row r="1901" spans="2:9" x14ac:dyDescent="0.2">
      <c r="C1901" t="s">
        <v>191</v>
      </c>
      <c r="E1901" s="103">
        <v>114504</v>
      </c>
      <c r="F1901" s="103">
        <v>191749</v>
      </c>
      <c r="H1901" s="98"/>
      <c r="I1901" s="98"/>
    </row>
    <row r="1902" spans="2:9" x14ac:dyDescent="0.2">
      <c r="B1902" t="s">
        <v>18</v>
      </c>
      <c r="C1902" t="s">
        <v>403</v>
      </c>
      <c r="D1902" t="s">
        <v>404</v>
      </c>
      <c r="E1902" s="103">
        <v>34521</v>
      </c>
      <c r="F1902" s="103">
        <v>2834</v>
      </c>
    </row>
    <row r="1903" spans="2:9" x14ac:dyDescent="0.2">
      <c r="D1903" t="s">
        <v>406</v>
      </c>
      <c r="E1903" s="103">
        <v>124985</v>
      </c>
      <c r="F1903" s="103">
        <v>98618</v>
      </c>
    </row>
    <row r="1904" spans="2:9" x14ac:dyDescent="0.2">
      <c r="D1904" t="s">
        <v>409</v>
      </c>
      <c r="E1904" s="103">
        <v>162416</v>
      </c>
      <c r="F1904" s="103">
        <v>165462</v>
      </c>
    </row>
    <row r="1905" spans="3:8" x14ac:dyDescent="0.2">
      <c r="D1905" t="s">
        <v>410</v>
      </c>
      <c r="E1905" s="103">
        <v>38525</v>
      </c>
      <c r="F1905" s="103">
        <v>150225</v>
      </c>
    </row>
    <row r="1906" spans="3:8" x14ac:dyDescent="0.2">
      <c r="D1906" t="s">
        <v>191</v>
      </c>
      <c r="E1906" s="103">
        <v>118681</v>
      </c>
      <c r="F1906" s="103">
        <v>8756</v>
      </c>
    </row>
    <row r="1907" spans="3:8" x14ac:dyDescent="0.2">
      <c r="C1907" t="s">
        <v>425</v>
      </c>
      <c r="D1907" t="s">
        <v>428</v>
      </c>
      <c r="E1907" s="103">
        <v>151748</v>
      </c>
      <c r="F1907" s="103">
        <v>66401</v>
      </c>
    </row>
    <row r="1908" spans="3:8" x14ac:dyDescent="0.2">
      <c r="D1908" t="s">
        <v>432</v>
      </c>
      <c r="E1908" s="103">
        <v>139120</v>
      </c>
      <c r="F1908" s="103">
        <v>132212</v>
      </c>
    </row>
    <row r="1909" spans="3:8" x14ac:dyDescent="0.2">
      <c r="D1909" t="s">
        <v>191</v>
      </c>
      <c r="E1909" s="103">
        <v>72583</v>
      </c>
      <c r="F1909" s="103">
        <v>157188</v>
      </c>
    </row>
    <row r="1910" spans="3:8" x14ac:dyDescent="0.2">
      <c r="C1910" t="s">
        <v>433</v>
      </c>
      <c r="D1910" t="s">
        <v>436</v>
      </c>
      <c r="E1910" s="103">
        <v>198943</v>
      </c>
      <c r="F1910" s="103">
        <v>154704</v>
      </c>
    </row>
    <row r="1911" spans="3:8" x14ac:dyDescent="0.2">
      <c r="D1911" t="s">
        <v>437</v>
      </c>
      <c r="E1911" s="103">
        <v>136873</v>
      </c>
      <c r="F1911" s="103">
        <v>7415</v>
      </c>
    </row>
    <row r="1912" spans="3:8" x14ac:dyDescent="0.2">
      <c r="D1912" t="s">
        <v>191</v>
      </c>
      <c r="E1912" s="103">
        <v>54387</v>
      </c>
      <c r="F1912" s="103">
        <v>115454</v>
      </c>
    </row>
    <row r="1913" spans="3:8" x14ac:dyDescent="0.2">
      <c r="C1913" t="s">
        <v>33</v>
      </c>
      <c r="D1913" t="s">
        <v>444</v>
      </c>
      <c r="E1913" s="103">
        <v>79293</v>
      </c>
      <c r="F1913" s="103">
        <v>125872</v>
      </c>
    </row>
    <row r="1914" spans="3:8" x14ac:dyDescent="0.2">
      <c r="D1914" t="s">
        <v>191</v>
      </c>
      <c r="E1914" s="103">
        <v>89960</v>
      </c>
      <c r="F1914" s="103">
        <v>121436</v>
      </c>
    </row>
    <row r="1915" spans="3:8" x14ac:dyDescent="0.2">
      <c r="C1915" t="s">
        <v>32</v>
      </c>
      <c r="D1915" t="s">
        <v>450</v>
      </c>
      <c r="E1915" s="103">
        <v>157836</v>
      </c>
      <c r="F1915" s="103">
        <v>90568</v>
      </c>
    </row>
    <row r="1916" spans="3:8" x14ac:dyDescent="0.2">
      <c r="D1916" t="s">
        <v>452</v>
      </c>
      <c r="E1916" s="103">
        <v>158630</v>
      </c>
      <c r="F1916" s="103">
        <v>191035</v>
      </c>
    </row>
    <row r="1917" spans="3:8" x14ac:dyDescent="0.2">
      <c r="D1917" t="s">
        <v>453</v>
      </c>
      <c r="E1917" s="103">
        <v>188580</v>
      </c>
      <c r="F1917" s="103">
        <v>68883</v>
      </c>
    </row>
    <row r="1918" spans="3:8" x14ac:dyDescent="0.2">
      <c r="D1918" t="s">
        <v>455</v>
      </c>
      <c r="E1918" s="103">
        <v>4113</v>
      </c>
      <c r="F1918" s="103">
        <v>17611</v>
      </c>
    </row>
    <row r="1919" spans="3:8" x14ac:dyDescent="0.2">
      <c r="D1919" t="s">
        <v>191</v>
      </c>
      <c r="E1919" s="103">
        <v>185686</v>
      </c>
      <c r="F1919" s="103">
        <v>69375</v>
      </c>
    </row>
    <row r="1920" spans="3:8" x14ac:dyDescent="0.2">
      <c r="C1920" t="s">
        <v>456</v>
      </c>
      <c r="D1920" t="s">
        <v>457</v>
      </c>
      <c r="E1920" s="103">
        <v>49009</v>
      </c>
      <c r="F1920" s="103">
        <v>99467</v>
      </c>
      <c r="H1920" s="98"/>
    </row>
    <row r="1921" spans="2:9" x14ac:dyDescent="0.2">
      <c r="D1921" t="s">
        <v>458</v>
      </c>
      <c r="E1921" s="103">
        <v>17016</v>
      </c>
      <c r="F1921" s="103">
        <v>196783</v>
      </c>
    </row>
    <row r="1922" spans="2:9" x14ac:dyDescent="0.2">
      <c r="D1922" t="s">
        <v>459</v>
      </c>
      <c r="E1922" s="103">
        <v>50143</v>
      </c>
      <c r="F1922" s="103">
        <v>184657</v>
      </c>
    </row>
    <row r="1923" spans="2:9" x14ac:dyDescent="0.2">
      <c r="D1923" t="s">
        <v>460</v>
      </c>
      <c r="E1923" s="103">
        <v>69706</v>
      </c>
      <c r="F1923" s="103">
        <v>79610</v>
      </c>
      <c r="H1923" s="98"/>
    </row>
    <row r="1924" spans="2:9" x14ac:dyDescent="0.2">
      <c r="D1924" t="s">
        <v>462</v>
      </c>
      <c r="E1924" s="103">
        <v>75147</v>
      </c>
      <c r="F1924" s="103">
        <v>25833</v>
      </c>
    </row>
    <row r="1925" spans="2:9" x14ac:dyDescent="0.2">
      <c r="D1925" t="s">
        <v>191</v>
      </c>
      <c r="E1925" s="103">
        <v>132703</v>
      </c>
      <c r="F1925" s="103">
        <v>11637</v>
      </c>
      <c r="H1925" s="98"/>
      <c r="I1925" s="98"/>
    </row>
    <row r="1926" spans="2:9" x14ac:dyDescent="0.2">
      <c r="C1926" t="s">
        <v>191</v>
      </c>
      <c r="E1926" s="103">
        <v>16403</v>
      </c>
      <c r="F1926" s="103">
        <v>21766</v>
      </c>
      <c r="H1926" s="98"/>
      <c r="I1926" s="98"/>
    </row>
    <row r="1927" spans="2:9" x14ac:dyDescent="0.2">
      <c r="B1927" t="s">
        <v>464</v>
      </c>
      <c r="C1927" t="s">
        <v>468</v>
      </c>
      <c r="D1927" t="s">
        <v>469</v>
      </c>
      <c r="E1927" s="103">
        <v>49886</v>
      </c>
      <c r="F1927" s="103">
        <v>169845</v>
      </c>
    </row>
    <row r="1928" spans="2:9" x14ac:dyDescent="0.2">
      <c r="D1928" t="s">
        <v>191</v>
      </c>
      <c r="E1928" s="103">
        <v>92168</v>
      </c>
      <c r="F1928" s="103">
        <v>142649</v>
      </c>
    </row>
    <row r="1929" spans="2:9" x14ac:dyDescent="0.2">
      <c r="C1929" t="s">
        <v>8</v>
      </c>
      <c r="D1929" t="s">
        <v>471</v>
      </c>
      <c r="E1929" s="103">
        <v>197377</v>
      </c>
      <c r="F1929" s="103">
        <v>160999</v>
      </c>
    </row>
    <row r="1930" spans="2:9" x14ac:dyDescent="0.2">
      <c r="D1930" t="s">
        <v>191</v>
      </c>
      <c r="E1930" s="103">
        <v>89280</v>
      </c>
      <c r="F1930" s="103">
        <v>50394</v>
      </c>
    </row>
    <row r="1931" spans="2:9" x14ac:dyDescent="0.2">
      <c r="C1931" t="s">
        <v>191</v>
      </c>
      <c r="E1931" s="103">
        <v>127243</v>
      </c>
      <c r="F1931" s="103">
        <v>94761</v>
      </c>
    </row>
    <row r="1932" spans="2:9" x14ac:dyDescent="0.2">
      <c r="B1932" t="s">
        <v>472</v>
      </c>
      <c r="C1932" t="s">
        <v>473</v>
      </c>
      <c r="D1932" t="s">
        <v>474</v>
      </c>
      <c r="E1932" s="103">
        <v>293</v>
      </c>
      <c r="F1932" s="103">
        <v>174982</v>
      </c>
    </row>
    <row r="1933" spans="2:9" x14ac:dyDescent="0.2">
      <c r="D1933" t="s">
        <v>476</v>
      </c>
      <c r="E1933" s="103">
        <v>148349</v>
      </c>
      <c r="F1933" s="103">
        <v>73579</v>
      </c>
    </row>
    <row r="1934" spans="2:9" x14ac:dyDescent="0.2">
      <c r="D1934" t="s">
        <v>191</v>
      </c>
      <c r="E1934" s="103">
        <v>31920</v>
      </c>
      <c r="F1934" s="103">
        <v>93501</v>
      </c>
    </row>
    <row r="1935" spans="2:9" x14ac:dyDescent="0.2">
      <c r="C1935" t="s">
        <v>477</v>
      </c>
      <c r="D1935" t="s">
        <v>478</v>
      </c>
      <c r="E1935" s="103">
        <v>28852</v>
      </c>
      <c r="F1935" s="103">
        <v>50165</v>
      </c>
    </row>
    <row r="1936" spans="2:9" x14ac:dyDescent="0.2">
      <c r="D1936" t="s">
        <v>191</v>
      </c>
      <c r="E1936" s="103">
        <v>32707</v>
      </c>
      <c r="F1936" s="103">
        <v>109845</v>
      </c>
    </row>
    <row r="1937" spans="3:9" x14ac:dyDescent="0.2">
      <c r="C1937" t="s">
        <v>17</v>
      </c>
      <c r="D1937" t="s">
        <v>481</v>
      </c>
      <c r="E1937" s="103">
        <v>27757</v>
      </c>
      <c r="F1937" s="103">
        <v>195048</v>
      </c>
    </row>
    <row r="1938" spans="3:9" x14ac:dyDescent="0.2">
      <c r="D1938" t="s">
        <v>191</v>
      </c>
      <c r="E1938" s="103">
        <v>161476</v>
      </c>
      <c r="F1938" s="103">
        <v>131139</v>
      </c>
    </row>
    <row r="1939" spans="3:9" x14ac:dyDescent="0.2">
      <c r="C1939" t="s">
        <v>16</v>
      </c>
      <c r="D1939" t="s">
        <v>483</v>
      </c>
      <c r="E1939" s="103">
        <v>178220</v>
      </c>
      <c r="F1939" s="103">
        <v>128990</v>
      </c>
    </row>
    <row r="1940" spans="3:9" x14ac:dyDescent="0.2">
      <c r="D1940" t="s">
        <v>191</v>
      </c>
      <c r="E1940" s="103">
        <v>137551</v>
      </c>
      <c r="F1940" s="103">
        <v>61985</v>
      </c>
    </row>
    <row r="1941" spans="3:9" x14ac:dyDescent="0.2">
      <c r="C1941" t="s">
        <v>170</v>
      </c>
      <c r="D1941" t="s">
        <v>487</v>
      </c>
      <c r="E1941" s="103">
        <v>24753</v>
      </c>
      <c r="F1941" s="103">
        <v>136848</v>
      </c>
      <c r="H1941" s="98"/>
      <c r="I1941" s="98"/>
    </row>
    <row r="1942" spans="3:9" x14ac:dyDescent="0.2">
      <c r="D1942" t="s">
        <v>172</v>
      </c>
      <c r="E1942" s="103">
        <v>197521</v>
      </c>
      <c r="F1942" s="103">
        <v>65819</v>
      </c>
    </row>
    <row r="1943" spans="3:9" x14ac:dyDescent="0.2">
      <c r="D1943" t="s">
        <v>191</v>
      </c>
      <c r="E1943" s="103">
        <v>193781</v>
      </c>
      <c r="F1943" s="103">
        <v>123616</v>
      </c>
      <c r="H1943" s="98"/>
      <c r="I1943" s="98"/>
    </row>
    <row r="1944" spans="3:9" x14ac:dyDescent="0.2">
      <c r="C1944" t="s">
        <v>489</v>
      </c>
      <c r="D1944" t="s">
        <v>490</v>
      </c>
      <c r="E1944" s="103">
        <v>139355</v>
      </c>
      <c r="F1944" s="103">
        <v>70002</v>
      </c>
    </row>
    <row r="1945" spans="3:9" x14ac:dyDescent="0.2">
      <c r="D1945" t="s">
        <v>491</v>
      </c>
      <c r="E1945" s="103">
        <v>71721</v>
      </c>
      <c r="F1945" s="103">
        <v>118305</v>
      </c>
    </row>
    <row r="1946" spans="3:9" x14ac:dyDescent="0.2">
      <c r="D1946" t="s">
        <v>492</v>
      </c>
      <c r="E1946" s="103">
        <v>41009</v>
      </c>
      <c r="F1946" s="103">
        <v>48098</v>
      </c>
    </row>
    <row r="1947" spans="3:9" x14ac:dyDescent="0.2">
      <c r="D1947" t="s">
        <v>493</v>
      </c>
      <c r="E1947" s="103">
        <v>15688</v>
      </c>
      <c r="F1947" s="103">
        <v>178373</v>
      </c>
    </row>
    <row r="1948" spans="3:9" x14ac:dyDescent="0.2">
      <c r="D1948" t="s">
        <v>494</v>
      </c>
      <c r="E1948" s="103">
        <v>57909</v>
      </c>
      <c r="F1948" s="103">
        <v>64649</v>
      </c>
    </row>
    <row r="1949" spans="3:9" x14ac:dyDescent="0.2">
      <c r="D1949" t="s">
        <v>191</v>
      </c>
      <c r="E1949" s="103">
        <v>180040</v>
      </c>
      <c r="F1949" s="103">
        <v>24988</v>
      </c>
      <c r="H1949" s="98"/>
    </row>
    <row r="1950" spans="3:9" x14ac:dyDescent="0.2">
      <c r="C1950" t="s">
        <v>495</v>
      </c>
      <c r="D1950" t="s">
        <v>496</v>
      </c>
      <c r="E1950" s="103">
        <v>153159</v>
      </c>
      <c r="F1950" s="103">
        <v>45053</v>
      </c>
    </row>
    <row r="1951" spans="3:9" x14ac:dyDescent="0.2">
      <c r="D1951" t="s">
        <v>497</v>
      </c>
      <c r="E1951" s="103">
        <v>188399</v>
      </c>
      <c r="F1951" s="103">
        <v>13794</v>
      </c>
    </row>
    <row r="1952" spans="3:9" x14ac:dyDescent="0.2">
      <c r="D1952" t="s">
        <v>498</v>
      </c>
      <c r="E1952" s="103">
        <v>130570</v>
      </c>
      <c r="F1952" s="103">
        <v>154488</v>
      </c>
    </row>
    <row r="1953" spans="2:9" x14ac:dyDescent="0.2">
      <c r="D1953" t="s">
        <v>191</v>
      </c>
      <c r="E1953" s="103">
        <v>86886</v>
      </c>
      <c r="F1953" s="103">
        <v>186462</v>
      </c>
    </row>
    <row r="1954" spans="2:9" x14ac:dyDescent="0.2">
      <c r="C1954" t="s">
        <v>499</v>
      </c>
      <c r="D1954" t="s">
        <v>501</v>
      </c>
      <c r="E1954" s="103">
        <v>173500</v>
      </c>
      <c r="F1954" s="103">
        <v>118047</v>
      </c>
    </row>
    <row r="1955" spans="2:9" x14ac:dyDescent="0.2">
      <c r="D1955" t="s">
        <v>191</v>
      </c>
      <c r="E1955" s="103">
        <v>114705</v>
      </c>
      <c r="F1955" s="103">
        <v>180037</v>
      </c>
    </row>
    <row r="1956" spans="2:9" x14ac:dyDescent="0.2">
      <c r="C1956" t="s">
        <v>191</v>
      </c>
      <c r="E1956" s="103">
        <v>118151</v>
      </c>
      <c r="F1956" s="103">
        <v>189563</v>
      </c>
      <c r="H1956" s="98"/>
      <c r="I1956" s="98"/>
    </row>
    <row r="1957" spans="2:9" x14ac:dyDescent="0.2">
      <c r="B1957" t="s">
        <v>166</v>
      </c>
      <c r="C1957" t="s">
        <v>167</v>
      </c>
      <c r="D1957" t="s">
        <v>503</v>
      </c>
      <c r="E1957" s="103">
        <v>65400</v>
      </c>
      <c r="F1957" s="103">
        <v>62807</v>
      </c>
    </row>
    <row r="1958" spans="2:9" x14ac:dyDescent="0.2">
      <c r="D1958" t="s">
        <v>504</v>
      </c>
      <c r="E1958" s="103">
        <v>164575</v>
      </c>
      <c r="F1958" s="103">
        <v>47761</v>
      </c>
    </row>
    <row r="1959" spans="2:9" x14ac:dyDescent="0.2">
      <c r="D1959" t="s">
        <v>191</v>
      </c>
      <c r="E1959" s="103">
        <v>149123</v>
      </c>
      <c r="F1959" s="103">
        <v>176065</v>
      </c>
    </row>
    <row r="1960" spans="2:9" x14ac:dyDescent="0.2">
      <c r="C1960" t="s">
        <v>168</v>
      </c>
      <c r="D1960" t="s">
        <v>506</v>
      </c>
      <c r="E1960" s="103">
        <v>76240</v>
      </c>
      <c r="F1960" s="103">
        <v>22448</v>
      </c>
    </row>
    <row r="1961" spans="2:9" x14ac:dyDescent="0.2">
      <c r="D1961" t="s">
        <v>507</v>
      </c>
      <c r="E1961" s="103">
        <v>139674</v>
      </c>
      <c r="F1961" s="103">
        <v>4584</v>
      </c>
    </row>
    <row r="1962" spans="2:9" x14ac:dyDescent="0.2">
      <c r="D1962" t="s">
        <v>78</v>
      </c>
      <c r="E1962" s="103">
        <v>11661</v>
      </c>
      <c r="F1962" s="103">
        <v>15390</v>
      </c>
    </row>
    <row r="1963" spans="2:9" x14ac:dyDescent="0.2">
      <c r="D1963" t="s">
        <v>191</v>
      </c>
      <c r="E1963" s="103">
        <v>87271</v>
      </c>
      <c r="F1963" s="103">
        <v>57335</v>
      </c>
    </row>
    <row r="1964" spans="2:9" x14ac:dyDescent="0.2">
      <c r="C1964" t="s">
        <v>191</v>
      </c>
      <c r="E1964" s="103">
        <v>39474</v>
      </c>
      <c r="F1964" s="103">
        <v>94688</v>
      </c>
    </row>
    <row r="1965" spans="2:9" x14ac:dyDescent="0.2">
      <c r="B1965" t="s">
        <v>269</v>
      </c>
      <c r="C1965" t="s">
        <v>270</v>
      </c>
      <c r="D1965" t="s">
        <v>271</v>
      </c>
      <c r="E1965" s="103">
        <v>76312</v>
      </c>
      <c r="F1965" s="103">
        <v>64920</v>
      </c>
    </row>
    <row r="1966" spans="2:9" x14ac:dyDescent="0.2">
      <c r="D1966" t="s">
        <v>191</v>
      </c>
      <c r="E1966" s="103">
        <v>35695</v>
      </c>
      <c r="F1966" s="103">
        <v>189318</v>
      </c>
    </row>
    <row r="1967" spans="2:9" x14ac:dyDescent="0.2">
      <c r="C1967" t="s">
        <v>191</v>
      </c>
      <c r="E1967" s="103">
        <v>5146</v>
      </c>
      <c r="F1967" s="103">
        <v>108527</v>
      </c>
    </row>
    <row r="1968" spans="2:9" x14ac:dyDescent="0.2">
      <c r="B1968" t="s">
        <v>10</v>
      </c>
      <c r="C1968" t="s">
        <v>149</v>
      </c>
      <c r="D1968" t="s">
        <v>153</v>
      </c>
      <c r="E1968" s="103">
        <v>115087</v>
      </c>
      <c r="F1968" s="103">
        <v>121772</v>
      </c>
      <c r="H1968" s="98"/>
    </row>
    <row r="1969" spans="2:8" x14ac:dyDescent="0.2">
      <c r="D1969" t="s">
        <v>518</v>
      </c>
      <c r="E1969" s="103">
        <v>47074</v>
      </c>
      <c r="F1969" s="103">
        <v>166329</v>
      </c>
    </row>
    <row r="1970" spans="2:8" x14ac:dyDescent="0.2">
      <c r="D1970" t="s">
        <v>520</v>
      </c>
      <c r="E1970" s="103">
        <v>60338</v>
      </c>
      <c r="F1970" s="103">
        <v>13505</v>
      </c>
    </row>
    <row r="1971" spans="2:8" x14ac:dyDescent="0.2">
      <c r="D1971" t="s">
        <v>191</v>
      </c>
      <c r="E1971" s="103">
        <v>133850</v>
      </c>
      <c r="F1971" s="103">
        <v>192300</v>
      </c>
      <c r="H1971" s="98"/>
    </row>
    <row r="1972" spans="2:8" x14ac:dyDescent="0.2">
      <c r="C1972" t="s">
        <v>191</v>
      </c>
      <c r="E1972" s="103">
        <v>161105</v>
      </c>
      <c r="F1972" s="103">
        <v>54737</v>
      </c>
      <c r="H1972" s="98"/>
    </row>
    <row r="1973" spans="2:8" x14ac:dyDescent="0.2">
      <c r="B1973" t="s">
        <v>534</v>
      </c>
      <c r="C1973" t="s">
        <v>163</v>
      </c>
      <c r="D1973" t="s">
        <v>535</v>
      </c>
      <c r="E1973" s="103">
        <v>93795</v>
      </c>
      <c r="F1973" s="103">
        <v>38984</v>
      </c>
    </row>
    <row r="1974" spans="2:8" x14ac:dyDescent="0.2">
      <c r="D1974" t="s">
        <v>536</v>
      </c>
      <c r="E1974" s="103">
        <v>189771</v>
      </c>
      <c r="F1974" s="103">
        <v>78969</v>
      </c>
    </row>
    <row r="1975" spans="2:8" x14ac:dyDescent="0.2">
      <c r="D1975" t="s">
        <v>538</v>
      </c>
      <c r="E1975" s="103">
        <v>134672</v>
      </c>
      <c r="F1975" s="103">
        <v>161230</v>
      </c>
    </row>
    <row r="1976" spans="2:8" x14ac:dyDescent="0.2">
      <c r="D1976" t="s">
        <v>191</v>
      </c>
      <c r="E1976" s="103">
        <v>66756</v>
      </c>
      <c r="F1976" s="103">
        <v>165532</v>
      </c>
    </row>
    <row r="1977" spans="2:8" x14ac:dyDescent="0.2">
      <c r="C1977" t="s">
        <v>164</v>
      </c>
      <c r="D1977" t="s">
        <v>539</v>
      </c>
      <c r="E1977" s="103">
        <v>126101</v>
      </c>
      <c r="F1977" s="103">
        <v>146012</v>
      </c>
    </row>
    <row r="1978" spans="2:8" x14ac:dyDescent="0.2">
      <c r="D1978" t="s">
        <v>540</v>
      </c>
      <c r="E1978" s="103">
        <v>70039</v>
      </c>
      <c r="F1978" s="103">
        <v>98822</v>
      </c>
      <c r="H1978" s="98"/>
    </row>
    <row r="1979" spans="2:8" x14ac:dyDescent="0.2">
      <c r="D1979" t="s">
        <v>541</v>
      </c>
      <c r="E1979" s="103">
        <v>8553</v>
      </c>
      <c r="F1979" s="103">
        <v>55009</v>
      </c>
    </row>
    <row r="1980" spans="2:8" x14ac:dyDescent="0.2">
      <c r="D1980" t="s">
        <v>542</v>
      </c>
      <c r="E1980" s="103">
        <v>54321</v>
      </c>
      <c r="F1980" s="103">
        <v>48076</v>
      </c>
    </row>
    <row r="1981" spans="2:8" x14ac:dyDescent="0.2">
      <c r="D1981" t="s">
        <v>191</v>
      </c>
      <c r="E1981" s="103">
        <v>141374</v>
      </c>
      <c r="F1981" s="103">
        <v>145852</v>
      </c>
      <c r="H1981" s="98"/>
    </row>
    <row r="1982" spans="2:8" x14ac:dyDescent="0.2">
      <c r="C1982" t="s">
        <v>543</v>
      </c>
      <c r="D1982" t="s">
        <v>544</v>
      </c>
      <c r="E1982" s="103">
        <v>161929</v>
      </c>
      <c r="F1982" s="103">
        <v>16581</v>
      </c>
    </row>
    <row r="1983" spans="2:8" x14ac:dyDescent="0.2">
      <c r="D1983" t="s">
        <v>546</v>
      </c>
      <c r="E1983" s="103">
        <v>83852</v>
      </c>
      <c r="F1983" s="103">
        <v>23799</v>
      </c>
    </row>
    <row r="1984" spans="2:8" x14ac:dyDescent="0.2">
      <c r="D1984" t="s">
        <v>191</v>
      </c>
      <c r="E1984" s="103">
        <v>53376</v>
      </c>
      <c r="F1984" s="103">
        <v>120703</v>
      </c>
      <c r="H1984" s="98"/>
    </row>
    <row r="1985" spans="1:16" x14ac:dyDescent="0.2">
      <c r="C1985" t="s">
        <v>191</v>
      </c>
      <c r="E1985" s="103">
        <v>97737</v>
      </c>
      <c r="F1985" s="103">
        <v>5167</v>
      </c>
      <c r="H1985" s="98"/>
      <c r="I1985" s="98"/>
    </row>
    <row r="1986" spans="1:16" x14ac:dyDescent="0.2">
      <c r="B1986" t="s">
        <v>191</v>
      </c>
      <c r="E1986" s="103">
        <v>16858</v>
      </c>
      <c r="F1986" s="103">
        <v>155940</v>
      </c>
      <c r="H1986" s="98"/>
      <c r="I1986" s="98"/>
      <c r="K1986" s="98"/>
      <c r="L1986" s="98"/>
    </row>
    <row r="1987" spans="1:16" x14ac:dyDescent="0.2">
      <c r="A1987" t="s">
        <v>198</v>
      </c>
      <c r="B1987" t="s">
        <v>298</v>
      </c>
      <c r="C1987" t="s">
        <v>308</v>
      </c>
      <c r="D1987" t="s">
        <v>310</v>
      </c>
      <c r="E1987" s="103">
        <v>79942</v>
      </c>
      <c r="F1987" s="103">
        <v>41192</v>
      </c>
    </row>
    <row r="1988" spans="1:16" x14ac:dyDescent="0.2">
      <c r="D1988" t="s">
        <v>191</v>
      </c>
      <c r="E1988" s="103">
        <v>162024</v>
      </c>
      <c r="F1988" s="103">
        <v>49221</v>
      </c>
    </row>
    <row r="1989" spans="1:16" x14ac:dyDescent="0.2">
      <c r="C1989" t="s">
        <v>313</v>
      </c>
      <c r="D1989" t="s">
        <v>314</v>
      </c>
      <c r="E1989" s="103">
        <v>132010</v>
      </c>
      <c r="F1989" s="103">
        <v>108161</v>
      </c>
    </row>
    <row r="1990" spans="1:16" x14ac:dyDescent="0.2">
      <c r="D1990" t="s">
        <v>191</v>
      </c>
      <c r="E1990" s="103">
        <v>123713</v>
      </c>
      <c r="F1990" s="103">
        <v>8908</v>
      </c>
    </row>
    <row r="1991" spans="1:16" x14ac:dyDescent="0.2">
      <c r="C1991" t="s">
        <v>319</v>
      </c>
      <c r="D1991" t="s">
        <v>321</v>
      </c>
      <c r="E1991" s="103">
        <v>162327</v>
      </c>
      <c r="F1991" s="103">
        <v>112619</v>
      </c>
    </row>
    <row r="1992" spans="1:16" x14ac:dyDescent="0.2">
      <c r="D1992" t="s">
        <v>323</v>
      </c>
      <c r="E1992" s="103">
        <v>183838</v>
      </c>
      <c r="F1992" s="103">
        <v>76978</v>
      </c>
    </row>
    <row r="1993" spans="1:16" x14ac:dyDescent="0.2">
      <c r="D1993" t="s">
        <v>324</v>
      </c>
      <c r="E1993" s="103">
        <v>146232</v>
      </c>
      <c r="F1993" s="103">
        <v>174240</v>
      </c>
      <c r="H1993" s="98"/>
      <c r="N1993" s="99"/>
      <c r="P1993" s="99"/>
    </row>
    <row r="1994" spans="1:16" x14ac:dyDescent="0.2">
      <c r="D1994" t="s">
        <v>191</v>
      </c>
      <c r="E1994" s="103">
        <v>12406</v>
      </c>
      <c r="F1994" s="103">
        <v>66647</v>
      </c>
      <c r="H1994" s="98"/>
      <c r="N1994" s="99"/>
      <c r="P1994" s="99"/>
    </row>
    <row r="1995" spans="1:16" x14ac:dyDescent="0.2">
      <c r="C1995" t="s">
        <v>191</v>
      </c>
      <c r="E1995" s="103">
        <v>186632</v>
      </c>
      <c r="F1995" s="103">
        <v>156368</v>
      </c>
      <c r="H1995" s="98"/>
    </row>
    <row r="1996" spans="1:16" x14ac:dyDescent="0.2">
      <c r="B1996" t="s">
        <v>22</v>
      </c>
      <c r="C1996" t="s">
        <v>327</v>
      </c>
      <c r="D1996" t="s">
        <v>205</v>
      </c>
      <c r="E1996" s="103">
        <v>16117</v>
      </c>
      <c r="F1996" s="103">
        <v>155198</v>
      </c>
    </row>
    <row r="1997" spans="1:16" x14ac:dyDescent="0.2">
      <c r="D1997" t="s">
        <v>263</v>
      </c>
      <c r="E1997" s="103">
        <v>39424</v>
      </c>
      <c r="F1997" s="103">
        <v>146826</v>
      </c>
    </row>
    <row r="1998" spans="1:16" x14ac:dyDescent="0.2">
      <c r="D1998" t="s">
        <v>328</v>
      </c>
      <c r="E1998" s="103">
        <v>175239</v>
      </c>
      <c r="F1998" s="103">
        <v>93690</v>
      </c>
    </row>
    <row r="1999" spans="1:16" x14ac:dyDescent="0.2">
      <c r="D1999" t="s">
        <v>191</v>
      </c>
      <c r="E1999" s="103">
        <v>114565</v>
      </c>
      <c r="F1999" s="103">
        <v>178872</v>
      </c>
      <c r="H1999" s="98"/>
      <c r="I1999" s="98"/>
    </row>
    <row r="2000" spans="1:16" x14ac:dyDescent="0.2">
      <c r="C2000" t="s">
        <v>334</v>
      </c>
      <c r="D2000" t="s">
        <v>209</v>
      </c>
      <c r="E2000" s="103">
        <v>87534</v>
      </c>
      <c r="F2000" s="103">
        <v>175886</v>
      </c>
      <c r="L2000" s="98"/>
    </row>
    <row r="2001" spans="2:12" x14ac:dyDescent="0.2">
      <c r="D2001" t="s">
        <v>191</v>
      </c>
      <c r="E2001" s="103">
        <v>13529</v>
      </c>
      <c r="F2001" s="103">
        <v>154584</v>
      </c>
      <c r="L2001" s="98"/>
    </row>
    <row r="2002" spans="2:12" x14ac:dyDescent="0.2">
      <c r="C2002" t="s">
        <v>191</v>
      </c>
      <c r="E2002" s="103">
        <v>156250</v>
      </c>
      <c r="F2002" s="103">
        <v>12871</v>
      </c>
      <c r="H2002" s="98"/>
      <c r="I2002" s="98"/>
      <c r="L2002" s="98"/>
    </row>
    <row r="2003" spans="2:12" x14ac:dyDescent="0.2">
      <c r="B2003" t="s">
        <v>23</v>
      </c>
      <c r="C2003" t="s">
        <v>25</v>
      </c>
      <c r="D2003" t="s">
        <v>221</v>
      </c>
      <c r="E2003" s="103">
        <v>33154</v>
      </c>
      <c r="F2003" s="103">
        <v>35936</v>
      </c>
    </row>
    <row r="2004" spans="2:12" x14ac:dyDescent="0.2">
      <c r="D2004" t="s">
        <v>191</v>
      </c>
      <c r="E2004" s="103">
        <v>121624</v>
      </c>
      <c r="F2004" s="103">
        <v>189081</v>
      </c>
    </row>
    <row r="2005" spans="2:12" x14ac:dyDescent="0.2">
      <c r="C2005" t="s">
        <v>352</v>
      </c>
      <c r="D2005" t="s">
        <v>354</v>
      </c>
      <c r="E2005" s="103">
        <v>120396</v>
      </c>
      <c r="F2005" s="103">
        <v>9003</v>
      </c>
    </row>
    <row r="2006" spans="2:12" x14ac:dyDescent="0.2">
      <c r="D2006" t="s">
        <v>355</v>
      </c>
      <c r="E2006" s="103">
        <v>108370</v>
      </c>
      <c r="F2006" s="103">
        <v>139626</v>
      </c>
    </row>
    <row r="2007" spans="2:12" x14ac:dyDescent="0.2">
      <c r="D2007" t="s">
        <v>191</v>
      </c>
      <c r="E2007" s="103">
        <v>36653</v>
      </c>
      <c r="F2007" s="103">
        <v>8520</v>
      </c>
    </row>
    <row r="2008" spans="2:12" x14ac:dyDescent="0.2">
      <c r="C2008" t="s">
        <v>364</v>
      </c>
      <c r="D2008" t="s">
        <v>365</v>
      </c>
      <c r="E2008" s="103">
        <v>71125</v>
      </c>
      <c r="F2008" s="103">
        <v>316</v>
      </c>
    </row>
    <row r="2009" spans="2:12" x14ac:dyDescent="0.2">
      <c r="D2009" t="s">
        <v>191</v>
      </c>
      <c r="E2009" s="103">
        <v>197343</v>
      </c>
      <c r="F2009" s="103">
        <v>33219</v>
      </c>
    </row>
    <row r="2010" spans="2:12" x14ac:dyDescent="0.2">
      <c r="C2010" t="s">
        <v>26</v>
      </c>
      <c r="D2010" t="s">
        <v>368</v>
      </c>
      <c r="E2010" s="103">
        <v>65769</v>
      </c>
      <c r="F2010" s="103">
        <v>121389</v>
      </c>
    </row>
    <row r="2011" spans="2:12" x14ac:dyDescent="0.2">
      <c r="D2011" t="s">
        <v>233</v>
      </c>
      <c r="E2011" s="103">
        <v>42426</v>
      </c>
      <c r="F2011" s="103">
        <v>64773</v>
      </c>
    </row>
    <row r="2012" spans="2:12" x14ac:dyDescent="0.2">
      <c r="D2012" t="s">
        <v>191</v>
      </c>
      <c r="E2012" s="103">
        <v>23090</v>
      </c>
      <c r="F2012" s="103">
        <v>160957</v>
      </c>
    </row>
    <row r="2013" spans="2:12" x14ac:dyDescent="0.2">
      <c r="C2013" t="s">
        <v>369</v>
      </c>
      <c r="D2013" t="s">
        <v>370</v>
      </c>
      <c r="E2013" s="103">
        <v>158320</v>
      </c>
      <c r="F2013" s="103">
        <v>31123</v>
      </c>
    </row>
    <row r="2014" spans="2:12" x14ac:dyDescent="0.2">
      <c r="D2014" t="s">
        <v>191</v>
      </c>
      <c r="E2014" s="103">
        <v>53985</v>
      </c>
      <c r="F2014" s="103">
        <v>181585</v>
      </c>
    </row>
    <row r="2015" spans="2:12" x14ac:dyDescent="0.2">
      <c r="C2015" t="s">
        <v>191</v>
      </c>
      <c r="E2015" s="103">
        <v>173412</v>
      </c>
      <c r="F2015" s="103">
        <v>136650</v>
      </c>
    </row>
    <row r="2016" spans="2:12" x14ac:dyDescent="0.2">
      <c r="B2016" t="s">
        <v>19</v>
      </c>
      <c r="C2016" t="s">
        <v>382</v>
      </c>
      <c r="D2016" t="s">
        <v>383</v>
      </c>
      <c r="E2016" s="103">
        <v>105906</v>
      </c>
      <c r="F2016" s="103">
        <v>161153</v>
      </c>
      <c r="I2016" s="98"/>
    </row>
    <row r="2017" spans="2:9" x14ac:dyDescent="0.2">
      <c r="D2017" t="s">
        <v>384</v>
      </c>
      <c r="E2017" s="103">
        <v>34960</v>
      </c>
      <c r="F2017" s="103">
        <v>179258</v>
      </c>
    </row>
    <row r="2018" spans="2:9" x14ac:dyDescent="0.2">
      <c r="D2018" t="s">
        <v>385</v>
      </c>
      <c r="E2018" s="103">
        <v>46586</v>
      </c>
      <c r="F2018" s="103">
        <v>167339</v>
      </c>
    </row>
    <row r="2019" spans="2:9" x14ac:dyDescent="0.2">
      <c r="D2019" t="s">
        <v>386</v>
      </c>
      <c r="E2019" s="103">
        <v>114526</v>
      </c>
      <c r="F2019" s="103">
        <v>161963</v>
      </c>
    </row>
    <row r="2020" spans="2:9" x14ac:dyDescent="0.2">
      <c r="D2020" t="s">
        <v>387</v>
      </c>
      <c r="E2020" s="103">
        <v>2074</v>
      </c>
      <c r="F2020" s="103">
        <v>182459</v>
      </c>
    </row>
    <row r="2021" spans="2:9" x14ac:dyDescent="0.2">
      <c r="D2021" t="s">
        <v>191</v>
      </c>
      <c r="E2021" s="103">
        <v>74576</v>
      </c>
      <c r="F2021" s="103">
        <v>130392</v>
      </c>
      <c r="I2021" s="98"/>
    </row>
    <row r="2022" spans="2:9" x14ac:dyDescent="0.2">
      <c r="C2022" t="s">
        <v>388</v>
      </c>
      <c r="D2022" t="s">
        <v>236</v>
      </c>
      <c r="E2022" s="103">
        <v>78396</v>
      </c>
      <c r="F2022" s="103">
        <v>148539</v>
      </c>
    </row>
    <row r="2023" spans="2:9" x14ac:dyDescent="0.2">
      <c r="D2023" t="s">
        <v>390</v>
      </c>
      <c r="E2023" s="103">
        <v>106046</v>
      </c>
      <c r="F2023" s="103">
        <v>8385</v>
      </c>
    </row>
    <row r="2024" spans="2:9" x14ac:dyDescent="0.2">
      <c r="D2024" t="s">
        <v>191</v>
      </c>
      <c r="E2024" s="103">
        <v>197392</v>
      </c>
      <c r="F2024" s="103">
        <v>130711</v>
      </c>
    </row>
    <row r="2025" spans="2:9" x14ac:dyDescent="0.2">
      <c r="C2025" t="s">
        <v>392</v>
      </c>
      <c r="D2025" t="s">
        <v>393</v>
      </c>
      <c r="E2025" s="103">
        <v>37732</v>
      </c>
      <c r="F2025" s="103">
        <v>133187</v>
      </c>
    </row>
    <row r="2026" spans="2:9" x14ac:dyDescent="0.2">
      <c r="D2026" t="s">
        <v>191</v>
      </c>
      <c r="E2026" s="103">
        <v>134228</v>
      </c>
      <c r="F2026" s="103">
        <v>12909</v>
      </c>
    </row>
    <row r="2027" spans="2:9" x14ac:dyDescent="0.2">
      <c r="C2027" t="s">
        <v>394</v>
      </c>
      <c r="D2027" t="s">
        <v>396</v>
      </c>
      <c r="E2027" s="103">
        <v>81693</v>
      </c>
      <c r="F2027" s="103">
        <v>134015</v>
      </c>
    </row>
    <row r="2028" spans="2:9" x14ac:dyDescent="0.2">
      <c r="D2028" t="s">
        <v>191</v>
      </c>
      <c r="E2028" s="103">
        <v>158820</v>
      </c>
      <c r="F2028" s="103">
        <v>10235</v>
      </c>
    </row>
    <row r="2029" spans="2:9" x14ac:dyDescent="0.2">
      <c r="C2029" t="s">
        <v>401</v>
      </c>
      <c r="D2029" t="s">
        <v>402</v>
      </c>
      <c r="E2029" s="103">
        <v>58572</v>
      </c>
      <c r="F2029" s="103">
        <v>985</v>
      </c>
    </row>
    <row r="2030" spans="2:9" x14ac:dyDescent="0.2">
      <c r="D2030" t="s">
        <v>191</v>
      </c>
      <c r="E2030" s="103">
        <v>95351</v>
      </c>
      <c r="F2030" s="103">
        <v>160386</v>
      </c>
    </row>
    <row r="2031" spans="2:9" x14ac:dyDescent="0.2">
      <c r="C2031" t="s">
        <v>191</v>
      </c>
      <c r="E2031" s="103">
        <v>29930</v>
      </c>
      <c r="F2031" s="103">
        <v>62730</v>
      </c>
      <c r="I2031" s="98"/>
    </row>
    <row r="2032" spans="2:9" x14ac:dyDescent="0.2">
      <c r="B2032" t="s">
        <v>18</v>
      </c>
      <c r="C2032" t="s">
        <v>403</v>
      </c>
      <c r="D2032" t="s">
        <v>404</v>
      </c>
      <c r="E2032" s="103">
        <v>119338</v>
      </c>
      <c r="F2032" s="103">
        <v>56341</v>
      </c>
    </row>
    <row r="2033" spans="2:6" x14ac:dyDescent="0.2">
      <c r="D2033" t="s">
        <v>191</v>
      </c>
      <c r="E2033" s="103">
        <v>133186</v>
      </c>
      <c r="F2033" s="103">
        <v>60893</v>
      </c>
    </row>
    <row r="2034" spans="2:6" x14ac:dyDescent="0.2">
      <c r="C2034" t="s">
        <v>425</v>
      </c>
      <c r="D2034" t="s">
        <v>429</v>
      </c>
      <c r="E2034" s="103">
        <v>70568</v>
      </c>
      <c r="F2034" s="103">
        <v>115564</v>
      </c>
    </row>
    <row r="2035" spans="2:6" x14ac:dyDescent="0.2">
      <c r="D2035" t="s">
        <v>430</v>
      </c>
      <c r="E2035" s="103">
        <v>59710</v>
      </c>
      <c r="F2035" s="103">
        <v>80728</v>
      </c>
    </row>
    <row r="2036" spans="2:6" x14ac:dyDescent="0.2">
      <c r="D2036" t="s">
        <v>191</v>
      </c>
      <c r="E2036" s="103">
        <v>93513</v>
      </c>
      <c r="F2036" s="103">
        <v>164680</v>
      </c>
    </row>
    <row r="2037" spans="2:6" x14ac:dyDescent="0.2">
      <c r="C2037" t="s">
        <v>32</v>
      </c>
      <c r="D2037" t="s">
        <v>450</v>
      </c>
      <c r="E2037" s="103">
        <v>93421</v>
      </c>
      <c r="F2037" s="103">
        <v>10238</v>
      </c>
    </row>
    <row r="2038" spans="2:6" x14ac:dyDescent="0.2">
      <c r="D2038" t="s">
        <v>455</v>
      </c>
      <c r="E2038" s="103">
        <v>55038</v>
      </c>
      <c r="F2038" s="103">
        <v>59930</v>
      </c>
    </row>
    <row r="2039" spans="2:6" x14ac:dyDescent="0.2">
      <c r="D2039" t="s">
        <v>191</v>
      </c>
      <c r="E2039" s="103">
        <v>22592</v>
      </c>
      <c r="F2039" s="103">
        <v>195390</v>
      </c>
    </row>
    <row r="2040" spans="2:6" x14ac:dyDescent="0.2">
      <c r="C2040" t="s">
        <v>456</v>
      </c>
      <c r="D2040" t="s">
        <v>457</v>
      </c>
      <c r="E2040" s="103">
        <v>98606</v>
      </c>
      <c r="F2040" s="103">
        <v>176653</v>
      </c>
    </row>
    <row r="2041" spans="2:6" x14ac:dyDescent="0.2">
      <c r="D2041" t="s">
        <v>460</v>
      </c>
      <c r="E2041" s="103">
        <v>44756</v>
      </c>
      <c r="F2041" s="103">
        <v>19626</v>
      </c>
    </row>
    <row r="2042" spans="2:6" x14ac:dyDescent="0.2">
      <c r="D2042" t="s">
        <v>461</v>
      </c>
      <c r="E2042" s="103">
        <v>33287</v>
      </c>
      <c r="F2042" s="103">
        <v>49748</v>
      </c>
    </row>
    <row r="2043" spans="2:6" x14ac:dyDescent="0.2">
      <c r="D2043" t="s">
        <v>191</v>
      </c>
      <c r="E2043" s="103">
        <v>154402</v>
      </c>
      <c r="F2043" s="103">
        <v>60557</v>
      </c>
    </row>
    <row r="2044" spans="2:6" x14ac:dyDescent="0.2">
      <c r="C2044" t="s">
        <v>191</v>
      </c>
      <c r="E2044" s="103">
        <v>110351</v>
      </c>
      <c r="F2044" s="103">
        <v>15862</v>
      </c>
    </row>
    <row r="2045" spans="2:6" x14ac:dyDescent="0.2">
      <c r="B2045" t="s">
        <v>472</v>
      </c>
      <c r="C2045" t="s">
        <v>477</v>
      </c>
      <c r="D2045" t="s">
        <v>478</v>
      </c>
      <c r="E2045" s="103">
        <v>159510</v>
      </c>
      <c r="F2045" s="103">
        <v>181350</v>
      </c>
    </row>
    <row r="2046" spans="2:6" x14ac:dyDescent="0.2">
      <c r="D2046" t="s">
        <v>191</v>
      </c>
      <c r="E2046" s="103">
        <v>11417</v>
      </c>
      <c r="F2046" s="103">
        <v>178421</v>
      </c>
    </row>
    <row r="2047" spans="2:6" x14ac:dyDescent="0.2">
      <c r="C2047" t="s">
        <v>17</v>
      </c>
      <c r="D2047" t="s">
        <v>481</v>
      </c>
      <c r="E2047" s="103">
        <v>195095</v>
      </c>
      <c r="F2047" s="103">
        <v>98701</v>
      </c>
    </row>
    <row r="2048" spans="2:6" x14ac:dyDescent="0.2">
      <c r="D2048" t="s">
        <v>191</v>
      </c>
      <c r="E2048" s="103">
        <v>54922</v>
      </c>
      <c r="F2048" s="103">
        <v>141765</v>
      </c>
    </row>
    <row r="2049" spans="2:14" x14ac:dyDescent="0.2">
      <c r="C2049" t="s">
        <v>170</v>
      </c>
      <c r="D2049" t="s">
        <v>172</v>
      </c>
      <c r="E2049" s="103">
        <v>80772</v>
      </c>
      <c r="F2049" s="103">
        <v>180089</v>
      </c>
    </row>
    <row r="2050" spans="2:14" x14ac:dyDescent="0.2">
      <c r="D2050" t="s">
        <v>191</v>
      </c>
      <c r="E2050" s="103">
        <v>35302</v>
      </c>
      <c r="F2050" s="103">
        <v>66339</v>
      </c>
    </row>
    <row r="2051" spans="2:14" x14ac:dyDescent="0.2">
      <c r="C2051" t="s">
        <v>489</v>
      </c>
      <c r="D2051" t="s">
        <v>493</v>
      </c>
      <c r="E2051" s="103">
        <v>92492</v>
      </c>
      <c r="F2051" s="103">
        <v>139029</v>
      </c>
    </row>
    <row r="2052" spans="2:14" x14ac:dyDescent="0.2">
      <c r="D2052" t="s">
        <v>494</v>
      </c>
      <c r="E2052" s="103">
        <v>88062</v>
      </c>
      <c r="F2052" s="103">
        <v>142327</v>
      </c>
    </row>
    <row r="2053" spans="2:14" x14ac:dyDescent="0.2">
      <c r="D2053" t="s">
        <v>191</v>
      </c>
      <c r="E2053" s="103">
        <v>40507</v>
      </c>
      <c r="F2053" s="103">
        <v>194089</v>
      </c>
    </row>
    <row r="2054" spans="2:14" x14ac:dyDescent="0.2">
      <c r="C2054" t="s">
        <v>495</v>
      </c>
      <c r="D2054" t="s">
        <v>497</v>
      </c>
      <c r="E2054" s="103">
        <v>84609</v>
      </c>
      <c r="F2054" s="103">
        <v>175010</v>
      </c>
    </row>
    <row r="2055" spans="2:14" x14ac:dyDescent="0.2">
      <c r="D2055" t="s">
        <v>498</v>
      </c>
      <c r="E2055" s="103">
        <v>119291</v>
      </c>
      <c r="F2055" s="103">
        <v>159008</v>
      </c>
    </row>
    <row r="2056" spans="2:14" x14ac:dyDescent="0.2">
      <c r="D2056" t="s">
        <v>191</v>
      </c>
      <c r="E2056" s="103">
        <v>167768</v>
      </c>
      <c r="F2056" s="103">
        <v>147503</v>
      </c>
    </row>
    <row r="2057" spans="2:14" x14ac:dyDescent="0.2">
      <c r="C2057" t="s">
        <v>191</v>
      </c>
      <c r="E2057" s="103">
        <v>152747</v>
      </c>
      <c r="F2057" s="103">
        <v>24452</v>
      </c>
      <c r="N2057" s="99"/>
    </row>
    <row r="2058" spans="2:14" x14ac:dyDescent="0.2">
      <c r="B2058" t="s">
        <v>166</v>
      </c>
      <c r="C2058" t="s">
        <v>167</v>
      </c>
      <c r="D2058" t="s">
        <v>504</v>
      </c>
      <c r="E2058" s="103">
        <v>15464</v>
      </c>
      <c r="F2058" s="103">
        <v>8052</v>
      </c>
    </row>
    <row r="2059" spans="2:14" x14ac:dyDescent="0.2">
      <c r="D2059" t="s">
        <v>191</v>
      </c>
      <c r="E2059" s="103">
        <v>8257</v>
      </c>
      <c r="F2059" s="103">
        <v>6597</v>
      </c>
    </row>
    <row r="2060" spans="2:14" x14ac:dyDescent="0.2">
      <c r="C2060" t="s">
        <v>168</v>
      </c>
      <c r="D2060" t="s">
        <v>506</v>
      </c>
      <c r="E2060" s="103">
        <v>175186</v>
      </c>
      <c r="F2060" s="103">
        <v>97288</v>
      </c>
    </row>
    <row r="2061" spans="2:14" x14ac:dyDescent="0.2">
      <c r="D2061" t="s">
        <v>78</v>
      </c>
      <c r="E2061" s="103">
        <v>77325</v>
      </c>
      <c r="F2061" s="103">
        <v>194639</v>
      </c>
    </row>
    <row r="2062" spans="2:14" x14ac:dyDescent="0.2">
      <c r="D2062" t="s">
        <v>191</v>
      </c>
      <c r="E2062" s="103">
        <v>159301</v>
      </c>
      <c r="F2062" s="103">
        <v>4207</v>
      </c>
    </row>
    <row r="2063" spans="2:14" x14ac:dyDescent="0.2">
      <c r="C2063" t="s">
        <v>191</v>
      </c>
      <c r="E2063" s="103">
        <v>162191</v>
      </c>
      <c r="F2063" s="103">
        <v>186260</v>
      </c>
    </row>
    <row r="2064" spans="2:14" x14ac:dyDescent="0.2">
      <c r="B2064" t="s">
        <v>269</v>
      </c>
      <c r="C2064" t="s">
        <v>270</v>
      </c>
      <c r="D2064" t="s">
        <v>271</v>
      </c>
      <c r="E2064" s="103">
        <v>71448</v>
      </c>
      <c r="F2064" s="103">
        <v>33278</v>
      </c>
    </row>
    <row r="2065" spans="2:14" x14ac:dyDescent="0.2">
      <c r="D2065" t="s">
        <v>191</v>
      </c>
      <c r="E2065" s="103">
        <v>134150</v>
      </c>
      <c r="F2065" s="103">
        <v>23175</v>
      </c>
    </row>
    <row r="2066" spans="2:14" x14ac:dyDescent="0.2">
      <c r="C2066" t="s">
        <v>191</v>
      </c>
      <c r="E2066" s="103">
        <v>97709</v>
      </c>
      <c r="F2066" s="103">
        <v>26893</v>
      </c>
    </row>
    <row r="2067" spans="2:14" x14ac:dyDescent="0.2">
      <c r="B2067" t="s">
        <v>10</v>
      </c>
      <c r="C2067" t="s">
        <v>149</v>
      </c>
      <c r="D2067" t="s">
        <v>153</v>
      </c>
      <c r="E2067" s="103">
        <v>59701</v>
      </c>
      <c r="F2067" s="103">
        <v>34505</v>
      </c>
    </row>
    <row r="2068" spans="2:14" x14ac:dyDescent="0.2">
      <c r="D2068" t="s">
        <v>520</v>
      </c>
      <c r="E2068" s="103">
        <v>48031</v>
      </c>
      <c r="F2068" s="103">
        <v>152948</v>
      </c>
    </row>
    <row r="2069" spans="2:14" x14ac:dyDescent="0.2">
      <c r="D2069" t="s">
        <v>191</v>
      </c>
      <c r="E2069" s="103">
        <v>92224</v>
      </c>
      <c r="F2069" s="103">
        <v>95770</v>
      </c>
    </row>
    <row r="2070" spans="2:14" x14ac:dyDescent="0.2">
      <c r="C2070" t="s">
        <v>191</v>
      </c>
      <c r="E2070" s="103">
        <v>89642</v>
      </c>
      <c r="F2070" s="103">
        <v>166840</v>
      </c>
    </row>
    <row r="2071" spans="2:14" x14ac:dyDescent="0.2">
      <c r="B2071" t="s">
        <v>534</v>
      </c>
      <c r="C2071" t="s">
        <v>163</v>
      </c>
      <c r="D2071" t="s">
        <v>535</v>
      </c>
      <c r="E2071" s="103">
        <v>120685</v>
      </c>
      <c r="F2071" s="103">
        <v>115027</v>
      </c>
      <c r="N2071" s="99"/>
    </row>
    <row r="2072" spans="2:14" x14ac:dyDescent="0.2">
      <c r="D2072" t="s">
        <v>537</v>
      </c>
      <c r="E2072" s="103">
        <v>186538</v>
      </c>
      <c r="F2072" s="103">
        <v>4278</v>
      </c>
    </row>
    <row r="2073" spans="2:14" x14ac:dyDescent="0.2">
      <c r="D2073" t="s">
        <v>538</v>
      </c>
      <c r="E2073" s="103">
        <v>13475</v>
      </c>
      <c r="F2073" s="103">
        <v>106194</v>
      </c>
    </row>
    <row r="2074" spans="2:14" x14ac:dyDescent="0.2">
      <c r="D2074" t="s">
        <v>191</v>
      </c>
      <c r="E2074" s="103">
        <v>158669</v>
      </c>
      <c r="F2074" s="103">
        <v>157559</v>
      </c>
    </row>
    <row r="2075" spans="2:14" x14ac:dyDescent="0.2">
      <c r="C2075" t="s">
        <v>164</v>
      </c>
      <c r="D2075" t="s">
        <v>540</v>
      </c>
      <c r="E2075" s="103">
        <v>105526</v>
      </c>
      <c r="F2075" s="103">
        <v>5393</v>
      </c>
    </row>
    <row r="2076" spans="2:14" x14ac:dyDescent="0.2">
      <c r="D2076" t="s">
        <v>542</v>
      </c>
      <c r="E2076" s="103">
        <v>16935</v>
      </c>
      <c r="F2076" s="103">
        <v>125285</v>
      </c>
    </row>
    <row r="2077" spans="2:14" x14ac:dyDescent="0.2">
      <c r="D2077" t="s">
        <v>191</v>
      </c>
      <c r="E2077" s="103">
        <v>57843</v>
      </c>
      <c r="F2077" s="103">
        <v>145142</v>
      </c>
    </row>
    <row r="2078" spans="2:14" x14ac:dyDescent="0.2">
      <c r="C2078" t="s">
        <v>543</v>
      </c>
      <c r="D2078" t="s">
        <v>546</v>
      </c>
      <c r="E2078" s="103">
        <v>163650</v>
      </c>
      <c r="F2078" s="103">
        <v>109881</v>
      </c>
    </row>
    <row r="2079" spans="2:14" x14ac:dyDescent="0.2">
      <c r="D2079" t="s">
        <v>191</v>
      </c>
      <c r="E2079" s="103">
        <v>193969</v>
      </c>
      <c r="F2079" s="103">
        <v>107259</v>
      </c>
    </row>
    <row r="2080" spans="2:14" x14ac:dyDescent="0.2">
      <c r="C2080" t="s">
        <v>191</v>
      </c>
      <c r="E2080" s="103">
        <v>141771</v>
      </c>
      <c r="F2080" s="103">
        <v>109769</v>
      </c>
    </row>
    <row r="2081" spans="1:12" x14ac:dyDescent="0.2">
      <c r="B2081" t="s">
        <v>191</v>
      </c>
      <c r="E2081" s="103">
        <v>170224</v>
      </c>
      <c r="F2081" s="103">
        <v>185093</v>
      </c>
      <c r="H2081" s="98"/>
      <c r="I2081" s="98"/>
      <c r="L2081" s="98"/>
    </row>
    <row r="2082" spans="1:12" x14ac:dyDescent="0.2">
      <c r="A2082" t="s">
        <v>199</v>
      </c>
      <c r="B2082" t="s">
        <v>23</v>
      </c>
      <c r="C2082" t="s">
        <v>25</v>
      </c>
      <c r="D2082" t="s">
        <v>220</v>
      </c>
      <c r="E2082" s="103">
        <v>49723</v>
      </c>
      <c r="F2082" s="103">
        <v>152622</v>
      </c>
    </row>
    <row r="2083" spans="1:12" x14ac:dyDescent="0.2">
      <c r="D2083" t="s">
        <v>191</v>
      </c>
      <c r="E2083" s="103">
        <v>85702</v>
      </c>
      <c r="F2083" s="103">
        <v>13068</v>
      </c>
    </row>
    <row r="2084" spans="1:12" x14ac:dyDescent="0.2">
      <c r="C2084" t="s">
        <v>26</v>
      </c>
      <c r="D2084" t="s">
        <v>367</v>
      </c>
      <c r="E2084" s="103">
        <v>192989</v>
      </c>
      <c r="F2084" s="103">
        <v>142994</v>
      </c>
    </row>
    <row r="2085" spans="1:12" x14ac:dyDescent="0.2">
      <c r="D2085" t="s">
        <v>191</v>
      </c>
      <c r="E2085" s="103">
        <v>43111</v>
      </c>
      <c r="F2085" s="103">
        <v>142050</v>
      </c>
    </row>
    <row r="2086" spans="1:12" x14ac:dyDescent="0.2">
      <c r="C2086" t="s">
        <v>191</v>
      </c>
      <c r="E2086" s="103">
        <v>10712</v>
      </c>
      <c r="F2086" s="103">
        <v>85580</v>
      </c>
    </row>
    <row r="2087" spans="1:12" x14ac:dyDescent="0.2">
      <c r="B2087" t="s">
        <v>19</v>
      </c>
      <c r="C2087" t="s">
        <v>382</v>
      </c>
      <c r="D2087" t="s">
        <v>383</v>
      </c>
      <c r="E2087" s="103">
        <v>42809</v>
      </c>
      <c r="F2087" s="103">
        <v>53149</v>
      </c>
    </row>
    <row r="2088" spans="1:12" x14ac:dyDescent="0.2">
      <c r="D2088" t="s">
        <v>385</v>
      </c>
      <c r="E2088" s="103">
        <v>102203</v>
      </c>
      <c r="F2088" s="103">
        <v>27727</v>
      </c>
    </row>
    <row r="2089" spans="1:12" x14ac:dyDescent="0.2">
      <c r="D2089" t="s">
        <v>191</v>
      </c>
      <c r="E2089" s="103">
        <v>158781</v>
      </c>
      <c r="F2089" s="103">
        <v>88110</v>
      </c>
    </row>
    <row r="2090" spans="1:12" x14ac:dyDescent="0.2">
      <c r="C2090" t="s">
        <v>388</v>
      </c>
      <c r="D2090" t="s">
        <v>390</v>
      </c>
      <c r="E2090" s="103">
        <v>138593</v>
      </c>
      <c r="F2090" s="103">
        <v>182361</v>
      </c>
    </row>
    <row r="2091" spans="1:12" x14ac:dyDescent="0.2">
      <c r="D2091" t="s">
        <v>191</v>
      </c>
      <c r="E2091" s="103">
        <v>98546</v>
      </c>
      <c r="F2091" s="103">
        <v>110840</v>
      </c>
    </row>
    <row r="2092" spans="1:12" x14ac:dyDescent="0.2">
      <c r="C2092" t="s">
        <v>392</v>
      </c>
      <c r="D2092" t="s">
        <v>240</v>
      </c>
      <c r="E2092" s="103">
        <v>25046</v>
      </c>
      <c r="F2092" s="103">
        <v>154567</v>
      </c>
    </row>
    <row r="2093" spans="1:12" x14ac:dyDescent="0.2">
      <c r="D2093" t="s">
        <v>393</v>
      </c>
      <c r="E2093" s="103">
        <v>188368</v>
      </c>
      <c r="F2093" s="103">
        <v>21393</v>
      </c>
      <c r="H2093" s="98"/>
    </row>
    <row r="2094" spans="1:12" x14ac:dyDescent="0.2">
      <c r="D2094" t="s">
        <v>191</v>
      </c>
      <c r="E2094" s="103">
        <v>57033</v>
      </c>
      <c r="F2094" s="103">
        <v>95546</v>
      </c>
      <c r="H2094" s="98"/>
    </row>
    <row r="2095" spans="1:12" x14ac:dyDescent="0.2">
      <c r="C2095" t="s">
        <v>401</v>
      </c>
      <c r="D2095" t="s">
        <v>242</v>
      </c>
      <c r="E2095" s="103">
        <v>122214</v>
      </c>
      <c r="F2095" s="103">
        <v>138892</v>
      </c>
    </row>
    <row r="2096" spans="1:12" x14ac:dyDescent="0.2">
      <c r="D2096" t="s">
        <v>191</v>
      </c>
      <c r="E2096" s="103">
        <v>136043</v>
      </c>
      <c r="F2096" s="103">
        <v>192637</v>
      </c>
    </row>
    <row r="2097" spans="1:8" x14ac:dyDescent="0.2">
      <c r="C2097" t="s">
        <v>191</v>
      </c>
      <c r="E2097" s="103">
        <v>50284</v>
      </c>
      <c r="F2097" s="103">
        <v>156710</v>
      </c>
      <c r="H2097" s="98"/>
    </row>
    <row r="2098" spans="1:8" x14ac:dyDescent="0.2">
      <c r="B2098" t="s">
        <v>534</v>
      </c>
      <c r="C2098" t="s">
        <v>163</v>
      </c>
      <c r="D2098" t="s">
        <v>535</v>
      </c>
      <c r="E2098" s="103">
        <v>30815</v>
      </c>
      <c r="F2098" s="103">
        <v>140964</v>
      </c>
    </row>
    <row r="2099" spans="1:8" x14ac:dyDescent="0.2">
      <c r="D2099" t="s">
        <v>191</v>
      </c>
      <c r="E2099" s="103">
        <v>30839</v>
      </c>
      <c r="F2099" s="103">
        <v>1405</v>
      </c>
    </row>
    <row r="2100" spans="1:8" x14ac:dyDescent="0.2">
      <c r="C2100" t="s">
        <v>543</v>
      </c>
      <c r="D2100" t="s">
        <v>546</v>
      </c>
      <c r="E2100" s="103">
        <v>54000</v>
      </c>
      <c r="F2100" s="103">
        <v>117968</v>
      </c>
    </row>
    <row r="2101" spans="1:8" x14ac:dyDescent="0.2">
      <c r="D2101" t="s">
        <v>191</v>
      </c>
      <c r="E2101" s="103">
        <v>56282</v>
      </c>
      <c r="F2101" s="103">
        <v>137714</v>
      </c>
    </row>
    <row r="2102" spans="1:8" x14ac:dyDescent="0.2">
      <c r="C2102" t="s">
        <v>191</v>
      </c>
      <c r="E2102" s="103">
        <v>120665</v>
      </c>
      <c r="F2102" s="103">
        <v>9561</v>
      </c>
    </row>
    <row r="2103" spans="1:8" x14ac:dyDescent="0.2">
      <c r="B2103" t="s">
        <v>191</v>
      </c>
      <c r="E2103" s="103">
        <v>27744</v>
      </c>
      <c r="F2103" s="103">
        <v>34626</v>
      </c>
      <c r="H2103" s="98"/>
    </row>
    <row r="2104" spans="1:8" x14ac:dyDescent="0.2">
      <c r="A2104" t="s">
        <v>200</v>
      </c>
      <c r="B2104" t="s">
        <v>19</v>
      </c>
      <c r="C2104" t="s">
        <v>382</v>
      </c>
      <c r="D2104" t="s">
        <v>384</v>
      </c>
      <c r="E2104" s="103">
        <v>50135</v>
      </c>
      <c r="F2104" s="103">
        <v>8456</v>
      </c>
    </row>
    <row r="2105" spans="1:8" x14ac:dyDescent="0.2">
      <c r="D2105" t="s">
        <v>386</v>
      </c>
      <c r="E2105" s="103">
        <v>137731</v>
      </c>
      <c r="F2105" s="103">
        <v>168423</v>
      </c>
    </row>
    <row r="2106" spans="1:8" x14ac:dyDescent="0.2">
      <c r="D2106" t="s">
        <v>191</v>
      </c>
      <c r="E2106" s="103">
        <v>46998</v>
      </c>
      <c r="F2106" s="103">
        <v>74789</v>
      </c>
    </row>
    <row r="2107" spans="1:8" x14ac:dyDescent="0.2">
      <c r="C2107" t="s">
        <v>388</v>
      </c>
      <c r="D2107" t="s">
        <v>236</v>
      </c>
      <c r="E2107" s="103">
        <v>160495</v>
      </c>
      <c r="F2107" s="103">
        <v>106921</v>
      </c>
    </row>
    <row r="2108" spans="1:8" x14ac:dyDescent="0.2">
      <c r="D2108" t="s">
        <v>191</v>
      </c>
      <c r="E2108" s="103">
        <v>67289</v>
      </c>
      <c r="F2108" s="103">
        <v>133713</v>
      </c>
    </row>
    <row r="2109" spans="1:8" x14ac:dyDescent="0.2">
      <c r="C2109" t="s">
        <v>392</v>
      </c>
      <c r="D2109" t="s">
        <v>240</v>
      </c>
      <c r="E2109" s="103">
        <v>112102</v>
      </c>
      <c r="F2109" s="103">
        <v>181372</v>
      </c>
    </row>
    <row r="2110" spans="1:8" x14ac:dyDescent="0.2">
      <c r="D2110" t="s">
        <v>393</v>
      </c>
      <c r="E2110" s="103">
        <v>198898</v>
      </c>
      <c r="F2110" s="103">
        <v>10306</v>
      </c>
    </row>
    <row r="2111" spans="1:8" x14ac:dyDescent="0.2">
      <c r="D2111" t="s">
        <v>191</v>
      </c>
      <c r="E2111" s="103">
        <v>113940</v>
      </c>
      <c r="F2111" s="103">
        <v>8736</v>
      </c>
    </row>
    <row r="2112" spans="1:8" x14ac:dyDescent="0.2">
      <c r="C2112" t="s">
        <v>191</v>
      </c>
      <c r="E2112" s="103">
        <v>34676</v>
      </c>
      <c r="F2112" s="103">
        <v>71075</v>
      </c>
    </row>
    <row r="2113" spans="1:12" x14ac:dyDescent="0.2">
      <c r="B2113" t="s">
        <v>191</v>
      </c>
      <c r="E2113" s="103">
        <v>122268</v>
      </c>
      <c r="F2113" s="103">
        <v>194776</v>
      </c>
    </row>
    <row r="2114" spans="1:12" x14ac:dyDescent="0.2">
      <c r="A2114" t="s">
        <v>201</v>
      </c>
      <c r="B2114" t="s">
        <v>19</v>
      </c>
      <c r="C2114" t="s">
        <v>388</v>
      </c>
      <c r="D2114" t="s">
        <v>390</v>
      </c>
      <c r="E2114" s="103">
        <v>96768</v>
      </c>
      <c r="F2114" s="103">
        <v>174322</v>
      </c>
    </row>
    <row r="2115" spans="1:12" x14ac:dyDescent="0.2">
      <c r="D2115" t="s">
        <v>191</v>
      </c>
      <c r="E2115" s="103">
        <v>115715</v>
      </c>
      <c r="F2115" s="103">
        <v>16826</v>
      </c>
    </row>
    <row r="2116" spans="1:12" x14ac:dyDescent="0.2">
      <c r="C2116" t="s">
        <v>191</v>
      </c>
      <c r="E2116" s="103">
        <v>46245</v>
      </c>
      <c r="F2116" s="103">
        <v>145922</v>
      </c>
    </row>
    <row r="2117" spans="1:12" x14ac:dyDescent="0.2">
      <c r="B2117" t="s">
        <v>534</v>
      </c>
      <c r="C2117" t="s">
        <v>163</v>
      </c>
      <c r="D2117" t="s">
        <v>535</v>
      </c>
      <c r="E2117" s="103">
        <v>116307</v>
      </c>
      <c r="F2117" s="103">
        <v>93649</v>
      </c>
    </row>
    <row r="2118" spans="1:12" x14ac:dyDescent="0.2">
      <c r="D2118" t="s">
        <v>191</v>
      </c>
      <c r="E2118" s="103">
        <v>144039</v>
      </c>
      <c r="F2118" s="103">
        <v>40949</v>
      </c>
    </row>
    <row r="2119" spans="1:12" x14ac:dyDescent="0.2">
      <c r="C2119" t="s">
        <v>191</v>
      </c>
      <c r="E2119" s="103">
        <v>30409</v>
      </c>
      <c r="F2119" s="103">
        <v>197126</v>
      </c>
    </row>
    <row r="2120" spans="1:12" x14ac:dyDescent="0.2">
      <c r="B2120" t="s">
        <v>191</v>
      </c>
      <c r="E2120" s="103">
        <v>43052</v>
      </c>
      <c r="F2120" s="103">
        <v>86553</v>
      </c>
    </row>
    <row r="2121" spans="1:12" x14ac:dyDescent="0.2">
      <c r="A2121" t="s">
        <v>191</v>
      </c>
      <c r="E2121" s="98"/>
      <c r="F2121" s="98"/>
      <c r="H2121" s="98"/>
      <c r="I2121" s="98"/>
      <c r="K2121" s="98"/>
      <c r="L2121" s="9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"/>
  <sheetViews>
    <sheetView showGridLines="0" workbookViewId="0">
      <selection activeCell="H15" sqref="H15"/>
    </sheetView>
  </sheetViews>
  <sheetFormatPr baseColWidth="10" defaultRowHeight="12.75" x14ac:dyDescent="0.2"/>
  <cols>
    <col min="1" max="1" width="21.140625" customWidth="1"/>
    <col min="2" max="2" width="9" customWidth="1"/>
    <col min="3" max="5" width="10.5703125" customWidth="1"/>
    <col min="6" max="6" width="20.5703125" bestFit="1" customWidth="1"/>
  </cols>
  <sheetData>
    <row r="1" spans="1:3" x14ac:dyDescent="0.2">
      <c r="A1" s="105" t="s">
        <v>563</v>
      </c>
      <c r="B1" t="s">
        <v>568</v>
      </c>
    </row>
    <row r="3" spans="1:3" x14ac:dyDescent="0.2">
      <c r="A3" s="105" t="s">
        <v>564</v>
      </c>
      <c r="B3" t="s">
        <v>566</v>
      </c>
      <c r="C3" t="s">
        <v>567</v>
      </c>
    </row>
    <row r="4" spans="1:3" x14ac:dyDescent="0.2">
      <c r="A4" s="106" t="s">
        <v>568</v>
      </c>
      <c r="B4" s="98"/>
      <c r="C4" s="98"/>
    </row>
    <row r="5" spans="1:3" x14ac:dyDescent="0.2">
      <c r="A5" s="107" t="s">
        <v>568</v>
      </c>
      <c r="B5" s="98"/>
      <c r="C5" s="98"/>
    </row>
    <row r="6" spans="1:3" x14ac:dyDescent="0.2">
      <c r="A6" s="106" t="s">
        <v>565</v>
      </c>
      <c r="B6" s="98"/>
      <c r="C6" s="9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H4"/>
  <sheetViews>
    <sheetView tabSelected="1" workbookViewId="0">
      <selection activeCell="D16" sqref="D16"/>
    </sheetView>
  </sheetViews>
  <sheetFormatPr baseColWidth="10" defaultRowHeight="12.75" x14ac:dyDescent="0.2"/>
  <cols>
    <col min="2" max="2" width="19.85546875" customWidth="1"/>
    <col min="3" max="3" width="23.28515625" bestFit="1" customWidth="1"/>
    <col min="4" max="4" width="46" bestFit="1" customWidth="1"/>
    <col min="5" max="5" width="56" bestFit="1" customWidth="1"/>
    <col min="7" max="7" width="12.140625" customWidth="1"/>
  </cols>
  <sheetData>
    <row r="3" spans="2:8" x14ac:dyDescent="0.2">
      <c r="B3" t="s">
        <v>559</v>
      </c>
      <c r="C3" t="s">
        <v>560</v>
      </c>
      <c r="D3" t="s">
        <v>561</v>
      </c>
      <c r="E3" t="s">
        <v>562</v>
      </c>
      <c r="F3" t="s">
        <v>284</v>
      </c>
      <c r="G3" t="s">
        <v>188</v>
      </c>
      <c r="H3" s="104" t="s">
        <v>563</v>
      </c>
    </row>
    <row r="4" spans="2:8" x14ac:dyDescent="0.2">
      <c r="F4" s="103"/>
      <c r="G4" s="10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00B050"/>
  </sheetPr>
  <dimension ref="A1:AB94"/>
  <sheetViews>
    <sheetView workbookViewId="0">
      <selection activeCell="AB34" sqref="AB34"/>
    </sheetView>
  </sheetViews>
  <sheetFormatPr baseColWidth="10" defaultColWidth="11.5703125" defaultRowHeight="9.6" customHeight="1" outlineLevelCol="1" x14ac:dyDescent="0.2"/>
  <cols>
    <col min="1" max="1" width="13.28515625" bestFit="1" customWidth="1"/>
    <col min="2" max="2" width="2.7109375" customWidth="1"/>
    <col min="3" max="3" width="15.28515625" bestFit="1" customWidth="1"/>
    <col min="4" max="4" width="17.5703125" bestFit="1" customWidth="1"/>
    <col min="5" max="5" width="10.7109375" customWidth="1"/>
    <col min="6" max="6" width="5.85546875" customWidth="1"/>
    <col min="7" max="7" width="8.42578125" customWidth="1"/>
    <col min="8" max="8" width="10.7109375" customWidth="1"/>
    <col min="9" max="9" width="7.42578125" customWidth="1"/>
    <col min="10" max="10" width="8.5703125" customWidth="1"/>
    <col min="11" max="11" width="9.7109375" customWidth="1"/>
    <col min="12" max="12" width="7.28515625" customWidth="1"/>
    <col min="13" max="13" width="4.5703125" customWidth="1"/>
    <col min="14" max="14" width="89" hidden="1" customWidth="1" outlineLevel="1"/>
    <col min="15" max="16" width="1.7109375" hidden="1" customWidth="1" outlineLevel="1"/>
    <col min="17" max="17" width="5.42578125" customWidth="1" collapsed="1"/>
    <col min="18" max="18" width="13.28515625" bestFit="1" customWidth="1"/>
    <col min="19" max="19" width="2.7109375" customWidth="1"/>
    <col min="20" max="20" width="15.28515625" bestFit="1" customWidth="1"/>
    <col min="21" max="22" width="10.7109375" customWidth="1"/>
    <col min="23" max="24" width="9.7109375" customWidth="1"/>
    <col min="25" max="25" width="6.42578125" bestFit="1" customWidth="1"/>
    <col min="26" max="26" width="8.7109375" customWidth="1"/>
  </cols>
  <sheetData>
    <row r="1" spans="1:28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42"/>
      <c r="N1" s="1"/>
      <c r="O1" s="1"/>
      <c r="P1" s="1"/>
      <c r="Q1" s="38"/>
      <c r="R1" s="38" t="str">
        <f>"Mensuel :  "&amp;date!B3&amp;" "&amp;date!C3</f>
        <v>Mensuel :  Octobre 2017</v>
      </c>
      <c r="S1" s="1"/>
      <c r="T1" s="1"/>
      <c r="U1" s="84" t="s">
        <v>137</v>
      </c>
      <c r="V1" s="84" t="s">
        <v>147</v>
      </c>
      <c r="W1" s="47" t="s">
        <v>74</v>
      </c>
      <c r="X1" s="84" t="s">
        <v>137</v>
      </c>
      <c r="Y1" s="84" t="s">
        <v>147</v>
      </c>
      <c r="Z1" s="91" t="s">
        <v>148</v>
      </c>
      <c r="AA1" s="48"/>
      <c r="AB1" s="84"/>
    </row>
    <row r="2" spans="1:28" ht="9.6" customHeight="1" x14ac:dyDescent="0.2">
      <c r="A2" s="1"/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1"/>
      <c r="S2" s="1"/>
      <c r="T2" s="1"/>
      <c r="U2" s="20" t="e">
        <f>#REF!</f>
        <v>#REF!</v>
      </c>
      <c r="V2" s="20">
        <v>2017</v>
      </c>
      <c r="W2" s="83">
        <v>2017</v>
      </c>
      <c r="X2" s="20" t="e">
        <f>#REF!</f>
        <v>#REF!</v>
      </c>
      <c r="Y2" s="20">
        <v>2016</v>
      </c>
      <c r="Z2" s="84">
        <v>2016</v>
      </c>
      <c r="AA2" s="3" t="s">
        <v>44</v>
      </c>
      <c r="AB2" s="3" t="s">
        <v>45</v>
      </c>
    </row>
    <row r="3" spans="1:28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/>
      <c r="L3" s="25"/>
      <c r="M3" s="1"/>
      <c r="N3" s="50" t="s">
        <v>64</v>
      </c>
      <c r="O3" s="39">
        <f>+E3-'Onglet 1'!D3-'Onglet 2'!D3</f>
        <v>0</v>
      </c>
      <c r="P3" s="39">
        <f>+H3-'Onglet 1'!E3-'Onglet 2'!E3</f>
        <v>0</v>
      </c>
      <c r="Q3" s="1"/>
      <c r="R3" s="22" t="s">
        <v>30</v>
      </c>
      <c r="S3" s="95"/>
      <c r="T3" s="23"/>
      <c r="U3" s="29"/>
      <c r="V3" s="29"/>
      <c r="W3" s="25"/>
      <c r="X3" s="29"/>
      <c r="Y3" s="85"/>
      <c r="Z3" s="25"/>
      <c r="AA3" s="24"/>
      <c r="AB3" s="25"/>
    </row>
    <row r="4" spans="1:28" ht="9.6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/>
      <c r="L4" s="10"/>
      <c r="M4" s="1"/>
      <c r="N4" s="51" t="s">
        <v>48</v>
      </c>
      <c r="O4" s="39">
        <f>+E4-'Onglet 1'!D4-'Onglet 2'!D4</f>
        <v>0</v>
      </c>
      <c r="P4" s="39">
        <f>+H4-'Onglet 1'!E4-'Onglet 2'!E4</f>
        <v>0</v>
      </c>
      <c r="Q4" s="1"/>
      <c r="R4" s="5" t="s">
        <v>2</v>
      </c>
      <c r="S4" s="93"/>
      <c r="T4" s="6"/>
      <c r="U4" s="8"/>
      <c r="V4" s="8"/>
      <c r="W4" s="10"/>
      <c r="X4" s="8"/>
      <c r="Y4" s="86"/>
      <c r="Z4" s="10"/>
      <c r="AA4" s="9"/>
      <c r="AB4" s="10"/>
    </row>
    <row r="5" spans="1:28" ht="9.6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/>
      <c r="L5" s="10"/>
      <c r="M5" s="1"/>
      <c r="N5" s="51" t="s">
        <v>49</v>
      </c>
      <c r="O5" s="39">
        <f>+E5-'Onglet 1'!D5-'Onglet 2'!D5</f>
        <v>0</v>
      </c>
      <c r="P5" s="39">
        <f>+H5-'Onglet 1'!E5-'Onglet 2'!E5</f>
        <v>0</v>
      </c>
      <c r="Q5" s="1"/>
      <c r="R5" s="5" t="s">
        <v>4</v>
      </c>
      <c r="S5" s="93"/>
      <c r="T5" s="6"/>
      <c r="U5" s="8"/>
      <c r="V5" s="8"/>
      <c r="W5" s="10"/>
      <c r="X5" s="8"/>
      <c r="Y5" s="86"/>
      <c r="Z5" s="10"/>
      <c r="AA5" s="9"/>
      <c r="AB5" s="10"/>
    </row>
    <row r="6" spans="1:28" ht="9.6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/>
      <c r="L6" s="10"/>
      <c r="M6" s="1"/>
      <c r="N6" s="51" t="s">
        <v>72</v>
      </c>
      <c r="O6" s="39">
        <f>+E6-'Onglet 1'!D6-'Onglet 2'!D6</f>
        <v>0</v>
      </c>
      <c r="P6" s="39">
        <f>+H6-'Onglet 1'!E6-'Onglet 2'!E6</f>
        <v>0</v>
      </c>
      <c r="Q6" s="1"/>
      <c r="R6" s="5" t="s">
        <v>5</v>
      </c>
      <c r="S6" s="93"/>
      <c r="T6" s="6"/>
      <c r="U6" s="8"/>
      <c r="V6" s="8"/>
      <c r="W6" s="10"/>
      <c r="X6" s="8"/>
      <c r="Y6" s="86"/>
      <c r="Z6" s="10"/>
      <c r="AA6" s="9"/>
      <c r="AB6" s="10"/>
    </row>
    <row r="7" spans="1:28" ht="9.6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/>
      <c r="L7" s="10"/>
      <c r="M7" s="1"/>
      <c r="N7" s="51" t="s">
        <v>73</v>
      </c>
      <c r="O7" s="39">
        <f>+E7-'Onglet 1'!D7-'Onglet 2'!D7</f>
        <v>0</v>
      </c>
      <c r="P7" s="39">
        <f>+H7-'Onglet 1'!E7-'Onglet 2'!E7</f>
        <v>0</v>
      </c>
      <c r="Q7" s="1"/>
      <c r="R7" s="5" t="s">
        <v>6</v>
      </c>
      <c r="S7" s="93"/>
      <c r="T7" s="6"/>
      <c r="U7" s="8"/>
      <c r="V7" s="8"/>
      <c r="W7" s="10"/>
      <c r="X7" s="8"/>
      <c r="Y7" s="86"/>
      <c r="Z7" s="10"/>
      <c r="AA7" s="9"/>
      <c r="AB7" s="10"/>
    </row>
    <row r="8" spans="1:28" ht="9.6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/>
      <c r="L8" s="10"/>
      <c r="M8" s="1"/>
      <c r="N8" s="51" t="s">
        <v>50</v>
      </c>
      <c r="O8" s="39">
        <f>+E8-'Onglet 1'!D8-'Onglet 2'!D8</f>
        <v>0</v>
      </c>
      <c r="P8" s="39">
        <f>+H8-'Onglet 1'!E8-'Onglet 2'!E8</f>
        <v>0</v>
      </c>
      <c r="Q8" s="1"/>
      <c r="R8" s="5" t="s">
        <v>7</v>
      </c>
      <c r="S8" s="93"/>
      <c r="T8" s="6"/>
      <c r="U8" s="8"/>
      <c r="V8" s="8"/>
      <c r="W8" s="10"/>
      <c r="X8" s="8"/>
      <c r="Y8" s="86"/>
      <c r="Z8" s="10"/>
      <c r="AA8" s="9"/>
      <c r="AB8" s="10"/>
    </row>
    <row r="9" spans="1:28" ht="9.6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/>
      <c r="L9" s="10"/>
      <c r="M9" s="1"/>
      <c r="N9" s="51" t="s">
        <v>75</v>
      </c>
      <c r="O9" s="39">
        <f>+E9-'Onglet 1'!D9-'Onglet 2'!D9</f>
        <v>0</v>
      </c>
      <c r="P9" s="39">
        <f>+H9-'Onglet 1'!E9-'Onglet 2'!E9</f>
        <v>0</v>
      </c>
      <c r="Q9" s="1"/>
      <c r="R9" s="5" t="s">
        <v>71</v>
      </c>
      <c r="S9" s="93"/>
      <c r="T9" s="6"/>
      <c r="U9" s="8"/>
      <c r="V9" s="8"/>
      <c r="W9" s="10"/>
      <c r="X9" s="8"/>
      <c r="Y9" s="86"/>
      <c r="Z9" s="10"/>
      <c r="AA9" s="9"/>
      <c r="AB9" s="10"/>
    </row>
    <row r="10" spans="1:28" ht="9.6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/>
      <c r="L10" s="16"/>
      <c r="M10" s="1"/>
      <c r="N10" s="51" t="s">
        <v>51</v>
      </c>
      <c r="O10" s="39">
        <f>+E10-'Onglet 1'!D10-'Onglet 2'!D10</f>
        <v>0</v>
      </c>
      <c r="P10" s="39">
        <f>+H10-'Onglet 1'!E10-'Onglet 2'!E10</f>
        <v>0</v>
      </c>
      <c r="Q10" s="1"/>
      <c r="R10" s="12" t="s">
        <v>8</v>
      </c>
      <c r="S10" s="94"/>
      <c r="T10" s="13"/>
      <c r="U10" s="14"/>
      <c r="V10" s="14"/>
      <c r="W10" s="16"/>
      <c r="X10" s="14"/>
      <c r="Y10" s="87"/>
      <c r="Z10" s="16"/>
      <c r="AA10" s="15"/>
      <c r="AB10" s="16"/>
    </row>
    <row r="11" spans="1:28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/>
      <c r="L11" s="25"/>
      <c r="M11" s="1"/>
      <c r="N11" s="50" t="s">
        <v>129</v>
      </c>
      <c r="O11" s="39">
        <f>+E11-'Onglet 1'!D11-'Onglet 2'!D11</f>
        <v>0</v>
      </c>
      <c r="P11" s="39">
        <f>+H11-'Onglet 1'!E11-'Onglet 2'!E11</f>
        <v>0</v>
      </c>
      <c r="Q11" s="1"/>
      <c r="R11" s="22" t="s">
        <v>10</v>
      </c>
      <c r="S11" s="95"/>
      <c r="T11" s="23"/>
      <c r="U11" s="53"/>
      <c r="V11" s="53"/>
      <c r="W11" s="25"/>
      <c r="X11" s="53"/>
      <c r="Y11" s="88"/>
      <c r="Z11" s="25"/>
      <c r="AA11" s="24"/>
      <c r="AB11" s="25"/>
    </row>
    <row r="12" spans="1:28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/>
      <c r="L12" s="10"/>
      <c r="M12" s="39"/>
      <c r="N12" s="51" t="s">
        <v>130</v>
      </c>
      <c r="O12" s="39">
        <f>+E12-'Onglet 1'!D12-'Onglet 2'!D12</f>
        <v>0</v>
      </c>
      <c r="P12" s="39">
        <f>+H12-'Onglet 1'!E12-'Onglet 2'!E12</f>
        <v>0</v>
      </c>
      <c r="Q12" s="1"/>
      <c r="R12" s="5"/>
      <c r="S12" s="93" t="s">
        <v>14</v>
      </c>
      <c r="T12" s="6"/>
      <c r="U12" s="8"/>
      <c r="V12" s="8"/>
      <c r="W12" s="10"/>
      <c r="X12" s="8"/>
      <c r="Y12" s="86"/>
      <c r="Z12" s="10"/>
      <c r="AA12" s="9"/>
      <c r="AB12" s="10"/>
    </row>
    <row r="13" spans="1:28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51"/>
      <c r="O13" s="39"/>
      <c r="P13" s="39"/>
      <c r="Q13" s="1"/>
      <c r="R13" s="5"/>
      <c r="S13" s="93"/>
      <c r="T13" s="6" t="s">
        <v>150</v>
      </c>
      <c r="U13" s="8"/>
      <c r="V13" s="8"/>
      <c r="W13" s="10"/>
      <c r="X13" s="8"/>
      <c r="Y13" s="86"/>
      <c r="Z13" s="10"/>
      <c r="AA13" s="9"/>
      <c r="AB13" s="10"/>
    </row>
    <row r="14" spans="1:28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51"/>
      <c r="O14" s="39"/>
      <c r="P14" s="39"/>
      <c r="Q14" s="1"/>
      <c r="R14" s="5"/>
      <c r="S14" s="93"/>
      <c r="T14" s="6" t="s">
        <v>151</v>
      </c>
      <c r="U14" s="8"/>
      <c r="V14" s="8"/>
      <c r="W14" s="10"/>
      <c r="X14" s="8"/>
      <c r="Y14" s="86"/>
      <c r="Z14" s="10"/>
      <c r="AA14" s="9"/>
      <c r="AB14" s="10"/>
    </row>
    <row r="15" spans="1:28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/>
      <c r="L15" s="10"/>
      <c r="M15" s="1"/>
      <c r="N15" s="51" t="s">
        <v>131</v>
      </c>
      <c r="O15" s="39" t="e">
        <f>+E15-'Onglet 1'!D13-'Onglet 2'!D13</f>
        <v>#VALUE!</v>
      </c>
      <c r="P15" s="39">
        <f>+H15-'Onglet 1'!E13-'Onglet 2'!E13</f>
        <v>0</v>
      </c>
      <c r="Q15" s="1"/>
      <c r="R15" s="5"/>
      <c r="S15" s="93" t="s">
        <v>149</v>
      </c>
      <c r="T15" s="6"/>
      <c r="U15" s="8"/>
      <c r="V15" s="8"/>
      <c r="W15" s="10"/>
      <c r="X15" s="8"/>
      <c r="Y15" s="86"/>
      <c r="Z15" s="10"/>
      <c r="AA15" s="9"/>
      <c r="AB15" s="10"/>
    </row>
    <row r="16" spans="1:28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1"/>
      <c r="N16" s="51"/>
      <c r="O16" s="39"/>
      <c r="P16" s="39"/>
      <c r="Q16" s="1"/>
      <c r="R16" s="5"/>
      <c r="S16" s="93"/>
      <c r="T16" s="6" t="s">
        <v>152</v>
      </c>
      <c r="U16" s="8"/>
      <c r="V16" s="8"/>
      <c r="W16" s="10"/>
      <c r="X16" s="8"/>
      <c r="Y16" s="86"/>
      <c r="Z16" s="10"/>
      <c r="AA16" s="9"/>
      <c r="AB16" s="10"/>
    </row>
    <row r="17" spans="1:28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1"/>
      <c r="N17" s="51"/>
      <c r="O17" s="39"/>
      <c r="P17" s="39"/>
      <c r="Q17" s="1"/>
      <c r="R17" s="5"/>
      <c r="S17" s="93"/>
      <c r="T17" s="6" t="s">
        <v>153</v>
      </c>
      <c r="U17" s="8"/>
      <c r="V17" s="8"/>
      <c r="W17" s="10"/>
      <c r="X17" s="8"/>
      <c r="Y17" s="86"/>
      <c r="Z17" s="10"/>
      <c r="AA17" s="9"/>
      <c r="AB17" s="10"/>
    </row>
    <row r="18" spans="1:28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1"/>
      <c r="N18" s="51"/>
      <c r="O18" s="39"/>
      <c r="P18" s="39"/>
      <c r="Q18" s="1"/>
      <c r="R18" s="5"/>
      <c r="S18" s="93"/>
      <c r="T18" s="6" t="s">
        <v>154</v>
      </c>
      <c r="U18" s="8"/>
      <c r="V18" s="8"/>
      <c r="W18" s="10"/>
      <c r="X18" s="8"/>
      <c r="Y18" s="86"/>
      <c r="Z18" s="10"/>
      <c r="AA18" s="9"/>
      <c r="AB18" s="10"/>
    </row>
    <row r="19" spans="1:28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/>
      <c r="L19" s="10"/>
      <c r="M19" s="1"/>
      <c r="N19" s="51" t="s">
        <v>132</v>
      </c>
      <c r="O19" s="39" t="e">
        <f>+E19-'Onglet 1'!D14-'Onglet 2'!D14</f>
        <v>#VALUE!</v>
      </c>
      <c r="P19" s="39">
        <f>+H19-'Onglet 1'!E14-'Onglet 2'!E14</f>
        <v>0</v>
      </c>
      <c r="Q19" s="1"/>
      <c r="R19" s="5"/>
      <c r="S19" s="93" t="s">
        <v>13</v>
      </c>
      <c r="T19" s="6"/>
      <c r="U19" s="8"/>
      <c r="V19" s="8"/>
      <c r="W19" s="10"/>
      <c r="X19" s="8"/>
      <c r="Y19" s="86"/>
      <c r="Z19" s="10"/>
      <c r="AA19" s="9"/>
      <c r="AB19" s="10"/>
    </row>
    <row r="20" spans="1:28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/>
      <c r="L20" s="10"/>
      <c r="M20" s="1"/>
      <c r="N20" s="51" t="s">
        <v>146</v>
      </c>
      <c r="O20" s="39">
        <f>+E20-'Onglet 1'!D15-'Onglet 2'!D15</f>
        <v>0</v>
      </c>
      <c r="P20" s="39">
        <f>+H20-'Onglet 1'!E15-'Onglet 2'!E15</f>
        <v>0</v>
      </c>
      <c r="Q20" s="1"/>
      <c r="R20" s="5"/>
      <c r="S20" s="93" t="s">
        <v>31</v>
      </c>
      <c r="T20" s="6"/>
      <c r="U20" s="8"/>
      <c r="V20" s="8"/>
      <c r="W20" s="10"/>
      <c r="X20" s="8"/>
      <c r="Y20" s="86"/>
      <c r="Z20" s="10"/>
      <c r="AA20" s="9"/>
      <c r="AB20" s="10"/>
    </row>
    <row r="21" spans="1:28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/>
      <c r="L21" s="31"/>
      <c r="M21" s="1"/>
      <c r="N21" s="50" t="s">
        <v>52</v>
      </c>
      <c r="O21" s="39" t="e">
        <f>+E21-'Onglet 1'!D18-'Onglet 2'!D18</f>
        <v>#VALUE!</v>
      </c>
      <c r="P21" s="39">
        <f>+H21-'Onglet 1'!E18-'Onglet 2'!E18</f>
        <v>0</v>
      </c>
      <c r="Q21" s="1"/>
      <c r="R21" s="26" t="s">
        <v>18</v>
      </c>
      <c r="S21" s="96"/>
      <c r="T21" s="27"/>
      <c r="U21" s="29"/>
      <c r="V21" s="29"/>
      <c r="W21" s="31"/>
      <c r="X21" s="29"/>
      <c r="Y21" s="89"/>
      <c r="Z21" s="31"/>
      <c r="AA21" s="30"/>
      <c r="AB21" s="31"/>
    </row>
    <row r="22" spans="1:28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/>
      <c r="L22" s="10"/>
      <c r="M22" s="1"/>
      <c r="N22" s="51" t="s">
        <v>58</v>
      </c>
      <c r="O22" s="39">
        <f>+E22-'Onglet 1'!D19-'Onglet 2'!D19</f>
        <v>0</v>
      </c>
      <c r="P22" s="39">
        <f>+H22-'Onglet 1'!E19-'Onglet 2'!E19</f>
        <v>0</v>
      </c>
      <c r="Q22" s="1"/>
      <c r="R22" s="5"/>
      <c r="S22" s="93" t="s">
        <v>35</v>
      </c>
      <c r="T22" s="6"/>
      <c r="U22" s="8"/>
      <c r="V22" s="8"/>
      <c r="W22" s="10"/>
      <c r="X22" s="8"/>
      <c r="Y22" s="86"/>
      <c r="Z22" s="10"/>
      <c r="AA22" s="9"/>
      <c r="AB22" s="10"/>
    </row>
    <row r="23" spans="1:28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/>
      <c r="L23" s="10"/>
      <c r="M23" s="1"/>
      <c r="N23" s="51" t="s">
        <v>56</v>
      </c>
      <c r="O23" s="39">
        <f>+E23-'Onglet 1'!D20-'Onglet 2'!D20</f>
        <v>0</v>
      </c>
      <c r="P23" s="39">
        <f>+H23-'Onglet 1'!E20-'Onglet 2'!E20</f>
        <v>0</v>
      </c>
      <c r="Q23" s="1"/>
      <c r="R23" s="5"/>
      <c r="S23" s="93" t="s">
        <v>155</v>
      </c>
      <c r="T23" s="6"/>
      <c r="U23" s="8"/>
      <c r="V23" s="8"/>
      <c r="W23" s="10"/>
      <c r="X23" s="8"/>
      <c r="Y23" s="86"/>
      <c r="Z23" s="10"/>
      <c r="AA23" s="9"/>
      <c r="AB23" s="10"/>
    </row>
    <row r="24" spans="1:28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/>
      <c r="L24" s="10"/>
      <c r="M24" s="1"/>
      <c r="N24" s="51" t="s">
        <v>53</v>
      </c>
      <c r="O24" s="39">
        <f>+E24-'Onglet 1'!D21-'Onglet 2'!D21</f>
        <v>0</v>
      </c>
      <c r="P24" s="39">
        <f>+H24-'Onglet 1'!E21-'Onglet 2'!E21</f>
        <v>0</v>
      </c>
      <c r="Q24" s="1"/>
      <c r="R24" s="5"/>
      <c r="S24" s="93" t="s">
        <v>36</v>
      </c>
      <c r="T24" s="6"/>
      <c r="U24" s="8"/>
      <c r="V24" s="8"/>
      <c r="W24" s="10"/>
      <c r="X24" s="8"/>
      <c r="Y24" s="86"/>
      <c r="Z24" s="10"/>
      <c r="AA24" s="9"/>
      <c r="AB24" s="10"/>
    </row>
    <row r="25" spans="1:28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/>
      <c r="L25" s="10"/>
      <c r="M25" s="1"/>
      <c r="N25" s="51" t="s">
        <v>55</v>
      </c>
      <c r="O25" s="39">
        <f>+E25-'Onglet 1'!D22-'Onglet 2'!D22</f>
        <v>0</v>
      </c>
      <c r="P25" s="39">
        <f>+H25-'Onglet 1'!E22-'Onglet 2'!E22</f>
        <v>0</v>
      </c>
      <c r="Q25" s="1"/>
      <c r="R25" s="5"/>
      <c r="S25" s="93" t="s">
        <v>37</v>
      </c>
      <c r="T25" s="6"/>
      <c r="U25" s="8"/>
      <c r="V25" s="8"/>
      <c r="W25" s="10"/>
      <c r="X25" s="8"/>
      <c r="Y25" s="86"/>
      <c r="Z25" s="10"/>
      <c r="AA25" s="9"/>
      <c r="AB25" s="10"/>
    </row>
    <row r="26" spans="1:28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/>
      <c r="L26" s="10"/>
      <c r="M26" s="1"/>
      <c r="N26" s="51" t="s">
        <v>57</v>
      </c>
      <c r="O26" s="39">
        <f>+E26-'Onglet 1'!D23-'Onglet 2'!D23</f>
        <v>0</v>
      </c>
      <c r="P26" s="39">
        <f>+H26-'Onglet 1'!E23-'Onglet 2'!E23</f>
        <v>0</v>
      </c>
      <c r="Q26" s="1"/>
      <c r="R26" s="5"/>
      <c r="S26" s="93" t="s">
        <v>34</v>
      </c>
      <c r="T26" s="6"/>
      <c r="U26" s="8"/>
      <c r="V26" s="8"/>
      <c r="W26" s="10"/>
      <c r="X26" s="8"/>
      <c r="Y26" s="86"/>
      <c r="Z26" s="10"/>
      <c r="AA26" s="9"/>
      <c r="AB26" s="10"/>
    </row>
    <row r="27" spans="1:28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/>
      <c r="L27" s="10"/>
      <c r="M27" s="1"/>
      <c r="N27" s="51" t="s">
        <v>59</v>
      </c>
      <c r="O27" s="39">
        <f>+E27-'Onglet 1'!D24-'Onglet 2'!D24</f>
        <v>0</v>
      </c>
      <c r="P27" s="39">
        <f>+H27-'Onglet 1'!E24-'Onglet 2'!E24</f>
        <v>0</v>
      </c>
      <c r="Q27" s="1"/>
      <c r="R27" s="5"/>
      <c r="S27" s="93" t="s">
        <v>33</v>
      </c>
      <c r="T27" s="6"/>
      <c r="U27" s="8"/>
      <c r="V27" s="8"/>
      <c r="W27" s="10"/>
      <c r="X27" s="8"/>
      <c r="Y27" s="86"/>
      <c r="Z27" s="10"/>
      <c r="AA27" s="9"/>
      <c r="AB27" s="10"/>
    </row>
    <row r="28" spans="1:28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1"/>
      <c r="N28" s="51"/>
      <c r="O28" s="39"/>
      <c r="P28" s="39"/>
      <c r="Q28" s="1"/>
      <c r="R28" s="5"/>
      <c r="S28" s="93"/>
      <c r="T28" s="6" t="s">
        <v>157</v>
      </c>
      <c r="U28" s="8"/>
      <c r="V28" s="8"/>
      <c r="W28" s="10"/>
      <c r="X28" s="8"/>
      <c r="Y28" s="86"/>
      <c r="Z28" s="10"/>
      <c r="AA28" s="9"/>
      <c r="AB28" s="10"/>
    </row>
    <row r="29" spans="1:28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1"/>
      <c r="N29" s="51"/>
      <c r="O29" s="39"/>
      <c r="P29" s="39"/>
      <c r="Q29" s="1"/>
      <c r="R29" s="5"/>
      <c r="S29" s="93"/>
      <c r="T29" s="6" t="s">
        <v>158</v>
      </c>
      <c r="U29" s="8"/>
      <c r="V29" s="8"/>
      <c r="W29" s="10"/>
      <c r="X29" s="8"/>
      <c r="Y29" s="86"/>
      <c r="Z29" s="10"/>
      <c r="AA29" s="9"/>
      <c r="AB29" s="10"/>
    </row>
    <row r="30" spans="1:28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1"/>
      <c r="N30" s="51"/>
      <c r="O30" s="39"/>
      <c r="P30" s="39"/>
      <c r="Q30" s="1"/>
      <c r="R30" s="5"/>
      <c r="S30" s="93"/>
      <c r="T30" s="6" t="s">
        <v>159</v>
      </c>
      <c r="U30" s="8"/>
      <c r="V30" s="8"/>
      <c r="W30" s="10"/>
      <c r="X30" s="8"/>
      <c r="Y30" s="86"/>
      <c r="Z30" s="10"/>
      <c r="AA30" s="9"/>
      <c r="AB30" s="10"/>
    </row>
    <row r="31" spans="1:28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/>
      <c r="L31" s="10"/>
      <c r="M31" s="1"/>
      <c r="N31" s="51" t="s">
        <v>54</v>
      </c>
      <c r="O31" s="39">
        <f>+E31-'Onglet 1'!D25-'Onglet 2'!D25</f>
        <v>0</v>
      </c>
      <c r="P31" s="39">
        <f>+H31-'Onglet 1'!E25-'Onglet 2'!E25</f>
        <v>0</v>
      </c>
      <c r="Q31" s="1"/>
      <c r="R31" s="5"/>
      <c r="S31" s="93" t="s">
        <v>32</v>
      </c>
      <c r="T31" s="6"/>
      <c r="U31" s="8"/>
      <c r="V31" s="8"/>
      <c r="W31" s="10"/>
      <c r="X31" s="8"/>
      <c r="Y31" s="86"/>
      <c r="Z31" s="10"/>
      <c r="AA31" s="9"/>
      <c r="AB31" s="10"/>
    </row>
    <row r="32" spans="1:28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/>
      <c r="L32" s="10"/>
      <c r="M32" s="1"/>
      <c r="N32" s="51" t="s">
        <v>60</v>
      </c>
      <c r="O32" s="39">
        <f>+E32-'Onglet 1'!D26-'Onglet 2'!D26</f>
        <v>0</v>
      </c>
      <c r="P32" s="39">
        <f>+H32-'Onglet 1'!E26-'Onglet 2'!E26</f>
        <v>0</v>
      </c>
      <c r="Q32" s="1"/>
      <c r="R32" s="5"/>
      <c r="S32" s="93" t="s">
        <v>156</v>
      </c>
      <c r="T32" s="6"/>
      <c r="U32" s="8"/>
      <c r="V32" s="8"/>
      <c r="W32" s="10"/>
      <c r="X32" s="8"/>
      <c r="Y32" s="86"/>
      <c r="Z32" s="10"/>
      <c r="AA32" s="9"/>
      <c r="AB32" s="10"/>
    </row>
    <row r="33" spans="1:28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/>
      <c r="L33" s="31"/>
      <c r="M33" s="1"/>
      <c r="N33" s="50" t="s">
        <v>84</v>
      </c>
      <c r="O33" s="39">
        <f>+E33-'Onglet 1'!D27-'Onglet 2'!D27</f>
        <v>0</v>
      </c>
      <c r="P33" s="39">
        <f>+H33-'Onglet 1'!E27-'Onglet 2'!E27</f>
        <v>0</v>
      </c>
      <c r="Q33" s="1"/>
      <c r="R33" s="26" t="s">
        <v>22</v>
      </c>
      <c r="S33" s="96"/>
      <c r="T33" s="27"/>
      <c r="U33" s="29"/>
      <c r="V33" s="29"/>
      <c r="W33" s="31"/>
      <c r="X33" s="29"/>
      <c r="Y33" s="89"/>
      <c r="Z33" s="31"/>
      <c r="AA33" s="30"/>
      <c r="AB33" s="31"/>
    </row>
    <row r="34" spans="1:28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/>
      <c r="L34" s="10"/>
      <c r="M34" s="1"/>
      <c r="N34" s="51" t="s">
        <v>145</v>
      </c>
      <c r="O34" s="39" t="e">
        <f>+E34-'Onglet 1'!D28-'Onglet 2'!D28</f>
        <v>#VALUE!</v>
      </c>
      <c r="P34" s="39">
        <f>+H34-'Onglet 1'!E28-'Onglet 2'!E28</f>
        <v>0</v>
      </c>
      <c r="Q34" s="1"/>
      <c r="R34" s="5"/>
      <c r="S34" s="93" t="s">
        <v>80</v>
      </c>
      <c r="T34" s="6"/>
      <c r="U34" s="8"/>
      <c r="V34" s="8"/>
      <c r="W34" s="10"/>
      <c r="X34" s="8"/>
      <c r="Y34" s="86"/>
      <c r="Z34" s="10"/>
      <c r="AA34" s="9"/>
      <c r="AB34" s="10"/>
    </row>
    <row r="35" spans="1:28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/>
      <c r="L35" s="10"/>
      <c r="M35" s="1"/>
      <c r="N35" s="51" t="s">
        <v>85</v>
      </c>
      <c r="O35" s="39" t="e">
        <f>+E35-'Onglet 1'!D29-'Onglet 2'!D29</f>
        <v>#VALUE!</v>
      </c>
      <c r="P35" s="39">
        <f>+H35-'Onglet 1'!E29-'Onglet 2'!E29</f>
        <v>0</v>
      </c>
      <c r="Q35" s="1"/>
      <c r="R35" s="5"/>
      <c r="S35" s="93" t="s">
        <v>160</v>
      </c>
      <c r="T35" s="6"/>
      <c r="U35" s="8"/>
      <c r="V35" s="8"/>
      <c r="W35" s="10"/>
      <c r="X35" s="8"/>
      <c r="Y35" s="86"/>
      <c r="Z35" s="10"/>
      <c r="AA35" s="9"/>
      <c r="AB35" s="10"/>
    </row>
    <row r="36" spans="1:28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/>
      <c r="L36" s="10"/>
      <c r="M36" s="1"/>
      <c r="N36" s="51" t="s">
        <v>86</v>
      </c>
      <c r="O36" s="39" t="e">
        <f>+E36-'Onglet 1'!D30-'Onglet 2'!D30</f>
        <v>#VALUE!</v>
      </c>
      <c r="P36" s="39">
        <f>+H36-'Onglet 1'!E30-'Onglet 2'!E30</f>
        <v>0</v>
      </c>
      <c r="Q36" s="1"/>
      <c r="R36" s="5"/>
      <c r="S36" s="93" t="s">
        <v>38</v>
      </c>
      <c r="T36" s="6"/>
      <c r="U36" s="8"/>
      <c r="V36" s="8"/>
      <c r="W36" s="10"/>
      <c r="X36" s="8"/>
      <c r="Y36" s="86"/>
      <c r="Z36" s="10"/>
      <c r="AA36" s="9"/>
      <c r="AB36" s="10"/>
    </row>
    <row r="37" spans="1:28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/>
      <c r="L37" s="10"/>
      <c r="M37" s="1"/>
      <c r="N37" s="51" t="s">
        <v>87</v>
      </c>
      <c r="O37" s="39">
        <f>+E37-'Onglet 1'!D31-'Onglet 2'!D31</f>
        <v>0</v>
      </c>
      <c r="P37" s="39">
        <f>+H37-'Onglet 1'!E31-'Onglet 2'!E31</f>
        <v>0</v>
      </c>
      <c r="Q37" s="1"/>
      <c r="R37" s="5"/>
      <c r="S37" s="93" t="s">
        <v>161</v>
      </c>
      <c r="T37" s="6"/>
      <c r="U37" s="8"/>
      <c r="V37" s="8"/>
      <c r="W37" s="10"/>
      <c r="X37" s="8"/>
      <c r="Y37" s="86"/>
      <c r="Z37" s="10"/>
      <c r="AA37" s="9"/>
      <c r="AB37" s="10"/>
    </row>
    <row r="38" spans="1:28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/>
      <c r="L38" s="10"/>
      <c r="M38" s="1"/>
      <c r="N38" s="51" t="s">
        <v>88</v>
      </c>
      <c r="O38" s="39">
        <f>+E38-'Onglet 1'!D32-'Onglet 2'!D32</f>
        <v>0</v>
      </c>
      <c r="P38" s="39">
        <f>+H38-'Onglet 1'!E32-'Onglet 2'!E32</f>
        <v>0</v>
      </c>
      <c r="Q38" s="1"/>
      <c r="R38" s="26" t="s">
        <v>43</v>
      </c>
      <c r="S38" s="96"/>
      <c r="T38" s="6"/>
      <c r="U38" s="8"/>
      <c r="V38" s="8"/>
      <c r="W38" s="10"/>
      <c r="X38" s="8"/>
      <c r="Y38" s="86"/>
      <c r="Z38" s="10"/>
      <c r="AA38" s="9"/>
      <c r="AB38" s="10"/>
    </row>
    <row r="39" spans="1:28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/>
      <c r="L39" s="10"/>
      <c r="M39" s="1"/>
      <c r="N39" s="51" t="s">
        <v>89</v>
      </c>
      <c r="O39" s="39">
        <f>+E39-'Onglet 1'!D33-'Onglet 2'!D33</f>
        <v>0</v>
      </c>
      <c r="P39" s="39">
        <f>+H39-'Onglet 1'!E33-'Onglet 2'!E33</f>
        <v>0</v>
      </c>
      <c r="Q39" s="1"/>
      <c r="R39" s="5"/>
      <c r="S39" s="93" t="s">
        <v>28</v>
      </c>
      <c r="T39" s="6"/>
      <c r="U39" s="8"/>
      <c r="V39" s="8"/>
      <c r="W39" s="10"/>
      <c r="X39" s="8"/>
      <c r="Y39" s="86"/>
      <c r="Z39" s="10"/>
      <c r="AA39" s="9"/>
      <c r="AB39" s="10"/>
    </row>
    <row r="40" spans="1:28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/>
      <c r="L40" s="10"/>
      <c r="M40" s="1"/>
      <c r="N40" s="51" t="s">
        <v>90</v>
      </c>
      <c r="O40" s="39">
        <f>+E40-'Onglet 1'!D34-'Onglet 2'!D34</f>
        <v>0</v>
      </c>
      <c r="P40" s="39">
        <f>+H40-'Onglet 1'!E34-'Onglet 2'!E34</f>
        <v>0</v>
      </c>
      <c r="Q40" s="1"/>
      <c r="R40" s="5"/>
      <c r="S40" s="93" t="s">
        <v>143</v>
      </c>
      <c r="T40" s="6"/>
      <c r="U40" s="8"/>
      <c r="V40" s="8"/>
      <c r="W40" s="10"/>
      <c r="X40" s="8"/>
      <c r="Y40" s="86"/>
      <c r="Z40" s="10"/>
      <c r="AA40" s="9"/>
      <c r="AB40" s="10"/>
    </row>
    <row r="41" spans="1:28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/>
      <c r="L41" s="10"/>
      <c r="M41" s="1"/>
      <c r="N41" s="51" t="s">
        <v>91</v>
      </c>
      <c r="O41" s="39">
        <f>+E41-'Onglet 1'!D35-'Onglet 2'!D35</f>
        <v>0</v>
      </c>
      <c r="P41" s="39">
        <f>+H41-'Onglet 1'!E35-'Onglet 2'!E35</f>
        <v>0</v>
      </c>
      <c r="Q41" s="1"/>
      <c r="R41" s="5"/>
      <c r="S41" s="93" t="s">
        <v>144</v>
      </c>
      <c r="T41" s="6"/>
      <c r="U41" s="8"/>
      <c r="V41" s="8"/>
      <c r="W41" s="10"/>
      <c r="X41" s="8"/>
      <c r="Y41" s="86"/>
      <c r="Z41" s="10"/>
      <c r="AA41" s="9"/>
      <c r="AB41" s="10"/>
    </row>
    <row r="42" spans="1:28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/>
      <c r="L42" s="10"/>
      <c r="M42" s="1"/>
      <c r="N42" s="51" t="s">
        <v>92</v>
      </c>
      <c r="O42" s="39">
        <f>+E42-'Onglet 1'!D36-'Onglet 2'!D36</f>
        <v>0</v>
      </c>
      <c r="P42" s="39">
        <f>+H42-'Onglet 1'!E36-'Onglet 2'!E36</f>
        <v>0</v>
      </c>
      <c r="Q42" s="1"/>
      <c r="R42" s="5"/>
      <c r="S42" s="93" t="s">
        <v>142</v>
      </c>
      <c r="T42" s="6"/>
      <c r="U42" s="8"/>
      <c r="V42" s="8"/>
      <c r="W42" s="10"/>
      <c r="X42" s="8"/>
      <c r="Y42" s="86"/>
      <c r="Z42" s="10"/>
      <c r="AA42" s="9"/>
      <c r="AB42" s="10"/>
    </row>
    <row r="43" spans="1:28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/>
      <c r="L43" s="31"/>
      <c r="M43" s="1"/>
      <c r="N43" s="50" t="s">
        <v>93</v>
      </c>
      <c r="O43" s="39">
        <f>+E43-'Onglet 1'!D37-'Onglet 2'!D37</f>
        <v>0</v>
      </c>
      <c r="P43" s="39">
        <f>+H43-'Onglet 1'!E37-'Onglet 2'!E37</f>
        <v>0</v>
      </c>
      <c r="Q43" s="1"/>
      <c r="R43" s="5"/>
      <c r="S43" s="93" t="s">
        <v>162</v>
      </c>
      <c r="T43" s="27"/>
      <c r="U43" s="29"/>
      <c r="V43" s="29"/>
      <c r="W43" s="31"/>
      <c r="X43" s="29"/>
      <c r="Y43" s="89"/>
      <c r="Z43" s="31"/>
      <c r="AA43" s="30"/>
      <c r="AB43" s="31"/>
    </row>
    <row r="44" spans="1:28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/>
      <c r="L44" s="10"/>
      <c r="M44" s="1"/>
      <c r="N44" s="51" t="s">
        <v>94</v>
      </c>
      <c r="O44" s="39">
        <f>+E44-'Onglet 1'!D38-'Onglet 2'!D38</f>
        <v>0</v>
      </c>
      <c r="P44" s="39">
        <f>+H44-'Onglet 1'!E38-'Onglet 2'!E38</f>
        <v>0</v>
      </c>
      <c r="Q44" s="1"/>
      <c r="R44" s="26" t="s">
        <v>41</v>
      </c>
      <c r="S44" s="96"/>
      <c r="T44" s="6"/>
      <c r="U44" s="8"/>
      <c r="V44" s="8"/>
      <c r="W44" s="10"/>
      <c r="X44" s="8"/>
      <c r="Y44" s="86"/>
      <c r="Z44" s="10"/>
      <c r="AA44" s="9"/>
      <c r="AB44" s="10"/>
    </row>
    <row r="45" spans="1:28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/>
      <c r="L45" s="10"/>
      <c r="M45" s="1"/>
      <c r="N45" s="51" t="s">
        <v>95</v>
      </c>
      <c r="O45" s="39">
        <f>+E45-'Onglet 1'!D39-'Onglet 2'!D39</f>
        <v>0</v>
      </c>
      <c r="P45" s="39">
        <f>+H45-'Onglet 1'!E39-'Onglet 2'!E39</f>
        <v>0</v>
      </c>
      <c r="Q45" s="1"/>
      <c r="R45" s="5"/>
      <c r="S45" s="93" t="s">
        <v>163</v>
      </c>
      <c r="T45" s="71"/>
      <c r="U45" s="8"/>
      <c r="V45" s="8"/>
      <c r="W45" s="10"/>
      <c r="X45" s="8"/>
      <c r="Y45" s="86"/>
      <c r="Z45" s="10"/>
      <c r="AA45" s="9"/>
      <c r="AB45" s="10"/>
    </row>
    <row r="46" spans="1:28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/>
      <c r="L46" s="10"/>
      <c r="M46" s="1"/>
      <c r="N46" s="51" t="s">
        <v>96</v>
      </c>
      <c r="O46" s="39">
        <f>+E46-'Onglet 1'!D40-'Onglet 2'!D40</f>
        <v>0</v>
      </c>
      <c r="P46" s="39">
        <f>+H46-'Onglet 1'!E40-'Onglet 2'!E40</f>
        <v>0</v>
      </c>
      <c r="Q46" s="1"/>
      <c r="R46" s="5"/>
      <c r="S46" s="93" t="s">
        <v>164</v>
      </c>
      <c r="T46" s="71"/>
      <c r="U46" s="8"/>
      <c r="V46" s="8"/>
      <c r="W46" s="10"/>
      <c r="X46" s="8"/>
      <c r="Y46" s="86"/>
      <c r="Z46" s="10"/>
      <c r="AA46" s="9"/>
      <c r="AB46" s="10"/>
    </row>
    <row r="47" spans="1:28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/>
      <c r="L47" s="10"/>
      <c r="M47" s="1"/>
      <c r="N47" s="51" t="s">
        <v>97</v>
      </c>
      <c r="O47" s="39">
        <f>+E47-'Onglet 1'!D41-'Onglet 2'!D41</f>
        <v>0</v>
      </c>
      <c r="P47" s="39">
        <f>+H47-'Onglet 1'!E41-'Onglet 2'!E41</f>
        <v>0</v>
      </c>
      <c r="Q47" s="1"/>
      <c r="R47" s="5"/>
      <c r="S47" s="93" t="s">
        <v>165</v>
      </c>
      <c r="T47" s="71"/>
      <c r="U47" s="8"/>
      <c r="V47" s="8"/>
      <c r="W47" s="10"/>
      <c r="X47" s="8"/>
      <c r="Y47" s="86"/>
      <c r="Z47" s="10"/>
      <c r="AA47" s="9"/>
      <c r="AB47" s="10"/>
    </row>
    <row r="48" spans="1:28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/>
      <c r="L48" s="10"/>
      <c r="M48" s="1"/>
      <c r="N48" s="51" t="s">
        <v>98</v>
      </c>
      <c r="O48" s="39">
        <f>+E48-'Onglet 1'!D42-'Onglet 2'!D42</f>
        <v>0</v>
      </c>
      <c r="P48" s="39">
        <f>+H48-'Onglet 1'!E42-'Onglet 2'!E42</f>
        <v>0</v>
      </c>
      <c r="Q48" s="1"/>
      <c r="R48" s="26" t="s">
        <v>166</v>
      </c>
      <c r="S48" s="93"/>
      <c r="T48" s="71"/>
      <c r="U48" s="8"/>
      <c r="V48" s="8"/>
      <c r="W48" s="10"/>
      <c r="X48" s="8"/>
      <c r="Y48" s="86"/>
      <c r="Z48" s="10"/>
      <c r="AA48" s="9"/>
      <c r="AB48" s="10"/>
    </row>
    <row r="49" spans="1:28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/>
      <c r="L49" s="10"/>
      <c r="M49" s="1"/>
      <c r="N49" s="51" t="s">
        <v>99</v>
      </c>
      <c r="O49" s="39">
        <f>+E49-'Onglet 1'!D43-'Onglet 2'!D43</f>
        <v>0</v>
      </c>
      <c r="P49" s="39">
        <f>+H49-'Onglet 1'!E43-'Onglet 2'!E43</f>
        <v>0</v>
      </c>
      <c r="Q49" s="1"/>
      <c r="R49" s="5"/>
      <c r="S49" s="93" t="s">
        <v>167</v>
      </c>
      <c r="T49" s="71"/>
      <c r="U49" s="8"/>
      <c r="V49" s="8"/>
      <c r="W49" s="10"/>
      <c r="X49" s="8"/>
      <c r="Y49" s="86"/>
      <c r="Z49" s="10"/>
      <c r="AA49" s="9"/>
      <c r="AB49" s="10"/>
    </row>
    <row r="50" spans="1:28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/>
      <c r="L50" s="10"/>
      <c r="M50" s="1"/>
      <c r="N50" s="51" t="s">
        <v>100</v>
      </c>
      <c r="O50" s="39">
        <f>+E50-'Onglet 1'!D44-'Onglet 2'!D44</f>
        <v>0</v>
      </c>
      <c r="P50" s="39">
        <f>+H50-'Onglet 1'!E44-'Onglet 2'!E44</f>
        <v>0</v>
      </c>
      <c r="Q50" s="1"/>
      <c r="R50" s="5"/>
      <c r="S50" s="93" t="s">
        <v>168</v>
      </c>
      <c r="T50" s="71"/>
      <c r="U50" s="8"/>
      <c r="V50" s="8"/>
      <c r="W50" s="10"/>
      <c r="X50" s="8"/>
      <c r="Y50" s="86"/>
      <c r="Z50" s="10"/>
      <c r="AA50" s="9"/>
      <c r="AB50" s="10"/>
    </row>
    <row r="51" spans="1:28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/>
      <c r="L51" s="10"/>
      <c r="M51" s="1"/>
      <c r="N51" s="51" t="s">
        <v>101</v>
      </c>
      <c r="O51" s="39">
        <f>+E51-'Onglet 1'!D45-'Onglet 2'!D45</f>
        <v>0</v>
      </c>
      <c r="P51" s="39">
        <f>+H51-'Onglet 1'!E45-'Onglet 2'!E45</f>
        <v>0</v>
      </c>
      <c r="Q51" s="1"/>
      <c r="R51" s="26" t="s">
        <v>15</v>
      </c>
      <c r="S51" s="93"/>
      <c r="T51" s="6"/>
      <c r="U51" s="8"/>
      <c r="V51" s="8"/>
      <c r="W51" s="10"/>
      <c r="X51" s="8"/>
      <c r="Y51" s="86"/>
      <c r="Z51" s="10"/>
      <c r="AA51" s="9"/>
      <c r="AB51" s="10"/>
    </row>
    <row r="52" spans="1:28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/>
      <c r="L52" s="10"/>
      <c r="M52" s="1"/>
      <c r="N52" s="51" t="s">
        <v>102</v>
      </c>
      <c r="O52" s="39">
        <f>+E52-'Onglet 1'!D46-'Onglet 2'!D46</f>
        <v>0</v>
      </c>
      <c r="P52" s="39">
        <f>+H52-'Onglet 1'!E46-'Onglet 2'!E46</f>
        <v>0</v>
      </c>
      <c r="Q52" s="1"/>
      <c r="R52" s="5"/>
      <c r="S52" s="93" t="s">
        <v>173</v>
      </c>
      <c r="T52" s="6"/>
      <c r="U52" s="8"/>
      <c r="V52" s="8"/>
      <c r="W52" s="10"/>
      <c r="X52" s="8"/>
      <c r="Y52" s="86"/>
      <c r="Z52" s="10"/>
      <c r="AA52" s="9"/>
      <c r="AB52" s="10"/>
    </row>
    <row r="53" spans="1:28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/>
      <c r="L53" s="10"/>
      <c r="M53" s="1"/>
      <c r="N53" s="51" t="s">
        <v>103</v>
      </c>
      <c r="O53" s="39">
        <f>+E53-'Onglet 1'!D47-'Onglet 2'!D47</f>
        <v>0</v>
      </c>
      <c r="P53" s="39">
        <f>+H53-'Onglet 1'!E47-'Onglet 2'!E47</f>
        <v>0</v>
      </c>
      <c r="Q53" s="1"/>
      <c r="R53" s="5"/>
      <c r="S53" s="93" t="s">
        <v>169</v>
      </c>
      <c r="T53" s="6"/>
      <c r="U53" s="8"/>
      <c r="V53" s="8"/>
      <c r="W53" s="10"/>
      <c r="X53" s="8"/>
      <c r="Y53" s="86"/>
      <c r="Z53" s="10"/>
      <c r="AA53" s="9"/>
      <c r="AB53" s="10"/>
    </row>
    <row r="54" spans="1:28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/>
      <c r="L54" s="10"/>
      <c r="M54" s="1"/>
      <c r="N54" s="50" t="s">
        <v>104</v>
      </c>
      <c r="O54" s="39">
        <f>+E54-'Onglet 1'!D48-'Onglet 2'!D48</f>
        <v>0</v>
      </c>
      <c r="P54" s="39">
        <f>+H54-'Onglet 1'!E48-'Onglet 2'!E48</f>
        <v>0</v>
      </c>
      <c r="Q54" s="1"/>
      <c r="R54" s="5"/>
      <c r="S54" s="93" t="s">
        <v>170</v>
      </c>
      <c r="T54" s="6"/>
      <c r="U54" s="8"/>
      <c r="V54" s="8"/>
      <c r="W54" s="10"/>
      <c r="X54" s="8"/>
      <c r="Y54" s="86"/>
      <c r="Z54" s="10"/>
      <c r="AA54" s="9"/>
      <c r="AB54" s="10"/>
    </row>
    <row r="55" spans="1:28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1"/>
      <c r="N55" s="50"/>
      <c r="O55" s="39"/>
      <c r="P55" s="39"/>
      <c r="Q55" s="1"/>
      <c r="R55" s="5"/>
      <c r="S55" s="93"/>
      <c r="T55" s="6" t="s">
        <v>172</v>
      </c>
      <c r="U55" s="8"/>
      <c r="V55" s="8"/>
      <c r="W55" s="10"/>
      <c r="X55" s="8"/>
      <c r="Y55" s="86"/>
      <c r="Z55" s="10"/>
      <c r="AA55" s="9"/>
      <c r="AB55" s="10"/>
    </row>
    <row r="56" spans="1:28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1"/>
      <c r="N56" s="50"/>
      <c r="O56" s="39"/>
      <c r="P56" s="39"/>
      <c r="Q56" s="1"/>
      <c r="R56" s="5"/>
      <c r="S56" s="93"/>
      <c r="T56" s="6" t="s">
        <v>77</v>
      </c>
      <c r="U56" s="8"/>
      <c r="V56" s="8"/>
      <c r="W56" s="10"/>
      <c r="X56" s="8"/>
      <c r="Y56" s="86"/>
      <c r="Z56" s="10"/>
      <c r="AA56" s="9"/>
      <c r="AB56" s="10"/>
    </row>
    <row r="57" spans="1:28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/>
      <c r="L57" s="31"/>
      <c r="M57" s="1"/>
      <c r="N57" s="50" t="s">
        <v>105</v>
      </c>
      <c r="O57" s="39">
        <f>+E57-'Onglet 1'!D49-'Onglet 2'!D49</f>
        <v>0</v>
      </c>
      <c r="P57" s="39">
        <f>+H57-'Onglet 1'!E49-'Onglet 2'!E49</f>
        <v>0</v>
      </c>
      <c r="Q57" s="1"/>
      <c r="R57" s="5"/>
      <c r="S57" s="93" t="s">
        <v>171</v>
      </c>
      <c r="T57" s="27"/>
      <c r="U57" s="29"/>
      <c r="V57" s="29"/>
      <c r="W57" s="31"/>
      <c r="X57" s="29"/>
      <c r="Y57" s="89"/>
      <c r="Z57" s="31"/>
      <c r="AA57" s="30"/>
      <c r="AB57" s="31"/>
    </row>
    <row r="58" spans="1:28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/>
      <c r="L58" s="31"/>
      <c r="M58" s="1"/>
      <c r="N58" s="50" t="s">
        <v>106</v>
      </c>
      <c r="O58" s="39">
        <f>+E58-'Onglet 1'!D50-'Onglet 2'!D50</f>
        <v>0</v>
      </c>
      <c r="P58" s="39">
        <f>+H58-'Onglet 1'!E50-'Onglet 2'!E50</f>
        <v>0</v>
      </c>
      <c r="Q58" s="1"/>
      <c r="R58" s="26" t="s">
        <v>23</v>
      </c>
      <c r="S58" s="96"/>
      <c r="T58" s="6"/>
      <c r="U58" s="29"/>
      <c r="V58" s="29"/>
      <c r="W58" s="31"/>
      <c r="X58" s="29"/>
      <c r="Y58" s="89"/>
      <c r="Z58" s="31"/>
      <c r="AA58" s="30"/>
      <c r="AB58" s="31"/>
    </row>
    <row r="59" spans="1:28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/>
      <c r="L59" s="10"/>
      <c r="M59" s="1"/>
      <c r="N59" s="51" t="s">
        <v>107</v>
      </c>
      <c r="O59" s="39">
        <f>+E59-'Onglet 1'!D51-'Onglet 2'!D51</f>
        <v>0</v>
      </c>
      <c r="P59" s="39">
        <f>+H59-'Onglet 1'!E51-'Onglet 2'!E51</f>
        <v>0</v>
      </c>
      <c r="Q59" s="1"/>
      <c r="R59" s="5"/>
      <c r="S59" s="93" t="s">
        <v>174</v>
      </c>
      <c r="T59" s="71"/>
      <c r="U59" s="8"/>
      <c r="V59" s="8"/>
      <c r="W59" s="10"/>
      <c r="X59" s="8"/>
      <c r="Y59" s="86"/>
      <c r="Z59" s="10"/>
      <c r="AA59" s="9"/>
      <c r="AB59" s="10"/>
    </row>
    <row r="60" spans="1:28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/>
      <c r="L60" s="10"/>
      <c r="M60" s="1"/>
      <c r="N60" s="51" t="s">
        <v>108</v>
      </c>
      <c r="O60" s="39">
        <f>+E60-'Onglet 1'!D52-'Onglet 2'!D52</f>
        <v>0</v>
      </c>
      <c r="P60" s="39">
        <f>+H60-'Onglet 1'!E52-'Onglet 2'!E52</f>
        <v>0</v>
      </c>
      <c r="Q60" s="1"/>
      <c r="R60" s="5"/>
      <c r="S60" s="93" t="s">
        <v>175</v>
      </c>
      <c r="T60" s="71"/>
      <c r="U60" s="8"/>
      <c r="V60" s="8"/>
      <c r="W60" s="10"/>
      <c r="X60" s="8"/>
      <c r="Y60" s="86"/>
      <c r="Z60" s="10"/>
      <c r="AA60" s="9"/>
      <c r="AB60" s="10"/>
    </row>
    <row r="61" spans="1:28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/>
      <c r="L61" s="10"/>
      <c r="M61" s="1"/>
      <c r="N61" s="51" t="s">
        <v>109</v>
      </c>
      <c r="O61" s="39">
        <f>+E61-'Onglet 1'!D53-'Onglet 2'!D53</f>
        <v>0</v>
      </c>
      <c r="P61" s="39">
        <f>+H61-'Onglet 1'!E53-'Onglet 2'!E53</f>
        <v>0</v>
      </c>
      <c r="Q61" s="1"/>
      <c r="R61" s="5"/>
      <c r="S61" s="93" t="s">
        <v>25</v>
      </c>
      <c r="T61" s="71"/>
      <c r="U61" s="8"/>
      <c r="V61" s="8"/>
      <c r="W61" s="10"/>
      <c r="X61" s="8"/>
      <c r="Y61" s="86"/>
      <c r="Z61" s="10"/>
      <c r="AA61" s="9"/>
      <c r="AB61" s="10"/>
    </row>
    <row r="62" spans="1:28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/>
      <c r="L62" s="10"/>
      <c r="M62" s="1"/>
      <c r="N62" s="51" t="s">
        <v>110</v>
      </c>
      <c r="O62" s="39">
        <f>+E62-'Onglet 1'!D54-'Onglet 2'!D54</f>
        <v>0</v>
      </c>
      <c r="P62" s="39">
        <f>+H62-'Onglet 1'!E54-'Onglet 2'!E54</f>
        <v>0</v>
      </c>
      <c r="Q62" s="1"/>
      <c r="R62" s="5"/>
      <c r="S62" s="93" t="s">
        <v>176</v>
      </c>
      <c r="T62" s="71"/>
      <c r="U62" s="8"/>
      <c r="V62" s="8"/>
      <c r="W62" s="10"/>
      <c r="X62" s="8"/>
      <c r="Y62" s="86"/>
      <c r="Z62" s="10"/>
      <c r="AA62" s="9"/>
      <c r="AB62" s="10"/>
    </row>
    <row r="63" spans="1:28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/>
      <c r="L63" s="10"/>
      <c r="M63" s="1"/>
      <c r="N63" s="51" t="s">
        <v>111</v>
      </c>
      <c r="O63" s="39" t="e">
        <f>+E63-'Onglet 1'!D55-'Onglet 2'!D55</f>
        <v>#VALUE!</v>
      </c>
      <c r="P63" s="39">
        <f>+H63-'Onglet 1'!E55-'Onglet 2'!E55</f>
        <v>0</v>
      </c>
      <c r="Q63" s="1"/>
      <c r="R63" s="5"/>
      <c r="S63" s="93" t="s">
        <v>177</v>
      </c>
      <c r="T63" s="71"/>
      <c r="U63" s="8"/>
      <c r="V63" s="8"/>
      <c r="W63" s="10"/>
      <c r="X63" s="8"/>
      <c r="Y63" s="86"/>
      <c r="Z63" s="10"/>
      <c r="AA63" s="9"/>
      <c r="AB63" s="10"/>
    </row>
    <row r="64" spans="1:28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/>
      <c r="L64" s="10"/>
      <c r="M64" s="1"/>
      <c r="N64" s="51" t="s">
        <v>112</v>
      </c>
      <c r="O64" s="39" t="e">
        <f>+E64-'Onglet 1'!D56-'Onglet 2'!D56</f>
        <v>#VALUE!</v>
      </c>
      <c r="P64" s="39">
        <f>+H64-'Onglet 1'!E56-'Onglet 2'!E56</f>
        <v>0</v>
      </c>
      <c r="Q64" s="1"/>
      <c r="R64" s="5"/>
      <c r="S64" s="93" t="s">
        <v>178</v>
      </c>
      <c r="T64" s="71"/>
      <c r="U64" s="8"/>
      <c r="V64" s="8"/>
      <c r="W64" s="10"/>
      <c r="X64" s="8"/>
      <c r="Y64" s="86"/>
      <c r="Z64" s="10"/>
      <c r="AA64" s="9"/>
      <c r="AB64" s="10"/>
    </row>
    <row r="65" spans="1:28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/>
      <c r="L65" s="10"/>
      <c r="M65" s="1"/>
      <c r="N65" s="51" t="s">
        <v>113</v>
      </c>
      <c r="O65" s="39">
        <f>+E65-'Onglet 1'!D57-'Onglet 2'!D57</f>
        <v>0</v>
      </c>
      <c r="P65" s="39">
        <f>+H65-'Onglet 1'!E57-'Onglet 2'!E57</f>
        <v>0</v>
      </c>
      <c r="Q65" s="1"/>
      <c r="R65" s="26" t="s">
        <v>19</v>
      </c>
      <c r="S65" s="93"/>
      <c r="T65" s="6"/>
      <c r="U65" s="8"/>
      <c r="V65" s="8"/>
      <c r="W65" s="10"/>
      <c r="X65" s="8"/>
      <c r="Y65" s="86"/>
      <c r="Z65" s="10"/>
      <c r="AA65" s="9"/>
      <c r="AB65" s="10"/>
    </row>
    <row r="66" spans="1:28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/>
      <c r="L66" s="31"/>
      <c r="M66" s="1"/>
      <c r="N66" s="50" t="s">
        <v>114</v>
      </c>
      <c r="O66" s="39">
        <f>+E66-'Onglet 1'!D58-'Onglet 2'!D58</f>
        <v>0</v>
      </c>
      <c r="P66" s="39">
        <f>+H66-'Onglet 1'!E58-'Onglet 2'!E58</f>
        <v>0</v>
      </c>
      <c r="Q66" s="1"/>
      <c r="R66" s="5"/>
      <c r="S66" s="93" t="s">
        <v>179</v>
      </c>
      <c r="T66" s="27"/>
      <c r="U66" s="29"/>
      <c r="V66" s="29"/>
      <c r="W66" s="31"/>
      <c r="X66" s="29"/>
      <c r="Y66" s="89"/>
      <c r="Z66" s="31"/>
      <c r="AA66" s="30"/>
      <c r="AB66" s="31"/>
    </row>
    <row r="67" spans="1:28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/>
      <c r="L67" s="10"/>
      <c r="M67" s="1"/>
      <c r="N67" s="51" t="s">
        <v>115</v>
      </c>
      <c r="O67" s="39">
        <f>+E67-'Onglet 1'!D59-'Onglet 2'!D59</f>
        <v>0</v>
      </c>
      <c r="P67" s="39">
        <f>+H67-'Onglet 1'!E59-'Onglet 2'!E59</f>
        <v>0</v>
      </c>
      <c r="Q67" s="1"/>
      <c r="R67" s="5"/>
      <c r="S67" s="93" t="s">
        <v>180</v>
      </c>
      <c r="T67" s="6"/>
      <c r="U67" s="8"/>
      <c r="V67" s="8"/>
      <c r="W67" s="10"/>
      <c r="X67" s="8"/>
      <c r="Y67" s="86"/>
      <c r="Z67" s="10"/>
      <c r="AA67" s="9"/>
      <c r="AB67" s="10"/>
    </row>
    <row r="68" spans="1:28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/>
      <c r="L68" s="10"/>
      <c r="M68" s="1"/>
      <c r="N68" s="51" t="s">
        <v>116</v>
      </c>
      <c r="O68" s="39">
        <f>+E68-'Onglet 1'!D60-'Onglet 2'!D60</f>
        <v>0</v>
      </c>
      <c r="P68" s="39">
        <f>+H68-'Onglet 1'!E60-'Onglet 2'!E60</f>
        <v>0</v>
      </c>
      <c r="Q68" s="1"/>
      <c r="R68" s="5"/>
      <c r="S68" s="93" t="s">
        <v>181</v>
      </c>
      <c r="T68" s="6"/>
      <c r="U68" s="8"/>
      <c r="V68" s="8"/>
      <c r="W68" s="10"/>
      <c r="X68" s="8"/>
      <c r="Y68" s="86"/>
      <c r="Z68" s="10"/>
      <c r="AA68" s="9"/>
      <c r="AB68" s="10"/>
    </row>
    <row r="69" spans="1:28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/>
      <c r="L69" s="10"/>
      <c r="M69" s="1"/>
      <c r="N69" s="51" t="s">
        <v>117</v>
      </c>
      <c r="O69" s="39">
        <f>+E69-'Onglet 1'!D61-'Onglet 2'!D61</f>
        <v>0</v>
      </c>
      <c r="P69" s="39">
        <f>+H69-'Onglet 1'!E61-'Onglet 2'!E61</f>
        <v>0</v>
      </c>
      <c r="Q69" s="1"/>
      <c r="R69" s="5"/>
      <c r="S69" s="93" t="s">
        <v>182</v>
      </c>
      <c r="T69" s="6"/>
      <c r="U69" s="8"/>
      <c r="V69" s="8"/>
      <c r="W69" s="10"/>
      <c r="X69" s="8"/>
      <c r="Y69" s="86"/>
      <c r="Z69" s="10"/>
      <c r="AA69" s="9"/>
      <c r="AB69" s="10"/>
    </row>
    <row r="70" spans="1:28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/>
      <c r="L70" s="10"/>
      <c r="M70" s="1"/>
      <c r="N70" s="51" t="s">
        <v>118</v>
      </c>
      <c r="O70" s="39">
        <f>+E70-'Onglet 1'!D62-'Onglet 2'!D62</f>
        <v>0</v>
      </c>
      <c r="P70" s="39">
        <f>+H70-'Onglet 1'!E62-'Onglet 2'!E62</f>
        <v>0</v>
      </c>
      <c r="Q70" s="1"/>
      <c r="R70" s="5"/>
      <c r="S70" s="93" t="s">
        <v>183</v>
      </c>
      <c r="T70" s="6"/>
      <c r="U70" s="8"/>
      <c r="V70" s="8"/>
      <c r="W70" s="10"/>
      <c r="X70" s="8"/>
      <c r="Y70" s="86"/>
      <c r="Z70" s="10"/>
      <c r="AA70" s="9"/>
      <c r="AB70" s="10"/>
    </row>
    <row r="71" spans="1:28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/>
      <c r="L71" s="10"/>
      <c r="M71" s="1"/>
      <c r="N71" s="51" t="s">
        <v>119</v>
      </c>
      <c r="O71" s="39">
        <f>+E71-'Onglet 1'!D63-'Onglet 2'!D63</f>
        <v>0</v>
      </c>
      <c r="P71" s="39">
        <f>+H71-'Onglet 1'!E63-'Onglet 2'!E63</f>
        <v>0</v>
      </c>
      <c r="Q71" s="1"/>
      <c r="R71" s="5"/>
      <c r="S71" s="93" t="s">
        <v>184</v>
      </c>
      <c r="T71" s="6"/>
      <c r="U71" s="8"/>
      <c r="V71" s="8"/>
      <c r="W71" s="10"/>
      <c r="X71" s="8"/>
      <c r="Y71" s="86"/>
      <c r="Z71" s="10"/>
      <c r="AA71" s="9"/>
      <c r="AB71" s="10"/>
    </row>
    <row r="72" spans="1:28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/>
      <c r="L72" s="10"/>
      <c r="M72" s="1"/>
      <c r="N72" s="51" t="s">
        <v>120</v>
      </c>
      <c r="O72" s="39">
        <f>+E72-'Onglet 1'!D64-'Onglet 2'!D64</f>
        <v>0</v>
      </c>
      <c r="P72" s="39">
        <f>+H72-'Onglet 1'!E64-'Onglet 2'!E64</f>
        <v>0</v>
      </c>
      <c r="Q72" s="1"/>
      <c r="R72" s="26" t="s">
        <v>185</v>
      </c>
      <c r="S72" s="93"/>
      <c r="T72" s="6"/>
      <c r="U72" s="8"/>
      <c r="V72" s="8"/>
      <c r="W72" s="10"/>
      <c r="X72" s="8"/>
      <c r="Y72" s="86"/>
      <c r="Z72" s="10"/>
      <c r="AA72" s="9"/>
      <c r="AB72" s="10"/>
    </row>
    <row r="73" spans="1:28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/>
      <c r="L73" s="10"/>
      <c r="M73" s="1"/>
      <c r="N73" s="51" t="s">
        <v>121</v>
      </c>
      <c r="O73" s="39">
        <f>+E73-'Onglet 1'!D65-'Onglet 2'!D65</f>
        <v>0</v>
      </c>
      <c r="P73" s="39">
        <f>+H73-'Onglet 1'!E65-'Onglet 2'!E65</f>
        <v>0</v>
      </c>
      <c r="Q73" s="1"/>
      <c r="R73" s="5"/>
      <c r="S73" s="93" t="s">
        <v>8</v>
      </c>
      <c r="T73" s="6"/>
      <c r="U73" s="8"/>
      <c r="V73" s="8"/>
      <c r="W73" s="10"/>
      <c r="X73" s="8"/>
      <c r="Y73" s="86"/>
      <c r="Z73" s="10"/>
      <c r="AA73" s="9"/>
      <c r="AB73" s="10"/>
    </row>
    <row r="74" spans="1:28" ht="10.5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/>
      <c r="L74" s="31"/>
      <c r="M74" s="1"/>
      <c r="N74" s="50" t="s">
        <v>122</v>
      </c>
      <c r="O74" s="39">
        <f>+E74-'Onglet 1'!D66-'Onglet 2'!D66</f>
        <v>0</v>
      </c>
      <c r="P74" s="39">
        <f>+H74-'Onglet 1'!E66-'Onglet 2'!E66</f>
        <v>0</v>
      </c>
      <c r="Q74" s="1"/>
      <c r="R74" s="26"/>
      <c r="S74" s="93" t="s">
        <v>186</v>
      </c>
      <c r="T74" s="27"/>
      <c r="U74" s="29"/>
      <c r="V74" s="29"/>
      <c r="W74" s="31"/>
      <c r="X74" s="29"/>
      <c r="Y74" s="89"/>
      <c r="Z74" s="31"/>
      <c r="AA74" s="30"/>
      <c r="AB74" s="31"/>
    </row>
    <row r="75" spans="1:28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/>
      <c r="L75" s="37"/>
      <c r="M75" s="1"/>
      <c r="N75" s="50" t="s">
        <v>128</v>
      </c>
      <c r="O75" s="39" t="e">
        <f>+E75-'Onglet 1'!#REF!-'Onglet 2'!#REF!</f>
        <v>#REF!</v>
      </c>
      <c r="P75" s="39" t="e">
        <f>+H75-'Onglet 1'!#REF!-'Onglet 2'!#REF!</f>
        <v>#REF!</v>
      </c>
      <c r="Q75" s="1"/>
      <c r="R75" s="33" t="s">
        <v>29</v>
      </c>
      <c r="S75" s="34"/>
      <c r="T75" s="34"/>
      <c r="U75" s="36"/>
      <c r="V75" s="36"/>
      <c r="W75" s="49"/>
      <c r="X75" s="36"/>
      <c r="Y75" s="90"/>
      <c r="Z75" s="49"/>
      <c r="AA75" s="35"/>
      <c r="AB75" s="37"/>
    </row>
    <row r="76" spans="1:28" ht="9.6" customHeight="1" x14ac:dyDescent="0.2">
      <c r="A76" s="52" t="s">
        <v>136</v>
      </c>
      <c r="B76" s="52"/>
      <c r="C76" s="52"/>
      <c r="D76" s="52"/>
      <c r="E76" s="52"/>
      <c r="F76" s="52"/>
      <c r="G76" s="1"/>
      <c r="H76" s="18"/>
      <c r="I76" s="18"/>
      <c r="J76" s="1"/>
      <c r="K76" s="1"/>
      <c r="L76" s="19"/>
      <c r="M76" s="1"/>
      <c r="N76" s="1"/>
      <c r="O76" s="39" t="e">
        <f>+E76-'Onglet 1'!#REF!-'Onglet 2'!#REF!</f>
        <v>#REF!</v>
      </c>
      <c r="P76" s="39" t="e">
        <f>+H76-'Onglet 1'!#REF!-'Onglet 2'!#REF!</f>
        <v>#REF!</v>
      </c>
      <c r="Q76" s="1"/>
      <c r="R76" s="52"/>
      <c r="S76" s="52"/>
      <c r="T76" s="52"/>
      <c r="U76" s="52"/>
      <c r="V76" s="52"/>
      <c r="W76" s="1"/>
      <c r="X76" s="18"/>
      <c r="Y76" s="18"/>
      <c r="Z76" s="1"/>
      <c r="AA76" s="1"/>
      <c r="AB76" s="19"/>
    </row>
    <row r="77" spans="1:28" ht="9.6" customHeight="1" x14ac:dyDescent="0.2">
      <c r="A77" s="32" t="s">
        <v>65</v>
      </c>
      <c r="B77" s="33"/>
      <c r="C77" s="92"/>
      <c r="D77" s="92"/>
      <c r="E77" s="36"/>
      <c r="F77" s="35"/>
      <c r="G77" s="35"/>
      <c r="H77" s="35"/>
      <c r="I77" s="35"/>
      <c r="J77" s="35"/>
      <c r="K77" s="35"/>
      <c r="L77" s="37"/>
      <c r="M77" s="1"/>
      <c r="N77" s="1"/>
      <c r="O77" s="39" t="e">
        <f>+E77-'Onglet 1'!#REF!-'Onglet 2'!#REF!</f>
        <v>#REF!</v>
      </c>
      <c r="P77" s="39" t="e">
        <f>+H77-'Onglet 1'!#REF!-'Onglet 2'!#REF!</f>
        <v>#REF!</v>
      </c>
      <c r="Q77" s="1"/>
      <c r="R77" s="33"/>
      <c r="S77" s="92"/>
      <c r="T77" s="92"/>
      <c r="U77" s="36"/>
      <c r="V77" s="35"/>
      <c r="W77" s="35"/>
      <c r="X77" s="35"/>
      <c r="Y77" s="35"/>
      <c r="Z77" s="35"/>
      <c r="AA77" s="35"/>
      <c r="AB77" s="37"/>
    </row>
    <row r="78" spans="1:28" ht="12.75" x14ac:dyDescent="0.2">
      <c r="A78" s="1"/>
      <c r="B78" s="1"/>
      <c r="C78" s="1"/>
      <c r="D78" s="1"/>
      <c r="E78" s="1"/>
      <c r="F78" s="1"/>
      <c r="G78" s="1"/>
      <c r="H78" s="18"/>
      <c r="I78" s="18"/>
      <c r="J78" s="1"/>
      <c r="K78" s="1"/>
      <c r="L78" s="19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8"/>
      <c r="Y78" s="18"/>
      <c r="Z78" s="1"/>
      <c r="AA78" s="1"/>
      <c r="AB78" s="19"/>
    </row>
    <row r="79" spans="1:28" ht="12.75" x14ac:dyDescent="0.2">
      <c r="A79" s="32" t="s">
        <v>68</v>
      </c>
      <c r="B79" s="33"/>
      <c r="C79" s="34"/>
      <c r="D79" s="34"/>
      <c r="E79" s="36"/>
      <c r="F79" s="36"/>
      <c r="G79" s="36"/>
      <c r="H79" s="36"/>
      <c r="I79" s="35"/>
      <c r="J79" s="36"/>
      <c r="K79" s="35"/>
      <c r="L79" s="37"/>
      <c r="M79" s="1"/>
      <c r="N79" s="1"/>
      <c r="O79" s="1"/>
      <c r="P79" s="1"/>
      <c r="Q79" s="1"/>
      <c r="R79" s="33"/>
      <c r="S79" s="34"/>
      <c r="T79" s="34"/>
      <c r="U79" s="36"/>
      <c r="V79" s="36"/>
      <c r="W79" s="36"/>
      <c r="X79" s="36"/>
      <c r="Y79" s="35"/>
      <c r="Z79" s="36"/>
      <c r="AA79" s="35"/>
      <c r="AB79" s="37"/>
    </row>
    <row r="80" spans="1:28" ht="9.6" customHeight="1" x14ac:dyDescent="0.2">
      <c r="A80" s="1"/>
      <c r="B80" s="1"/>
      <c r="C80" s="6" t="s">
        <v>81</v>
      </c>
      <c r="D80" s="6"/>
      <c r="E80" s="8"/>
      <c r="F80" s="8"/>
      <c r="G80" s="10"/>
      <c r="H80" s="8"/>
      <c r="I80" s="8"/>
      <c r="J80" s="10"/>
      <c r="K80" s="8"/>
      <c r="L80" s="37"/>
      <c r="M80" s="1"/>
      <c r="N80" s="1"/>
      <c r="O80" s="1"/>
      <c r="P80" s="1"/>
      <c r="Q80" s="1"/>
      <c r="R80" s="1"/>
      <c r="S80" s="6" t="s">
        <v>81</v>
      </c>
      <c r="T80" s="6"/>
      <c r="U80" s="8"/>
      <c r="V80" s="8"/>
      <c r="W80" s="10"/>
      <c r="X80" s="8"/>
      <c r="Y80" s="8"/>
      <c r="Z80" s="10"/>
      <c r="AA80" s="8"/>
      <c r="AB80" s="37"/>
    </row>
    <row r="81" spans="1:28" ht="9.6" customHeight="1" x14ac:dyDescent="0.2">
      <c r="A81" s="1"/>
      <c r="B81" s="1"/>
      <c r="C81" s="1"/>
      <c r="D81" s="1"/>
      <c r="E81" s="1"/>
      <c r="F81" s="1"/>
      <c r="G81" s="1"/>
      <c r="H81" s="18"/>
      <c r="I81" s="18"/>
      <c r="J81" s="1"/>
      <c r="K81" s="1"/>
      <c r="L81" s="19"/>
      <c r="M81" s="1"/>
      <c r="N81" s="1"/>
      <c r="O81" s="1"/>
      <c r="P81" s="1"/>
      <c r="Q81" s="1"/>
      <c r="R81" s="1"/>
      <c r="S81" s="1"/>
      <c r="T81" s="1"/>
      <c r="U81" s="39"/>
      <c r="V81" s="39" t="e">
        <f>+V75-#REF!-#REF!-V74-V66-V58-V57-V43-V33-V21-V11-V3-#REF!</f>
        <v>#REF!</v>
      </c>
      <c r="W81" s="1"/>
      <c r="X81" s="19"/>
      <c r="Y81" s="1"/>
      <c r="Z81" s="1"/>
      <c r="AA81" s="1"/>
      <c r="AB81" s="1"/>
    </row>
    <row r="82" spans="1:28" ht="12.75" x14ac:dyDescent="0.2">
      <c r="A82" s="1"/>
      <c r="B82" s="1"/>
      <c r="C82" s="1"/>
      <c r="D82" s="1"/>
      <c r="E82" s="1"/>
      <c r="F82" s="1"/>
      <c r="G82" s="1"/>
      <c r="H82" s="18"/>
      <c r="I82" s="18"/>
      <c r="J82" s="1"/>
      <c r="K82" s="1"/>
      <c r="L82" s="19"/>
      <c r="M82" s="1"/>
      <c r="N82" s="1"/>
      <c r="O82" s="1"/>
      <c r="P82" s="1"/>
      <c r="Q82" s="1"/>
      <c r="R82" s="1"/>
      <c r="S82" s="1"/>
      <c r="T82" s="1"/>
      <c r="U82" s="1"/>
      <c r="V82" s="18"/>
      <c r="W82" s="1"/>
      <c r="X82" s="19"/>
      <c r="Y82" s="1"/>
      <c r="Z82" s="1"/>
      <c r="AA82" s="1"/>
      <c r="AB82" s="1"/>
    </row>
    <row r="83" spans="1:28" ht="9.6" customHeight="1" x14ac:dyDescent="0.2">
      <c r="A83" s="1"/>
      <c r="B83" s="1"/>
      <c r="C83" s="1"/>
      <c r="D83" s="1"/>
      <c r="E83" s="39"/>
      <c r="F83" s="39"/>
      <c r="G83" s="1"/>
      <c r="H83" s="18"/>
      <c r="I83" s="18"/>
      <c r="J83" s="1"/>
      <c r="K83" s="1"/>
      <c r="L83" s="19"/>
      <c r="M83" s="1"/>
      <c r="N83" s="1"/>
      <c r="O83" s="1"/>
      <c r="P83" s="1"/>
      <c r="Q83" s="1"/>
      <c r="R83" s="1"/>
      <c r="S83" s="1"/>
      <c r="T83" s="1"/>
      <c r="U83" s="39"/>
      <c r="V83" s="18"/>
      <c r="W83" s="1"/>
      <c r="X83" s="19"/>
      <c r="Y83" s="1"/>
      <c r="Z83" s="1"/>
      <c r="AA83" s="1"/>
      <c r="AB83" s="1"/>
    </row>
    <row r="84" spans="1:28" ht="9.6" customHeight="1" x14ac:dyDescent="0.2">
      <c r="A84" s="1"/>
      <c r="B84" s="1"/>
      <c r="C84" s="1"/>
      <c r="D84" s="1"/>
      <c r="E84" s="39"/>
      <c r="F84" s="39"/>
      <c r="G84" s="1"/>
      <c r="H84" s="18"/>
      <c r="I84" s="18"/>
      <c r="J84" s="1"/>
      <c r="K84" s="1"/>
      <c r="L84" s="19"/>
      <c r="M84" s="1"/>
      <c r="N84" s="1"/>
      <c r="O84" s="1"/>
      <c r="P84" s="1"/>
      <c r="Q84" s="1"/>
      <c r="R84" s="1"/>
      <c r="S84" s="1"/>
      <c r="T84" s="1"/>
      <c r="U84" s="39"/>
      <c r="V84" s="18"/>
      <c r="W84" s="1"/>
      <c r="X84" s="19"/>
      <c r="Y84" s="1"/>
      <c r="Z84" s="1"/>
      <c r="AA84" s="1"/>
      <c r="AB84" s="1"/>
    </row>
    <row r="85" spans="1:28" ht="9.6" customHeight="1" x14ac:dyDescent="0.2">
      <c r="A85" s="1"/>
      <c r="B85" s="1"/>
      <c r="C85" s="1"/>
      <c r="D85" s="1"/>
      <c r="E85" s="1"/>
      <c r="F85" s="1"/>
      <c r="G85" s="1"/>
      <c r="H85" s="18"/>
      <c r="I85" s="18"/>
      <c r="J85" s="1"/>
      <c r="K85" s="1"/>
      <c r="L85" s="19"/>
      <c r="M85" s="1"/>
      <c r="N85" s="1"/>
      <c r="O85" s="1"/>
      <c r="P85" s="1"/>
      <c r="Q85" s="1"/>
      <c r="R85" s="1"/>
      <c r="S85" s="1"/>
      <c r="T85" s="1"/>
      <c r="U85" s="1"/>
      <c r="V85" s="18"/>
      <c r="W85" s="1"/>
      <c r="X85" s="19"/>
      <c r="Y85" s="1"/>
      <c r="Z85" s="1"/>
      <c r="AA85" s="1"/>
      <c r="AB85" s="1"/>
    </row>
    <row r="86" spans="1:28" ht="9.6" customHeight="1" x14ac:dyDescent="0.2">
      <c r="A86" s="1"/>
      <c r="B86" s="1"/>
      <c r="C86" s="1"/>
      <c r="D86" s="1"/>
      <c r="E86" s="39" t="e">
        <f>+E75-'Onglet 1'!#REF!-'Onglet 2'!#REF!</f>
        <v>#REF!</v>
      </c>
      <c r="F86" s="39"/>
      <c r="G86" s="1"/>
      <c r="H86" s="18"/>
      <c r="I86" s="18"/>
      <c r="J86" s="1"/>
      <c r="K86" s="1"/>
      <c r="L86" s="19"/>
      <c r="M86" s="1"/>
      <c r="N86" s="1"/>
      <c r="O86" s="1"/>
      <c r="P86" s="1"/>
      <c r="Q86" s="1"/>
      <c r="R86" s="1"/>
      <c r="S86" s="1"/>
      <c r="T86" s="1"/>
      <c r="U86" s="39" t="e">
        <f>+U75-'Onglet 1'!#REF!-'Onglet 2'!#REF!</f>
        <v>#REF!</v>
      </c>
      <c r="V86" s="18"/>
      <c r="W86" s="1"/>
      <c r="X86" s="19"/>
      <c r="Y86" s="1"/>
      <c r="Z86" s="1"/>
      <c r="AA86" s="1"/>
      <c r="AB86" s="1"/>
    </row>
    <row r="87" spans="1:28" ht="9.6" customHeight="1" x14ac:dyDescent="0.2">
      <c r="A87" s="1"/>
      <c r="B87" s="1"/>
      <c r="C87" s="1"/>
      <c r="D87" s="1"/>
      <c r="E87" s="39" t="e">
        <f>+E77-'Onglet 1'!#REF!-'Onglet 2'!#REF!</f>
        <v>#REF!</v>
      </c>
      <c r="F87" s="39"/>
      <c r="G87" s="1"/>
      <c r="H87" s="18"/>
      <c r="I87" s="18"/>
      <c r="J87" s="1"/>
      <c r="K87" s="1"/>
      <c r="L87" s="19"/>
      <c r="M87" s="1"/>
      <c r="N87" s="1"/>
      <c r="O87" s="1"/>
      <c r="P87" s="1"/>
      <c r="Q87" s="1"/>
      <c r="R87" s="1"/>
      <c r="S87" s="1"/>
      <c r="T87" s="1"/>
      <c r="U87" s="39" t="e">
        <f>+U77-'Onglet 1'!#REF!-'Onglet 2'!#REF!</f>
        <v>#REF!</v>
      </c>
      <c r="V87" s="18"/>
      <c r="W87" s="1"/>
      <c r="X87" s="19"/>
      <c r="Y87" s="1"/>
      <c r="Z87" s="1"/>
      <c r="AA87" s="1"/>
      <c r="AB87" s="1"/>
    </row>
    <row r="88" spans="1:28" ht="9.6" customHeight="1" x14ac:dyDescent="0.2">
      <c r="A88" s="1"/>
      <c r="B88" s="1"/>
      <c r="C88" s="1"/>
      <c r="D88" s="1"/>
      <c r="E88" s="1"/>
      <c r="F88" s="1"/>
      <c r="G88" s="1"/>
      <c r="H88" s="18"/>
      <c r="I88" s="18"/>
      <c r="J88" s="1"/>
      <c r="K88" s="1"/>
      <c r="L88" s="19"/>
      <c r="M88" s="1"/>
      <c r="N88" s="1"/>
      <c r="O88" s="1"/>
      <c r="P88" s="1"/>
      <c r="Q88" s="1"/>
      <c r="R88" s="1"/>
      <c r="S88" s="1"/>
      <c r="T88" s="1"/>
      <c r="U88" s="1"/>
      <c r="V88" s="18"/>
      <c r="W88" s="1"/>
      <c r="X88" s="19"/>
      <c r="Y88" s="1"/>
      <c r="Z88" s="1"/>
      <c r="AA88" s="1"/>
      <c r="AB88" s="1"/>
    </row>
    <row r="89" spans="1:28" ht="9.6" customHeight="1" x14ac:dyDescent="0.2">
      <c r="A89" s="1"/>
      <c r="B89" s="1"/>
      <c r="C89" s="1"/>
      <c r="D89" s="1"/>
      <c r="E89" s="1"/>
      <c r="F89" s="1"/>
      <c r="G89" s="1"/>
      <c r="H89" s="18"/>
      <c r="I89" s="18"/>
      <c r="J89" s="1"/>
      <c r="K89" s="1"/>
      <c r="L89" s="19"/>
      <c r="M89" s="1"/>
      <c r="N89" s="1"/>
      <c r="O89" s="1"/>
      <c r="P89" s="1"/>
      <c r="Q89" s="1"/>
      <c r="R89" s="1"/>
      <c r="S89" s="1"/>
      <c r="T89" s="1"/>
      <c r="U89" s="1"/>
      <c r="V89" s="18"/>
      <c r="W89" s="1"/>
      <c r="X89" s="19"/>
      <c r="Y89" s="1"/>
      <c r="Z89" s="1"/>
      <c r="AA89" s="1"/>
      <c r="AB89" s="1"/>
    </row>
    <row r="90" spans="1:28" ht="9.6" customHeight="1" x14ac:dyDescent="0.2">
      <c r="A90" s="1"/>
      <c r="B90" s="1"/>
      <c r="C90" s="45" t="s">
        <v>67</v>
      </c>
      <c r="D90" s="45"/>
      <c r="E90" s="39" t="e">
        <f>SUM(E3,E11,E21,E33,E43,E57,E58,E66,E74,#REF!,#REF!,#REF!)</f>
        <v>#REF!</v>
      </c>
      <c r="F90" s="39"/>
      <c r="G90" s="1"/>
      <c r="H90" s="39" t="e">
        <f>SUM(H3,H11,H21,H33,H43,H57,H58,H66,H74,#REF!,#REF!,#REF!)</f>
        <v>#REF!</v>
      </c>
      <c r="I90" s="39"/>
      <c r="J90" s="1"/>
      <c r="K90" s="1"/>
      <c r="L90" s="19"/>
      <c r="M90" s="1"/>
      <c r="N90" s="1"/>
      <c r="O90" s="1"/>
      <c r="P90" s="1"/>
      <c r="Q90" s="1"/>
      <c r="R90" s="1"/>
      <c r="S90" s="1"/>
      <c r="T90" s="45" t="s">
        <v>67</v>
      </c>
      <c r="U90" s="39" t="e">
        <f>SUM(U3,U11,U21,U33,U43,U57,U58,U66,U74,#REF!,#REF!,#REF!)</f>
        <v>#REF!</v>
      </c>
      <c r="V90" s="39" t="e">
        <f>SUM(V3,V11,V21,V33,V43,V57,V58,V66,V74,#REF!,#REF!,#REF!)</f>
        <v>#REF!</v>
      </c>
      <c r="W90" s="1"/>
      <c r="X90" s="19"/>
      <c r="Y90" s="1"/>
      <c r="Z90" s="1"/>
      <c r="AA90" s="1"/>
      <c r="AB90" s="1"/>
    </row>
    <row r="91" spans="1:28" ht="9.6" customHeight="1" x14ac:dyDescent="0.2">
      <c r="A91" s="1"/>
      <c r="B91" s="1"/>
      <c r="C91" s="1"/>
      <c r="D91" s="1"/>
      <c r="E91" s="39" t="e">
        <f>E75-E90</f>
        <v>#REF!</v>
      </c>
      <c r="F91" s="39"/>
      <c r="G91" s="1"/>
      <c r="H91" s="39" t="e">
        <f>H75-H90</f>
        <v>#REF!</v>
      </c>
      <c r="I91" s="39"/>
      <c r="J91" s="1"/>
      <c r="K91" s="1"/>
      <c r="L91" s="19"/>
      <c r="M91" s="1"/>
      <c r="N91" s="1"/>
      <c r="O91" s="1"/>
      <c r="P91" s="1"/>
      <c r="Q91" s="1"/>
      <c r="R91" s="1"/>
      <c r="S91" s="1"/>
      <c r="T91" s="1"/>
      <c r="U91" s="39" t="e">
        <f>U75-U90</f>
        <v>#REF!</v>
      </c>
      <c r="V91" s="39" t="e">
        <f>V75-V90</f>
        <v>#REF!</v>
      </c>
      <c r="W91" s="1"/>
      <c r="X91" s="19"/>
      <c r="Y91" s="1"/>
      <c r="Z91" s="1"/>
      <c r="AA91" s="1"/>
      <c r="AB91" s="1"/>
    </row>
    <row r="92" spans="1:28" ht="9.6" customHeight="1" x14ac:dyDescent="0.2">
      <c r="A92" s="1"/>
      <c r="B92" s="1"/>
      <c r="C92" s="1"/>
      <c r="D92" s="1"/>
      <c r="E92" s="1"/>
      <c r="F92" s="1"/>
      <c r="G92" s="1"/>
      <c r="H92" s="18"/>
      <c r="I92" s="18"/>
      <c r="J92" s="1"/>
      <c r="K92" s="1"/>
      <c r="L92" s="19"/>
      <c r="M92" s="1"/>
      <c r="N92" s="1"/>
      <c r="O92" s="1"/>
      <c r="P92" s="1"/>
      <c r="Q92" s="1"/>
      <c r="R92" s="1"/>
      <c r="S92" s="1"/>
      <c r="T92" s="1"/>
      <c r="U92" s="1"/>
      <c r="V92" s="18"/>
      <c r="W92" s="1"/>
      <c r="X92" s="19"/>
      <c r="Y92" s="1"/>
      <c r="Z92" s="1"/>
      <c r="AA92" s="1"/>
      <c r="AB92" s="1"/>
    </row>
    <row r="93" spans="1:28" ht="9.6" customHeight="1" x14ac:dyDescent="0.2">
      <c r="A93" s="1"/>
      <c r="B93" s="1"/>
      <c r="C93" s="1"/>
      <c r="D93" s="1"/>
      <c r="E93" s="1"/>
      <c r="F93" s="1"/>
      <c r="G93" s="1"/>
      <c r="H93" s="18"/>
      <c r="I93" s="18"/>
      <c r="J93" s="1"/>
      <c r="K93" s="1"/>
      <c r="L93" s="19"/>
      <c r="M93" s="1"/>
      <c r="N93" s="1"/>
      <c r="O93" s="1"/>
      <c r="P93" s="1"/>
      <c r="Q93" s="1"/>
      <c r="R93" s="1"/>
      <c r="S93" s="1"/>
      <c r="T93" s="1"/>
      <c r="U93" s="1"/>
      <c r="V93" s="18"/>
      <c r="W93" s="1"/>
      <c r="X93" s="19"/>
      <c r="Y93" s="1"/>
      <c r="Z93" s="1"/>
      <c r="AA93" s="1"/>
      <c r="AB93" s="1"/>
    </row>
    <row r="94" spans="1:28" ht="9.6" customHeight="1" x14ac:dyDescent="0.2">
      <c r="A94" s="1"/>
      <c r="B94" s="1"/>
      <c r="C94" s="1" t="s">
        <v>135</v>
      </c>
      <c r="D94" s="1"/>
      <c r="E94" s="39" t="e">
        <f>+'Onglet 1'!#REF!+'Onglet 2'!#REF!-'RAYON MAG GV + CV'!E79</f>
        <v>#REF!</v>
      </c>
      <c r="F94" s="39"/>
      <c r="G94" s="1"/>
      <c r="H94" s="39" t="e">
        <f>+'Onglet 1'!#REF!+'Onglet 2'!#REF!-'RAYON MAG GV + CV'!H79</f>
        <v>#REF!</v>
      </c>
      <c r="I94" s="39"/>
      <c r="J94" s="1"/>
      <c r="K94" s="1"/>
      <c r="L94" s="19"/>
      <c r="M94" s="1"/>
      <c r="N94" s="1"/>
      <c r="O94" s="1"/>
      <c r="P94" s="1"/>
      <c r="Q94" s="1"/>
      <c r="R94" s="1"/>
      <c r="S94" s="1"/>
      <c r="T94" s="1" t="s">
        <v>135</v>
      </c>
      <c r="U94" s="39" t="e">
        <f>+'Onglet 1'!#REF!+'Onglet 2'!#REF!-'RAYON MAG GV + CV'!U79</f>
        <v>#REF!</v>
      </c>
      <c r="V94" s="39" t="e">
        <f>+'Onglet 1'!#REF!+'Onglet 2'!#REF!-'RAYON MAG GV + CV'!V79</f>
        <v>#REF!</v>
      </c>
      <c r="W94" s="1"/>
      <c r="X94" s="19"/>
      <c r="Y94" s="1"/>
      <c r="Z94" s="1"/>
      <c r="AA94" s="1"/>
      <c r="AB94" s="1"/>
    </row>
  </sheetData>
  <phoneticPr fontId="0" type="noConversion"/>
  <printOptions horizontalCentered="1"/>
  <pageMargins left="0.39370078740157483" right="0.39370078740157483" top="0.62992125984251968" bottom="0.15748031496062992" header="0.39370078740157483" footer="0.11811023622047245"/>
  <pageSetup paperSize="9" scale="94" orientation="portrait" r:id="rId1"/>
  <headerFooter alignWithMargins="0">
    <oddHeader>&amp;L&amp;"Arial,Gras"GRAND PUBLIC &amp;C&amp;"Arial,Gras"C.A. NET CECAVERT PAR RAYON&amp;R&amp;8&amp;D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3"/>
  </sheetPr>
  <dimension ref="A1:X75"/>
  <sheetViews>
    <sheetView topLeftCell="A13" workbookViewId="0">
      <selection activeCell="G49" sqref="G49"/>
    </sheetView>
  </sheetViews>
  <sheetFormatPr baseColWidth="10" defaultColWidth="11.5703125" defaultRowHeight="12.75" x14ac:dyDescent="0.2"/>
  <cols>
    <col min="1" max="1" width="13.42578125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9" width="6.28515625" bestFit="1" customWidth="1"/>
    <col min="10" max="10" width="11.5703125" customWidth="1"/>
    <col min="11" max="11" width="7.42578125" hidden="1" customWidth="1"/>
    <col min="12" max="12" width="1.7109375" customWidth="1"/>
    <col min="13" max="13" width="15.28515625" bestFit="1" customWidth="1"/>
    <col min="14" max="15" width="10.7109375" customWidth="1"/>
    <col min="16" max="17" width="9.7109375" customWidth="1"/>
    <col min="18" max="19" width="6.28515625" bestFit="1" customWidth="1"/>
    <col min="22" max="22" width="6.140625" customWidth="1"/>
  </cols>
  <sheetData>
    <row r="1" spans="1:24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38"/>
      <c r="N1" s="38" t="str">
        <f>"Mensuel :  "&amp;date!B3&amp;" "&amp;date!C3</f>
        <v>Mensuel :  Octobre 2017</v>
      </c>
      <c r="O1" s="1"/>
      <c r="P1" s="1"/>
      <c r="Q1" s="84" t="s">
        <v>137</v>
      </c>
      <c r="R1" s="84" t="s">
        <v>147</v>
      </c>
      <c r="S1" s="47" t="s">
        <v>74</v>
      </c>
      <c r="T1" s="84" t="s">
        <v>137</v>
      </c>
      <c r="U1" s="84" t="s">
        <v>147</v>
      </c>
      <c r="V1" s="91" t="s">
        <v>148</v>
      </c>
      <c r="W1" s="48"/>
      <c r="X1" s="84"/>
    </row>
    <row r="2" spans="1:24" ht="7.5" customHeight="1" x14ac:dyDescent="0.2">
      <c r="A2" s="102" t="s">
        <v>556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20" t="e">
        <f>#REF!</f>
        <v>#REF!</v>
      </c>
      <c r="R2" s="20">
        <v>2017</v>
      </c>
      <c r="S2" s="83">
        <v>2017</v>
      </c>
      <c r="T2" s="20" t="e">
        <f>#REF!</f>
        <v>#REF!</v>
      </c>
      <c r="U2" s="20">
        <v>2016</v>
      </c>
      <c r="V2" s="84">
        <v>2016</v>
      </c>
      <c r="W2" s="3" t="s">
        <v>44</v>
      </c>
      <c r="X2" s="3" t="s">
        <v>45</v>
      </c>
    </row>
    <row r="3" spans="1:24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>
        <f t="shared" ref="K3:K66" si="0">E3-H3</f>
        <v>0</v>
      </c>
      <c r="L3" s="25" t="str">
        <f t="shared" ref="L3:L66" si="1">IF(H3=0,"-",E3/H3-1)</f>
        <v>-</v>
      </c>
      <c r="M3" s="1"/>
      <c r="N3" s="22" t="s">
        <v>30</v>
      </c>
      <c r="O3" s="95"/>
      <c r="P3" s="23"/>
      <c r="Q3" s="29"/>
      <c r="R3" s="29"/>
      <c r="S3" s="25"/>
      <c r="T3" s="29"/>
      <c r="U3" s="85"/>
      <c r="V3" s="25"/>
      <c r="W3" s="24"/>
      <c r="X3" s="25"/>
    </row>
    <row r="4" spans="1:24" ht="9.6" hidden="1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>
        <f t="shared" si="0"/>
        <v>0</v>
      </c>
      <c r="L4" s="10" t="str">
        <f t="shared" si="1"/>
        <v>-</v>
      </c>
      <c r="M4" s="1"/>
      <c r="N4" s="5" t="s">
        <v>2</v>
      </c>
      <c r="O4" s="93"/>
      <c r="P4" s="6"/>
      <c r="Q4" s="8"/>
      <c r="R4" s="8"/>
      <c r="S4" s="10"/>
      <c r="T4" s="8"/>
      <c r="U4" s="86"/>
      <c r="V4" s="10"/>
      <c r="W4" s="9"/>
      <c r="X4" s="10"/>
    </row>
    <row r="5" spans="1:24" ht="9.6" hidden="1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>
        <f t="shared" si="0"/>
        <v>0</v>
      </c>
      <c r="L5" s="10" t="str">
        <f t="shared" si="1"/>
        <v>-</v>
      </c>
      <c r="M5" s="1"/>
      <c r="N5" s="5" t="s">
        <v>4</v>
      </c>
      <c r="O5" s="93"/>
      <c r="P5" s="6"/>
      <c r="Q5" s="8"/>
      <c r="R5" s="8"/>
      <c r="S5" s="10"/>
      <c r="T5" s="8"/>
      <c r="U5" s="86"/>
      <c r="V5" s="10"/>
      <c r="W5" s="9"/>
      <c r="X5" s="10"/>
    </row>
    <row r="6" spans="1:24" ht="9.6" hidden="1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>
        <f t="shared" si="0"/>
        <v>0</v>
      </c>
      <c r="L6" s="10" t="str">
        <f t="shared" si="1"/>
        <v>-</v>
      </c>
      <c r="M6" s="1"/>
      <c r="N6" s="5" t="s">
        <v>5</v>
      </c>
      <c r="O6" s="93"/>
      <c r="P6" s="6"/>
      <c r="Q6" s="8"/>
      <c r="R6" s="8"/>
      <c r="S6" s="10"/>
      <c r="T6" s="8"/>
      <c r="U6" s="86"/>
      <c r="V6" s="10"/>
      <c r="W6" s="9"/>
      <c r="X6" s="10"/>
    </row>
    <row r="7" spans="1:24" ht="9.6" hidden="1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>
        <f t="shared" si="0"/>
        <v>0</v>
      </c>
      <c r="L7" s="10" t="str">
        <f t="shared" si="1"/>
        <v>-</v>
      </c>
      <c r="M7" s="1"/>
      <c r="N7" s="5" t="s">
        <v>6</v>
      </c>
      <c r="O7" s="93"/>
      <c r="P7" s="6"/>
      <c r="Q7" s="8"/>
      <c r="R7" s="8"/>
      <c r="S7" s="10"/>
      <c r="T7" s="8"/>
      <c r="U7" s="86"/>
      <c r="V7" s="10"/>
      <c r="W7" s="9"/>
      <c r="X7" s="10"/>
    </row>
    <row r="8" spans="1:24" ht="9.6" hidden="1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>
        <f t="shared" si="0"/>
        <v>0</v>
      </c>
      <c r="L8" s="10" t="str">
        <f t="shared" si="1"/>
        <v>-</v>
      </c>
      <c r="M8" s="1"/>
      <c r="N8" s="5" t="s">
        <v>7</v>
      </c>
      <c r="O8" s="93"/>
      <c r="P8" s="6"/>
      <c r="Q8" s="8"/>
      <c r="R8" s="8"/>
      <c r="S8" s="10"/>
      <c r="T8" s="8"/>
      <c r="U8" s="86"/>
      <c r="V8" s="10"/>
      <c r="W8" s="9"/>
      <c r="X8" s="10"/>
    </row>
    <row r="9" spans="1:24" ht="9.6" hidden="1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>
        <f t="shared" si="0"/>
        <v>0</v>
      </c>
      <c r="L9" s="10" t="str">
        <f t="shared" si="1"/>
        <v>-</v>
      </c>
      <c r="M9" s="1"/>
      <c r="N9" s="5" t="s">
        <v>71</v>
      </c>
      <c r="O9" s="93"/>
      <c r="P9" s="6"/>
      <c r="Q9" s="8"/>
      <c r="R9" s="8"/>
      <c r="S9" s="10"/>
      <c r="T9" s="8"/>
      <c r="U9" s="86"/>
      <c r="V9" s="10"/>
      <c r="W9" s="9"/>
      <c r="X9" s="10"/>
    </row>
    <row r="10" spans="1:24" ht="9.6" hidden="1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>
        <f t="shared" si="0"/>
        <v>0</v>
      </c>
      <c r="L10" s="16" t="str">
        <f t="shared" si="1"/>
        <v>-</v>
      </c>
      <c r="M10" s="1"/>
      <c r="N10" s="12" t="s">
        <v>8</v>
      </c>
      <c r="O10" s="94"/>
      <c r="P10" s="13"/>
      <c r="Q10" s="14"/>
      <c r="R10" s="14"/>
      <c r="S10" s="16"/>
      <c r="T10" s="14"/>
      <c r="U10" s="87"/>
      <c r="V10" s="16"/>
      <c r="W10" s="15"/>
      <c r="X10" s="16"/>
    </row>
    <row r="11" spans="1:24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>
        <f t="shared" si="0"/>
        <v>0</v>
      </c>
      <c r="L11" s="25" t="str">
        <f t="shared" si="1"/>
        <v>-</v>
      </c>
      <c r="M11" s="1"/>
      <c r="N11" s="22" t="s">
        <v>10</v>
      </c>
      <c r="O11" s="95"/>
      <c r="P11" s="23"/>
      <c r="Q11" s="53"/>
      <c r="R11" s="53"/>
      <c r="S11" s="25"/>
      <c r="T11" s="53"/>
      <c r="U11" s="88"/>
      <c r="V11" s="25"/>
      <c r="W11" s="24"/>
      <c r="X11" s="25"/>
    </row>
    <row r="12" spans="1:24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>
        <f t="shared" si="0"/>
        <v>0</v>
      </c>
      <c r="L12" s="10" t="str">
        <f t="shared" si="1"/>
        <v>-</v>
      </c>
      <c r="M12" s="1"/>
      <c r="N12" s="5"/>
      <c r="O12" s="93" t="s">
        <v>14</v>
      </c>
      <c r="P12" s="6"/>
      <c r="Q12" s="8"/>
      <c r="R12" s="8"/>
      <c r="S12" s="10"/>
      <c r="T12" s="8"/>
      <c r="U12" s="86"/>
      <c r="V12" s="10"/>
      <c r="W12" s="9"/>
      <c r="X12" s="10"/>
    </row>
    <row r="13" spans="1:24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1"/>
      <c r="N13" s="5"/>
      <c r="O13" s="93"/>
      <c r="P13" s="6" t="s">
        <v>150</v>
      </c>
      <c r="Q13" s="8"/>
      <c r="R13" s="8"/>
      <c r="S13" s="10"/>
      <c r="T13" s="8"/>
      <c r="U13" s="86"/>
      <c r="V13" s="10"/>
      <c r="W13" s="9"/>
      <c r="X13" s="10"/>
    </row>
    <row r="14" spans="1:24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1"/>
      <c r="N14" s="5"/>
      <c r="O14" s="93"/>
      <c r="P14" s="6" t="s">
        <v>151</v>
      </c>
      <c r="Q14" s="8"/>
      <c r="R14" s="8"/>
      <c r="S14" s="10"/>
      <c r="T14" s="8"/>
      <c r="U14" s="86"/>
      <c r="V14" s="10"/>
      <c r="W14" s="9"/>
      <c r="X14" s="10"/>
    </row>
    <row r="15" spans="1:24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>
        <f t="shared" si="0"/>
        <v>0</v>
      </c>
      <c r="L15" s="10" t="str">
        <f t="shared" si="1"/>
        <v>-</v>
      </c>
      <c r="M15" s="1"/>
      <c r="N15" s="5"/>
      <c r="O15" s="93" t="s">
        <v>149</v>
      </c>
      <c r="P15" s="6"/>
      <c r="Q15" s="8"/>
      <c r="R15" s="8"/>
      <c r="S15" s="10"/>
      <c r="T15" s="8"/>
      <c r="U15" s="86"/>
      <c r="V15" s="10"/>
      <c r="W15" s="9"/>
      <c r="X15" s="10"/>
    </row>
    <row r="16" spans="1:24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1"/>
      <c r="N16" s="5"/>
      <c r="O16" s="93"/>
      <c r="P16" s="6" t="s">
        <v>152</v>
      </c>
      <c r="Q16" s="8"/>
      <c r="R16" s="8"/>
      <c r="S16" s="10"/>
      <c r="T16" s="8"/>
      <c r="U16" s="86"/>
      <c r="V16" s="10"/>
      <c r="W16" s="9"/>
      <c r="X16" s="10"/>
    </row>
    <row r="17" spans="1:24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1"/>
      <c r="N17" s="5"/>
      <c r="O17" s="93"/>
      <c r="P17" s="6" t="s">
        <v>153</v>
      </c>
      <c r="Q17" s="8"/>
      <c r="R17" s="8"/>
      <c r="S17" s="10"/>
      <c r="T17" s="8"/>
      <c r="U17" s="86"/>
      <c r="V17" s="10"/>
      <c r="W17" s="9"/>
      <c r="X17" s="10"/>
    </row>
    <row r="18" spans="1:24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1"/>
      <c r="N18" s="5"/>
      <c r="O18" s="93"/>
      <c r="P18" s="6" t="s">
        <v>154</v>
      </c>
      <c r="Q18" s="8"/>
      <c r="R18" s="8"/>
      <c r="S18" s="10"/>
      <c r="T18" s="8"/>
      <c r="U18" s="86"/>
      <c r="V18" s="10"/>
      <c r="W18" s="9"/>
      <c r="X18" s="10"/>
    </row>
    <row r="19" spans="1:24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>
        <f t="shared" si="0"/>
        <v>0</v>
      </c>
      <c r="L19" s="10" t="str">
        <f t="shared" si="1"/>
        <v>-</v>
      </c>
      <c r="M19" s="1"/>
      <c r="N19" s="5"/>
      <c r="O19" s="93" t="s">
        <v>13</v>
      </c>
      <c r="P19" s="6"/>
      <c r="Q19" s="8"/>
      <c r="R19" s="8"/>
      <c r="S19" s="10"/>
      <c r="T19" s="8"/>
      <c r="U19" s="86"/>
      <c r="V19" s="10"/>
      <c r="W19" s="9"/>
      <c r="X19" s="10"/>
    </row>
    <row r="20" spans="1:24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>
        <f t="shared" si="0"/>
        <v>0</v>
      </c>
      <c r="L20" s="10" t="str">
        <f t="shared" si="1"/>
        <v>-</v>
      </c>
      <c r="M20" s="1"/>
      <c r="N20" s="5"/>
      <c r="O20" s="93" t="s">
        <v>31</v>
      </c>
      <c r="P20" s="6"/>
      <c r="Q20" s="8"/>
      <c r="R20" s="8"/>
      <c r="S20" s="10"/>
      <c r="T20" s="8"/>
      <c r="U20" s="86"/>
      <c r="V20" s="10"/>
      <c r="W20" s="9"/>
      <c r="X20" s="10"/>
    </row>
    <row r="21" spans="1:24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>
        <f t="shared" si="0"/>
        <v>0</v>
      </c>
      <c r="L21" s="31" t="str">
        <f t="shared" si="1"/>
        <v>-</v>
      </c>
      <c r="M21" s="1"/>
      <c r="N21" s="26" t="s">
        <v>18</v>
      </c>
      <c r="O21" s="96"/>
      <c r="P21" s="27"/>
      <c r="Q21" s="29"/>
      <c r="R21" s="29"/>
      <c r="S21" s="31"/>
      <c r="T21" s="29"/>
      <c r="U21" s="89"/>
      <c r="V21" s="31"/>
      <c r="W21" s="30"/>
      <c r="X21" s="31"/>
    </row>
    <row r="22" spans="1:24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>
        <f t="shared" si="0"/>
        <v>0</v>
      </c>
      <c r="L22" s="10" t="str">
        <f t="shared" si="1"/>
        <v>-</v>
      </c>
      <c r="M22" s="1"/>
      <c r="N22" s="5"/>
      <c r="O22" s="93" t="s">
        <v>35</v>
      </c>
      <c r="P22" s="6"/>
      <c r="Q22" s="8"/>
      <c r="R22" s="8"/>
      <c r="S22" s="10"/>
      <c r="T22" s="8"/>
      <c r="U22" s="86"/>
      <c r="V22" s="10"/>
      <c r="W22" s="9"/>
      <c r="X22" s="10"/>
    </row>
    <row r="23" spans="1:24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>
        <f t="shared" si="0"/>
        <v>0</v>
      </c>
      <c r="L23" s="10" t="str">
        <f t="shared" si="1"/>
        <v>-</v>
      </c>
      <c r="M23" s="1"/>
      <c r="N23" s="5"/>
      <c r="O23" s="93" t="s">
        <v>155</v>
      </c>
      <c r="P23" s="6"/>
      <c r="Q23" s="8"/>
      <c r="R23" s="8"/>
      <c r="S23" s="10"/>
      <c r="T23" s="8"/>
      <c r="U23" s="86"/>
      <c r="V23" s="10"/>
      <c r="W23" s="9"/>
      <c r="X23" s="10"/>
    </row>
    <row r="24" spans="1:24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>
        <f t="shared" si="0"/>
        <v>0</v>
      </c>
      <c r="L24" s="10" t="str">
        <f t="shared" si="1"/>
        <v>-</v>
      </c>
      <c r="M24" s="1"/>
      <c r="N24" s="5"/>
      <c r="O24" s="93" t="s">
        <v>36</v>
      </c>
      <c r="P24" s="6"/>
      <c r="Q24" s="8"/>
      <c r="R24" s="8"/>
      <c r="S24" s="10"/>
      <c r="T24" s="8"/>
      <c r="U24" s="86"/>
      <c r="V24" s="10"/>
      <c r="W24" s="9"/>
      <c r="X24" s="10"/>
    </row>
    <row r="25" spans="1:24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>
        <f t="shared" si="0"/>
        <v>0</v>
      </c>
      <c r="L25" s="10" t="str">
        <f t="shared" si="1"/>
        <v>-</v>
      </c>
      <c r="M25" s="1"/>
      <c r="N25" s="5"/>
      <c r="O25" s="93" t="s">
        <v>37</v>
      </c>
      <c r="P25" s="6"/>
      <c r="Q25" s="8"/>
      <c r="R25" s="8"/>
      <c r="S25" s="10"/>
      <c r="T25" s="8"/>
      <c r="U25" s="86"/>
      <c r="V25" s="10"/>
      <c r="W25" s="9"/>
      <c r="X25" s="10"/>
    </row>
    <row r="26" spans="1:24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>
        <f t="shared" si="0"/>
        <v>0</v>
      </c>
      <c r="L26" s="10" t="str">
        <f t="shared" si="1"/>
        <v>-</v>
      </c>
      <c r="M26" s="1"/>
      <c r="N26" s="5"/>
      <c r="O26" s="93" t="s">
        <v>34</v>
      </c>
      <c r="P26" s="6"/>
      <c r="Q26" s="8"/>
      <c r="R26" s="8"/>
      <c r="S26" s="10"/>
      <c r="T26" s="8"/>
      <c r="U26" s="86"/>
      <c r="V26" s="10"/>
      <c r="W26" s="9"/>
      <c r="X26" s="10"/>
    </row>
    <row r="27" spans="1:24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>
        <f t="shared" si="0"/>
        <v>0</v>
      </c>
      <c r="L27" s="10" t="str">
        <f t="shared" si="1"/>
        <v>-</v>
      </c>
      <c r="M27" s="1"/>
      <c r="N27" s="5"/>
      <c r="O27" s="93" t="s">
        <v>33</v>
      </c>
      <c r="P27" s="6"/>
      <c r="Q27" s="8"/>
      <c r="R27" s="8"/>
      <c r="S27" s="10"/>
      <c r="T27" s="8"/>
      <c r="U27" s="86"/>
      <c r="V27" s="10"/>
      <c r="W27" s="9"/>
      <c r="X27" s="10"/>
    </row>
    <row r="28" spans="1:24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1"/>
      <c r="N28" s="5"/>
      <c r="O28" s="93"/>
      <c r="P28" s="6" t="s">
        <v>157</v>
      </c>
      <c r="Q28" s="8"/>
      <c r="R28" s="8"/>
      <c r="S28" s="10"/>
      <c r="T28" s="8"/>
      <c r="U28" s="86"/>
      <c r="V28" s="10"/>
      <c r="W28" s="9"/>
      <c r="X28" s="10"/>
    </row>
    <row r="29" spans="1:24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1"/>
      <c r="N29" s="5"/>
      <c r="O29" s="93"/>
      <c r="P29" s="6" t="s">
        <v>158</v>
      </c>
      <c r="Q29" s="8"/>
      <c r="R29" s="8"/>
      <c r="S29" s="10"/>
      <c r="T29" s="8"/>
      <c r="U29" s="86"/>
      <c r="V29" s="10"/>
      <c r="W29" s="9"/>
      <c r="X29" s="10"/>
    </row>
    <row r="30" spans="1:24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1"/>
      <c r="N30" s="5"/>
      <c r="O30" s="93"/>
      <c r="P30" s="6" t="s">
        <v>159</v>
      </c>
      <c r="Q30" s="8"/>
      <c r="R30" s="8"/>
      <c r="S30" s="10"/>
      <c r="T30" s="8"/>
      <c r="U30" s="86"/>
      <c r="V30" s="10"/>
      <c r="W30" s="9"/>
      <c r="X30" s="10"/>
    </row>
    <row r="31" spans="1:24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>
        <f t="shared" si="0"/>
        <v>0</v>
      </c>
      <c r="L31" s="10" t="str">
        <f t="shared" si="1"/>
        <v>-</v>
      </c>
      <c r="M31" s="1"/>
      <c r="N31" s="5"/>
      <c r="O31" s="93" t="s">
        <v>32</v>
      </c>
      <c r="P31" s="6"/>
      <c r="Q31" s="8"/>
      <c r="R31" s="8"/>
      <c r="S31" s="10"/>
      <c r="T31" s="8"/>
      <c r="U31" s="86"/>
      <c r="V31" s="10"/>
      <c r="W31" s="9"/>
      <c r="X31" s="10"/>
    </row>
    <row r="32" spans="1:24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>
        <f t="shared" si="0"/>
        <v>0</v>
      </c>
      <c r="L32" s="10" t="str">
        <f t="shared" si="1"/>
        <v>-</v>
      </c>
      <c r="M32" s="1"/>
      <c r="N32" s="5"/>
      <c r="O32" s="93" t="s">
        <v>156</v>
      </c>
      <c r="P32" s="6"/>
      <c r="Q32" s="8"/>
      <c r="R32" s="8"/>
      <c r="S32" s="10"/>
      <c r="T32" s="8"/>
      <c r="U32" s="86"/>
      <c r="V32" s="10"/>
      <c r="W32" s="9"/>
      <c r="X32" s="10"/>
    </row>
    <row r="33" spans="1:24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>
        <f t="shared" si="0"/>
        <v>0</v>
      </c>
      <c r="L33" s="31" t="str">
        <f t="shared" si="1"/>
        <v>-</v>
      </c>
      <c r="M33" s="1"/>
      <c r="N33" s="26" t="s">
        <v>22</v>
      </c>
      <c r="O33" s="96"/>
      <c r="P33" s="27"/>
      <c r="Q33" s="29"/>
      <c r="R33" s="29"/>
      <c r="S33" s="31"/>
      <c r="T33" s="29"/>
      <c r="U33" s="89"/>
      <c r="V33" s="31"/>
      <c r="W33" s="30"/>
      <c r="X33" s="31"/>
    </row>
    <row r="34" spans="1:24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>
        <f t="shared" si="0"/>
        <v>0</v>
      </c>
      <c r="L34" s="10" t="str">
        <f t="shared" si="1"/>
        <v>-</v>
      </c>
      <c r="M34" s="1"/>
      <c r="N34" s="5"/>
      <c r="O34" s="93" t="s">
        <v>80</v>
      </c>
      <c r="P34" s="6"/>
      <c r="Q34" s="8"/>
      <c r="R34" s="8"/>
      <c r="S34" s="10"/>
      <c r="T34" s="8"/>
      <c r="U34" s="86"/>
      <c r="V34" s="10"/>
      <c r="W34" s="9"/>
      <c r="X34" s="10"/>
    </row>
    <row r="35" spans="1:24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>
        <f t="shared" si="0"/>
        <v>0</v>
      </c>
      <c r="L35" s="10" t="str">
        <f t="shared" si="1"/>
        <v>-</v>
      </c>
      <c r="M35" s="1"/>
      <c r="N35" s="5"/>
      <c r="O35" s="93" t="s">
        <v>160</v>
      </c>
      <c r="P35" s="6"/>
      <c r="Q35" s="8"/>
      <c r="R35" s="8"/>
      <c r="S35" s="10"/>
      <c r="T35" s="8"/>
      <c r="U35" s="86"/>
      <c r="V35" s="10"/>
      <c r="W35" s="9"/>
      <c r="X35" s="10"/>
    </row>
    <row r="36" spans="1:24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>
        <f t="shared" si="0"/>
        <v>0</v>
      </c>
      <c r="L36" s="10" t="str">
        <f t="shared" si="1"/>
        <v>-</v>
      </c>
      <c r="M36" s="1"/>
      <c r="N36" s="5"/>
      <c r="O36" s="93" t="s">
        <v>38</v>
      </c>
      <c r="P36" s="6"/>
      <c r="Q36" s="8"/>
      <c r="R36" s="8"/>
      <c r="S36" s="10"/>
      <c r="T36" s="8"/>
      <c r="U36" s="86"/>
      <c r="V36" s="10"/>
      <c r="W36" s="9"/>
      <c r="X36" s="10"/>
    </row>
    <row r="37" spans="1:24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>
        <f t="shared" si="0"/>
        <v>0</v>
      </c>
      <c r="L37" s="10" t="str">
        <f t="shared" si="1"/>
        <v>-</v>
      </c>
      <c r="M37" s="1"/>
      <c r="N37" s="5"/>
      <c r="O37" s="93" t="s">
        <v>161</v>
      </c>
      <c r="P37" s="6"/>
      <c r="Q37" s="8"/>
      <c r="R37" s="8"/>
      <c r="S37" s="10"/>
      <c r="T37" s="8"/>
      <c r="U37" s="86"/>
      <c r="V37" s="10"/>
      <c r="W37" s="9"/>
      <c r="X37" s="10"/>
    </row>
    <row r="38" spans="1:24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>
        <f t="shared" si="0"/>
        <v>0</v>
      </c>
      <c r="L38" s="10" t="str">
        <f t="shared" si="1"/>
        <v>-</v>
      </c>
      <c r="M38" s="1"/>
      <c r="N38" s="26" t="s">
        <v>43</v>
      </c>
      <c r="O38" s="96"/>
      <c r="P38" s="6"/>
      <c r="Q38" s="8"/>
      <c r="R38" s="8"/>
      <c r="S38" s="10"/>
      <c r="T38" s="8"/>
      <c r="U38" s="86"/>
      <c r="V38" s="10"/>
      <c r="W38" s="9"/>
      <c r="X38" s="10"/>
    </row>
    <row r="39" spans="1:24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>
        <f t="shared" si="0"/>
        <v>0</v>
      </c>
      <c r="L39" s="10" t="str">
        <f t="shared" si="1"/>
        <v>-</v>
      </c>
      <c r="M39" s="1"/>
      <c r="N39" s="5"/>
      <c r="O39" s="93" t="s">
        <v>28</v>
      </c>
      <c r="P39" s="6"/>
      <c r="Q39" s="8"/>
      <c r="R39" s="8"/>
      <c r="S39" s="10"/>
      <c r="T39" s="8"/>
      <c r="U39" s="86"/>
      <c r="V39" s="10"/>
      <c r="W39" s="9"/>
      <c r="X39" s="10"/>
    </row>
    <row r="40" spans="1:24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>
        <f t="shared" si="0"/>
        <v>0</v>
      </c>
      <c r="L40" s="10" t="str">
        <f t="shared" si="1"/>
        <v>-</v>
      </c>
      <c r="M40" s="1"/>
      <c r="N40" s="5"/>
      <c r="O40" s="93" t="s">
        <v>143</v>
      </c>
      <c r="P40" s="6"/>
      <c r="Q40" s="8"/>
      <c r="R40" s="8"/>
      <c r="S40" s="10"/>
      <c r="T40" s="8"/>
      <c r="U40" s="86"/>
      <c r="V40" s="10"/>
      <c r="W40" s="9"/>
      <c r="X40" s="10"/>
    </row>
    <row r="41" spans="1:24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>
        <f t="shared" si="0"/>
        <v>0</v>
      </c>
      <c r="L41" s="10" t="str">
        <f t="shared" si="1"/>
        <v>-</v>
      </c>
      <c r="M41" s="1"/>
      <c r="N41" s="5"/>
      <c r="O41" s="93" t="s">
        <v>144</v>
      </c>
      <c r="P41" s="6"/>
      <c r="Q41" s="8"/>
      <c r="R41" s="8"/>
      <c r="S41" s="10"/>
      <c r="T41" s="8"/>
      <c r="U41" s="86"/>
      <c r="V41" s="10"/>
      <c r="W41" s="9"/>
      <c r="X41" s="10"/>
    </row>
    <row r="42" spans="1:24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>
        <f t="shared" si="0"/>
        <v>0</v>
      </c>
      <c r="L42" s="10" t="str">
        <f t="shared" si="1"/>
        <v>-</v>
      </c>
      <c r="M42" s="1"/>
      <c r="N42" s="5"/>
      <c r="O42" s="93" t="s">
        <v>142</v>
      </c>
      <c r="P42" s="6"/>
      <c r="Q42" s="8"/>
      <c r="R42" s="8"/>
      <c r="S42" s="10"/>
      <c r="T42" s="8"/>
      <c r="U42" s="86"/>
      <c r="V42" s="10"/>
      <c r="W42" s="9"/>
      <c r="X42" s="10"/>
    </row>
    <row r="43" spans="1:24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>
        <f t="shared" si="0"/>
        <v>0</v>
      </c>
      <c r="L43" s="31" t="str">
        <f t="shared" si="1"/>
        <v>-</v>
      </c>
      <c r="M43" s="1"/>
      <c r="N43" s="5"/>
      <c r="O43" s="93" t="s">
        <v>162</v>
      </c>
      <c r="P43" s="27"/>
      <c r="Q43" s="29"/>
      <c r="R43" s="29"/>
      <c r="S43" s="31"/>
      <c r="T43" s="29"/>
      <c r="U43" s="89"/>
      <c r="V43" s="31"/>
      <c r="W43" s="30"/>
      <c r="X43" s="31"/>
    </row>
    <row r="44" spans="1:24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>
        <f t="shared" si="0"/>
        <v>0</v>
      </c>
      <c r="L44" s="10" t="str">
        <f t="shared" si="1"/>
        <v>-</v>
      </c>
      <c r="M44" s="1"/>
      <c r="N44" s="26" t="s">
        <v>41</v>
      </c>
      <c r="O44" s="96"/>
      <c r="P44" s="6"/>
      <c r="Q44" s="8"/>
      <c r="R44" s="8"/>
      <c r="S44" s="10"/>
      <c r="T44" s="8"/>
      <c r="U44" s="86"/>
      <c r="V44" s="10"/>
      <c r="W44" s="9"/>
      <c r="X44" s="10"/>
    </row>
    <row r="45" spans="1:24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>
        <f t="shared" si="0"/>
        <v>0</v>
      </c>
      <c r="L45" s="10" t="str">
        <f t="shared" si="1"/>
        <v>-</v>
      </c>
      <c r="M45" s="1"/>
      <c r="N45" s="5"/>
      <c r="O45" s="93" t="s">
        <v>163</v>
      </c>
      <c r="P45" s="71"/>
      <c r="Q45" s="8"/>
      <c r="R45" s="8"/>
      <c r="S45" s="10"/>
      <c r="T45" s="8"/>
      <c r="U45" s="86"/>
      <c r="V45" s="10"/>
      <c r="W45" s="9"/>
      <c r="X45" s="10"/>
    </row>
    <row r="46" spans="1:24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>
        <f>E46-H46</f>
        <v>0</v>
      </c>
      <c r="L46" s="10" t="str">
        <f>IF(H46=0,"-",E46/H46-1)</f>
        <v>-</v>
      </c>
      <c r="M46" s="1"/>
      <c r="N46" s="5"/>
      <c r="O46" s="93" t="s">
        <v>164</v>
      </c>
      <c r="P46" s="71"/>
      <c r="Q46" s="8"/>
      <c r="R46" s="8"/>
      <c r="S46" s="10"/>
      <c r="T46" s="8"/>
      <c r="U46" s="86"/>
      <c r="V46" s="10"/>
      <c r="W46" s="9"/>
      <c r="X46" s="10"/>
    </row>
    <row r="47" spans="1:24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>
        <f t="shared" si="0"/>
        <v>0</v>
      </c>
      <c r="L47" s="10" t="str">
        <f t="shared" si="1"/>
        <v>-</v>
      </c>
      <c r="M47" s="1"/>
      <c r="N47" s="5"/>
      <c r="O47" s="93" t="s">
        <v>165</v>
      </c>
      <c r="P47" s="71"/>
      <c r="Q47" s="8"/>
      <c r="R47" s="8"/>
      <c r="S47" s="10"/>
      <c r="T47" s="8"/>
      <c r="U47" s="86"/>
      <c r="V47" s="10"/>
      <c r="W47" s="9"/>
      <c r="X47" s="10"/>
    </row>
    <row r="48" spans="1:24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>
        <f t="shared" si="0"/>
        <v>0</v>
      </c>
      <c r="L48" s="10" t="str">
        <f t="shared" si="1"/>
        <v>-</v>
      </c>
      <c r="M48" s="1"/>
      <c r="N48" s="26" t="s">
        <v>166</v>
      </c>
      <c r="O48" s="93"/>
      <c r="P48" s="71"/>
      <c r="Q48" s="8"/>
      <c r="R48" s="8"/>
      <c r="S48" s="10"/>
      <c r="T48" s="8"/>
      <c r="U48" s="86"/>
      <c r="V48" s="10"/>
      <c r="W48" s="9"/>
      <c r="X48" s="10"/>
    </row>
    <row r="49" spans="1:24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>
        <f t="shared" si="0"/>
        <v>0</v>
      </c>
      <c r="L49" s="10" t="str">
        <f t="shared" si="1"/>
        <v>-</v>
      </c>
      <c r="M49" s="1"/>
      <c r="N49" s="5"/>
      <c r="O49" s="93" t="s">
        <v>167</v>
      </c>
      <c r="P49" s="71"/>
      <c r="Q49" s="8"/>
      <c r="R49" s="8"/>
      <c r="S49" s="10"/>
      <c r="T49" s="8"/>
      <c r="U49" s="86"/>
      <c r="V49" s="10"/>
      <c r="W49" s="9"/>
      <c r="X49" s="10"/>
    </row>
    <row r="50" spans="1:24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>
        <f t="shared" si="0"/>
        <v>0</v>
      </c>
      <c r="L50" s="10" t="str">
        <f t="shared" si="1"/>
        <v>-</v>
      </c>
      <c r="M50" s="1"/>
      <c r="N50" s="5"/>
      <c r="O50" s="93" t="s">
        <v>168</v>
      </c>
      <c r="P50" s="71"/>
      <c r="Q50" s="8"/>
      <c r="R50" s="8"/>
      <c r="S50" s="10"/>
      <c r="T50" s="8"/>
      <c r="U50" s="86"/>
      <c r="V50" s="10"/>
      <c r="W50" s="9"/>
      <c r="X50" s="10"/>
    </row>
    <row r="51" spans="1:24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>
        <f t="shared" si="0"/>
        <v>0</v>
      </c>
      <c r="L51" s="10" t="str">
        <f t="shared" si="1"/>
        <v>-</v>
      </c>
      <c r="M51" s="1"/>
      <c r="N51" s="26" t="s">
        <v>15</v>
      </c>
      <c r="O51" s="93"/>
      <c r="P51" s="6"/>
      <c r="Q51" s="8"/>
      <c r="R51" s="8"/>
      <c r="S51" s="10"/>
      <c r="T51" s="8"/>
      <c r="U51" s="86"/>
      <c r="V51" s="10"/>
      <c r="W51" s="9"/>
      <c r="X51" s="10"/>
    </row>
    <row r="52" spans="1:24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>
        <f t="shared" si="0"/>
        <v>0</v>
      </c>
      <c r="L52" s="10" t="str">
        <f t="shared" si="1"/>
        <v>-</v>
      </c>
      <c r="M52" s="1"/>
      <c r="N52" s="5"/>
      <c r="O52" s="93" t="s">
        <v>173</v>
      </c>
      <c r="P52" s="6"/>
      <c r="Q52" s="8"/>
      <c r="R52" s="8"/>
      <c r="S52" s="10"/>
      <c r="T52" s="8"/>
      <c r="U52" s="86"/>
      <c r="V52" s="10"/>
      <c r="W52" s="9"/>
      <c r="X52" s="10"/>
    </row>
    <row r="53" spans="1:24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>
        <f t="shared" si="0"/>
        <v>0</v>
      </c>
      <c r="L53" s="10" t="str">
        <f t="shared" si="1"/>
        <v>-</v>
      </c>
      <c r="M53" s="1"/>
      <c r="N53" s="5"/>
      <c r="O53" s="93" t="s">
        <v>169</v>
      </c>
      <c r="P53" s="6"/>
      <c r="Q53" s="8"/>
      <c r="R53" s="8"/>
      <c r="S53" s="10"/>
      <c r="T53" s="8"/>
      <c r="U53" s="86"/>
      <c r="V53" s="10"/>
      <c r="W53" s="9"/>
      <c r="X53" s="10"/>
    </row>
    <row r="54" spans="1:24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>
        <f>E54-H54</f>
        <v>0</v>
      </c>
      <c r="L54" s="10" t="str">
        <f>IF(H54=0,"-",E54/H54-1)</f>
        <v>-</v>
      </c>
      <c r="M54" s="1"/>
      <c r="N54" s="5"/>
      <c r="O54" s="93" t="s">
        <v>170</v>
      </c>
      <c r="P54" s="6"/>
      <c r="Q54" s="8"/>
      <c r="R54" s="8"/>
      <c r="S54" s="10"/>
      <c r="T54" s="8"/>
      <c r="U54" s="86"/>
      <c r="V54" s="10"/>
      <c r="W54" s="9"/>
      <c r="X54" s="10"/>
    </row>
    <row r="55" spans="1:24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1"/>
      <c r="N55" s="5"/>
      <c r="O55" s="93"/>
      <c r="P55" s="6" t="s">
        <v>172</v>
      </c>
      <c r="Q55" s="8"/>
      <c r="R55" s="8"/>
      <c r="S55" s="10"/>
      <c r="T55" s="8"/>
      <c r="U55" s="86"/>
      <c r="V55" s="10"/>
      <c r="W55" s="9"/>
      <c r="X55" s="10"/>
    </row>
    <row r="56" spans="1:24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1"/>
      <c r="N56" s="5"/>
      <c r="O56" s="93"/>
      <c r="P56" s="6" t="s">
        <v>77</v>
      </c>
      <c r="Q56" s="8"/>
      <c r="R56" s="8"/>
      <c r="S56" s="10"/>
      <c r="T56" s="8"/>
      <c r="U56" s="86"/>
      <c r="V56" s="10"/>
      <c r="W56" s="9"/>
      <c r="X56" s="10"/>
    </row>
    <row r="57" spans="1:24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>
        <f t="shared" si="0"/>
        <v>0</v>
      </c>
      <c r="L57" s="31" t="str">
        <f t="shared" si="1"/>
        <v>-</v>
      </c>
      <c r="M57" s="1"/>
      <c r="N57" s="5"/>
      <c r="O57" s="93" t="s">
        <v>171</v>
      </c>
      <c r="P57" s="27"/>
      <c r="Q57" s="29"/>
      <c r="R57" s="29"/>
      <c r="S57" s="31"/>
      <c r="T57" s="29"/>
      <c r="U57" s="89"/>
      <c r="V57" s="31"/>
      <c r="W57" s="30"/>
      <c r="X57" s="31"/>
    </row>
    <row r="58" spans="1:24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>
        <f t="shared" si="0"/>
        <v>0</v>
      </c>
      <c r="L58" s="31" t="str">
        <f t="shared" si="1"/>
        <v>-</v>
      </c>
      <c r="M58" s="1"/>
      <c r="N58" s="26" t="s">
        <v>23</v>
      </c>
      <c r="O58" s="96"/>
      <c r="P58" s="6"/>
      <c r="Q58" s="29"/>
      <c r="R58" s="29"/>
      <c r="S58" s="31"/>
      <c r="T58" s="29"/>
      <c r="U58" s="89"/>
      <c r="V58" s="31"/>
      <c r="W58" s="30"/>
      <c r="X58" s="31"/>
    </row>
    <row r="59" spans="1:24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>
        <f t="shared" si="0"/>
        <v>0</v>
      </c>
      <c r="L59" s="10" t="str">
        <f t="shared" si="1"/>
        <v>-</v>
      </c>
      <c r="M59" s="1"/>
      <c r="N59" s="5"/>
      <c r="O59" s="93" t="s">
        <v>174</v>
      </c>
      <c r="P59" s="71"/>
      <c r="Q59" s="8"/>
      <c r="R59" s="8"/>
      <c r="S59" s="10"/>
      <c r="T59" s="8"/>
      <c r="U59" s="86"/>
      <c r="V59" s="10"/>
      <c r="W59" s="9"/>
      <c r="X59" s="10"/>
    </row>
    <row r="60" spans="1:24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>
        <f t="shared" si="0"/>
        <v>0</v>
      </c>
      <c r="L60" s="10" t="str">
        <f t="shared" si="1"/>
        <v>-</v>
      </c>
      <c r="M60" s="1"/>
      <c r="N60" s="5"/>
      <c r="O60" s="93" t="s">
        <v>175</v>
      </c>
      <c r="P60" s="71"/>
      <c r="Q60" s="8"/>
      <c r="R60" s="8"/>
      <c r="S60" s="10"/>
      <c r="T60" s="8"/>
      <c r="U60" s="86"/>
      <c r="V60" s="10"/>
      <c r="W60" s="9"/>
      <c r="X60" s="10"/>
    </row>
    <row r="61" spans="1:24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>
        <f t="shared" si="0"/>
        <v>0</v>
      </c>
      <c r="L61" s="10" t="str">
        <f t="shared" si="1"/>
        <v>-</v>
      </c>
      <c r="M61" s="1"/>
      <c r="N61" s="5"/>
      <c r="O61" s="93" t="s">
        <v>25</v>
      </c>
      <c r="P61" s="71"/>
      <c r="Q61" s="8"/>
      <c r="R61" s="8"/>
      <c r="S61" s="10"/>
      <c r="T61" s="8"/>
      <c r="U61" s="86"/>
      <c r="V61" s="10"/>
      <c r="W61" s="9"/>
      <c r="X61" s="10"/>
    </row>
    <row r="62" spans="1:24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>
        <f t="shared" si="0"/>
        <v>0</v>
      </c>
      <c r="L62" s="10" t="str">
        <f t="shared" si="1"/>
        <v>-</v>
      </c>
      <c r="M62" s="1"/>
      <c r="N62" s="5"/>
      <c r="O62" s="93" t="s">
        <v>176</v>
      </c>
      <c r="P62" s="71"/>
      <c r="Q62" s="8"/>
      <c r="R62" s="8"/>
      <c r="S62" s="10"/>
      <c r="T62" s="8"/>
      <c r="U62" s="86"/>
      <c r="V62" s="10"/>
      <c r="W62" s="9"/>
      <c r="X62" s="10"/>
    </row>
    <row r="63" spans="1:24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>
        <f>E63-H63</f>
        <v>0</v>
      </c>
      <c r="L63" s="10" t="str">
        <f>IF(H63=0,"-",E63/H63-1)</f>
        <v>-</v>
      </c>
      <c r="M63" s="1"/>
      <c r="N63" s="5"/>
      <c r="O63" s="93" t="s">
        <v>177</v>
      </c>
      <c r="P63" s="71"/>
      <c r="Q63" s="8"/>
      <c r="R63" s="8"/>
      <c r="S63" s="10"/>
      <c r="T63" s="8"/>
      <c r="U63" s="86"/>
      <c r="V63" s="10"/>
      <c r="W63" s="9"/>
      <c r="X63" s="10"/>
    </row>
    <row r="64" spans="1:24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>
        <f t="shared" si="0"/>
        <v>0</v>
      </c>
      <c r="L64" s="10" t="str">
        <f t="shared" si="1"/>
        <v>-</v>
      </c>
      <c r="M64" s="1"/>
      <c r="N64" s="5"/>
      <c r="O64" s="93" t="s">
        <v>178</v>
      </c>
      <c r="P64" s="71"/>
      <c r="Q64" s="8"/>
      <c r="R64" s="8"/>
      <c r="S64" s="10"/>
      <c r="T64" s="8"/>
      <c r="U64" s="86"/>
      <c r="V64" s="10"/>
      <c r="W64" s="9"/>
      <c r="X64" s="10"/>
    </row>
    <row r="65" spans="1:24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>
        <f t="shared" si="0"/>
        <v>0</v>
      </c>
      <c r="L65" s="10" t="str">
        <f t="shared" si="1"/>
        <v>-</v>
      </c>
      <c r="M65" s="1"/>
      <c r="N65" s="26" t="s">
        <v>19</v>
      </c>
      <c r="O65" s="93"/>
      <c r="P65" s="6"/>
      <c r="Q65" s="8"/>
      <c r="R65" s="8"/>
      <c r="S65" s="10"/>
      <c r="T65" s="8"/>
      <c r="U65" s="86"/>
      <c r="V65" s="10"/>
      <c r="W65" s="9"/>
      <c r="X65" s="10"/>
    </row>
    <row r="66" spans="1:24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>
        <f t="shared" si="0"/>
        <v>0</v>
      </c>
      <c r="L66" s="31" t="str">
        <f t="shared" si="1"/>
        <v>-</v>
      </c>
      <c r="M66" s="1"/>
      <c r="N66" s="5"/>
      <c r="O66" s="93" t="s">
        <v>179</v>
      </c>
      <c r="P66" s="27"/>
      <c r="Q66" s="29"/>
      <c r="R66" s="29"/>
      <c r="S66" s="31"/>
      <c r="T66" s="29"/>
      <c r="U66" s="89"/>
      <c r="V66" s="31"/>
      <c r="W66" s="30"/>
      <c r="X66" s="31"/>
    </row>
    <row r="67" spans="1:24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>
        <f t="shared" ref="K67:K75" si="2">E67-H67</f>
        <v>0</v>
      </c>
      <c r="L67" s="10" t="str">
        <f t="shared" ref="L67:L75" si="3">IF(H67=0,"-",E67/H67-1)</f>
        <v>-</v>
      </c>
      <c r="M67" s="1"/>
      <c r="N67" s="5"/>
      <c r="O67" s="93" t="s">
        <v>180</v>
      </c>
      <c r="P67" s="6"/>
      <c r="Q67" s="8"/>
      <c r="R67" s="8"/>
      <c r="S67" s="10"/>
      <c r="T67" s="8"/>
      <c r="U67" s="86"/>
      <c r="V67" s="10"/>
      <c r="W67" s="9"/>
      <c r="X67" s="10"/>
    </row>
    <row r="68" spans="1:24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>
        <f t="shared" si="2"/>
        <v>0</v>
      </c>
      <c r="L68" s="10" t="str">
        <f t="shared" si="3"/>
        <v>-</v>
      </c>
      <c r="M68" s="1"/>
      <c r="N68" s="5"/>
      <c r="O68" s="93" t="s">
        <v>181</v>
      </c>
      <c r="P68" s="6"/>
      <c r="Q68" s="8"/>
      <c r="R68" s="8"/>
      <c r="S68" s="10"/>
      <c r="T68" s="8"/>
      <c r="U68" s="86"/>
      <c r="V68" s="10"/>
      <c r="W68" s="9"/>
      <c r="X68" s="10"/>
    </row>
    <row r="69" spans="1:24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>
        <f t="shared" si="2"/>
        <v>0</v>
      </c>
      <c r="L69" s="10" t="str">
        <f t="shared" si="3"/>
        <v>-</v>
      </c>
      <c r="M69" s="1"/>
      <c r="N69" s="5"/>
      <c r="O69" s="93" t="s">
        <v>182</v>
      </c>
      <c r="P69" s="6"/>
      <c r="Q69" s="8"/>
      <c r="R69" s="8"/>
      <c r="S69" s="10"/>
      <c r="T69" s="8"/>
      <c r="U69" s="86"/>
      <c r="V69" s="10"/>
      <c r="W69" s="9"/>
      <c r="X69" s="10"/>
    </row>
    <row r="70" spans="1:24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>
        <f t="shared" si="2"/>
        <v>0</v>
      </c>
      <c r="L70" s="10" t="str">
        <f t="shared" si="3"/>
        <v>-</v>
      </c>
      <c r="M70" s="1"/>
      <c r="N70" s="5"/>
      <c r="O70" s="93" t="s">
        <v>183</v>
      </c>
      <c r="P70" s="6"/>
      <c r="Q70" s="8"/>
      <c r="R70" s="8"/>
      <c r="S70" s="10"/>
      <c r="T70" s="8"/>
      <c r="U70" s="86"/>
      <c r="V70" s="10"/>
      <c r="W70" s="9"/>
      <c r="X70" s="10"/>
    </row>
    <row r="71" spans="1:24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>
        <f t="shared" si="2"/>
        <v>0</v>
      </c>
      <c r="L71" s="10" t="str">
        <f t="shared" si="3"/>
        <v>-</v>
      </c>
      <c r="M71" s="1"/>
      <c r="N71" s="5"/>
      <c r="O71" s="93" t="s">
        <v>184</v>
      </c>
      <c r="P71" s="6"/>
      <c r="Q71" s="8"/>
      <c r="R71" s="8"/>
      <c r="S71" s="10"/>
      <c r="T71" s="8"/>
      <c r="U71" s="86"/>
      <c r="V71" s="10"/>
      <c r="W71" s="9"/>
      <c r="X71" s="10"/>
    </row>
    <row r="72" spans="1:24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>
        <f t="shared" si="2"/>
        <v>0</v>
      </c>
      <c r="L72" s="10" t="str">
        <f t="shared" si="3"/>
        <v>-</v>
      </c>
      <c r="M72" s="1"/>
      <c r="N72" s="26" t="s">
        <v>185</v>
      </c>
      <c r="O72" s="93"/>
      <c r="P72" s="6"/>
      <c r="Q72" s="8"/>
      <c r="R72" s="8"/>
      <c r="S72" s="10"/>
      <c r="T72" s="8"/>
      <c r="U72" s="86"/>
      <c r="V72" s="10"/>
      <c r="W72" s="9"/>
      <c r="X72" s="10"/>
    </row>
    <row r="73" spans="1:24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>
        <f t="shared" si="2"/>
        <v>0</v>
      </c>
      <c r="L73" s="10" t="str">
        <f t="shared" si="3"/>
        <v>-</v>
      </c>
      <c r="M73" s="1"/>
      <c r="N73" s="5"/>
      <c r="O73" s="93" t="s">
        <v>8</v>
      </c>
      <c r="P73" s="6"/>
      <c r="Q73" s="8"/>
      <c r="R73" s="8"/>
      <c r="S73" s="10"/>
      <c r="T73" s="8"/>
      <c r="U73" s="86"/>
      <c r="V73" s="10"/>
      <c r="W73" s="9"/>
      <c r="X73" s="10"/>
    </row>
    <row r="74" spans="1:24" ht="9.6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>
        <f t="shared" si="2"/>
        <v>0</v>
      </c>
      <c r="L74" s="31" t="str">
        <f t="shared" si="3"/>
        <v>-</v>
      </c>
      <c r="M74" s="1"/>
      <c r="N74" s="26"/>
      <c r="O74" s="93" t="s">
        <v>186</v>
      </c>
      <c r="P74" s="27"/>
      <c r="Q74" s="29"/>
      <c r="R74" s="29"/>
      <c r="S74" s="31"/>
      <c r="T74" s="29"/>
      <c r="U74" s="89"/>
      <c r="V74" s="31"/>
      <c r="W74" s="30"/>
      <c r="X74" s="31"/>
    </row>
    <row r="75" spans="1:24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>
        <f t="shared" si="2"/>
        <v>0</v>
      </c>
      <c r="L75" s="37" t="str">
        <f t="shared" si="3"/>
        <v>-</v>
      </c>
      <c r="M75" s="1"/>
      <c r="N75" s="33" t="s">
        <v>29</v>
      </c>
      <c r="O75" s="34"/>
      <c r="P75" s="34"/>
      <c r="Q75" s="36"/>
      <c r="R75" s="36"/>
      <c r="S75" s="49"/>
      <c r="T75" s="36"/>
      <c r="U75" s="90"/>
      <c r="V75" s="49"/>
      <c r="W75" s="35"/>
      <c r="X75" s="37"/>
    </row>
  </sheetData>
  <phoneticPr fontId="9" type="noConversion"/>
  <pageMargins left="0.52" right="0.78740157499999996" top="0.37" bottom="0.24" header="0.25" footer="0.2"/>
  <pageSetup paperSize="9" scale="95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indexed="13"/>
  </sheetPr>
  <dimension ref="A1:AA76"/>
  <sheetViews>
    <sheetView workbookViewId="0">
      <selection activeCell="R3" sqref="R3"/>
    </sheetView>
  </sheetViews>
  <sheetFormatPr baseColWidth="10" defaultColWidth="11.5703125" defaultRowHeight="12.75" outlineLevelCol="1" x14ac:dyDescent="0.2"/>
  <cols>
    <col min="1" max="1" width="13.42578125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9" width="6.28515625" bestFit="1" customWidth="1"/>
    <col min="10" max="10" width="11.5703125" customWidth="1"/>
    <col min="11" max="13" width="7.42578125" hidden="1" customWidth="1" outlineLevel="1"/>
    <col min="14" max="14" width="11.5703125" hidden="1" customWidth="1" outlineLevel="1"/>
    <col min="15" max="15" width="13.42578125" customWidth="1" collapsed="1"/>
    <col min="16" max="16" width="2.7109375" customWidth="1"/>
    <col min="17" max="17" width="15.28515625" bestFit="1" customWidth="1"/>
    <col min="18" max="19" width="10.7109375" customWidth="1"/>
    <col min="20" max="21" width="9.7109375" customWidth="1"/>
    <col min="22" max="23" width="6.28515625" bestFit="1" customWidth="1"/>
    <col min="26" max="27" width="6.42578125" bestFit="1" customWidth="1"/>
  </cols>
  <sheetData>
    <row r="1" spans="1:27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1"/>
      <c r="N1" s="38"/>
      <c r="O1" s="38" t="str">
        <f>"Mensuel :  "&amp;date!B3&amp;" "&amp;date!C3</f>
        <v>Mensuel :  Octobre 2017</v>
      </c>
      <c r="P1" s="1"/>
      <c r="Q1" s="1"/>
      <c r="R1" s="84" t="s">
        <v>137</v>
      </c>
      <c r="S1" s="84" t="s">
        <v>147</v>
      </c>
      <c r="T1" s="47" t="s">
        <v>74</v>
      </c>
      <c r="U1" s="84" t="s">
        <v>137</v>
      </c>
      <c r="V1" s="84" t="s">
        <v>147</v>
      </c>
      <c r="W1" s="91" t="s">
        <v>148</v>
      </c>
      <c r="X1" s="48"/>
      <c r="Y1" s="84"/>
      <c r="Z1" s="1"/>
      <c r="AA1" s="1"/>
    </row>
    <row r="2" spans="1:27" ht="7.5" customHeight="1" x14ac:dyDescent="0.2">
      <c r="A2" s="102" t="s">
        <v>557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20" t="e">
        <f>#REF!</f>
        <v>#REF!</v>
      </c>
      <c r="S2" s="20">
        <v>2017</v>
      </c>
      <c r="T2" s="83">
        <v>2017</v>
      </c>
      <c r="U2" s="20" t="e">
        <f>#REF!</f>
        <v>#REF!</v>
      </c>
      <c r="V2" s="20">
        <v>2016</v>
      </c>
      <c r="W2" s="84">
        <v>2016</v>
      </c>
      <c r="X2" s="3" t="s">
        <v>44</v>
      </c>
      <c r="Y2" s="3" t="s">
        <v>45</v>
      </c>
      <c r="Z2" s="1"/>
      <c r="AA2" s="1"/>
    </row>
    <row r="3" spans="1:27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>
        <f t="shared" ref="K3:K66" si="0">E3-H3</f>
        <v>0</v>
      </c>
      <c r="L3" s="25" t="str">
        <f t="shared" ref="L3:L66" si="1">IF(H3=0,"-",E3/H3-1)</f>
        <v>-</v>
      </c>
      <c r="M3" s="39">
        <f>+H3-'Onglet 1'!E3-'Onglet 2'!E3</f>
        <v>0</v>
      </c>
      <c r="N3" s="1"/>
      <c r="O3" s="22" t="s">
        <v>30</v>
      </c>
      <c r="P3" s="95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2">+R3/R$75</f>
        <v>#REF!</v>
      </c>
      <c r="U3" s="29" t="e">
        <f>SUM(#REF!,#REF!,'MAGASIN 1'!T3,#REF!,#REF!,#REF!,#REF!,#REF!,#REF!,#REF!,#REF!,#REF!,#REF!,#REF!,#REF!,#REF!,#REF!,#REF!,#REF!)</f>
        <v>#REF!</v>
      </c>
      <c r="V3" s="85"/>
      <c r="W3" s="25" t="e">
        <f t="shared" ref="W3:W12" si="3">+U3/U$75</f>
        <v>#REF!</v>
      </c>
      <c r="X3" s="24" t="e">
        <f t="shared" ref="X3:X12" si="4">R3-U3</f>
        <v>#REF!</v>
      </c>
      <c r="Y3" s="25" t="e">
        <f t="shared" ref="Y3:Y12" si="5">IF(U3=0,"-",R3/U3-1)</f>
        <v>#REF!</v>
      </c>
      <c r="Z3" s="1" t="e">
        <f>+SUM(R4:R10)-R3</f>
        <v>#REF!</v>
      </c>
      <c r="AA3" s="1">
        <f>+SUM(S4:S10)-S3</f>
        <v>0</v>
      </c>
    </row>
    <row r="4" spans="1:27" ht="9.6" hidden="1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>
        <f t="shared" si="0"/>
        <v>0</v>
      </c>
      <c r="L4" s="10" t="str">
        <f t="shared" si="1"/>
        <v>-</v>
      </c>
      <c r="M4" s="39">
        <f>+H4-'Onglet 1'!E4-'Onglet 2'!E4</f>
        <v>0</v>
      </c>
      <c r="N4" s="1"/>
      <c r="O4" s="5" t="s">
        <v>2</v>
      </c>
      <c r="P4" s="93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2"/>
        <v>#REF!</v>
      </c>
      <c r="U4" s="8" t="e">
        <f>SUM(#REF!,#REF!,'MAGASIN 1'!T4,#REF!,#REF!,#REF!,#REF!,#REF!,#REF!,#REF!,#REF!,#REF!,#REF!,#REF!,#REF!,#REF!,#REF!,#REF!,#REF!)</f>
        <v>#REF!</v>
      </c>
      <c r="V4" s="86"/>
      <c r="W4" s="10" t="e">
        <f t="shared" si="3"/>
        <v>#REF!</v>
      </c>
      <c r="X4" s="9" t="e">
        <f t="shared" si="4"/>
        <v>#REF!</v>
      </c>
      <c r="Y4" s="10" t="e">
        <f t="shared" si="5"/>
        <v>#REF!</v>
      </c>
      <c r="Z4" s="1"/>
      <c r="AA4" s="1"/>
    </row>
    <row r="5" spans="1:27" ht="9.6" hidden="1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>
        <f t="shared" si="0"/>
        <v>0</v>
      </c>
      <c r="L5" s="10" t="str">
        <f t="shared" si="1"/>
        <v>-</v>
      </c>
      <c r="M5" s="39">
        <f>+H5-'Onglet 1'!E5-'Onglet 2'!E5</f>
        <v>0</v>
      </c>
      <c r="N5" s="1"/>
      <c r="O5" s="5" t="s">
        <v>4</v>
      </c>
      <c r="P5" s="93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2"/>
        <v>#REF!</v>
      </c>
      <c r="U5" s="8" t="e">
        <f>SUM(#REF!,#REF!,'MAGASIN 1'!T5,#REF!,#REF!,#REF!,#REF!,#REF!,#REF!,#REF!,#REF!,#REF!,#REF!,#REF!,#REF!,#REF!,#REF!,#REF!,#REF!)</f>
        <v>#REF!</v>
      </c>
      <c r="V5" s="86"/>
      <c r="W5" s="10" t="e">
        <f t="shared" si="3"/>
        <v>#REF!</v>
      </c>
      <c r="X5" s="9" t="e">
        <f t="shared" si="4"/>
        <v>#REF!</v>
      </c>
      <c r="Y5" s="10" t="e">
        <f t="shared" si="5"/>
        <v>#REF!</v>
      </c>
      <c r="Z5" s="1"/>
      <c r="AA5" s="1"/>
    </row>
    <row r="6" spans="1:27" ht="9.6" hidden="1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>
        <f t="shared" si="0"/>
        <v>0</v>
      </c>
      <c r="L6" s="10" t="str">
        <f t="shared" si="1"/>
        <v>-</v>
      </c>
      <c r="M6" s="39">
        <f>+H6-'Onglet 1'!E6-'Onglet 2'!E6</f>
        <v>0</v>
      </c>
      <c r="N6" s="1"/>
      <c r="O6" s="5" t="s">
        <v>5</v>
      </c>
      <c r="P6" s="93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2"/>
        <v>#REF!</v>
      </c>
      <c r="U6" s="8" t="e">
        <f>SUM(#REF!,#REF!,'MAGASIN 1'!T6,#REF!,#REF!,#REF!,#REF!,#REF!,#REF!,#REF!,#REF!,#REF!,#REF!,#REF!,#REF!,#REF!,#REF!,#REF!,#REF!)</f>
        <v>#REF!</v>
      </c>
      <c r="V6" s="86"/>
      <c r="W6" s="10" t="e">
        <f t="shared" si="3"/>
        <v>#REF!</v>
      </c>
      <c r="X6" s="9" t="e">
        <f t="shared" si="4"/>
        <v>#REF!</v>
      </c>
      <c r="Y6" s="10" t="e">
        <f t="shared" si="5"/>
        <v>#REF!</v>
      </c>
      <c r="Z6" s="1"/>
      <c r="AA6" s="1"/>
    </row>
    <row r="7" spans="1:27" ht="9.6" hidden="1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>
        <f t="shared" si="0"/>
        <v>0</v>
      </c>
      <c r="L7" s="10" t="str">
        <f t="shared" si="1"/>
        <v>-</v>
      </c>
      <c r="M7" s="39">
        <f>+H7-'Onglet 1'!E7-'Onglet 2'!E7</f>
        <v>0</v>
      </c>
      <c r="N7" s="1"/>
      <c r="O7" s="5" t="s">
        <v>6</v>
      </c>
      <c r="P7" s="93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2"/>
        <v>#REF!</v>
      </c>
      <c r="U7" s="8" t="e">
        <f>SUM(#REF!,#REF!,'MAGASIN 1'!T7,#REF!,#REF!,#REF!,#REF!,#REF!,#REF!,#REF!,#REF!,#REF!,#REF!,#REF!,#REF!,#REF!,#REF!,#REF!,#REF!)</f>
        <v>#REF!</v>
      </c>
      <c r="V7" s="86"/>
      <c r="W7" s="10" t="e">
        <f t="shared" si="3"/>
        <v>#REF!</v>
      </c>
      <c r="X7" s="9" t="e">
        <f t="shared" si="4"/>
        <v>#REF!</v>
      </c>
      <c r="Y7" s="10" t="e">
        <f t="shared" si="5"/>
        <v>#REF!</v>
      </c>
      <c r="Z7" s="1"/>
      <c r="AA7" s="1"/>
    </row>
    <row r="8" spans="1:27" ht="9.6" hidden="1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>
        <f t="shared" si="0"/>
        <v>0</v>
      </c>
      <c r="L8" s="10" t="str">
        <f t="shared" si="1"/>
        <v>-</v>
      </c>
      <c r="M8" s="39">
        <f>+H8-'Onglet 1'!E8-'Onglet 2'!E8</f>
        <v>0</v>
      </c>
      <c r="N8" s="1"/>
      <c r="O8" s="5" t="s">
        <v>7</v>
      </c>
      <c r="P8" s="93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2"/>
        <v>#REF!</v>
      </c>
      <c r="U8" s="8" t="e">
        <f>SUM(#REF!,#REF!,'MAGASIN 1'!T8,#REF!,#REF!,#REF!,#REF!,#REF!,#REF!,#REF!,#REF!,#REF!,#REF!,#REF!,#REF!,#REF!,#REF!,#REF!,#REF!)</f>
        <v>#REF!</v>
      </c>
      <c r="V8" s="86"/>
      <c r="W8" s="10" t="e">
        <f t="shared" si="3"/>
        <v>#REF!</v>
      </c>
      <c r="X8" s="9" t="e">
        <f t="shared" si="4"/>
        <v>#REF!</v>
      </c>
      <c r="Y8" s="10" t="e">
        <f t="shared" si="5"/>
        <v>#REF!</v>
      </c>
      <c r="Z8" s="1"/>
      <c r="AA8" s="1"/>
    </row>
    <row r="9" spans="1:27" ht="9.6" hidden="1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>
        <f t="shared" si="0"/>
        <v>0</v>
      </c>
      <c r="L9" s="10" t="str">
        <f t="shared" si="1"/>
        <v>-</v>
      </c>
      <c r="M9" s="39">
        <f>+H9-'Onglet 1'!E9-'Onglet 2'!E9</f>
        <v>0</v>
      </c>
      <c r="N9" s="1"/>
      <c r="O9" s="5" t="s">
        <v>71</v>
      </c>
      <c r="P9" s="93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2"/>
        <v>#REF!</v>
      </c>
      <c r="U9" s="8" t="e">
        <f>SUM(#REF!,#REF!,'MAGASIN 1'!T9,#REF!,#REF!,#REF!,#REF!,#REF!,#REF!,#REF!,#REF!,#REF!,#REF!,#REF!,#REF!,#REF!,#REF!,#REF!,#REF!)</f>
        <v>#REF!</v>
      </c>
      <c r="V9" s="86"/>
      <c r="W9" s="10" t="e">
        <f t="shared" si="3"/>
        <v>#REF!</v>
      </c>
      <c r="X9" s="9" t="e">
        <f t="shared" si="4"/>
        <v>#REF!</v>
      </c>
      <c r="Y9" s="10" t="e">
        <f t="shared" si="5"/>
        <v>#REF!</v>
      </c>
      <c r="Z9" s="1"/>
      <c r="AA9" s="1"/>
    </row>
    <row r="10" spans="1:27" ht="9.6" hidden="1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>
        <f t="shared" si="0"/>
        <v>0</v>
      </c>
      <c r="L10" s="16" t="str">
        <f t="shared" si="1"/>
        <v>-</v>
      </c>
      <c r="M10" s="39">
        <f>+H10-'Onglet 1'!E10-'Onglet 2'!E10</f>
        <v>0</v>
      </c>
      <c r="N10" s="1"/>
      <c r="O10" s="12" t="s">
        <v>8</v>
      </c>
      <c r="P10" s="94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2"/>
        <v>#REF!</v>
      </c>
      <c r="U10" s="14" t="e">
        <f>SUM(#REF!,#REF!,'MAGASIN 1'!T10,#REF!,#REF!,#REF!,#REF!,#REF!,#REF!,#REF!,#REF!,#REF!,#REF!,#REF!,#REF!,#REF!,#REF!,#REF!,#REF!)</f>
        <v>#REF!</v>
      </c>
      <c r="V10" s="87"/>
      <c r="W10" s="16" t="e">
        <f t="shared" si="3"/>
        <v>#REF!</v>
      </c>
      <c r="X10" s="15" t="e">
        <f t="shared" si="4"/>
        <v>#REF!</v>
      </c>
      <c r="Y10" s="16" t="e">
        <f t="shared" si="5"/>
        <v>#REF!</v>
      </c>
      <c r="Z10" s="1"/>
      <c r="AA10" s="1"/>
    </row>
    <row r="11" spans="1:27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>
        <f t="shared" si="0"/>
        <v>0</v>
      </c>
      <c r="L11" s="25" t="str">
        <f t="shared" si="1"/>
        <v>-</v>
      </c>
      <c r="M11" s="39">
        <f>+H11-'Onglet 1'!E11-'Onglet 2'!E11</f>
        <v>0</v>
      </c>
      <c r="N11" s="1"/>
      <c r="O11" s="22" t="s">
        <v>10</v>
      </c>
      <c r="P11" s="95"/>
      <c r="Q11" s="23"/>
      <c r="R11" s="53" t="e">
        <f>SUM(#REF!,#REF!,'MAGASIN 1'!S11,#REF!,#REF!,#REF!,#REF!,#REF!,#REF!,#REF!,#REF!,#REF!,#REF!,#REF!,#REF!,#REF!,#REF!,#REF!,#REF!)</f>
        <v>#REF!</v>
      </c>
      <c r="S11" s="53"/>
      <c r="T11" s="25" t="e">
        <f t="shared" si="2"/>
        <v>#REF!</v>
      </c>
      <c r="U11" s="53" t="e">
        <f>SUM(#REF!,#REF!,'MAGASIN 1'!T11,#REF!,#REF!,#REF!,#REF!,#REF!,#REF!,#REF!,#REF!,#REF!,#REF!,#REF!,#REF!,#REF!,#REF!,#REF!,#REF!)</f>
        <v>#REF!</v>
      </c>
      <c r="V11" s="88"/>
      <c r="W11" s="25" t="e">
        <f t="shared" si="3"/>
        <v>#REF!</v>
      </c>
      <c r="X11" s="24" t="e">
        <f t="shared" si="4"/>
        <v>#REF!</v>
      </c>
      <c r="Y11" s="25" t="e">
        <f t="shared" si="5"/>
        <v>#REF!</v>
      </c>
      <c r="Z11" s="1" t="e">
        <f>+SUM(R12:R17)-R11</f>
        <v>#REF!</v>
      </c>
      <c r="AA11" s="1">
        <f>+SUM(S12:S17)-S11</f>
        <v>0</v>
      </c>
    </row>
    <row r="12" spans="1:27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>
        <f t="shared" si="0"/>
        <v>0</v>
      </c>
      <c r="L12" s="10" t="str">
        <f t="shared" si="1"/>
        <v>-</v>
      </c>
      <c r="M12" s="39">
        <f>+H12-'Onglet 1'!E12-'Onglet 2'!E12</f>
        <v>0</v>
      </c>
      <c r="N12" s="1"/>
      <c r="O12" s="5"/>
      <c r="P12" s="93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2"/>
        <v>#REF!</v>
      </c>
      <c r="U12" s="8" t="e">
        <f>SUM(#REF!,#REF!,'MAGASIN 1'!T12,#REF!,#REF!,#REF!,#REF!,#REF!,#REF!,#REF!,#REF!,#REF!,#REF!,#REF!,#REF!,#REF!,#REF!,#REF!,#REF!)</f>
        <v>#REF!</v>
      </c>
      <c r="V12" s="86"/>
      <c r="W12" s="10" t="e">
        <f t="shared" si="3"/>
        <v>#REF!</v>
      </c>
      <c r="X12" s="9" t="e">
        <f t="shared" si="4"/>
        <v>#REF!</v>
      </c>
      <c r="Y12" s="10" t="e">
        <f t="shared" si="5"/>
        <v>#REF!</v>
      </c>
      <c r="Z12" s="1"/>
      <c r="AA12" s="1"/>
    </row>
    <row r="13" spans="1:27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1"/>
      <c r="O13" s="5"/>
      <c r="P13" s="93"/>
      <c r="Q13" s="6" t="s">
        <v>150</v>
      </c>
      <c r="R13" s="8"/>
      <c r="S13" s="8"/>
      <c r="T13" s="10"/>
      <c r="U13" s="8"/>
      <c r="V13" s="86"/>
      <c r="W13" s="10"/>
      <c r="X13" s="9"/>
      <c r="Y13" s="10"/>
      <c r="Z13" s="1"/>
      <c r="AA13" s="1"/>
    </row>
    <row r="14" spans="1:27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1"/>
      <c r="O14" s="5"/>
      <c r="P14" s="93"/>
      <c r="Q14" s="6" t="s">
        <v>151</v>
      </c>
      <c r="R14" s="8"/>
      <c r="S14" s="8"/>
      <c r="T14" s="10"/>
      <c r="U14" s="8"/>
      <c r="V14" s="86"/>
      <c r="W14" s="10"/>
      <c r="X14" s="9"/>
      <c r="Y14" s="10"/>
      <c r="Z14" s="1"/>
      <c r="AA14" s="1"/>
    </row>
    <row r="15" spans="1:27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>
        <f t="shared" si="0"/>
        <v>0</v>
      </c>
      <c r="L15" s="10" t="str">
        <f t="shared" si="1"/>
        <v>-</v>
      </c>
      <c r="M15" s="39">
        <f>+H15-'Onglet 1'!E13-'Onglet 2'!E13</f>
        <v>0</v>
      </c>
      <c r="N15" s="1"/>
      <c r="O15" s="5"/>
      <c r="P15" s="93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6"/>
      <c r="W15" s="10" t="e">
        <f>+U15/U$75</f>
        <v>#REF!</v>
      </c>
      <c r="X15" s="9" t="e">
        <f t="shared" ref="X15" si="6">R15-U15</f>
        <v>#REF!</v>
      </c>
      <c r="Y15" s="10" t="e">
        <f t="shared" ref="Y15" si="7">IF(U15=0,"-",R15/U15-1)</f>
        <v>#REF!</v>
      </c>
      <c r="Z15" s="1"/>
      <c r="AA15" s="1"/>
    </row>
    <row r="16" spans="1:27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39"/>
      <c r="N16" s="1"/>
      <c r="O16" s="5"/>
      <c r="P16" s="93"/>
      <c r="Q16" s="6" t="s">
        <v>152</v>
      </c>
      <c r="R16" s="8"/>
      <c r="S16" s="8"/>
      <c r="T16" s="10"/>
      <c r="U16" s="8"/>
      <c r="V16" s="86"/>
      <c r="W16" s="10"/>
      <c r="X16" s="9"/>
      <c r="Y16" s="10"/>
      <c r="Z16" s="1"/>
      <c r="AA16" s="1"/>
    </row>
    <row r="17" spans="1:27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39"/>
      <c r="N17" s="1"/>
      <c r="O17" s="5"/>
      <c r="P17" s="93"/>
      <c r="Q17" s="6" t="s">
        <v>153</v>
      </c>
      <c r="R17" s="8"/>
      <c r="S17" s="8"/>
      <c r="T17" s="10"/>
      <c r="U17" s="8"/>
      <c r="V17" s="86"/>
      <c r="W17" s="10"/>
      <c r="X17" s="9"/>
      <c r="Y17" s="10"/>
      <c r="Z17" s="1"/>
      <c r="AA17" s="1"/>
    </row>
    <row r="18" spans="1:27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39"/>
      <c r="N18" s="1"/>
      <c r="O18" s="5"/>
      <c r="P18" s="93"/>
      <c r="Q18" s="6" t="s">
        <v>154</v>
      </c>
      <c r="R18" s="8"/>
      <c r="S18" s="8"/>
      <c r="T18" s="10"/>
      <c r="U18" s="8"/>
      <c r="V18" s="86"/>
      <c r="W18" s="10"/>
      <c r="X18" s="9"/>
      <c r="Y18" s="10"/>
      <c r="Z18" s="1" t="e">
        <f>+SUM(R19:R26)-R18</f>
        <v>#REF!</v>
      </c>
      <c r="AA18" s="1">
        <f>+SUM(S19:S26)-S18</f>
        <v>0</v>
      </c>
    </row>
    <row r="19" spans="1:27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>
        <f t="shared" si="0"/>
        <v>0</v>
      </c>
      <c r="L19" s="10" t="str">
        <f t="shared" si="1"/>
        <v>-</v>
      </c>
      <c r="M19" s="39">
        <f>+H19-'Onglet 1'!E14-'Onglet 2'!E14</f>
        <v>0</v>
      </c>
      <c r="N19" s="1"/>
      <c r="O19" s="5"/>
      <c r="P19" s="93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8">+R19/R$75</f>
        <v>#REF!</v>
      </c>
      <c r="U19" s="8" t="e">
        <f>SUM(#REF!,#REF!,'MAGASIN 1'!T14,#REF!,#REF!,#REF!,#REF!,#REF!,#REF!,#REF!,#REF!,#REF!,#REF!,#REF!,#REF!,#REF!,#REF!,#REF!,#REF!)</f>
        <v>#REF!</v>
      </c>
      <c r="V19" s="86"/>
      <c r="W19" s="10" t="e">
        <f t="shared" ref="W19:W27" si="9">+U19/U$75</f>
        <v>#REF!</v>
      </c>
      <c r="X19" s="9" t="e">
        <f t="shared" ref="X19:X27" si="10">R19-U19</f>
        <v>#REF!</v>
      </c>
      <c r="Y19" s="10" t="e">
        <f t="shared" ref="Y19:Y27" si="11">IF(U19=0,"-",R19/U19-1)</f>
        <v>#REF!</v>
      </c>
      <c r="Z19" s="1"/>
      <c r="AA19" s="1"/>
    </row>
    <row r="20" spans="1:27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>
        <f t="shared" si="0"/>
        <v>0</v>
      </c>
      <c r="L20" s="10" t="str">
        <f t="shared" si="1"/>
        <v>-</v>
      </c>
      <c r="M20" s="39">
        <f>+H20-'Onglet 1'!E15-'Onglet 2'!E15</f>
        <v>0</v>
      </c>
      <c r="N20" s="1"/>
      <c r="O20" s="5"/>
      <c r="P20" s="93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8"/>
        <v>#REF!</v>
      </c>
      <c r="U20" s="8" t="e">
        <f>SUM(#REF!,#REF!,'MAGASIN 1'!T15,#REF!,#REF!,#REF!,#REF!,#REF!,#REF!,#REF!,#REF!,#REF!,#REF!,#REF!,#REF!,#REF!,#REF!,#REF!,#REF!)</f>
        <v>#REF!</v>
      </c>
      <c r="V20" s="86"/>
      <c r="W20" s="10" t="e">
        <f t="shared" si="9"/>
        <v>#REF!</v>
      </c>
      <c r="X20" s="9" t="e">
        <f t="shared" si="10"/>
        <v>#REF!</v>
      </c>
      <c r="Y20" s="10" t="e">
        <f t="shared" si="11"/>
        <v>#REF!</v>
      </c>
      <c r="Z20" s="1"/>
      <c r="AA20" s="1"/>
    </row>
    <row r="21" spans="1:27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>
        <f t="shared" si="0"/>
        <v>0</v>
      </c>
      <c r="L21" s="31" t="str">
        <f t="shared" si="1"/>
        <v>-</v>
      </c>
      <c r="M21" s="39">
        <f>+H21-'Onglet 1'!E18-'Onglet 2'!E18</f>
        <v>0</v>
      </c>
      <c r="N21" s="1"/>
      <c r="O21" s="26" t="s">
        <v>18</v>
      </c>
      <c r="P21" s="96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8"/>
        <v>#REF!</v>
      </c>
      <c r="U21" s="29" t="e">
        <f>SUM(#REF!,#REF!,'MAGASIN 1'!T18,#REF!,#REF!,#REF!,#REF!,#REF!,#REF!,#REF!,#REF!,#REF!,#REF!,#REF!,#REF!,#REF!,#REF!,#REF!,#REF!)</f>
        <v>#REF!</v>
      </c>
      <c r="V21" s="89"/>
      <c r="W21" s="31" t="e">
        <f t="shared" si="9"/>
        <v>#REF!</v>
      </c>
      <c r="X21" s="30" t="e">
        <f t="shared" si="10"/>
        <v>#REF!</v>
      </c>
      <c r="Y21" s="31" t="e">
        <f t="shared" si="11"/>
        <v>#REF!</v>
      </c>
      <c r="Z21" s="1"/>
      <c r="AA21" s="1"/>
    </row>
    <row r="22" spans="1:27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>
        <f t="shared" si="0"/>
        <v>0</v>
      </c>
      <c r="L22" s="10" t="str">
        <f t="shared" si="1"/>
        <v>-</v>
      </c>
      <c r="M22" s="39">
        <f>+H22-'Onglet 1'!E19-'Onglet 2'!E19</f>
        <v>0</v>
      </c>
      <c r="N22" s="1"/>
      <c r="O22" s="5"/>
      <c r="P22" s="93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8"/>
        <v>#REF!</v>
      </c>
      <c r="U22" s="8" t="e">
        <f>SUM(#REF!,#REF!,'MAGASIN 1'!T19,#REF!,#REF!,#REF!,#REF!,#REF!,#REF!,#REF!,#REF!,#REF!,#REF!,#REF!,#REF!,#REF!,#REF!,#REF!,#REF!)</f>
        <v>#REF!</v>
      </c>
      <c r="V22" s="86"/>
      <c r="W22" s="10" t="e">
        <f t="shared" si="9"/>
        <v>#REF!</v>
      </c>
      <c r="X22" s="9" t="e">
        <f t="shared" si="10"/>
        <v>#REF!</v>
      </c>
      <c r="Y22" s="10" t="e">
        <f t="shared" si="11"/>
        <v>#REF!</v>
      </c>
      <c r="Z22" s="1"/>
      <c r="AA22" s="1"/>
    </row>
    <row r="23" spans="1:27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>
        <f t="shared" si="0"/>
        <v>0</v>
      </c>
      <c r="L23" s="10" t="str">
        <f t="shared" si="1"/>
        <v>-</v>
      </c>
      <c r="M23" s="39">
        <f>+H23-'Onglet 1'!E20-'Onglet 2'!E20</f>
        <v>0</v>
      </c>
      <c r="N23" s="1"/>
      <c r="O23" s="5"/>
      <c r="P23" s="93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8"/>
        <v>#REF!</v>
      </c>
      <c r="U23" s="8" t="e">
        <f>SUM(#REF!,#REF!,'MAGASIN 1'!T20,#REF!,#REF!,#REF!,#REF!,#REF!,#REF!,#REF!,#REF!,#REF!,#REF!,#REF!,#REF!,#REF!,#REF!,#REF!,#REF!)</f>
        <v>#REF!</v>
      </c>
      <c r="V23" s="86"/>
      <c r="W23" s="10" t="e">
        <f t="shared" si="9"/>
        <v>#REF!</v>
      </c>
      <c r="X23" s="9" t="e">
        <f t="shared" si="10"/>
        <v>#REF!</v>
      </c>
      <c r="Y23" s="10" t="e">
        <f t="shared" si="11"/>
        <v>#REF!</v>
      </c>
      <c r="Z23" s="1"/>
      <c r="AA23" s="1"/>
    </row>
    <row r="24" spans="1:27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>
        <f t="shared" si="0"/>
        <v>0</v>
      </c>
      <c r="L24" s="10" t="str">
        <f t="shared" si="1"/>
        <v>-</v>
      </c>
      <c r="M24" s="39">
        <f>+H24-'Onglet 1'!E21-'Onglet 2'!E21</f>
        <v>0</v>
      </c>
      <c r="N24" s="1"/>
      <c r="O24" s="5"/>
      <c r="P24" s="93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8"/>
        <v>#REF!</v>
      </c>
      <c r="U24" s="8" t="e">
        <f>SUM(#REF!,#REF!,'MAGASIN 1'!T21,#REF!,#REF!,#REF!,#REF!,#REF!,#REF!,#REF!,#REF!,#REF!,#REF!,#REF!,#REF!,#REF!,#REF!,#REF!,#REF!)</f>
        <v>#REF!</v>
      </c>
      <c r="V24" s="86"/>
      <c r="W24" s="10" t="e">
        <f t="shared" si="9"/>
        <v>#REF!</v>
      </c>
      <c r="X24" s="9" t="e">
        <f t="shared" si="10"/>
        <v>#REF!</v>
      </c>
      <c r="Y24" s="10" t="e">
        <f t="shared" si="11"/>
        <v>#REF!</v>
      </c>
      <c r="Z24" s="1"/>
      <c r="AA24" s="1"/>
    </row>
    <row r="25" spans="1:27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>
        <f t="shared" si="0"/>
        <v>0</v>
      </c>
      <c r="L25" s="10" t="str">
        <f t="shared" si="1"/>
        <v>-</v>
      </c>
      <c r="M25" s="39">
        <f>+H25-'Onglet 1'!E22-'Onglet 2'!E22</f>
        <v>0</v>
      </c>
      <c r="N25" s="1"/>
      <c r="O25" s="5"/>
      <c r="P25" s="93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8"/>
        <v>#REF!</v>
      </c>
      <c r="U25" s="8" t="e">
        <f>SUM(#REF!,#REF!,'MAGASIN 1'!T22,#REF!,#REF!,#REF!,#REF!,#REF!,#REF!,#REF!,#REF!,#REF!,#REF!,#REF!,#REF!,#REF!,#REF!,#REF!,#REF!)</f>
        <v>#REF!</v>
      </c>
      <c r="V25" s="86"/>
      <c r="W25" s="10" t="e">
        <f t="shared" si="9"/>
        <v>#REF!</v>
      </c>
      <c r="X25" s="9" t="e">
        <f t="shared" si="10"/>
        <v>#REF!</v>
      </c>
      <c r="Y25" s="10" t="e">
        <f t="shared" si="11"/>
        <v>#REF!</v>
      </c>
      <c r="Z25" s="1"/>
      <c r="AA25" s="1"/>
    </row>
    <row r="26" spans="1:27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>
        <f t="shared" si="0"/>
        <v>0</v>
      </c>
      <c r="L26" s="10" t="str">
        <f t="shared" si="1"/>
        <v>-</v>
      </c>
      <c r="M26" s="39">
        <f>+H26-'Onglet 1'!E23-'Onglet 2'!E23</f>
        <v>0</v>
      </c>
      <c r="N26" s="1"/>
      <c r="O26" s="5"/>
      <c r="P26" s="93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8"/>
        <v>#REF!</v>
      </c>
      <c r="U26" s="8" t="e">
        <f>SUM(#REF!,#REF!,'MAGASIN 1'!T23,#REF!,#REF!,#REF!,#REF!,#REF!,#REF!,#REF!,#REF!,#REF!,#REF!,#REF!,#REF!,#REF!,#REF!,#REF!,#REF!)</f>
        <v>#REF!</v>
      </c>
      <c r="V26" s="86"/>
      <c r="W26" s="10" t="e">
        <f t="shared" si="9"/>
        <v>#REF!</v>
      </c>
      <c r="X26" s="9" t="e">
        <f t="shared" si="10"/>
        <v>#REF!</v>
      </c>
      <c r="Y26" s="10" t="e">
        <f t="shared" si="11"/>
        <v>#REF!</v>
      </c>
      <c r="Z26" s="1"/>
      <c r="AA26" s="1"/>
    </row>
    <row r="27" spans="1:27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>
        <f t="shared" si="0"/>
        <v>0</v>
      </c>
      <c r="L27" s="10" t="str">
        <f t="shared" si="1"/>
        <v>-</v>
      </c>
      <c r="M27" s="39">
        <f>+H27-'Onglet 1'!E24-'Onglet 2'!E24</f>
        <v>0</v>
      </c>
      <c r="N27" s="1"/>
      <c r="O27" s="5"/>
      <c r="P27" s="93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8"/>
        <v>#REF!</v>
      </c>
      <c r="U27" s="8" t="e">
        <f>SUM(#REF!,#REF!,'MAGASIN 1'!T24,#REF!,#REF!,#REF!,#REF!,#REF!,#REF!,#REF!,#REF!,#REF!,#REF!,#REF!,#REF!,#REF!,#REF!,#REF!,#REF!)</f>
        <v>#REF!</v>
      </c>
      <c r="V27" s="86"/>
      <c r="W27" s="10" t="e">
        <f t="shared" si="9"/>
        <v>#REF!</v>
      </c>
      <c r="X27" s="9" t="e">
        <f t="shared" si="10"/>
        <v>#REF!</v>
      </c>
      <c r="Y27" s="10" t="e">
        <f t="shared" si="11"/>
        <v>#REF!</v>
      </c>
      <c r="Z27" s="1" t="e">
        <f>+SUM(R28:R36)-R27</f>
        <v>#REF!</v>
      </c>
      <c r="AA27" s="1">
        <f>+SUM(S28:S36)-S27</f>
        <v>0</v>
      </c>
    </row>
    <row r="28" spans="1:27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39"/>
      <c r="N28" s="1"/>
      <c r="O28" s="5"/>
      <c r="P28" s="93"/>
      <c r="Q28" s="6" t="s">
        <v>157</v>
      </c>
      <c r="R28" s="8"/>
      <c r="S28" s="8"/>
      <c r="T28" s="10"/>
      <c r="U28" s="8"/>
      <c r="V28" s="86"/>
      <c r="W28" s="10"/>
      <c r="X28" s="9"/>
      <c r="Y28" s="10"/>
      <c r="Z28" s="1"/>
      <c r="AA28" s="1"/>
    </row>
    <row r="29" spans="1:27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39"/>
      <c r="N29" s="1"/>
      <c r="O29" s="5"/>
      <c r="P29" s="93"/>
      <c r="Q29" s="6" t="s">
        <v>158</v>
      </c>
      <c r="R29" s="8"/>
      <c r="S29" s="8"/>
      <c r="T29" s="10"/>
      <c r="U29" s="8"/>
      <c r="V29" s="86"/>
      <c r="W29" s="10"/>
      <c r="X29" s="9"/>
      <c r="Y29" s="10"/>
      <c r="Z29" s="1"/>
      <c r="AA29" s="1"/>
    </row>
    <row r="30" spans="1:27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39"/>
      <c r="N30" s="1"/>
      <c r="O30" s="5"/>
      <c r="P30" s="93"/>
      <c r="Q30" s="6" t="s">
        <v>159</v>
      </c>
      <c r="R30" s="8"/>
      <c r="S30" s="8"/>
      <c r="T30" s="10"/>
      <c r="U30" s="8"/>
      <c r="V30" s="86"/>
      <c r="W30" s="10"/>
      <c r="X30" s="9"/>
      <c r="Y30" s="10"/>
      <c r="Z30" s="1"/>
      <c r="AA30" s="1"/>
    </row>
    <row r="31" spans="1:27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>
        <f t="shared" si="0"/>
        <v>0</v>
      </c>
      <c r="L31" s="10" t="str">
        <f t="shared" si="1"/>
        <v>-</v>
      </c>
      <c r="M31" s="39">
        <f>+H31-'Onglet 1'!E25-'Onglet 2'!E25</f>
        <v>0</v>
      </c>
      <c r="N31" s="1"/>
      <c r="O31" s="5"/>
      <c r="P31" s="93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2">+R31/R$75</f>
        <v>#REF!</v>
      </c>
      <c r="U31" s="8" t="e">
        <f>SUM(#REF!,#REF!,'MAGASIN 1'!T25,#REF!,#REF!,#REF!,#REF!,#REF!,#REF!,#REF!,#REF!,#REF!,#REF!,#REF!,#REF!,#REF!,#REF!,#REF!,#REF!)</f>
        <v>#REF!</v>
      </c>
      <c r="V31" s="86"/>
      <c r="W31" s="10" t="e">
        <f t="shared" ref="W31:W54" si="13">+U31/U$75</f>
        <v>#REF!</v>
      </c>
      <c r="X31" s="9" t="e">
        <f t="shared" ref="X31:X45" si="14">R31-U31</f>
        <v>#REF!</v>
      </c>
      <c r="Y31" s="10" t="e">
        <f t="shared" ref="Y31:Y45" si="15">IF(U31=0,"-",R31/U31-1)</f>
        <v>#REF!</v>
      </c>
      <c r="Z31" s="1"/>
      <c r="AA31" s="1"/>
    </row>
    <row r="32" spans="1:27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>
        <f t="shared" si="0"/>
        <v>0</v>
      </c>
      <c r="L32" s="10" t="str">
        <f t="shared" si="1"/>
        <v>-</v>
      </c>
      <c r="M32" s="39">
        <f>+H32-'Onglet 1'!E26-'Onglet 2'!E26</f>
        <v>0</v>
      </c>
      <c r="N32" s="1"/>
      <c r="O32" s="5"/>
      <c r="P32" s="93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2"/>
        <v>#REF!</v>
      </c>
      <c r="U32" s="8" t="e">
        <f>SUM(#REF!,#REF!,'MAGASIN 1'!T26,#REF!,#REF!,#REF!,#REF!,#REF!,#REF!,#REF!,#REF!,#REF!,#REF!,#REF!,#REF!,#REF!,#REF!,#REF!,#REF!)</f>
        <v>#REF!</v>
      </c>
      <c r="V32" s="86"/>
      <c r="W32" s="10" t="e">
        <f t="shared" si="13"/>
        <v>#REF!</v>
      </c>
      <c r="X32" s="9" t="e">
        <f t="shared" si="14"/>
        <v>#REF!</v>
      </c>
      <c r="Y32" s="10" t="e">
        <f t="shared" si="15"/>
        <v>#REF!</v>
      </c>
      <c r="Z32" s="1"/>
      <c r="AA32" s="1"/>
    </row>
    <row r="33" spans="1:27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>
        <f t="shared" si="0"/>
        <v>0</v>
      </c>
      <c r="L33" s="31" t="str">
        <f t="shared" si="1"/>
        <v>-</v>
      </c>
      <c r="M33" s="39">
        <f>+H33-'Onglet 1'!E27-'Onglet 2'!E27</f>
        <v>0</v>
      </c>
      <c r="N33" s="1"/>
      <c r="O33" s="26" t="s">
        <v>22</v>
      </c>
      <c r="P33" s="96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2"/>
        <v>#REF!</v>
      </c>
      <c r="U33" s="29" t="e">
        <f>SUM(#REF!,#REF!,'MAGASIN 1'!T27,#REF!,#REF!,#REF!,#REF!,#REF!,#REF!,#REF!,#REF!,#REF!,#REF!,#REF!,#REF!,#REF!,#REF!,#REF!,#REF!)</f>
        <v>#REF!</v>
      </c>
      <c r="V33" s="89"/>
      <c r="W33" s="31" t="e">
        <f t="shared" si="13"/>
        <v>#REF!</v>
      </c>
      <c r="X33" s="30" t="e">
        <f t="shared" si="14"/>
        <v>#REF!</v>
      </c>
      <c r="Y33" s="31" t="e">
        <f t="shared" si="15"/>
        <v>#REF!</v>
      </c>
      <c r="Z33" s="1"/>
      <c r="AA33" s="1"/>
    </row>
    <row r="34" spans="1:27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>
        <f t="shared" si="0"/>
        <v>0</v>
      </c>
      <c r="L34" s="10" t="str">
        <f t="shared" si="1"/>
        <v>-</v>
      </c>
      <c r="M34" s="39">
        <f>+H34-'Onglet 1'!E28-'Onglet 2'!E28</f>
        <v>0</v>
      </c>
      <c r="N34" s="1"/>
      <c r="O34" s="5"/>
      <c r="P34" s="93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2"/>
        <v>#REF!</v>
      </c>
      <c r="U34" s="8" t="e">
        <f>SUM(#REF!,#REF!,'MAGASIN 1'!T28,#REF!,#REF!,#REF!,#REF!,#REF!,#REF!,#REF!,#REF!,#REF!,#REF!,#REF!,#REF!,#REF!,#REF!,#REF!,#REF!)</f>
        <v>#REF!</v>
      </c>
      <c r="V34" s="86"/>
      <c r="W34" s="10" t="e">
        <f t="shared" si="13"/>
        <v>#REF!</v>
      </c>
      <c r="X34" s="9" t="e">
        <f t="shared" si="14"/>
        <v>#REF!</v>
      </c>
      <c r="Y34" s="10" t="e">
        <f t="shared" si="15"/>
        <v>#REF!</v>
      </c>
      <c r="Z34" s="1"/>
      <c r="AA34" s="1"/>
    </row>
    <row r="35" spans="1:27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>
        <f t="shared" si="0"/>
        <v>0</v>
      </c>
      <c r="L35" s="10" t="str">
        <f t="shared" si="1"/>
        <v>-</v>
      </c>
      <c r="M35" s="39">
        <f>+H35-'Onglet 1'!E29-'Onglet 2'!E29</f>
        <v>0</v>
      </c>
      <c r="N35" s="1"/>
      <c r="O35" s="5"/>
      <c r="P35" s="93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2"/>
        <v>#REF!</v>
      </c>
      <c r="U35" s="8" t="e">
        <f>SUM(#REF!,#REF!,'MAGASIN 1'!T29,#REF!,#REF!,#REF!,#REF!,#REF!,#REF!,#REF!,#REF!,#REF!,#REF!,#REF!,#REF!,#REF!,#REF!,#REF!,#REF!)</f>
        <v>#REF!</v>
      </c>
      <c r="V35" s="86"/>
      <c r="W35" s="10" t="e">
        <f t="shared" si="13"/>
        <v>#REF!</v>
      </c>
      <c r="X35" s="9" t="e">
        <f t="shared" si="14"/>
        <v>#REF!</v>
      </c>
      <c r="Y35" s="10" t="e">
        <f t="shared" si="15"/>
        <v>#REF!</v>
      </c>
      <c r="Z35" s="1"/>
      <c r="AA35" s="1"/>
    </row>
    <row r="36" spans="1:27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>
        <f t="shared" si="0"/>
        <v>0</v>
      </c>
      <c r="L36" s="10" t="str">
        <f t="shared" si="1"/>
        <v>-</v>
      </c>
      <c r="M36" s="39">
        <f>+H36-'Onglet 1'!E30-'Onglet 2'!E30</f>
        <v>0</v>
      </c>
      <c r="N36" s="1"/>
      <c r="O36" s="5"/>
      <c r="P36" s="93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2"/>
        <v>#REF!</v>
      </c>
      <c r="U36" s="8" t="e">
        <f>SUM(#REF!,#REF!,'MAGASIN 1'!T30,#REF!,#REF!,#REF!,#REF!,#REF!,#REF!,#REF!,#REF!,#REF!,#REF!,#REF!,#REF!,#REF!,#REF!,#REF!,#REF!)</f>
        <v>#REF!</v>
      </c>
      <c r="V36" s="86"/>
      <c r="W36" s="10" t="e">
        <f t="shared" si="13"/>
        <v>#REF!</v>
      </c>
      <c r="X36" s="9" t="e">
        <f t="shared" si="14"/>
        <v>#REF!</v>
      </c>
      <c r="Y36" s="10" t="e">
        <f t="shared" si="15"/>
        <v>#REF!</v>
      </c>
      <c r="Z36" s="1"/>
      <c r="AA36" s="1"/>
    </row>
    <row r="37" spans="1:27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>
        <f t="shared" si="0"/>
        <v>0</v>
      </c>
      <c r="L37" s="10" t="str">
        <f t="shared" si="1"/>
        <v>-</v>
      </c>
      <c r="M37" s="39">
        <f>+H37-'Onglet 1'!E31-'Onglet 2'!E31</f>
        <v>0</v>
      </c>
      <c r="N37" s="1"/>
      <c r="O37" s="5"/>
      <c r="P37" s="93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2"/>
        <v>#REF!</v>
      </c>
      <c r="U37" s="8" t="e">
        <f>SUM(#REF!,#REF!,'MAGASIN 1'!T31,#REF!,#REF!,#REF!,#REF!,#REF!,#REF!,#REF!,#REF!,#REF!,#REF!,#REF!,#REF!,#REF!,#REF!,#REF!,#REF!)</f>
        <v>#REF!</v>
      </c>
      <c r="V37" s="86"/>
      <c r="W37" s="10" t="e">
        <f t="shared" si="13"/>
        <v>#REF!</v>
      </c>
      <c r="X37" s="9" t="e">
        <f t="shared" si="14"/>
        <v>#REF!</v>
      </c>
      <c r="Y37" s="10" t="e">
        <f t="shared" si="15"/>
        <v>#REF!</v>
      </c>
      <c r="Z37" s="1" t="e">
        <f>+SUM(R38:R48)-R37</f>
        <v>#REF!</v>
      </c>
      <c r="AA37" s="1">
        <f>+SUM(S38:S48)-S37</f>
        <v>0</v>
      </c>
    </row>
    <row r="38" spans="1:27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>
        <f t="shared" si="0"/>
        <v>0</v>
      </c>
      <c r="L38" s="10" t="str">
        <f t="shared" si="1"/>
        <v>-</v>
      </c>
      <c r="M38" s="39">
        <f>+H38-'Onglet 1'!E32-'Onglet 2'!E32</f>
        <v>0</v>
      </c>
      <c r="N38" s="1"/>
      <c r="O38" s="26" t="s">
        <v>43</v>
      </c>
      <c r="P38" s="96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2"/>
        <v>#REF!</v>
      </c>
      <c r="U38" s="8" t="e">
        <f>SUM(#REF!,#REF!,'MAGASIN 1'!T32,#REF!,#REF!,#REF!,#REF!,#REF!,#REF!,#REF!,#REF!,#REF!,#REF!,#REF!,#REF!,#REF!,#REF!,#REF!,#REF!)</f>
        <v>#REF!</v>
      </c>
      <c r="V38" s="86"/>
      <c r="W38" s="10" t="e">
        <f t="shared" si="13"/>
        <v>#REF!</v>
      </c>
      <c r="X38" s="9" t="e">
        <f t="shared" si="14"/>
        <v>#REF!</v>
      </c>
      <c r="Y38" s="10" t="e">
        <f t="shared" si="15"/>
        <v>#REF!</v>
      </c>
      <c r="Z38" s="1"/>
      <c r="AA38" s="1"/>
    </row>
    <row r="39" spans="1:27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>
        <f t="shared" si="0"/>
        <v>0</v>
      </c>
      <c r="L39" s="10" t="str">
        <f t="shared" si="1"/>
        <v>-</v>
      </c>
      <c r="M39" s="39">
        <f>+H39-'Onglet 1'!E33-'Onglet 2'!E33</f>
        <v>0</v>
      </c>
      <c r="N39" s="1"/>
      <c r="O39" s="5"/>
      <c r="P39" s="93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2"/>
        <v>#REF!</v>
      </c>
      <c r="U39" s="8" t="e">
        <f>SUM(#REF!,#REF!,'MAGASIN 1'!T33,#REF!,#REF!,#REF!,#REF!,#REF!,#REF!,#REF!,#REF!,#REF!,#REF!,#REF!,#REF!,#REF!,#REF!,#REF!,#REF!)</f>
        <v>#REF!</v>
      </c>
      <c r="V39" s="86"/>
      <c r="W39" s="10" t="e">
        <f t="shared" si="13"/>
        <v>#REF!</v>
      </c>
      <c r="X39" s="9" t="e">
        <f t="shared" si="14"/>
        <v>#REF!</v>
      </c>
      <c r="Y39" s="10" t="e">
        <f t="shared" si="15"/>
        <v>#REF!</v>
      </c>
      <c r="Z39" s="1"/>
      <c r="AA39" s="1"/>
    </row>
    <row r="40" spans="1:27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>
        <f t="shared" si="0"/>
        <v>0</v>
      </c>
      <c r="L40" s="10" t="str">
        <f t="shared" si="1"/>
        <v>-</v>
      </c>
      <c r="M40" s="39">
        <f>+H40-'Onglet 1'!E34-'Onglet 2'!E34</f>
        <v>0</v>
      </c>
      <c r="N40" s="1"/>
      <c r="O40" s="5"/>
      <c r="P40" s="93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2"/>
        <v>#REF!</v>
      </c>
      <c r="U40" s="8" t="e">
        <f>SUM(#REF!,#REF!,'MAGASIN 1'!T34,#REF!,#REF!,#REF!,#REF!,#REF!,#REF!,#REF!,#REF!,#REF!,#REF!,#REF!,#REF!,#REF!,#REF!,#REF!,#REF!)</f>
        <v>#REF!</v>
      </c>
      <c r="V40" s="86"/>
      <c r="W40" s="10" t="e">
        <f t="shared" si="13"/>
        <v>#REF!</v>
      </c>
      <c r="X40" s="9" t="e">
        <f t="shared" si="14"/>
        <v>#REF!</v>
      </c>
      <c r="Y40" s="10" t="e">
        <f t="shared" si="15"/>
        <v>#REF!</v>
      </c>
      <c r="Z40" s="1"/>
      <c r="AA40" s="1"/>
    </row>
    <row r="41" spans="1:27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>
        <f t="shared" si="0"/>
        <v>0</v>
      </c>
      <c r="L41" s="10" t="str">
        <f t="shared" si="1"/>
        <v>-</v>
      </c>
      <c r="M41" s="39">
        <f>+H41-'Onglet 1'!E35-'Onglet 2'!E35</f>
        <v>0</v>
      </c>
      <c r="N41" s="1"/>
      <c r="O41" s="5"/>
      <c r="P41" s="93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2"/>
        <v>#REF!</v>
      </c>
      <c r="U41" s="8" t="e">
        <f>SUM(#REF!,#REF!,'MAGASIN 1'!T35,#REF!,#REF!,#REF!,#REF!,#REF!,#REF!,#REF!,#REF!,#REF!,#REF!,#REF!,#REF!,#REF!,#REF!,#REF!,#REF!)</f>
        <v>#REF!</v>
      </c>
      <c r="V41" s="86"/>
      <c r="W41" s="10" t="e">
        <f t="shared" si="13"/>
        <v>#REF!</v>
      </c>
      <c r="X41" s="9" t="e">
        <f t="shared" si="14"/>
        <v>#REF!</v>
      </c>
      <c r="Y41" s="10" t="e">
        <f t="shared" si="15"/>
        <v>#REF!</v>
      </c>
      <c r="Z41" s="1"/>
      <c r="AA41" s="1"/>
    </row>
    <row r="42" spans="1:27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>
        <f t="shared" si="0"/>
        <v>0</v>
      </c>
      <c r="L42" s="10" t="str">
        <f t="shared" si="1"/>
        <v>-</v>
      </c>
      <c r="M42" s="39">
        <f>+H42-'Onglet 1'!E36-'Onglet 2'!E36</f>
        <v>0</v>
      </c>
      <c r="N42" s="1"/>
      <c r="O42" s="5"/>
      <c r="P42" s="93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2"/>
        <v>#REF!</v>
      </c>
      <c r="U42" s="8" t="e">
        <f>SUM(#REF!,#REF!,'MAGASIN 1'!T36,#REF!,#REF!,#REF!,#REF!,#REF!,#REF!,#REF!,#REF!,#REF!,#REF!,#REF!,#REF!,#REF!,#REF!,#REF!,#REF!)</f>
        <v>#REF!</v>
      </c>
      <c r="V42" s="86"/>
      <c r="W42" s="10" t="e">
        <f t="shared" si="13"/>
        <v>#REF!</v>
      </c>
      <c r="X42" s="9" t="e">
        <f t="shared" si="14"/>
        <v>#REF!</v>
      </c>
      <c r="Y42" s="10" t="e">
        <f t="shared" si="15"/>
        <v>#REF!</v>
      </c>
      <c r="Z42" s="1"/>
      <c r="AA42" s="1"/>
    </row>
    <row r="43" spans="1:27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>
        <f t="shared" si="0"/>
        <v>0</v>
      </c>
      <c r="L43" s="31" t="str">
        <f t="shared" si="1"/>
        <v>-</v>
      </c>
      <c r="M43" s="39">
        <f>+H43-'Onglet 1'!E37-'Onglet 2'!E37</f>
        <v>0</v>
      </c>
      <c r="N43" s="1"/>
      <c r="O43" s="5"/>
      <c r="P43" s="93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2"/>
        <v>#REF!</v>
      </c>
      <c r="U43" s="29" t="e">
        <f>SUM(#REF!,#REF!,'MAGASIN 1'!T37,#REF!,#REF!,#REF!,#REF!,#REF!,#REF!,#REF!,#REF!,#REF!,#REF!,#REF!,#REF!,#REF!,#REF!,#REF!,#REF!)</f>
        <v>#REF!</v>
      </c>
      <c r="V43" s="89"/>
      <c r="W43" s="31" t="e">
        <f t="shared" si="13"/>
        <v>#REF!</v>
      </c>
      <c r="X43" s="30" t="e">
        <f t="shared" si="14"/>
        <v>#REF!</v>
      </c>
      <c r="Y43" s="31" t="e">
        <f t="shared" si="15"/>
        <v>#REF!</v>
      </c>
      <c r="Z43" s="1"/>
      <c r="AA43" s="1"/>
    </row>
    <row r="44" spans="1:27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>
        <f t="shared" si="0"/>
        <v>0</v>
      </c>
      <c r="L44" s="10" t="str">
        <f t="shared" si="1"/>
        <v>-</v>
      </c>
      <c r="M44" s="39">
        <f>+H44-'Onglet 1'!E38-'Onglet 2'!E38</f>
        <v>0</v>
      </c>
      <c r="N44" s="1"/>
      <c r="O44" s="26" t="s">
        <v>41</v>
      </c>
      <c r="P44" s="96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2"/>
        <v>#REF!</v>
      </c>
      <c r="U44" s="8" t="e">
        <f>SUM(#REF!,#REF!,'MAGASIN 1'!T38,#REF!,#REF!,#REF!,#REF!,#REF!,#REF!,#REF!,#REF!,#REF!,#REF!,#REF!,#REF!,#REF!,#REF!,#REF!,#REF!)</f>
        <v>#REF!</v>
      </c>
      <c r="V44" s="86"/>
      <c r="W44" s="10" t="e">
        <f t="shared" si="13"/>
        <v>#REF!</v>
      </c>
      <c r="X44" s="9" t="e">
        <f t="shared" si="14"/>
        <v>#REF!</v>
      </c>
      <c r="Y44" s="10" t="e">
        <f t="shared" si="15"/>
        <v>#REF!</v>
      </c>
      <c r="Z44" s="1"/>
      <c r="AA44" s="1"/>
    </row>
    <row r="45" spans="1:27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>
        <f t="shared" si="0"/>
        <v>0</v>
      </c>
      <c r="L45" s="10" t="str">
        <f t="shared" si="1"/>
        <v>-</v>
      </c>
      <c r="M45" s="39">
        <f>+H45-'Onglet 1'!E39-'Onglet 2'!E39</f>
        <v>0</v>
      </c>
      <c r="N45" s="1"/>
      <c r="O45" s="5"/>
      <c r="P45" s="93" t="s">
        <v>163</v>
      </c>
      <c r="Q45" s="71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2"/>
        <v>#REF!</v>
      </c>
      <c r="U45" s="8" t="e">
        <f>SUM(#REF!,#REF!,'MAGASIN 1'!T39,#REF!,#REF!,#REF!,#REF!,#REF!,#REF!,#REF!,#REF!,#REF!,#REF!,#REF!,#REF!,#REF!,#REF!,#REF!,#REF!)</f>
        <v>#REF!</v>
      </c>
      <c r="V45" s="86"/>
      <c r="W45" s="10" t="e">
        <f t="shared" si="13"/>
        <v>#REF!</v>
      </c>
      <c r="X45" s="9" t="e">
        <f t="shared" si="14"/>
        <v>#REF!</v>
      </c>
      <c r="Y45" s="10" t="e">
        <f t="shared" si="15"/>
        <v>#REF!</v>
      </c>
      <c r="Z45" s="1"/>
      <c r="AA45" s="1"/>
    </row>
    <row r="46" spans="1:27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>
        <f>E46-H46</f>
        <v>0</v>
      </c>
      <c r="L46" s="10" t="str">
        <f>IF(H46=0,"-",E46/H46-1)</f>
        <v>-</v>
      </c>
      <c r="M46" s="39">
        <f>+H46-'Onglet 1'!E40-'Onglet 2'!E40</f>
        <v>0</v>
      </c>
      <c r="N46" s="1"/>
      <c r="O46" s="5"/>
      <c r="P46" s="93" t="s">
        <v>164</v>
      </c>
      <c r="Q46" s="71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2"/>
        <v>#REF!</v>
      </c>
      <c r="U46" s="8" t="e">
        <f>SUM(#REF!,#REF!,'MAGASIN 1'!T40,#REF!,#REF!,#REF!,#REF!,#REF!,#REF!,#REF!,#REF!,#REF!,#REF!,#REF!,#REF!,#REF!,#REF!,#REF!,#REF!)</f>
        <v>#REF!</v>
      </c>
      <c r="V46" s="86"/>
      <c r="W46" s="10" t="e">
        <f t="shared" si="13"/>
        <v>#REF!</v>
      </c>
      <c r="X46" s="9" t="e">
        <f>R46-U46</f>
        <v>#REF!</v>
      </c>
      <c r="Y46" s="10" t="e">
        <f>IF(U46=0,"-",R46/U46-1)</f>
        <v>#REF!</v>
      </c>
      <c r="Z46" s="1"/>
      <c r="AA46" s="1"/>
    </row>
    <row r="47" spans="1:27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>
        <f t="shared" si="0"/>
        <v>0</v>
      </c>
      <c r="L47" s="10" t="str">
        <f t="shared" si="1"/>
        <v>-</v>
      </c>
      <c r="M47" s="39">
        <f>+H47-'Onglet 1'!E41-'Onglet 2'!E41</f>
        <v>0</v>
      </c>
      <c r="N47" s="1"/>
      <c r="O47" s="5"/>
      <c r="P47" s="93" t="s">
        <v>165</v>
      </c>
      <c r="Q47" s="71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2"/>
        <v>#REF!</v>
      </c>
      <c r="U47" s="8" t="e">
        <f>SUM(#REF!,#REF!,'MAGASIN 1'!T41,#REF!,#REF!,#REF!,#REF!,#REF!,#REF!,#REF!,#REF!,#REF!,#REF!,#REF!,#REF!,#REF!,#REF!,#REF!,#REF!)</f>
        <v>#REF!</v>
      </c>
      <c r="V47" s="86"/>
      <c r="W47" s="10" t="e">
        <f t="shared" si="13"/>
        <v>#REF!</v>
      </c>
      <c r="X47" s="9" t="e">
        <f t="shared" ref="X47:X53" si="16">R47-U47</f>
        <v>#REF!</v>
      </c>
      <c r="Y47" s="10" t="e">
        <f t="shared" ref="Y47:Y53" si="17">IF(U47=0,"-",R47/U47-1)</f>
        <v>#REF!</v>
      </c>
      <c r="Z47" s="1"/>
      <c r="AA47" s="1"/>
    </row>
    <row r="48" spans="1:27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>
        <f t="shared" si="0"/>
        <v>0</v>
      </c>
      <c r="L48" s="10" t="str">
        <f t="shared" si="1"/>
        <v>-</v>
      </c>
      <c r="M48" s="39">
        <f>+H48-'Onglet 1'!E42-'Onglet 2'!E42</f>
        <v>0</v>
      </c>
      <c r="N48" s="1"/>
      <c r="O48" s="26" t="s">
        <v>166</v>
      </c>
      <c r="P48" s="93"/>
      <c r="Q48" s="71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2"/>
        <v>#REF!</v>
      </c>
      <c r="U48" s="8" t="e">
        <f>SUM(#REF!,#REF!,'MAGASIN 1'!T42,#REF!,#REF!,#REF!,#REF!,#REF!,#REF!,#REF!,#REF!,#REF!,#REF!,#REF!,#REF!,#REF!,#REF!,#REF!,#REF!)</f>
        <v>#REF!</v>
      </c>
      <c r="V48" s="86"/>
      <c r="W48" s="10" t="e">
        <f t="shared" si="13"/>
        <v>#REF!</v>
      </c>
      <c r="X48" s="9" t="e">
        <f t="shared" si="16"/>
        <v>#REF!</v>
      </c>
      <c r="Y48" s="10" t="e">
        <f t="shared" si="17"/>
        <v>#REF!</v>
      </c>
      <c r="Z48" s="1"/>
      <c r="AA48" s="1"/>
    </row>
    <row r="49" spans="1:27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>
        <f t="shared" si="0"/>
        <v>0</v>
      </c>
      <c r="L49" s="10" t="str">
        <f t="shared" si="1"/>
        <v>-</v>
      </c>
      <c r="M49" s="39">
        <f>+H49-'Onglet 1'!E43-'Onglet 2'!E43</f>
        <v>0</v>
      </c>
      <c r="N49" s="1"/>
      <c r="O49" s="5"/>
      <c r="P49" s="93" t="s">
        <v>167</v>
      </c>
      <c r="Q49" s="71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2"/>
        <v>#REF!</v>
      </c>
      <c r="U49" s="8" t="e">
        <f>SUM(#REF!,#REF!,'MAGASIN 1'!T43,#REF!,#REF!,#REF!,#REF!,#REF!,#REF!,#REF!,#REF!,#REF!,#REF!,#REF!,#REF!,#REF!,#REF!,#REF!,#REF!)</f>
        <v>#REF!</v>
      </c>
      <c r="V49" s="86"/>
      <c r="W49" s="10" t="e">
        <f t="shared" si="13"/>
        <v>#REF!</v>
      </c>
      <c r="X49" s="9" t="e">
        <f t="shared" si="16"/>
        <v>#REF!</v>
      </c>
      <c r="Y49" s="10" t="e">
        <f t="shared" si="17"/>
        <v>#REF!</v>
      </c>
      <c r="Z49" s="1"/>
      <c r="AA49" s="1"/>
    </row>
    <row r="50" spans="1:27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>
        <f t="shared" si="0"/>
        <v>0</v>
      </c>
      <c r="L50" s="10" t="str">
        <f t="shared" si="1"/>
        <v>-</v>
      </c>
      <c r="M50" s="39">
        <f>+H50-'Onglet 1'!E44-'Onglet 2'!E44</f>
        <v>0</v>
      </c>
      <c r="N50" s="1"/>
      <c r="O50" s="5"/>
      <c r="P50" s="93" t="s">
        <v>168</v>
      </c>
      <c r="Q50" s="71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2"/>
        <v>#REF!</v>
      </c>
      <c r="U50" s="8" t="e">
        <f>SUM(#REF!,#REF!,'MAGASIN 1'!T44,#REF!,#REF!,#REF!,#REF!,#REF!,#REF!,#REF!,#REF!,#REF!,#REF!,#REF!,#REF!,#REF!,#REF!,#REF!,#REF!)</f>
        <v>#REF!</v>
      </c>
      <c r="V50" s="86"/>
      <c r="W50" s="10" t="e">
        <f t="shared" si="13"/>
        <v>#REF!</v>
      </c>
      <c r="X50" s="9" t="e">
        <f t="shared" si="16"/>
        <v>#REF!</v>
      </c>
      <c r="Y50" s="10" t="e">
        <f t="shared" si="17"/>
        <v>#REF!</v>
      </c>
      <c r="Z50" s="1" t="e">
        <f>+SUM(R51:R57)-R50</f>
        <v>#REF!</v>
      </c>
      <c r="AA50" s="1">
        <f>+SUM(S51:S57)-S50</f>
        <v>0</v>
      </c>
    </row>
    <row r="51" spans="1:27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>
        <f t="shared" si="0"/>
        <v>0</v>
      </c>
      <c r="L51" s="10" t="str">
        <f t="shared" si="1"/>
        <v>-</v>
      </c>
      <c r="M51" s="39">
        <f>+H51-'Onglet 1'!E45-'Onglet 2'!E45</f>
        <v>0</v>
      </c>
      <c r="N51" s="1"/>
      <c r="O51" s="26" t="s">
        <v>15</v>
      </c>
      <c r="P51" s="93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2"/>
        <v>#REF!</v>
      </c>
      <c r="U51" s="8" t="e">
        <f>SUM(#REF!,#REF!,'MAGASIN 1'!T45,#REF!,#REF!,#REF!,#REF!,#REF!,#REF!,#REF!,#REF!,#REF!,#REF!,#REF!,#REF!,#REF!,#REF!,#REF!,#REF!)</f>
        <v>#REF!</v>
      </c>
      <c r="V51" s="86"/>
      <c r="W51" s="10" t="e">
        <f t="shared" si="13"/>
        <v>#REF!</v>
      </c>
      <c r="X51" s="9" t="e">
        <f t="shared" si="16"/>
        <v>#REF!</v>
      </c>
      <c r="Y51" s="10" t="e">
        <f t="shared" si="17"/>
        <v>#REF!</v>
      </c>
      <c r="Z51" s="1"/>
      <c r="AA51" s="1"/>
    </row>
    <row r="52" spans="1:27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>
        <f t="shared" si="0"/>
        <v>0</v>
      </c>
      <c r="L52" s="10" t="str">
        <f t="shared" si="1"/>
        <v>-</v>
      </c>
      <c r="M52" s="39">
        <f>+H52-'Onglet 1'!E46-'Onglet 2'!E46</f>
        <v>0</v>
      </c>
      <c r="N52" s="1"/>
      <c r="O52" s="5"/>
      <c r="P52" s="93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2"/>
        <v>#REF!</v>
      </c>
      <c r="U52" s="8" t="e">
        <f>SUM(#REF!,#REF!,'MAGASIN 1'!T46,#REF!,#REF!,#REF!,#REF!,#REF!,#REF!,#REF!,#REF!,#REF!,#REF!,#REF!,#REF!,#REF!,#REF!,#REF!,#REF!)</f>
        <v>#REF!</v>
      </c>
      <c r="V52" s="86"/>
      <c r="W52" s="10" t="e">
        <f t="shared" si="13"/>
        <v>#REF!</v>
      </c>
      <c r="X52" s="9" t="e">
        <f t="shared" si="16"/>
        <v>#REF!</v>
      </c>
      <c r="Y52" s="10" t="e">
        <f t="shared" si="17"/>
        <v>#REF!</v>
      </c>
      <c r="Z52" s="1"/>
      <c r="AA52" s="1"/>
    </row>
    <row r="53" spans="1:27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>
        <f t="shared" si="0"/>
        <v>0</v>
      </c>
      <c r="L53" s="10" t="str">
        <f t="shared" si="1"/>
        <v>-</v>
      </c>
      <c r="M53" s="39">
        <f>+H53-'Onglet 1'!E47-'Onglet 2'!E47</f>
        <v>0</v>
      </c>
      <c r="N53" s="1"/>
      <c r="O53" s="5"/>
      <c r="P53" s="93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2"/>
        <v>#REF!</v>
      </c>
      <c r="U53" s="8" t="e">
        <f>SUM(#REF!,#REF!,'MAGASIN 1'!T47,#REF!,#REF!,#REF!,#REF!,#REF!,#REF!,#REF!,#REF!,#REF!,#REF!,#REF!,#REF!,#REF!,#REF!,#REF!,#REF!)</f>
        <v>#REF!</v>
      </c>
      <c r="V53" s="86"/>
      <c r="W53" s="10" t="e">
        <f t="shared" si="13"/>
        <v>#REF!</v>
      </c>
      <c r="X53" s="9" t="e">
        <f t="shared" si="16"/>
        <v>#REF!</v>
      </c>
      <c r="Y53" s="10" t="e">
        <f t="shared" si="17"/>
        <v>#REF!</v>
      </c>
      <c r="Z53" s="1"/>
      <c r="AA53" s="1"/>
    </row>
    <row r="54" spans="1:27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>
        <f>E54-H54</f>
        <v>0</v>
      </c>
      <c r="L54" s="10" t="str">
        <f>IF(H54=0,"-",E54/H54-1)</f>
        <v>-</v>
      </c>
      <c r="M54" s="39">
        <f>+H54-'Onglet 1'!E48-'Onglet 2'!E48</f>
        <v>0</v>
      </c>
      <c r="N54" s="1"/>
      <c r="O54" s="5"/>
      <c r="P54" s="93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2"/>
        <v>#REF!</v>
      </c>
      <c r="U54" s="8" t="e">
        <f>SUM(#REF!,#REF!,'MAGASIN 1'!T48,#REF!,#REF!,#REF!,#REF!,#REF!,#REF!,#REF!,#REF!,#REF!,#REF!,#REF!,#REF!,#REF!,#REF!,#REF!,#REF!)</f>
        <v>#REF!</v>
      </c>
      <c r="V54" s="86"/>
      <c r="W54" s="10" t="e">
        <f t="shared" si="13"/>
        <v>#REF!</v>
      </c>
      <c r="X54" s="9" t="e">
        <f>R54-U54</f>
        <v>#REF!</v>
      </c>
      <c r="Y54" s="10" t="e">
        <f>IF(U54=0,"-",R54/U54-1)</f>
        <v>#REF!</v>
      </c>
      <c r="Z54" s="1"/>
      <c r="AA54" s="1"/>
    </row>
    <row r="55" spans="1:27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39"/>
      <c r="N55" s="1"/>
      <c r="O55" s="5"/>
      <c r="P55" s="93"/>
      <c r="Q55" s="6" t="s">
        <v>172</v>
      </c>
      <c r="R55" s="8"/>
      <c r="S55" s="8"/>
      <c r="T55" s="10"/>
      <c r="U55" s="8"/>
      <c r="V55" s="86"/>
      <c r="W55" s="10"/>
      <c r="X55" s="9"/>
      <c r="Y55" s="10"/>
      <c r="Z55" s="1"/>
      <c r="AA55" s="1"/>
    </row>
    <row r="56" spans="1:27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39"/>
      <c r="N56" s="1"/>
      <c r="O56" s="5"/>
      <c r="P56" s="93"/>
      <c r="Q56" s="6" t="s">
        <v>77</v>
      </c>
      <c r="R56" s="8"/>
      <c r="S56" s="8"/>
      <c r="T56" s="10"/>
      <c r="U56" s="8"/>
      <c r="V56" s="86"/>
      <c r="W56" s="10"/>
      <c r="X56" s="9"/>
      <c r="Y56" s="10"/>
      <c r="Z56" s="1"/>
      <c r="AA56" s="1"/>
    </row>
    <row r="57" spans="1:27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>
        <f t="shared" si="0"/>
        <v>0</v>
      </c>
      <c r="L57" s="31" t="str">
        <f t="shared" si="1"/>
        <v>-</v>
      </c>
      <c r="M57" s="39">
        <f>+H57-'Onglet 1'!E49-'Onglet 2'!E49</f>
        <v>0</v>
      </c>
      <c r="N57" s="1"/>
      <c r="O57" s="5"/>
      <c r="P57" s="93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18">+R57/R$75</f>
        <v>#REF!</v>
      </c>
      <c r="U57" s="29" t="e">
        <f>SUM(#REF!,#REF!,'MAGASIN 1'!T49,#REF!,#REF!,#REF!,#REF!,#REF!,#REF!,#REF!,#REF!,#REF!,#REF!,#REF!,#REF!,#REF!,#REF!,#REF!,#REF!)</f>
        <v>#REF!</v>
      </c>
      <c r="V57" s="89"/>
      <c r="W57" s="31" t="e">
        <f t="shared" ref="W57:W75" si="19">+U57/U$75</f>
        <v>#REF!</v>
      </c>
      <c r="X57" s="30" t="e">
        <f t="shared" ref="X57:X62" si="20">R57-U57</f>
        <v>#REF!</v>
      </c>
      <c r="Y57" s="31" t="e">
        <f t="shared" ref="Y57:Y62" si="21">IF(U57=0,"-",R57/U57-1)</f>
        <v>#REF!</v>
      </c>
      <c r="Z57" s="1"/>
      <c r="AA57" s="1"/>
    </row>
    <row r="58" spans="1:27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>
        <f t="shared" si="0"/>
        <v>0</v>
      </c>
      <c r="L58" s="31" t="str">
        <f t="shared" si="1"/>
        <v>-</v>
      </c>
      <c r="M58" s="39">
        <f>+H58-'Onglet 1'!E50-'Onglet 2'!E50</f>
        <v>0</v>
      </c>
      <c r="N58" s="1"/>
      <c r="O58" s="26" t="s">
        <v>23</v>
      </c>
      <c r="P58" s="96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18"/>
        <v>#REF!</v>
      </c>
      <c r="U58" s="29" t="e">
        <f>SUM(#REF!,#REF!,'MAGASIN 1'!T50,#REF!,#REF!,#REF!,#REF!,#REF!,#REF!,#REF!,#REF!,#REF!,#REF!,#REF!,#REF!,#REF!,#REF!,#REF!,#REF!)</f>
        <v>#REF!</v>
      </c>
      <c r="V58" s="89"/>
      <c r="W58" s="31" t="e">
        <f t="shared" si="19"/>
        <v>#REF!</v>
      </c>
      <c r="X58" s="30" t="e">
        <f t="shared" si="20"/>
        <v>#REF!</v>
      </c>
      <c r="Y58" s="31" t="e">
        <f t="shared" si="21"/>
        <v>#REF!</v>
      </c>
      <c r="Z58" s="1" t="e">
        <f>+SUM(R59:R65)-R58</f>
        <v>#REF!</v>
      </c>
      <c r="AA58" s="1">
        <f>+SUM(S59:S65)-S58</f>
        <v>0</v>
      </c>
    </row>
    <row r="59" spans="1:27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>
        <f t="shared" si="0"/>
        <v>0</v>
      </c>
      <c r="L59" s="10" t="str">
        <f t="shared" si="1"/>
        <v>-</v>
      </c>
      <c r="M59" s="39">
        <f>+H59-'Onglet 1'!E51-'Onglet 2'!E51</f>
        <v>0</v>
      </c>
      <c r="N59" s="1"/>
      <c r="O59" s="5"/>
      <c r="P59" s="93" t="s">
        <v>174</v>
      </c>
      <c r="Q59" s="71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18"/>
        <v>#REF!</v>
      </c>
      <c r="U59" s="8" t="e">
        <f>SUM(#REF!,#REF!,'MAGASIN 1'!T51,#REF!,#REF!,#REF!,#REF!,#REF!,#REF!,#REF!,#REF!,#REF!,#REF!,#REF!,#REF!,#REF!,#REF!,#REF!,#REF!)</f>
        <v>#REF!</v>
      </c>
      <c r="V59" s="86"/>
      <c r="W59" s="10" t="e">
        <f t="shared" si="19"/>
        <v>#REF!</v>
      </c>
      <c r="X59" s="9" t="e">
        <f t="shared" si="20"/>
        <v>#REF!</v>
      </c>
      <c r="Y59" s="10" t="e">
        <f t="shared" si="21"/>
        <v>#REF!</v>
      </c>
      <c r="Z59" s="1"/>
      <c r="AA59" s="1"/>
    </row>
    <row r="60" spans="1:27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>
        <f t="shared" si="0"/>
        <v>0</v>
      </c>
      <c r="L60" s="10" t="str">
        <f t="shared" si="1"/>
        <v>-</v>
      </c>
      <c r="M60" s="39">
        <f>+H60-'Onglet 1'!E52-'Onglet 2'!E52</f>
        <v>0</v>
      </c>
      <c r="N60" s="1"/>
      <c r="O60" s="5"/>
      <c r="P60" s="93" t="s">
        <v>175</v>
      </c>
      <c r="Q60" s="71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18"/>
        <v>#REF!</v>
      </c>
      <c r="U60" s="8" t="e">
        <f>SUM(#REF!,#REF!,'MAGASIN 1'!T52,#REF!,#REF!,#REF!,#REF!,#REF!,#REF!,#REF!,#REF!,#REF!,#REF!,#REF!,#REF!,#REF!,#REF!,#REF!,#REF!)</f>
        <v>#REF!</v>
      </c>
      <c r="V60" s="86"/>
      <c r="W60" s="10" t="e">
        <f t="shared" si="19"/>
        <v>#REF!</v>
      </c>
      <c r="X60" s="9" t="e">
        <f t="shared" si="20"/>
        <v>#REF!</v>
      </c>
      <c r="Y60" s="10" t="e">
        <f t="shared" si="21"/>
        <v>#REF!</v>
      </c>
      <c r="Z60" s="1"/>
      <c r="AA60" s="1"/>
    </row>
    <row r="61" spans="1:27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>
        <f t="shared" si="0"/>
        <v>0</v>
      </c>
      <c r="L61" s="10" t="str">
        <f t="shared" si="1"/>
        <v>-</v>
      </c>
      <c r="M61" s="39">
        <f>+H61-'Onglet 1'!E53-'Onglet 2'!E53</f>
        <v>0</v>
      </c>
      <c r="N61" s="1"/>
      <c r="O61" s="5"/>
      <c r="P61" s="93" t="s">
        <v>25</v>
      </c>
      <c r="Q61" s="71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18"/>
        <v>#REF!</v>
      </c>
      <c r="U61" s="8" t="e">
        <f>SUM(#REF!,#REF!,'MAGASIN 1'!T53,#REF!,#REF!,#REF!,#REF!,#REF!,#REF!,#REF!,#REF!,#REF!,#REF!,#REF!,#REF!,#REF!,#REF!,#REF!,#REF!)</f>
        <v>#REF!</v>
      </c>
      <c r="V61" s="86"/>
      <c r="W61" s="10" t="e">
        <f t="shared" si="19"/>
        <v>#REF!</v>
      </c>
      <c r="X61" s="9" t="e">
        <f t="shared" si="20"/>
        <v>#REF!</v>
      </c>
      <c r="Y61" s="10" t="e">
        <f t="shared" si="21"/>
        <v>#REF!</v>
      </c>
      <c r="Z61" s="1"/>
      <c r="AA61" s="1"/>
    </row>
    <row r="62" spans="1:27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>
        <f t="shared" si="0"/>
        <v>0</v>
      </c>
      <c r="L62" s="10" t="str">
        <f t="shared" si="1"/>
        <v>-</v>
      </c>
      <c r="M62" s="39">
        <f>+H62-'Onglet 1'!E54-'Onglet 2'!E54</f>
        <v>0</v>
      </c>
      <c r="N62" s="1"/>
      <c r="O62" s="5"/>
      <c r="P62" s="93" t="s">
        <v>176</v>
      </c>
      <c r="Q62" s="71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18"/>
        <v>#REF!</v>
      </c>
      <c r="U62" s="8" t="e">
        <f>SUM(#REF!,#REF!,'MAGASIN 1'!T54,#REF!,#REF!,#REF!,#REF!,#REF!,#REF!,#REF!,#REF!,#REF!,#REF!,#REF!,#REF!,#REF!,#REF!,#REF!,#REF!)</f>
        <v>#REF!</v>
      </c>
      <c r="V62" s="86"/>
      <c r="W62" s="10" t="e">
        <f t="shared" si="19"/>
        <v>#REF!</v>
      </c>
      <c r="X62" s="9" t="e">
        <f t="shared" si="20"/>
        <v>#REF!</v>
      </c>
      <c r="Y62" s="10" t="e">
        <f t="shared" si="21"/>
        <v>#REF!</v>
      </c>
      <c r="Z62" s="1"/>
      <c r="AA62" s="1"/>
    </row>
    <row r="63" spans="1:27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>
        <f>E63-H63</f>
        <v>0</v>
      </c>
      <c r="L63" s="10" t="str">
        <f>IF(H63=0,"-",E63/H63-1)</f>
        <v>-</v>
      </c>
      <c r="M63" s="39">
        <f>+H63-'Onglet 1'!E55-'Onglet 2'!E55</f>
        <v>0</v>
      </c>
      <c r="N63" s="1"/>
      <c r="O63" s="5"/>
      <c r="P63" s="93" t="s">
        <v>177</v>
      </c>
      <c r="Q63" s="71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18"/>
        <v>#REF!</v>
      </c>
      <c r="U63" s="8" t="e">
        <f>SUM(#REF!,#REF!,'MAGASIN 1'!T55,#REF!,#REF!,#REF!,#REF!,#REF!,#REF!,#REF!,#REF!,#REF!,#REF!,#REF!,#REF!,#REF!,#REF!,#REF!,#REF!)</f>
        <v>#REF!</v>
      </c>
      <c r="V63" s="86"/>
      <c r="W63" s="10" t="e">
        <f t="shared" si="19"/>
        <v>#REF!</v>
      </c>
      <c r="X63" s="9" t="e">
        <f>R63-U63</f>
        <v>#REF!</v>
      </c>
      <c r="Y63" s="10" t="e">
        <f>IF(U63=0,"-",R63/U63-1)</f>
        <v>#REF!</v>
      </c>
      <c r="Z63" s="1"/>
      <c r="AA63" s="1"/>
    </row>
    <row r="64" spans="1:27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>
        <f t="shared" si="0"/>
        <v>0</v>
      </c>
      <c r="L64" s="10" t="str">
        <f t="shared" si="1"/>
        <v>-</v>
      </c>
      <c r="M64" s="39">
        <f>+H64-'Onglet 1'!E56-'Onglet 2'!E56</f>
        <v>0</v>
      </c>
      <c r="N64" s="1"/>
      <c r="O64" s="5"/>
      <c r="P64" s="93" t="s">
        <v>178</v>
      </c>
      <c r="Q64" s="71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18"/>
        <v>#REF!</v>
      </c>
      <c r="U64" s="8" t="e">
        <f>SUM(#REF!,#REF!,'MAGASIN 1'!T56,#REF!,#REF!,#REF!,#REF!,#REF!,#REF!,#REF!,#REF!,#REF!,#REF!,#REF!,#REF!,#REF!,#REF!,#REF!,#REF!)</f>
        <v>#REF!</v>
      </c>
      <c r="V64" s="86"/>
      <c r="W64" s="10" t="e">
        <f t="shared" si="19"/>
        <v>#REF!</v>
      </c>
      <c r="X64" s="9" t="e">
        <f t="shared" ref="X64:X75" si="22">R64-U64</f>
        <v>#REF!</v>
      </c>
      <c r="Y64" s="10" t="e">
        <f t="shared" ref="Y64:Y75" si="23">IF(U64=0,"-",R64/U64-1)</f>
        <v>#REF!</v>
      </c>
      <c r="Z64" s="1"/>
      <c r="AA64" s="1"/>
    </row>
    <row r="65" spans="1:27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>
        <f t="shared" si="0"/>
        <v>0</v>
      </c>
      <c r="L65" s="10" t="str">
        <f t="shared" si="1"/>
        <v>-</v>
      </c>
      <c r="M65" s="39">
        <f>+H65-'Onglet 1'!E57-'Onglet 2'!E57</f>
        <v>0</v>
      </c>
      <c r="N65" s="1"/>
      <c r="O65" s="26" t="s">
        <v>19</v>
      </c>
      <c r="P65" s="93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18"/>
        <v>#REF!</v>
      </c>
      <c r="U65" s="8" t="e">
        <f>SUM(#REF!,#REF!,'MAGASIN 1'!T57,#REF!,#REF!,#REF!,#REF!,#REF!,#REF!,#REF!,#REF!,#REF!,#REF!,#REF!,#REF!,#REF!,#REF!,#REF!,#REF!)</f>
        <v>#REF!</v>
      </c>
      <c r="V65" s="86"/>
      <c r="W65" s="10" t="e">
        <f t="shared" si="19"/>
        <v>#REF!</v>
      </c>
      <c r="X65" s="9" t="e">
        <f t="shared" si="22"/>
        <v>#REF!</v>
      </c>
      <c r="Y65" s="10" t="e">
        <f t="shared" si="23"/>
        <v>#REF!</v>
      </c>
      <c r="Z65" s="1"/>
      <c r="AA65" s="1"/>
    </row>
    <row r="66" spans="1:27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>
        <f t="shared" si="0"/>
        <v>0</v>
      </c>
      <c r="L66" s="31" t="str">
        <f t="shared" si="1"/>
        <v>-</v>
      </c>
      <c r="M66" s="39">
        <f>+H66-'Onglet 1'!E58-'Onglet 2'!E58</f>
        <v>0</v>
      </c>
      <c r="N66" s="1"/>
      <c r="O66" s="5"/>
      <c r="P66" s="93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18"/>
        <v>#REF!</v>
      </c>
      <c r="U66" s="29" t="e">
        <f>SUM(#REF!,#REF!,'MAGASIN 1'!T58,#REF!,#REF!,#REF!,#REF!,#REF!,#REF!,#REF!,#REF!,#REF!,#REF!,#REF!,#REF!,#REF!,#REF!,#REF!,#REF!)</f>
        <v>#REF!</v>
      </c>
      <c r="V66" s="89"/>
      <c r="W66" s="31" t="e">
        <f t="shared" si="19"/>
        <v>#REF!</v>
      </c>
      <c r="X66" s="30" t="e">
        <f t="shared" si="22"/>
        <v>#REF!</v>
      </c>
      <c r="Y66" s="31" t="e">
        <f t="shared" si="23"/>
        <v>#REF!</v>
      </c>
      <c r="Z66" s="1" t="e">
        <f>+SUM(R67:R75)-R66</f>
        <v>#REF!</v>
      </c>
      <c r="AA66" s="1">
        <f>+SUM(S67:S75)-S66</f>
        <v>0</v>
      </c>
    </row>
    <row r="67" spans="1:27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>
        <f t="shared" ref="K67:K75" si="24">E67-H67</f>
        <v>0</v>
      </c>
      <c r="L67" s="10" t="str">
        <f t="shared" ref="L67:L75" si="25">IF(H67=0,"-",E67/H67-1)</f>
        <v>-</v>
      </c>
      <c r="M67" s="39">
        <f>+H67-'Onglet 1'!E59-'Onglet 2'!E59</f>
        <v>0</v>
      </c>
      <c r="N67" s="1"/>
      <c r="O67" s="5"/>
      <c r="P67" s="93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18"/>
        <v>#REF!</v>
      </c>
      <c r="U67" s="8" t="e">
        <f>SUM(#REF!,#REF!,'MAGASIN 1'!T59,#REF!,#REF!,#REF!,#REF!,#REF!,#REF!,#REF!,#REF!,#REF!,#REF!,#REF!,#REF!,#REF!,#REF!,#REF!,#REF!)</f>
        <v>#REF!</v>
      </c>
      <c r="V67" s="86"/>
      <c r="W67" s="10" t="e">
        <f t="shared" si="19"/>
        <v>#REF!</v>
      </c>
      <c r="X67" s="9" t="e">
        <f t="shared" si="22"/>
        <v>#REF!</v>
      </c>
      <c r="Y67" s="10" t="e">
        <f t="shared" si="23"/>
        <v>#REF!</v>
      </c>
      <c r="Z67" s="1"/>
      <c r="AA67" s="1"/>
    </row>
    <row r="68" spans="1:27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>
        <f t="shared" si="24"/>
        <v>0</v>
      </c>
      <c r="L68" s="10" t="str">
        <f t="shared" si="25"/>
        <v>-</v>
      </c>
      <c r="M68" s="39">
        <f>+H68-'Onglet 1'!E60-'Onglet 2'!E60</f>
        <v>0</v>
      </c>
      <c r="N68" s="1"/>
      <c r="O68" s="5"/>
      <c r="P68" s="93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18"/>
        <v>#REF!</v>
      </c>
      <c r="U68" s="8" t="e">
        <f>SUM(#REF!,#REF!,'MAGASIN 1'!T60,#REF!,#REF!,#REF!,#REF!,#REF!,#REF!,#REF!,#REF!,#REF!,#REF!,#REF!,#REF!,#REF!,#REF!,#REF!,#REF!)</f>
        <v>#REF!</v>
      </c>
      <c r="V68" s="86"/>
      <c r="W68" s="10" t="e">
        <f t="shared" si="19"/>
        <v>#REF!</v>
      </c>
      <c r="X68" s="9" t="e">
        <f t="shared" si="22"/>
        <v>#REF!</v>
      </c>
      <c r="Y68" s="10" t="e">
        <f t="shared" si="23"/>
        <v>#REF!</v>
      </c>
      <c r="Z68" s="1"/>
      <c r="AA68" s="1"/>
    </row>
    <row r="69" spans="1:27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>
        <f t="shared" si="24"/>
        <v>0</v>
      </c>
      <c r="L69" s="10" t="str">
        <f t="shared" si="25"/>
        <v>-</v>
      </c>
      <c r="M69" s="39">
        <f>+H69-'Onglet 1'!E61-'Onglet 2'!E61</f>
        <v>0</v>
      </c>
      <c r="N69" s="1"/>
      <c r="O69" s="5"/>
      <c r="P69" s="93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18"/>
        <v>#REF!</v>
      </c>
      <c r="U69" s="8" t="e">
        <f>SUM(#REF!,#REF!,'MAGASIN 1'!T61,#REF!,#REF!,#REF!,#REF!,#REF!,#REF!,#REF!,#REF!,#REF!,#REF!,#REF!,#REF!,#REF!,#REF!,#REF!,#REF!)</f>
        <v>#REF!</v>
      </c>
      <c r="V69" s="86"/>
      <c r="W69" s="10" t="e">
        <f t="shared" si="19"/>
        <v>#REF!</v>
      </c>
      <c r="X69" s="9" t="e">
        <f t="shared" si="22"/>
        <v>#REF!</v>
      </c>
      <c r="Y69" s="10" t="e">
        <f t="shared" si="23"/>
        <v>#REF!</v>
      </c>
      <c r="Z69" s="1"/>
      <c r="AA69" s="1"/>
    </row>
    <row r="70" spans="1:27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>
        <f t="shared" si="24"/>
        <v>0</v>
      </c>
      <c r="L70" s="10" t="str">
        <f t="shared" si="25"/>
        <v>-</v>
      </c>
      <c r="M70" s="39">
        <f>+H70-'Onglet 1'!E62-'Onglet 2'!E62</f>
        <v>0</v>
      </c>
      <c r="N70" s="1"/>
      <c r="O70" s="5"/>
      <c r="P70" s="93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18"/>
        <v>#REF!</v>
      </c>
      <c r="U70" s="8" t="e">
        <f>SUM(#REF!,#REF!,'MAGASIN 1'!T62,#REF!,#REF!,#REF!,#REF!,#REF!,#REF!,#REF!,#REF!,#REF!,#REF!,#REF!,#REF!,#REF!,#REF!,#REF!,#REF!)</f>
        <v>#REF!</v>
      </c>
      <c r="V70" s="86"/>
      <c r="W70" s="10" t="e">
        <f t="shared" si="19"/>
        <v>#REF!</v>
      </c>
      <c r="X70" s="9" t="e">
        <f t="shared" si="22"/>
        <v>#REF!</v>
      </c>
      <c r="Y70" s="10" t="e">
        <f t="shared" si="23"/>
        <v>#REF!</v>
      </c>
      <c r="Z70" s="1"/>
      <c r="AA70" s="1"/>
    </row>
    <row r="71" spans="1:27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>
        <f t="shared" si="24"/>
        <v>0</v>
      </c>
      <c r="L71" s="10" t="str">
        <f t="shared" si="25"/>
        <v>-</v>
      </c>
      <c r="M71" s="39">
        <f>+H71-'Onglet 1'!E63-'Onglet 2'!E63</f>
        <v>0</v>
      </c>
      <c r="N71" s="1"/>
      <c r="O71" s="5"/>
      <c r="P71" s="93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18"/>
        <v>#REF!</v>
      </c>
      <c r="U71" s="8" t="e">
        <f>SUM(#REF!,#REF!,'MAGASIN 1'!T63,#REF!,#REF!,#REF!,#REF!,#REF!,#REF!,#REF!,#REF!,#REF!,#REF!,#REF!,#REF!,#REF!,#REF!,#REF!,#REF!)</f>
        <v>#REF!</v>
      </c>
      <c r="V71" s="86"/>
      <c r="W71" s="10" t="e">
        <f t="shared" si="19"/>
        <v>#REF!</v>
      </c>
      <c r="X71" s="9" t="e">
        <f t="shared" si="22"/>
        <v>#REF!</v>
      </c>
      <c r="Y71" s="10" t="e">
        <f t="shared" si="23"/>
        <v>#REF!</v>
      </c>
      <c r="Z71" s="1"/>
      <c r="AA71" s="1"/>
    </row>
    <row r="72" spans="1:27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>
        <f t="shared" si="24"/>
        <v>0</v>
      </c>
      <c r="L72" s="10" t="str">
        <f t="shared" si="25"/>
        <v>-</v>
      </c>
      <c r="M72" s="39">
        <f>+H72-'Onglet 1'!E64-'Onglet 2'!E64</f>
        <v>0</v>
      </c>
      <c r="N72" s="1"/>
      <c r="O72" s="26" t="s">
        <v>185</v>
      </c>
      <c r="P72" s="93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18"/>
        <v>#REF!</v>
      </c>
      <c r="U72" s="8" t="e">
        <f>SUM(#REF!,#REF!,'MAGASIN 1'!T64,#REF!,#REF!,#REF!,#REF!,#REF!,#REF!,#REF!,#REF!,#REF!,#REF!,#REF!,#REF!,#REF!,#REF!,#REF!,#REF!)</f>
        <v>#REF!</v>
      </c>
      <c r="V72" s="86"/>
      <c r="W72" s="10" t="e">
        <f t="shared" si="19"/>
        <v>#REF!</v>
      </c>
      <c r="X72" s="9" t="e">
        <f t="shared" si="22"/>
        <v>#REF!</v>
      </c>
      <c r="Y72" s="10" t="e">
        <f t="shared" si="23"/>
        <v>#REF!</v>
      </c>
      <c r="Z72" s="1"/>
      <c r="AA72" s="1"/>
    </row>
    <row r="73" spans="1:27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>
        <f t="shared" si="24"/>
        <v>0</v>
      </c>
      <c r="L73" s="10" t="str">
        <f t="shared" si="25"/>
        <v>-</v>
      </c>
      <c r="M73" s="39">
        <f>+H73-'Onglet 1'!E65-'Onglet 2'!E65</f>
        <v>0</v>
      </c>
      <c r="N73" s="1"/>
      <c r="O73" s="5"/>
      <c r="P73" s="93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18"/>
        <v>#REF!</v>
      </c>
      <c r="U73" s="8" t="e">
        <f>SUM(#REF!,#REF!,'MAGASIN 1'!T65,#REF!,#REF!,#REF!,#REF!,#REF!,#REF!,#REF!,#REF!,#REF!,#REF!,#REF!,#REF!,#REF!,#REF!,#REF!,#REF!)</f>
        <v>#REF!</v>
      </c>
      <c r="V73" s="86"/>
      <c r="W73" s="10" t="e">
        <f t="shared" si="19"/>
        <v>#REF!</v>
      </c>
      <c r="X73" s="9" t="e">
        <f t="shared" si="22"/>
        <v>#REF!</v>
      </c>
      <c r="Y73" s="10" t="e">
        <f t="shared" si="23"/>
        <v>#REF!</v>
      </c>
      <c r="Z73" s="1"/>
      <c r="AA73" s="1"/>
    </row>
    <row r="74" spans="1:27" ht="9.6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>
        <f t="shared" si="24"/>
        <v>0</v>
      </c>
      <c r="L74" s="31" t="str">
        <f t="shared" si="25"/>
        <v>-</v>
      </c>
      <c r="M74" s="39">
        <f>+H74-'Onglet 1'!E66-'Onglet 2'!E66</f>
        <v>0</v>
      </c>
      <c r="N74" s="1"/>
      <c r="O74" s="26"/>
      <c r="P74" s="93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18"/>
        <v>#REF!</v>
      </c>
      <c r="U74" s="29" t="e">
        <f>SUM(#REF!,#REF!,'MAGASIN 1'!T66,#REF!,#REF!,#REF!,#REF!,#REF!,#REF!,#REF!,#REF!,#REF!,#REF!,#REF!,#REF!,#REF!,#REF!,#REF!,#REF!)</f>
        <v>#REF!</v>
      </c>
      <c r="V74" s="89"/>
      <c r="W74" s="31" t="e">
        <f t="shared" si="19"/>
        <v>#REF!</v>
      </c>
      <c r="X74" s="30" t="e">
        <f t="shared" si="22"/>
        <v>#REF!</v>
      </c>
      <c r="Y74" s="31" t="e">
        <f t="shared" si="23"/>
        <v>#REF!</v>
      </c>
      <c r="Z74" s="1"/>
      <c r="AA74" s="1"/>
    </row>
    <row r="75" spans="1:27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>
        <f t="shared" si="24"/>
        <v>0</v>
      </c>
      <c r="L75" s="37" t="str">
        <f t="shared" si="25"/>
        <v>-</v>
      </c>
      <c r="M75" s="39" t="e">
        <f>+H75-'Onglet 1'!#REF!-'Onglet 2'!#REF!</f>
        <v>#REF!</v>
      </c>
      <c r="N75" s="1"/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49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0"/>
      <c r="W75" s="49" t="e">
        <f t="shared" si="19"/>
        <v>#REF!</v>
      </c>
      <c r="X75" s="35" t="e">
        <f t="shared" si="22"/>
        <v>#REF!</v>
      </c>
      <c r="Y75" s="37" t="e">
        <f t="shared" si="23"/>
        <v>#REF!</v>
      </c>
      <c r="Z75" s="1"/>
      <c r="AA75" s="1"/>
    </row>
    <row r="76" spans="1:27" ht="9.6" customHeight="1" x14ac:dyDescent="0.2"/>
  </sheetData>
  <phoneticPr fontId="9" type="noConversion"/>
  <pageMargins left="0.37" right="0.78740157499999996" top="0.2" bottom="0.19" header="0.17" footer="0.14000000000000001"/>
  <pageSetup paperSize="9" scale="98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indexed="13"/>
  </sheetPr>
  <dimension ref="A1:AA76"/>
  <sheetViews>
    <sheetView showGridLines="0" topLeftCell="A68" workbookViewId="0">
      <selection activeCell="G42" sqref="G42"/>
    </sheetView>
  </sheetViews>
  <sheetFormatPr baseColWidth="10" defaultColWidth="11.5703125" defaultRowHeight="12.75" x14ac:dyDescent="0.2"/>
  <cols>
    <col min="1" max="1" width="13.42578125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9" width="6.28515625" bestFit="1" customWidth="1"/>
    <col min="10" max="10" width="11.5703125" customWidth="1"/>
    <col min="11" max="11" width="0.140625" hidden="1" customWidth="1"/>
    <col min="12" max="13" width="1.7109375" bestFit="1" customWidth="1"/>
    <col min="15" max="15" width="13.42578125" customWidth="1"/>
    <col min="16" max="16" width="2.7109375" customWidth="1"/>
    <col min="17" max="17" width="15.28515625" bestFit="1" customWidth="1"/>
    <col min="18" max="19" width="10.7109375" customWidth="1"/>
    <col min="20" max="21" width="9.7109375" customWidth="1"/>
    <col min="22" max="23" width="6.28515625" bestFit="1" customWidth="1"/>
    <col min="26" max="27" width="1.7109375" bestFit="1" customWidth="1"/>
  </cols>
  <sheetData>
    <row r="1" spans="1:27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1"/>
      <c r="N1" s="38"/>
      <c r="O1" s="38" t="str">
        <f>"Mensuel :  "&amp;date!B3&amp;" "&amp;date!C3</f>
        <v>Mensuel :  Octobre 2017</v>
      </c>
      <c r="P1" s="1"/>
      <c r="Q1" s="1"/>
      <c r="R1" s="84" t="s">
        <v>137</v>
      </c>
      <c r="S1" s="84" t="s">
        <v>147</v>
      </c>
      <c r="T1" s="47" t="s">
        <v>74</v>
      </c>
      <c r="U1" s="84" t="s">
        <v>137</v>
      </c>
      <c r="V1" s="84" t="s">
        <v>147</v>
      </c>
      <c r="W1" s="91" t="s">
        <v>148</v>
      </c>
      <c r="X1" s="48"/>
      <c r="Y1" s="84"/>
      <c r="Z1" s="52"/>
      <c r="AA1" s="52"/>
    </row>
    <row r="2" spans="1:27" ht="7.5" customHeight="1" x14ac:dyDescent="0.2">
      <c r="A2" s="102" t="s">
        <v>77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20" t="e">
        <f>#REF!</f>
        <v>#REF!</v>
      </c>
      <c r="S2" s="20">
        <v>2017</v>
      </c>
      <c r="T2" s="83">
        <v>2017</v>
      </c>
      <c r="U2" s="20" t="e">
        <f>#REF!</f>
        <v>#REF!</v>
      </c>
      <c r="V2" s="20">
        <v>2016</v>
      </c>
      <c r="W2" s="84">
        <v>2016</v>
      </c>
      <c r="X2" s="3" t="s">
        <v>44</v>
      </c>
      <c r="Y2" s="3" t="s">
        <v>45</v>
      </c>
      <c r="Z2" s="52"/>
      <c r="AA2" s="52"/>
    </row>
    <row r="3" spans="1:27" ht="9.6" customHeight="1" x14ac:dyDescent="0.2">
      <c r="A3" s="2" t="s">
        <v>0</v>
      </c>
      <c r="B3" s="22" t="s">
        <v>30</v>
      </c>
      <c r="C3" s="95"/>
      <c r="D3" s="23"/>
      <c r="E3" s="29" t="e">
        <f>SUM(#REF!,#REF!,'MAGASIN 1'!D3,#REF!,#REF!,#REF!,#REF!,#REF!,#REF!,#REF!,#REF!,#REF!,#REF!,#REF!,#REF!,#REF!,#REF!,#REF!,#REF!)</f>
        <v>#REF!</v>
      </c>
      <c r="F3" s="29"/>
      <c r="G3" s="25" t="e">
        <f t="shared" ref="G3:G12" si="0">+E3/E$75</f>
        <v>#REF!</v>
      </c>
      <c r="H3" s="29" t="e">
        <f>SUM(#REF!,#REF!,'MAGASIN 1'!E3,#REF!,#REF!,#REF!,#REF!,#REF!,#REF!,#REF!,#REF!,#REF!,#REF!,#REF!,#REF!,#REF!,#REF!,#REF!,#REF!)</f>
        <v>#REF!</v>
      </c>
      <c r="I3" s="85"/>
      <c r="J3" s="25" t="e">
        <f t="shared" ref="J3:J12" si="1">+H3/H$75</f>
        <v>#REF!</v>
      </c>
      <c r="K3" s="24" t="e">
        <f t="shared" ref="K3:K66" si="2">E3-H3</f>
        <v>#REF!</v>
      </c>
      <c r="L3" s="25" t="e">
        <f t="shared" ref="L3:L66" si="3">IF(H3=0,"-",E3/H3-1)</f>
        <v>#REF!</v>
      </c>
      <c r="M3" s="39" t="e">
        <f>+H3-'Onglet 1'!E3-'Onglet 2'!E3</f>
        <v>#REF!</v>
      </c>
      <c r="N3" s="1"/>
      <c r="O3" s="22" t="s">
        <v>30</v>
      </c>
      <c r="P3" s="95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4">+R3/R$75</f>
        <v>#REF!</v>
      </c>
      <c r="U3" s="29" t="e">
        <f>SUM(#REF!,#REF!,'MAGASIN 1'!T3,#REF!,#REF!,#REF!,#REF!,#REF!,#REF!,#REF!,#REF!,#REF!,#REF!,#REF!,#REF!,#REF!,#REF!,#REF!,#REF!)</f>
        <v>#REF!</v>
      </c>
      <c r="V3" s="85"/>
      <c r="W3" s="25" t="e">
        <f t="shared" ref="W3:W12" si="5">+U3/U$75</f>
        <v>#REF!</v>
      </c>
      <c r="X3" s="24" t="e">
        <f t="shared" ref="X3:X12" si="6">R3-U3</f>
        <v>#REF!</v>
      </c>
      <c r="Y3" s="25" t="e">
        <f t="shared" ref="Y3:Y12" si="7">IF(U3=0,"-",R3/U3-1)</f>
        <v>#REF!</v>
      </c>
      <c r="Z3" s="54" t="e">
        <f>+SUM(R4:R10)-R3</f>
        <v>#REF!</v>
      </c>
      <c r="AA3" s="54">
        <f>+SUM(S4:S10)-S3</f>
        <v>0</v>
      </c>
    </row>
    <row r="4" spans="1:27" ht="9.6" hidden="1" customHeight="1" x14ac:dyDescent="0.2">
      <c r="A4" s="4" t="s">
        <v>1</v>
      </c>
      <c r="B4" s="5" t="s">
        <v>2</v>
      </c>
      <c r="C4" s="93"/>
      <c r="D4" s="6"/>
      <c r="E4" s="8" t="e">
        <f>SUM(#REF!,#REF!,'MAGASIN 1'!D4,#REF!,#REF!,#REF!,#REF!,#REF!,#REF!,#REF!,#REF!,#REF!,#REF!,#REF!,#REF!,#REF!,#REF!,#REF!,#REF!)</f>
        <v>#REF!</v>
      </c>
      <c r="F4" s="8"/>
      <c r="G4" s="10" t="e">
        <f t="shared" si="0"/>
        <v>#REF!</v>
      </c>
      <c r="H4" s="8" t="e">
        <f>SUM(#REF!,#REF!,'MAGASIN 1'!E4,#REF!,#REF!,#REF!,#REF!,#REF!,#REF!,#REF!,#REF!,#REF!,#REF!,#REF!,#REF!,#REF!,#REF!,#REF!,#REF!)</f>
        <v>#REF!</v>
      </c>
      <c r="I4" s="86"/>
      <c r="J4" s="10" t="e">
        <f t="shared" si="1"/>
        <v>#REF!</v>
      </c>
      <c r="K4" s="9" t="e">
        <f t="shared" si="2"/>
        <v>#REF!</v>
      </c>
      <c r="L4" s="10" t="e">
        <f t="shared" si="3"/>
        <v>#REF!</v>
      </c>
      <c r="M4" s="39" t="e">
        <f>+H4-'Onglet 1'!E4-'Onglet 2'!E4</f>
        <v>#REF!</v>
      </c>
      <c r="N4" s="1"/>
      <c r="O4" s="5" t="s">
        <v>2</v>
      </c>
      <c r="P4" s="93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4"/>
        <v>#REF!</v>
      </c>
      <c r="U4" s="8" t="e">
        <f>SUM(#REF!,#REF!,'MAGASIN 1'!T4,#REF!,#REF!,#REF!,#REF!,#REF!,#REF!,#REF!,#REF!,#REF!,#REF!,#REF!,#REF!,#REF!,#REF!,#REF!,#REF!)</f>
        <v>#REF!</v>
      </c>
      <c r="V4" s="86"/>
      <c r="W4" s="10" t="e">
        <f t="shared" si="5"/>
        <v>#REF!</v>
      </c>
      <c r="X4" s="9" t="e">
        <f t="shared" si="6"/>
        <v>#REF!</v>
      </c>
      <c r="Y4" s="10" t="e">
        <f t="shared" si="7"/>
        <v>#REF!</v>
      </c>
      <c r="Z4" s="52"/>
      <c r="AA4" s="52"/>
    </row>
    <row r="5" spans="1:27" ht="9.6" hidden="1" customHeight="1" x14ac:dyDescent="0.2">
      <c r="A5" s="4" t="s">
        <v>3</v>
      </c>
      <c r="B5" s="5" t="s">
        <v>4</v>
      </c>
      <c r="C5" s="93"/>
      <c r="D5" s="6"/>
      <c r="E5" s="8" t="e">
        <f>SUM(#REF!,#REF!,'MAGASIN 1'!D5,#REF!,#REF!,#REF!,#REF!,#REF!,#REF!,#REF!,#REF!,#REF!,#REF!,#REF!,#REF!,#REF!,#REF!,#REF!,#REF!)</f>
        <v>#REF!</v>
      </c>
      <c r="F5" s="8"/>
      <c r="G5" s="10" t="e">
        <f t="shared" si="0"/>
        <v>#REF!</v>
      </c>
      <c r="H5" s="8" t="e">
        <f>SUM(#REF!,#REF!,'MAGASIN 1'!E5,#REF!,#REF!,#REF!,#REF!,#REF!,#REF!,#REF!,#REF!,#REF!,#REF!,#REF!,#REF!,#REF!,#REF!,#REF!,#REF!)</f>
        <v>#REF!</v>
      </c>
      <c r="I5" s="86"/>
      <c r="J5" s="10" t="e">
        <f t="shared" si="1"/>
        <v>#REF!</v>
      </c>
      <c r="K5" s="9" t="e">
        <f t="shared" si="2"/>
        <v>#REF!</v>
      </c>
      <c r="L5" s="10" t="e">
        <f t="shared" si="3"/>
        <v>#REF!</v>
      </c>
      <c r="M5" s="39" t="e">
        <f>+H5-'Onglet 1'!E5-'Onglet 2'!E5</f>
        <v>#REF!</v>
      </c>
      <c r="N5" s="1"/>
      <c r="O5" s="5" t="s">
        <v>4</v>
      </c>
      <c r="P5" s="93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4"/>
        <v>#REF!</v>
      </c>
      <c r="U5" s="8" t="e">
        <f>SUM(#REF!,#REF!,'MAGASIN 1'!T5,#REF!,#REF!,#REF!,#REF!,#REF!,#REF!,#REF!,#REF!,#REF!,#REF!,#REF!,#REF!,#REF!,#REF!,#REF!,#REF!)</f>
        <v>#REF!</v>
      </c>
      <c r="V5" s="86"/>
      <c r="W5" s="10" t="e">
        <f t="shared" si="5"/>
        <v>#REF!</v>
      </c>
      <c r="X5" s="9" t="e">
        <f t="shared" si="6"/>
        <v>#REF!</v>
      </c>
      <c r="Y5" s="10" t="e">
        <f t="shared" si="7"/>
        <v>#REF!</v>
      </c>
      <c r="Z5" s="52"/>
      <c r="AA5" s="52"/>
    </row>
    <row r="6" spans="1:27" ht="9.6" hidden="1" customHeight="1" x14ac:dyDescent="0.2">
      <c r="A6" s="4"/>
      <c r="B6" s="5" t="s">
        <v>5</v>
      </c>
      <c r="C6" s="93"/>
      <c r="D6" s="6"/>
      <c r="E6" s="8" t="e">
        <f>SUM(#REF!,#REF!,'MAGASIN 1'!D6,#REF!,#REF!,#REF!,#REF!,#REF!,#REF!,#REF!,#REF!,#REF!,#REF!,#REF!,#REF!,#REF!,#REF!,#REF!,#REF!)</f>
        <v>#REF!</v>
      </c>
      <c r="F6" s="8"/>
      <c r="G6" s="10" t="e">
        <f t="shared" si="0"/>
        <v>#REF!</v>
      </c>
      <c r="H6" s="8" t="e">
        <f>SUM(#REF!,#REF!,'MAGASIN 1'!E6,#REF!,#REF!,#REF!,#REF!,#REF!,#REF!,#REF!,#REF!,#REF!,#REF!,#REF!,#REF!,#REF!,#REF!,#REF!,#REF!)</f>
        <v>#REF!</v>
      </c>
      <c r="I6" s="86"/>
      <c r="J6" s="10" t="e">
        <f t="shared" si="1"/>
        <v>#REF!</v>
      </c>
      <c r="K6" s="9" t="e">
        <f t="shared" si="2"/>
        <v>#REF!</v>
      </c>
      <c r="L6" s="10" t="e">
        <f t="shared" si="3"/>
        <v>#REF!</v>
      </c>
      <c r="M6" s="39" t="e">
        <f>+H6-'Onglet 1'!E6-'Onglet 2'!E6</f>
        <v>#REF!</v>
      </c>
      <c r="N6" s="1"/>
      <c r="O6" s="5" t="s">
        <v>5</v>
      </c>
      <c r="P6" s="93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4"/>
        <v>#REF!</v>
      </c>
      <c r="U6" s="8" t="e">
        <f>SUM(#REF!,#REF!,'MAGASIN 1'!T6,#REF!,#REF!,#REF!,#REF!,#REF!,#REF!,#REF!,#REF!,#REF!,#REF!,#REF!,#REF!,#REF!,#REF!,#REF!,#REF!)</f>
        <v>#REF!</v>
      </c>
      <c r="V6" s="86"/>
      <c r="W6" s="10" t="e">
        <f t="shared" si="5"/>
        <v>#REF!</v>
      </c>
      <c r="X6" s="9" t="e">
        <f t="shared" si="6"/>
        <v>#REF!</v>
      </c>
      <c r="Y6" s="10" t="e">
        <f t="shared" si="7"/>
        <v>#REF!</v>
      </c>
      <c r="Z6" s="52"/>
      <c r="AA6" s="52"/>
    </row>
    <row r="7" spans="1:27" ht="9.6" hidden="1" customHeight="1" x14ac:dyDescent="0.2">
      <c r="A7" s="4"/>
      <c r="B7" s="5" t="s">
        <v>6</v>
      </c>
      <c r="C7" s="93"/>
      <c r="D7" s="6"/>
      <c r="E7" s="8" t="e">
        <f>SUM(#REF!,#REF!,'MAGASIN 1'!D7,#REF!,#REF!,#REF!,#REF!,#REF!,#REF!,#REF!,#REF!,#REF!,#REF!,#REF!,#REF!,#REF!,#REF!,#REF!,#REF!)</f>
        <v>#REF!</v>
      </c>
      <c r="F7" s="8"/>
      <c r="G7" s="10" t="e">
        <f t="shared" si="0"/>
        <v>#REF!</v>
      </c>
      <c r="H7" s="8" t="e">
        <f>SUM(#REF!,#REF!,'MAGASIN 1'!E7,#REF!,#REF!,#REF!,#REF!,#REF!,#REF!,#REF!,#REF!,#REF!,#REF!,#REF!,#REF!,#REF!,#REF!,#REF!,#REF!)</f>
        <v>#REF!</v>
      </c>
      <c r="I7" s="86"/>
      <c r="J7" s="10" t="e">
        <f t="shared" si="1"/>
        <v>#REF!</v>
      </c>
      <c r="K7" s="9" t="e">
        <f t="shared" si="2"/>
        <v>#REF!</v>
      </c>
      <c r="L7" s="10" t="e">
        <f t="shared" si="3"/>
        <v>#REF!</v>
      </c>
      <c r="M7" s="39" t="e">
        <f>+H7-'Onglet 1'!E7-'Onglet 2'!E7</f>
        <v>#REF!</v>
      </c>
      <c r="N7" s="1"/>
      <c r="O7" s="5" t="s">
        <v>6</v>
      </c>
      <c r="P7" s="93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4"/>
        <v>#REF!</v>
      </c>
      <c r="U7" s="8" t="e">
        <f>SUM(#REF!,#REF!,'MAGASIN 1'!T7,#REF!,#REF!,#REF!,#REF!,#REF!,#REF!,#REF!,#REF!,#REF!,#REF!,#REF!,#REF!,#REF!,#REF!,#REF!,#REF!)</f>
        <v>#REF!</v>
      </c>
      <c r="V7" s="86"/>
      <c r="W7" s="10" t="e">
        <f t="shared" si="5"/>
        <v>#REF!</v>
      </c>
      <c r="X7" s="9" t="e">
        <f t="shared" si="6"/>
        <v>#REF!</v>
      </c>
      <c r="Y7" s="10" t="e">
        <f t="shared" si="7"/>
        <v>#REF!</v>
      </c>
      <c r="Z7" s="52"/>
      <c r="AA7" s="52"/>
    </row>
    <row r="8" spans="1:27" ht="9.6" hidden="1" customHeight="1" x14ac:dyDescent="0.2">
      <c r="A8" s="4"/>
      <c r="B8" s="5" t="s">
        <v>7</v>
      </c>
      <c r="C8" s="93"/>
      <c r="D8" s="6"/>
      <c r="E8" s="8" t="e">
        <f>SUM(#REF!,#REF!,'MAGASIN 1'!D8,#REF!,#REF!,#REF!,#REF!,#REF!,#REF!,#REF!,#REF!,#REF!,#REF!,#REF!,#REF!,#REF!,#REF!,#REF!,#REF!)</f>
        <v>#REF!</v>
      </c>
      <c r="F8" s="8"/>
      <c r="G8" s="10" t="e">
        <f t="shared" si="0"/>
        <v>#REF!</v>
      </c>
      <c r="H8" s="8" t="e">
        <f>SUM(#REF!,#REF!,'MAGASIN 1'!E8,#REF!,#REF!,#REF!,#REF!,#REF!,#REF!,#REF!,#REF!,#REF!,#REF!,#REF!,#REF!,#REF!,#REF!,#REF!,#REF!)</f>
        <v>#REF!</v>
      </c>
      <c r="I8" s="86"/>
      <c r="J8" s="10" t="e">
        <f t="shared" si="1"/>
        <v>#REF!</v>
      </c>
      <c r="K8" s="9" t="e">
        <f t="shared" si="2"/>
        <v>#REF!</v>
      </c>
      <c r="L8" s="10" t="e">
        <f t="shared" si="3"/>
        <v>#REF!</v>
      </c>
      <c r="M8" s="39" t="e">
        <f>+H8-'Onglet 1'!E8-'Onglet 2'!E8</f>
        <v>#REF!</v>
      </c>
      <c r="N8" s="1"/>
      <c r="O8" s="5" t="s">
        <v>7</v>
      </c>
      <c r="P8" s="93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4"/>
        <v>#REF!</v>
      </c>
      <c r="U8" s="8" t="e">
        <f>SUM(#REF!,#REF!,'MAGASIN 1'!T8,#REF!,#REF!,#REF!,#REF!,#REF!,#REF!,#REF!,#REF!,#REF!,#REF!,#REF!,#REF!,#REF!,#REF!,#REF!,#REF!)</f>
        <v>#REF!</v>
      </c>
      <c r="V8" s="86"/>
      <c r="W8" s="10" t="e">
        <f t="shared" si="5"/>
        <v>#REF!</v>
      </c>
      <c r="X8" s="9" t="e">
        <f t="shared" si="6"/>
        <v>#REF!</v>
      </c>
      <c r="Y8" s="10" t="e">
        <f t="shared" si="7"/>
        <v>#REF!</v>
      </c>
      <c r="Z8" s="52"/>
      <c r="AA8" s="52"/>
    </row>
    <row r="9" spans="1:27" ht="9.6" hidden="1" customHeight="1" x14ac:dyDescent="0.2">
      <c r="A9" s="4"/>
      <c r="B9" s="5" t="s">
        <v>71</v>
      </c>
      <c r="C9" s="93"/>
      <c r="D9" s="6"/>
      <c r="E9" s="8" t="e">
        <f>SUM(#REF!,#REF!,'MAGASIN 1'!D9,#REF!,#REF!,#REF!,#REF!,#REF!,#REF!,#REF!,#REF!,#REF!,#REF!,#REF!,#REF!,#REF!,#REF!,#REF!,#REF!)</f>
        <v>#REF!</v>
      </c>
      <c r="F9" s="8"/>
      <c r="G9" s="10" t="e">
        <f t="shared" si="0"/>
        <v>#REF!</v>
      </c>
      <c r="H9" s="8" t="e">
        <f>SUM(#REF!,#REF!,'MAGASIN 1'!E9,#REF!,#REF!,#REF!,#REF!,#REF!,#REF!,#REF!,#REF!,#REF!,#REF!,#REF!,#REF!,#REF!,#REF!,#REF!,#REF!)</f>
        <v>#REF!</v>
      </c>
      <c r="I9" s="86"/>
      <c r="J9" s="10" t="e">
        <f t="shared" si="1"/>
        <v>#REF!</v>
      </c>
      <c r="K9" s="9" t="e">
        <f t="shared" si="2"/>
        <v>#REF!</v>
      </c>
      <c r="L9" s="10" t="e">
        <f t="shared" si="3"/>
        <v>#REF!</v>
      </c>
      <c r="M9" s="39" t="e">
        <f>+H9-'Onglet 1'!E9-'Onglet 2'!E9</f>
        <v>#REF!</v>
      </c>
      <c r="N9" s="1"/>
      <c r="O9" s="5" t="s">
        <v>71</v>
      </c>
      <c r="P9" s="93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4"/>
        <v>#REF!</v>
      </c>
      <c r="U9" s="8" t="e">
        <f>SUM(#REF!,#REF!,'MAGASIN 1'!T9,#REF!,#REF!,#REF!,#REF!,#REF!,#REF!,#REF!,#REF!,#REF!,#REF!,#REF!,#REF!,#REF!,#REF!,#REF!,#REF!)</f>
        <v>#REF!</v>
      </c>
      <c r="V9" s="86"/>
      <c r="W9" s="10" t="e">
        <f t="shared" si="5"/>
        <v>#REF!</v>
      </c>
      <c r="X9" s="9" t="e">
        <f t="shared" si="6"/>
        <v>#REF!</v>
      </c>
      <c r="Y9" s="10" t="e">
        <f t="shared" si="7"/>
        <v>#REF!</v>
      </c>
      <c r="Z9" s="52"/>
      <c r="AA9" s="52"/>
    </row>
    <row r="10" spans="1:27" ht="9.6" hidden="1" customHeight="1" x14ac:dyDescent="0.2">
      <c r="A10" s="11"/>
      <c r="B10" s="12" t="s">
        <v>8</v>
      </c>
      <c r="C10" s="94"/>
      <c r="D10" s="13"/>
      <c r="E10" s="14" t="e">
        <f>SUM(#REF!,#REF!,'MAGASIN 1'!D10,#REF!,#REF!,#REF!,#REF!,#REF!,#REF!,#REF!,#REF!,#REF!,#REF!,#REF!,#REF!,#REF!,#REF!,#REF!,#REF!)</f>
        <v>#REF!</v>
      </c>
      <c r="F10" s="14"/>
      <c r="G10" s="16" t="e">
        <f t="shared" si="0"/>
        <v>#REF!</v>
      </c>
      <c r="H10" s="14" t="e">
        <f>SUM(#REF!,#REF!,'MAGASIN 1'!E10,#REF!,#REF!,#REF!,#REF!,#REF!,#REF!,#REF!,#REF!,#REF!,#REF!,#REF!,#REF!,#REF!,#REF!,#REF!,#REF!)</f>
        <v>#REF!</v>
      </c>
      <c r="I10" s="87"/>
      <c r="J10" s="16" t="e">
        <f t="shared" si="1"/>
        <v>#REF!</v>
      </c>
      <c r="K10" s="15" t="e">
        <f t="shared" si="2"/>
        <v>#REF!</v>
      </c>
      <c r="L10" s="16" t="e">
        <f t="shared" si="3"/>
        <v>#REF!</v>
      </c>
      <c r="M10" s="39" t="e">
        <f>+H10-'Onglet 1'!E10-'Onglet 2'!E10</f>
        <v>#REF!</v>
      </c>
      <c r="N10" s="1"/>
      <c r="O10" s="12" t="s">
        <v>8</v>
      </c>
      <c r="P10" s="94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4"/>
        <v>#REF!</v>
      </c>
      <c r="U10" s="14" t="e">
        <f>SUM(#REF!,#REF!,'MAGASIN 1'!T10,#REF!,#REF!,#REF!,#REF!,#REF!,#REF!,#REF!,#REF!,#REF!,#REF!,#REF!,#REF!,#REF!,#REF!,#REF!,#REF!)</f>
        <v>#REF!</v>
      </c>
      <c r="V10" s="87"/>
      <c r="W10" s="16" t="e">
        <f t="shared" si="5"/>
        <v>#REF!</v>
      </c>
      <c r="X10" s="15" t="e">
        <f t="shared" si="6"/>
        <v>#REF!</v>
      </c>
      <c r="Y10" s="16" t="e">
        <f t="shared" si="7"/>
        <v>#REF!</v>
      </c>
      <c r="Z10" s="52"/>
      <c r="AA10" s="52"/>
    </row>
    <row r="11" spans="1:27" ht="9.6" customHeight="1" x14ac:dyDescent="0.2">
      <c r="A11" s="2" t="s">
        <v>9</v>
      </c>
      <c r="B11" s="22" t="s">
        <v>10</v>
      </c>
      <c r="C11" s="95"/>
      <c r="D11" s="23"/>
      <c r="E11" s="53" t="e">
        <f>SUM(#REF!,#REF!,'MAGASIN 1'!D11,#REF!,#REF!,#REF!,#REF!,#REF!,#REF!,#REF!,#REF!,#REF!,#REF!,#REF!,#REF!,#REF!,#REF!,#REF!,#REF!)</f>
        <v>#REF!</v>
      </c>
      <c r="F11" s="53"/>
      <c r="G11" s="25" t="e">
        <f t="shared" si="0"/>
        <v>#REF!</v>
      </c>
      <c r="H11" s="53" t="e">
        <f>SUM(#REF!,#REF!,'MAGASIN 1'!E11,#REF!,#REF!,#REF!,#REF!,#REF!,#REF!,#REF!,#REF!,#REF!,#REF!,#REF!,#REF!,#REF!,#REF!,#REF!,#REF!)</f>
        <v>#REF!</v>
      </c>
      <c r="I11" s="88"/>
      <c r="J11" s="25" t="e">
        <f t="shared" si="1"/>
        <v>#REF!</v>
      </c>
      <c r="K11" s="24" t="e">
        <f t="shared" si="2"/>
        <v>#REF!</v>
      </c>
      <c r="L11" s="25" t="e">
        <f t="shared" si="3"/>
        <v>#REF!</v>
      </c>
      <c r="M11" s="39" t="e">
        <f>+H11-'Onglet 1'!E11-'Onglet 2'!E11</f>
        <v>#REF!</v>
      </c>
      <c r="N11" s="1"/>
      <c r="O11" s="22" t="s">
        <v>10</v>
      </c>
      <c r="P11" s="95"/>
      <c r="Q11" s="23"/>
      <c r="R11" s="53" t="e">
        <f>SUM(#REF!,#REF!,'MAGASIN 1'!S11,#REF!,#REF!,#REF!,#REF!,#REF!,#REF!,#REF!,#REF!,#REF!,#REF!,#REF!,#REF!,#REF!,#REF!,#REF!,#REF!)</f>
        <v>#REF!</v>
      </c>
      <c r="S11" s="53"/>
      <c r="T11" s="25" t="e">
        <f t="shared" si="4"/>
        <v>#REF!</v>
      </c>
      <c r="U11" s="53" t="e">
        <f>SUM(#REF!,#REF!,'MAGASIN 1'!T11,#REF!,#REF!,#REF!,#REF!,#REF!,#REF!,#REF!,#REF!,#REF!,#REF!,#REF!,#REF!,#REF!,#REF!,#REF!,#REF!)</f>
        <v>#REF!</v>
      </c>
      <c r="V11" s="88"/>
      <c r="W11" s="25" t="e">
        <f t="shared" si="5"/>
        <v>#REF!</v>
      </c>
      <c r="X11" s="24" t="e">
        <f t="shared" si="6"/>
        <v>#REF!</v>
      </c>
      <c r="Y11" s="25" t="e">
        <f t="shared" si="7"/>
        <v>#REF!</v>
      </c>
      <c r="Z11" s="54" t="e">
        <f>+SUM(R12:R17)-R11</f>
        <v>#REF!</v>
      </c>
      <c r="AA11" s="54">
        <f>+SUM(S12:S17)-S11</f>
        <v>0</v>
      </c>
    </row>
    <row r="12" spans="1:27" ht="9.6" customHeight="1" x14ac:dyDescent="0.2">
      <c r="A12" s="4" t="s">
        <v>1</v>
      </c>
      <c r="B12" s="5"/>
      <c r="C12" s="93" t="s">
        <v>14</v>
      </c>
      <c r="D12" s="6"/>
      <c r="E12" s="8" t="e">
        <f>SUM(#REF!,#REF!,'MAGASIN 1'!D12,#REF!,#REF!,#REF!,#REF!,#REF!,#REF!,#REF!,#REF!,#REF!,#REF!,#REF!,#REF!,#REF!,#REF!,#REF!,#REF!)</f>
        <v>#REF!</v>
      </c>
      <c r="F12" s="8"/>
      <c r="G12" s="10" t="e">
        <f t="shared" si="0"/>
        <v>#REF!</v>
      </c>
      <c r="H12" s="8" t="e">
        <f>SUM(#REF!,#REF!,'MAGASIN 1'!E12,#REF!,#REF!,#REF!,#REF!,#REF!,#REF!,#REF!,#REF!,#REF!,#REF!,#REF!,#REF!,#REF!,#REF!,#REF!,#REF!)</f>
        <v>#REF!</v>
      </c>
      <c r="I12" s="86"/>
      <c r="J12" s="10" t="e">
        <f t="shared" si="1"/>
        <v>#REF!</v>
      </c>
      <c r="K12" s="9" t="e">
        <f t="shared" si="2"/>
        <v>#REF!</v>
      </c>
      <c r="L12" s="10" t="e">
        <f t="shared" si="3"/>
        <v>#REF!</v>
      </c>
      <c r="M12" s="39" t="e">
        <f>+H12-'Onglet 1'!E12-'Onglet 2'!E12</f>
        <v>#REF!</v>
      </c>
      <c r="N12" s="1"/>
      <c r="O12" s="5"/>
      <c r="P12" s="93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4"/>
        <v>#REF!</v>
      </c>
      <c r="U12" s="8" t="e">
        <f>SUM(#REF!,#REF!,'MAGASIN 1'!T12,#REF!,#REF!,#REF!,#REF!,#REF!,#REF!,#REF!,#REF!,#REF!,#REF!,#REF!,#REF!,#REF!,#REF!,#REF!,#REF!)</f>
        <v>#REF!</v>
      </c>
      <c r="V12" s="86"/>
      <c r="W12" s="10" t="e">
        <f t="shared" si="5"/>
        <v>#REF!</v>
      </c>
      <c r="X12" s="9" t="e">
        <f t="shared" si="6"/>
        <v>#REF!</v>
      </c>
      <c r="Y12" s="10" t="e">
        <f t="shared" si="7"/>
        <v>#REF!</v>
      </c>
      <c r="Z12" s="52"/>
      <c r="AA12" s="46"/>
    </row>
    <row r="13" spans="1:27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1"/>
      <c r="O13" s="5"/>
      <c r="P13" s="93"/>
      <c r="Q13" s="6" t="s">
        <v>150</v>
      </c>
      <c r="R13" s="8"/>
      <c r="S13" s="8"/>
      <c r="T13" s="10"/>
      <c r="U13" s="8"/>
      <c r="V13" s="86"/>
      <c r="W13" s="10"/>
      <c r="X13" s="9"/>
      <c r="Y13" s="10"/>
      <c r="Z13" s="52"/>
      <c r="AA13" s="46"/>
    </row>
    <row r="14" spans="1:27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1"/>
      <c r="O14" s="5"/>
      <c r="P14" s="93"/>
      <c r="Q14" s="6" t="s">
        <v>151</v>
      </c>
      <c r="R14" s="8"/>
      <c r="S14" s="8"/>
      <c r="T14" s="10"/>
      <c r="U14" s="8"/>
      <c r="V14" s="86"/>
      <c r="W14" s="10"/>
      <c r="X14" s="9"/>
      <c r="Y14" s="10"/>
      <c r="Z14" s="52"/>
      <c r="AA14" s="46"/>
    </row>
    <row r="15" spans="1:27" ht="9.6" customHeight="1" x14ac:dyDescent="0.2">
      <c r="A15" s="1"/>
      <c r="B15" s="5"/>
      <c r="C15" s="93" t="s">
        <v>149</v>
      </c>
      <c r="D15" s="6"/>
      <c r="E15" s="8" t="e">
        <f>SUM(#REF!,#REF!,'MAGASIN 1'!D13,#REF!,#REF!,#REF!,#REF!,#REF!,#REF!,#REF!,#REF!,#REF!,#REF!,#REF!,#REF!,#REF!,#REF!,#REF!,#REF!)</f>
        <v>#REF!</v>
      </c>
      <c r="F15" s="8"/>
      <c r="G15" s="10" t="e">
        <f>+E15/E$75</f>
        <v>#REF!</v>
      </c>
      <c r="H15" s="8" t="e">
        <f>SUM(#REF!,#REF!,'MAGASIN 1'!E13,#REF!,#REF!,#REF!,#REF!,#REF!,#REF!,#REF!,#REF!,#REF!,#REF!,#REF!,#REF!,#REF!,#REF!,#REF!,#REF!)</f>
        <v>#REF!</v>
      </c>
      <c r="I15" s="86"/>
      <c r="J15" s="10" t="e">
        <f>+H15/H$75</f>
        <v>#REF!</v>
      </c>
      <c r="K15" s="9" t="e">
        <f t="shared" si="2"/>
        <v>#REF!</v>
      </c>
      <c r="L15" s="10" t="e">
        <f t="shared" si="3"/>
        <v>#REF!</v>
      </c>
      <c r="M15" s="39" t="e">
        <f>+H15-'Onglet 1'!E13-'Onglet 2'!E13</f>
        <v>#REF!</v>
      </c>
      <c r="N15" s="1"/>
      <c r="O15" s="5"/>
      <c r="P15" s="93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6"/>
      <c r="W15" s="10" t="e">
        <f>+U15/U$75</f>
        <v>#REF!</v>
      </c>
      <c r="X15" s="9" t="e">
        <f t="shared" ref="X15" si="8">R15-U15</f>
        <v>#REF!</v>
      </c>
      <c r="Y15" s="10" t="e">
        <f t="shared" ref="Y15" si="9">IF(U15=0,"-",R15/U15-1)</f>
        <v>#REF!</v>
      </c>
      <c r="Z15" s="52"/>
      <c r="AA15" s="46"/>
    </row>
    <row r="16" spans="1:27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39"/>
      <c r="N16" s="1"/>
      <c r="O16" s="5"/>
      <c r="P16" s="93"/>
      <c r="Q16" s="6" t="s">
        <v>152</v>
      </c>
      <c r="R16" s="8"/>
      <c r="S16" s="8"/>
      <c r="T16" s="10"/>
      <c r="U16" s="8"/>
      <c r="V16" s="86"/>
      <c r="W16" s="10"/>
      <c r="X16" s="9"/>
      <c r="Y16" s="10"/>
      <c r="Z16" s="52"/>
      <c r="AA16" s="46"/>
    </row>
    <row r="17" spans="1:27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39"/>
      <c r="N17" s="1"/>
      <c r="O17" s="5"/>
      <c r="P17" s="93"/>
      <c r="Q17" s="6" t="s">
        <v>153</v>
      </c>
      <c r="R17" s="8"/>
      <c r="S17" s="8"/>
      <c r="T17" s="10"/>
      <c r="U17" s="8"/>
      <c r="V17" s="86"/>
      <c r="W17" s="10"/>
      <c r="X17" s="9"/>
      <c r="Y17" s="10"/>
      <c r="Z17" s="52"/>
      <c r="AA17" s="46"/>
    </row>
    <row r="18" spans="1:27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39"/>
      <c r="N18" s="1"/>
      <c r="O18" s="5"/>
      <c r="P18" s="93"/>
      <c r="Q18" s="6" t="s">
        <v>154</v>
      </c>
      <c r="R18" s="8"/>
      <c r="S18" s="8"/>
      <c r="T18" s="10"/>
      <c r="U18" s="8"/>
      <c r="V18" s="86"/>
      <c r="W18" s="10"/>
      <c r="X18" s="9"/>
      <c r="Y18" s="10"/>
      <c r="Z18" s="54" t="e">
        <f>+SUM(R19:R26)-R18</f>
        <v>#REF!</v>
      </c>
      <c r="AA18" s="54">
        <f>+SUM(S19:S26)-S18</f>
        <v>0</v>
      </c>
    </row>
    <row r="19" spans="1:27" ht="9.6" customHeight="1" x14ac:dyDescent="0.2">
      <c r="A19" s="1"/>
      <c r="B19" s="5"/>
      <c r="C19" s="93" t="s">
        <v>13</v>
      </c>
      <c r="D19" s="6"/>
      <c r="E19" s="8" t="e">
        <f>SUM(#REF!,#REF!,'MAGASIN 1'!D14,#REF!,#REF!,#REF!,#REF!,#REF!,#REF!,#REF!,#REF!,#REF!,#REF!,#REF!,#REF!,#REF!,#REF!,#REF!,#REF!)</f>
        <v>#REF!</v>
      </c>
      <c r="F19" s="8"/>
      <c r="G19" s="10" t="e">
        <f t="shared" ref="G19:G27" si="10">+E19/E$75</f>
        <v>#REF!</v>
      </c>
      <c r="H19" s="8" t="e">
        <f>SUM(#REF!,#REF!,'MAGASIN 1'!E14,#REF!,#REF!,#REF!,#REF!,#REF!,#REF!,#REF!,#REF!,#REF!,#REF!,#REF!,#REF!,#REF!,#REF!,#REF!,#REF!)</f>
        <v>#REF!</v>
      </c>
      <c r="I19" s="86"/>
      <c r="J19" s="10" t="e">
        <f t="shared" ref="J19:J27" si="11">+H19/H$75</f>
        <v>#REF!</v>
      </c>
      <c r="K19" s="9" t="e">
        <f t="shared" si="2"/>
        <v>#REF!</v>
      </c>
      <c r="L19" s="10" t="e">
        <f t="shared" si="3"/>
        <v>#REF!</v>
      </c>
      <c r="M19" s="39" t="e">
        <f>+H19-'Onglet 1'!E14-'Onglet 2'!E14</f>
        <v>#REF!</v>
      </c>
      <c r="N19" s="1"/>
      <c r="O19" s="5"/>
      <c r="P19" s="93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12">+R19/R$75</f>
        <v>#REF!</v>
      </c>
      <c r="U19" s="8" t="e">
        <f>SUM(#REF!,#REF!,'MAGASIN 1'!T14,#REF!,#REF!,#REF!,#REF!,#REF!,#REF!,#REF!,#REF!,#REF!,#REF!,#REF!,#REF!,#REF!,#REF!,#REF!,#REF!)</f>
        <v>#REF!</v>
      </c>
      <c r="V19" s="86"/>
      <c r="W19" s="10" t="e">
        <f t="shared" ref="W19:W27" si="13">+U19/U$75</f>
        <v>#REF!</v>
      </c>
      <c r="X19" s="9" t="e">
        <f t="shared" ref="X19:X27" si="14">R19-U19</f>
        <v>#REF!</v>
      </c>
      <c r="Y19" s="10" t="e">
        <f t="shared" ref="Y19:Y27" si="15">IF(U19=0,"-",R19/U19-1)</f>
        <v>#REF!</v>
      </c>
      <c r="Z19" s="52"/>
      <c r="AA19" s="52"/>
    </row>
    <row r="20" spans="1:27" ht="9.6" customHeight="1" x14ac:dyDescent="0.2">
      <c r="A20" s="4"/>
      <c r="B20" s="5"/>
      <c r="C20" s="93" t="s">
        <v>31</v>
      </c>
      <c r="D20" s="6"/>
      <c r="E20" s="8" t="e">
        <f>SUM(#REF!,#REF!,'MAGASIN 1'!D15,#REF!,#REF!,#REF!,#REF!,#REF!,#REF!,#REF!,#REF!,#REF!,#REF!,#REF!,#REF!,#REF!,#REF!,#REF!,#REF!)</f>
        <v>#REF!</v>
      </c>
      <c r="F20" s="8"/>
      <c r="G20" s="10" t="e">
        <f t="shared" si="10"/>
        <v>#REF!</v>
      </c>
      <c r="H20" s="8" t="e">
        <f>SUM(#REF!,#REF!,'MAGASIN 1'!E15,#REF!,#REF!,#REF!,#REF!,#REF!,#REF!,#REF!,#REF!,#REF!,#REF!,#REF!,#REF!,#REF!,#REF!,#REF!,#REF!)</f>
        <v>#REF!</v>
      </c>
      <c r="I20" s="86"/>
      <c r="J20" s="10" t="e">
        <f t="shared" si="11"/>
        <v>#REF!</v>
      </c>
      <c r="K20" s="9" t="e">
        <f t="shared" si="2"/>
        <v>#REF!</v>
      </c>
      <c r="L20" s="10" t="e">
        <f t="shared" si="3"/>
        <v>#REF!</v>
      </c>
      <c r="M20" s="39" t="e">
        <f>+H20-'Onglet 1'!E15-'Onglet 2'!E15</f>
        <v>#REF!</v>
      </c>
      <c r="N20" s="1"/>
      <c r="O20" s="5"/>
      <c r="P20" s="93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12"/>
        <v>#REF!</v>
      </c>
      <c r="U20" s="8" t="e">
        <f>SUM(#REF!,#REF!,'MAGASIN 1'!T15,#REF!,#REF!,#REF!,#REF!,#REF!,#REF!,#REF!,#REF!,#REF!,#REF!,#REF!,#REF!,#REF!,#REF!,#REF!,#REF!)</f>
        <v>#REF!</v>
      </c>
      <c r="V20" s="86"/>
      <c r="W20" s="10" t="e">
        <f t="shared" si="13"/>
        <v>#REF!</v>
      </c>
      <c r="X20" s="9" t="e">
        <f t="shared" si="14"/>
        <v>#REF!</v>
      </c>
      <c r="Y20" s="10" t="e">
        <f t="shared" si="15"/>
        <v>#REF!</v>
      </c>
      <c r="Z20" s="52"/>
      <c r="AA20" s="52"/>
    </row>
    <row r="21" spans="1:27" ht="9.6" customHeight="1" x14ac:dyDescent="0.2">
      <c r="A21" s="4"/>
      <c r="B21" s="26" t="s">
        <v>18</v>
      </c>
      <c r="C21" s="96"/>
      <c r="D21" s="27"/>
      <c r="E21" s="29" t="e">
        <f>SUM(#REF!,#REF!,'MAGASIN 1'!D18,#REF!,#REF!,#REF!,#REF!,#REF!,#REF!,#REF!,#REF!,#REF!,#REF!,#REF!,#REF!,#REF!,#REF!,#REF!,#REF!)</f>
        <v>#REF!</v>
      </c>
      <c r="F21" s="29"/>
      <c r="G21" s="31" t="e">
        <f t="shared" si="10"/>
        <v>#REF!</v>
      </c>
      <c r="H21" s="29" t="e">
        <f>SUM(#REF!,#REF!,'MAGASIN 1'!E18,#REF!,#REF!,#REF!,#REF!,#REF!,#REF!,#REF!,#REF!,#REF!,#REF!,#REF!,#REF!,#REF!,#REF!,#REF!,#REF!)</f>
        <v>#REF!</v>
      </c>
      <c r="I21" s="89"/>
      <c r="J21" s="31" t="e">
        <f t="shared" si="11"/>
        <v>#REF!</v>
      </c>
      <c r="K21" s="30" t="e">
        <f t="shared" si="2"/>
        <v>#REF!</v>
      </c>
      <c r="L21" s="31" t="e">
        <f t="shared" si="3"/>
        <v>#REF!</v>
      </c>
      <c r="M21" s="39" t="e">
        <f>+H21-'Onglet 1'!E18-'Onglet 2'!E18</f>
        <v>#REF!</v>
      </c>
      <c r="N21" s="1"/>
      <c r="O21" s="26" t="s">
        <v>18</v>
      </c>
      <c r="P21" s="96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12"/>
        <v>#REF!</v>
      </c>
      <c r="U21" s="29" t="e">
        <f>SUM(#REF!,#REF!,'MAGASIN 1'!T18,#REF!,#REF!,#REF!,#REF!,#REF!,#REF!,#REF!,#REF!,#REF!,#REF!,#REF!,#REF!,#REF!,#REF!,#REF!,#REF!)</f>
        <v>#REF!</v>
      </c>
      <c r="V21" s="89"/>
      <c r="W21" s="31" t="e">
        <f t="shared" si="13"/>
        <v>#REF!</v>
      </c>
      <c r="X21" s="30" t="e">
        <f t="shared" si="14"/>
        <v>#REF!</v>
      </c>
      <c r="Y21" s="31" t="e">
        <f t="shared" si="15"/>
        <v>#REF!</v>
      </c>
      <c r="Z21" s="52"/>
      <c r="AA21" s="52"/>
    </row>
    <row r="22" spans="1:27" ht="9.6" customHeight="1" x14ac:dyDescent="0.2">
      <c r="A22" s="4"/>
      <c r="B22" s="5"/>
      <c r="C22" s="93" t="s">
        <v>35</v>
      </c>
      <c r="D22" s="6"/>
      <c r="E22" s="8" t="e">
        <f>SUM(#REF!,#REF!,'MAGASIN 1'!D19,#REF!,#REF!,#REF!,#REF!,#REF!,#REF!,#REF!,#REF!,#REF!,#REF!,#REF!,#REF!,#REF!,#REF!,#REF!,#REF!)</f>
        <v>#REF!</v>
      </c>
      <c r="F22" s="8"/>
      <c r="G22" s="10" t="e">
        <f t="shared" si="10"/>
        <v>#REF!</v>
      </c>
      <c r="H22" s="8" t="e">
        <f>SUM(#REF!,#REF!,'MAGASIN 1'!E19,#REF!,#REF!,#REF!,#REF!,#REF!,#REF!,#REF!,#REF!,#REF!,#REF!,#REF!,#REF!,#REF!,#REF!,#REF!,#REF!)</f>
        <v>#REF!</v>
      </c>
      <c r="I22" s="86"/>
      <c r="J22" s="10" t="e">
        <f t="shared" si="11"/>
        <v>#REF!</v>
      </c>
      <c r="K22" s="9" t="e">
        <f t="shared" si="2"/>
        <v>#REF!</v>
      </c>
      <c r="L22" s="10" t="e">
        <f t="shared" si="3"/>
        <v>#REF!</v>
      </c>
      <c r="M22" s="39" t="e">
        <f>+H22-'Onglet 1'!E19-'Onglet 2'!E19</f>
        <v>#REF!</v>
      </c>
      <c r="N22" s="1"/>
      <c r="O22" s="5"/>
      <c r="P22" s="93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12"/>
        <v>#REF!</v>
      </c>
      <c r="U22" s="8" t="e">
        <f>SUM(#REF!,#REF!,'MAGASIN 1'!T19,#REF!,#REF!,#REF!,#REF!,#REF!,#REF!,#REF!,#REF!,#REF!,#REF!,#REF!,#REF!,#REF!,#REF!,#REF!,#REF!)</f>
        <v>#REF!</v>
      </c>
      <c r="V22" s="86"/>
      <c r="W22" s="10" t="e">
        <f t="shared" si="13"/>
        <v>#REF!</v>
      </c>
      <c r="X22" s="9" t="e">
        <f t="shared" si="14"/>
        <v>#REF!</v>
      </c>
      <c r="Y22" s="10" t="e">
        <f t="shared" si="15"/>
        <v>#REF!</v>
      </c>
      <c r="Z22" s="52"/>
      <c r="AA22" s="52"/>
    </row>
    <row r="23" spans="1:27" ht="9.6" customHeight="1" x14ac:dyDescent="0.2">
      <c r="A23" s="4"/>
      <c r="B23" s="5"/>
      <c r="C23" s="93" t="s">
        <v>155</v>
      </c>
      <c r="D23" s="6"/>
      <c r="E23" s="8" t="e">
        <f>SUM(#REF!,#REF!,'MAGASIN 1'!D20,#REF!,#REF!,#REF!,#REF!,#REF!,#REF!,#REF!,#REF!,#REF!,#REF!,#REF!,#REF!,#REF!,#REF!,#REF!,#REF!)</f>
        <v>#REF!</v>
      </c>
      <c r="F23" s="8"/>
      <c r="G23" s="10" t="e">
        <f t="shared" si="10"/>
        <v>#REF!</v>
      </c>
      <c r="H23" s="8" t="e">
        <f>SUM(#REF!,#REF!,'MAGASIN 1'!E20,#REF!,#REF!,#REF!,#REF!,#REF!,#REF!,#REF!,#REF!,#REF!,#REF!,#REF!,#REF!,#REF!,#REF!,#REF!,#REF!)</f>
        <v>#REF!</v>
      </c>
      <c r="I23" s="86"/>
      <c r="J23" s="10" t="e">
        <f t="shared" si="11"/>
        <v>#REF!</v>
      </c>
      <c r="K23" s="9" t="e">
        <f t="shared" si="2"/>
        <v>#REF!</v>
      </c>
      <c r="L23" s="10" t="e">
        <f t="shared" si="3"/>
        <v>#REF!</v>
      </c>
      <c r="M23" s="39" t="e">
        <f>+H23-'Onglet 1'!E20-'Onglet 2'!E20</f>
        <v>#REF!</v>
      </c>
      <c r="N23" s="1"/>
      <c r="O23" s="5"/>
      <c r="P23" s="93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12"/>
        <v>#REF!</v>
      </c>
      <c r="U23" s="8" t="e">
        <f>SUM(#REF!,#REF!,'MAGASIN 1'!T20,#REF!,#REF!,#REF!,#REF!,#REF!,#REF!,#REF!,#REF!,#REF!,#REF!,#REF!,#REF!,#REF!,#REF!,#REF!,#REF!)</f>
        <v>#REF!</v>
      </c>
      <c r="V23" s="86"/>
      <c r="W23" s="10" t="e">
        <f t="shared" si="13"/>
        <v>#REF!</v>
      </c>
      <c r="X23" s="9" t="e">
        <f t="shared" si="14"/>
        <v>#REF!</v>
      </c>
      <c r="Y23" s="10" t="e">
        <f t="shared" si="15"/>
        <v>#REF!</v>
      </c>
      <c r="Z23" s="52"/>
      <c r="AA23" s="52"/>
    </row>
    <row r="24" spans="1:27" ht="9.6" customHeight="1" x14ac:dyDescent="0.2">
      <c r="A24" s="4"/>
      <c r="B24" s="5"/>
      <c r="C24" s="93" t="s">
        <v>36</v>
      </c>
      <c r="D24" s="6"/>
      <c r="E24" s="8" t="e">
        <f>SUM(#REF!,#REF!,'MAGASIN 1'!D21,#REF!,#REF!,#REF!,#REF!,#REF!,#REF!,#REF!,#REF!,#REF!,#REF!,#REF!,#REF!,#REF!,#REF!,#REF!,#REF!)</f>
        <v>#REF!</v>
      </c>
      <c r="F24" s="8"/>
      <c r="G24" s="10" t="e">
        <f t="shared" si="10"/>
        <v>#REF!</v>
      </c>
      <c r="H24" s="8" t="e">
        <f>SUM(#REF!,#REF!,'MAGASIN 1'!E21,#REF!,#REF!,#REF!,#REF!,#REF!,#REF!,#REF!,#REF!,#REF!,#REF!,#REF!,#REF!,#REF!,#REF!,#REF!,#REF!)</f>
        <v>#REF!</v>
      </c>
      <c r="I24" s="86"/>
      <c r="J24" s="10" t="e">
        <f t="shared" si="11"/>
        <v>#REF!</v>
      </c>
      <c r="K24" s="9" t="e">
        <f t="shared" si="2"/>
        <v>#REF!</v>
      </c>
      <c r="L24" s="10" t="e">
        <f t="shared" si="3"/>
        <v>#REF!</v>
      </c>
      <c r="M24" s="39" t="e">
        <f>+H24-'Onglet 1'!E21-'Onglet 2'!E21</f>
        <v>#REF!</v>
      </c>
      <c r="N24" s="1"/>
      <c r="O24" s="5"/>
      <c r="P24" s="93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12"/>
        <v>#REF!</v>
      </c>
      <c r="U24" s="8" t="e">
        <f>SUM(#REF!,#REF!,'MAGASIN 1'!T21,#REF!,#REF!,#REF!,#REF!,#REF!,#REF!,#REF!,#REF!,#REF!,#REF!,#REF!,#REF!,#REF!,#REF!,#REF!,#REF!)</f>
        <v>#REF!</v>
      </c>
      <c r="V24" s="86"/>
      <c r="W24" s="10" t="e">
        <f t="shared" si="13"/>
        <v>#REF!</v>
      </c>
      <c r="X24" s="9" t="e">
        <f t="shared" si="14"/>
        <v>#REF!</v>
      </c>
      <c r="Y24" s="10" t="e">
        <f t="shared" si="15"/>
        <v>#REF!</v>
      </c>
      <c r="Z24" s="52"/>
      <c r="AA24" s="52"/>
    </row>
    <row r="25" spans="1:27" ht="9.6" customHeight="1" x14ac:dyDescent="0.2">
      <c r="A25" s="4"/>
      <c r="B25" s="5"/>
      <c r="C25" s="93" t="s">
        <v>37</v>
      </c>
      <c r="D25" s="6"/>
      <c r="E25" s="8" t="e">
        <f>SUM(#REF!,#REF!,'MAGASIN 1'!D22,#REF!,#REF!,#REF!,#REF!,#REF!,#REF!,#REF!,#REF!,#REF!,#REF!,#REF!,#REF!,#REF!,#REF!,#REF!,#REF!)</f>
        <v>#REF!</v>
      </c>
      <c r="F25" s="8"/>
      <c r="G25" s="10" t="e">
        <f t="shared" si="10"/>
        <v>#REF!</v>
      </c>
      <c r="H25" s="8" t="e">
        <f>SUM(#REF!,#REF!,'MAGASIN 1'!E22,#REF!,#REF!,#REF!,#REF!,#REF!,#REF!,#REF!,#REF!,#REF!,#REF!,#REF!,#REF!,#REF!,#REF!,#REF!,#REF!)</f>
        <v>#REF!</v>
      </c>
      <c r="I25" s="86"/>
      <c r="J25" s="10" t="e">
        <f t="shared" si="11"/>
        <v>#REF!</v>
      </c>
      <c r="K25" s="9" t="e">
        <f t="shared" si="2"/>
        <v>#REF!</v>
      </c>
      <c r="L25" s="10" t="e">
        <f t="shared" si="3"/>
        <v>#REF!</v>
      </c>
      <c r="M25" s="39" t="e">
        <f>+H25-'Onglet 1'!E22-'Onglet 2'!E22</f>
        <v>#REF!</v>
      </c>
      <c r="N25" s="1"/>
      <c r="O25" s="5"/>
      <c r="P25" s="93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12"/>
        <v>#REF!</v>
      </c>
      <c r="U25" s="8" t="e">
        <f>SUM(#REF!,#REF!,'MAGASIN 1'!T22,#REF!,#REF!,#REF!,#REF!,#REF!,#REF!,#REF!,#REF!,#REF!,#REF!,#REF!,#REF!,#REF!,#REF!,#REF!,#REF!)</f>
        <v>#REF!</v>
      </c>
      <c r="V25" s="86"/>
      <c r="W25" s="10" t="e">
        <f t="shared" si="13"/>
        <v>#REF!</v>
      </c>
      <c r="X25" s="9" t="e">
        <f t="shared" si="14"/>
        <v>#REF!</v>
      </c>
      <c r="Y25" s="10" t="e">
        <f t="shared" si="15"/>
        <v>#REF!</v>
      </c>
      <c r="Z25" s="52"/>
      <c r="AA25" s="52"/>
    </row>
    <row r="26" spans="1:27" ht="9.6" customHeight="1" x14ac:dyDescent="0.2">
      <c r="A26" s="4"/>
      <c r="B26" s="5"/>
      <c r="C26" s="93" t="s">
        <v>34</v>
      </c>
      <c r="D26" s="6"/>
      <c r="E26" s="8" t="e">
        <f>SUM(#REF!,#REF!,'MAGASIN 1'!D23,#REF!,#REF!,#REF!,#REF!,#REF!,#REF!,#REF!,#REF!,#REF!,#REF!,#REF!,#REF!,#REF!,#REF!,#REF!,#REF!)</f>
        <v>#REF!</v>
      </c>
      <c r="F26" s="8"/>
      <c r="G26" s="10" t="e">
        <f t="shared" si="10"/>
        <v>#REF!</v>
      </c>
      <c r="H26" s="8" t="e">
        <f>SUM(#REF!,#REF!,'MAGASIN 1'!E23,#REF!,#REF!,#REF!,#REF!,#REF!,#REF!,#REF!,#REF!,#REF!,#REF!,#REF!,#REF!,#REF!,#REF!,#REF!,#REF!)</f>
        <v>#REF!</v>
      </c>
      <c r="I26" s="86"/>
      <c r="J26" s="10" t="e">
        <f t="shared" si="11"/>
        <v>#REF!</v>
      </c>
      <c r="K26" s="9" t="e">
        <f t="shared" si="2"/>
        <v>#REF!</v>
      </c>
      <c r="L26" s="10" t="e">
        <f t="shared" si="3"/>
        <v>#REF!</v>
      </c>
      <c r="M26" s="39" t="e">
        <f>+H26-'Onglet 1'!E23-'Onglet 2'!E23</f>
        <v>#REF!</v>
      </c>
      <c r="N26" s="1"/>
      <c r="O26" s="5"/>
      <c r="P26" s="93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12"/>
        <v>#REF!</v>
      </c>
      <c r="U26" s="8" t="e">
        <f>SUM(#REF!,#REF!,'MAGASIN 1'!T23,#REF!,#REF!,#REF!,#REF!,#REF!,#REF!,#REF!,#REF!,#REF!,#REF!,#REF!,#REF!,#REF!,#REF!,#REF!,#REF!)</f>
        <v>#REF!</v>
      </c>
      <c r="V26" s="86"/>
      <c r="W26" s="10" t="e">
        <f t="shared" si="13"/>
        <v>#REF!</v>
      </c>
      <c r="X26" s="9" t="e">
        <f t="shared" si="14"/>
        <v>#REF!</v>
      </c>
      <c r="Y26" s="10" t="e">
        <f t="shared" si="15"/>
        <v>#REF!</v>
      </c>
      <c r="Z26" s="52"/>
      <c r="AA26" s="52"/>
    </row>
    <row r="27" spans="1:27" ht="9.6" customHeight="1" x14ac:dyDescent="0.2">
      <c r="A27" s="4"/>
      <c r="B27" s="5"/>
      <c r="C27" s="93" t="s">
        <v>33</v>
      </c>
      <c r="D27" s="6"/>
      <c r="E27" s="8" t="e">
        <f>SUM(#REF!,#REF!,'MAGASIN 1'!D24,#REF!,#REF!,#REF!,#REF!,#REF!,#REF!,#REF!,#REF!,#REF!,#REF!,#REF!,#REF!,#REF!,#REF!,#REF!,#REF!)</f>
        <v>#REF!</v>
      </c>
      <c r="F27" s="8"/>
      <c r="G27" s="10" t="e">
        <f t="shared" si="10"/>
        <v>#REF!</v>
      </c>
      <c r="H27" s="8" t="e">
        <f>SUM(#REF!,#REF!,'MAGASIN 1'!E24,#REF!,#REF!,#REF!,#REF!,#REF!,#REF!,#REF!,#REF!,#REF!,#REF!,#REF!,#REF!,#REF!,#REF!,#REF!,#REF!)</f>
        <v>#REF!</v>
      </c>
      <c r="I27" s="86"/>
      <c r="J27" s="10" t="e">
        <f t="shared" si="11"/>
        <v>#REF!</v>
      </c>
      <c r="K27" s="9" t="e">
        <f t="shared" si="2"/>
        <v>#REF!</v>
      </c>
      <c r="L27" s="10" t="e">
        <f t="shared" si="3"/>
        <v>#REF!</v>
      </c>
      <c r="M27" s="39" t="e">
        <f>+H27-'Onglet 1'!E24-'Onglet 2'!E24</f>
        <v>#REF!</v>
      </c>
      <c r="N27" s="1"/>
      <c r="O27" s="5"/>
      <c r="P27" s="93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12"/>
        <v>#REF!</v>
      </c>
      <c r="U27" s="8" t="e">
        <f>SUM(#REF!,#REF!,'MAGASIN 1'!T24,#REF!,#REF!,#REF!,#REF!,#REF!,#REF!,#REF!,#REF!,#REF!,#REF!,#REF!,#REF!,#REF!,#REF!,#REF!,#REF!)</f>
        <v>#REF!</v>
      </c>
      <c r="V27" s="86"/>
      <c r="W27" s="10" t="e">
        <f t="shared" si="13"/>
        <v>#REF!</v>
      </c>
      <c r="X27" s="9" t="e">
        <f t="shared" si="14"/>
        <v>#REF!</v>
      </c>
      <c r="Y27" s="10" t="e">
        <f t="shared" si="15"/>
        <v>#REF!</v>
      </c>
      <c r="Z27" s="54" t="e">
        <f>+SUM(R28:R36)-R27</f>
        <v>#REF!</v>
      </c>
      <c r="AA27" s="54">
        <f>+SUM(S28:S36)-S27</f>
        <v>0</v>
      </c>
    </row>
    <row r="28" spans="1:27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39"/>
      <c r="N28" s="1"/>
      <c r="O28" s="5"/>
      <c r="P28" s="93"/>
      <c r="Q28" s="6" t="s">
        <v>157</v>
      </c>
      <c r="R28" s="8"/>
      <c r="S28" s="8"/>
      <c r="T28" s="10"/>
      <c r="U28" s="8"/>
      <c r="V28" s="86"/>
      <c r="W28" s="10"/>
      <c r="X28" s="9"/>
      <c r="Y28" s="10"/>
      <c r="Z28" s="52"/>
      <c r="AA28" s="52"/>
    </row>
    <row r="29" spans="1:27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39"/>
      <c r="N29" s="1"/>
      <c r="O29" s="5"/>
      <c r="P29" s="93"/>
      <c r="Q29" s="6" t="s">
        <v>158</v>
      </c>
      <c r="R29" s="8"/>
      <c r="S29" s="8"/>
      <c r="T29" s="10"/>
      <c r="U29" s="8"/>
      <c r="V29" s="86"/>
      <c r="W29" s="10"/>
      <c r="X29" s="9"/>
      <c r="Y29" s="10"/>
      <c r="Z29" s="52"/>
      <c r="AA29" s="52"/>
    </row>
    <row r="30" spans="1:27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39"/>
      <c r="N30" s="1"/>
      <c r="O30" s="5"/>
      <c r="P30" s="93"/>
      <c r="Q30" s="6" t="s">
        <v>159</v>
      </c>
      <c r="R30" s="8"/>
      <c r="S30" s="8"/>
      <c r="T30" s="10"/>
      <c r="U30" s="8"/>
      <c r="V30" s="86"/>
      <c r="W30" s="10"/>
      <c r="X30" s="9"/>
      <c r="Y30" s="10"/>
      <c r="Z30" s="52"/>
      <c r="AA30" s="52"/>
    </row>
    <row r="31" spans="1:27" ht="9.6" customHeight="1" x14ac:dyDescent="0.2">
      <c r="A31" s="4"/>
      <c r="B31" s="5"/>
      <c r="C31" s="93" t="s">
        <v>32</v>
      </c>
      <c r="D31" s="6"/>
      <c r="E31" s="8" t="e">
        <f>SUM(#REF!,#REF!,'MAGASIN 1'!D25,#REF!,#REF!,#REF!,#REF!,#REF!,#REF!,#REF!,#REF!,#REF!,#REF!,#REF!,#REF!,#REF!,#REF!,#REF!,#REF!)</f>
        <v>#REF!</v>
      </c>
      <c r="F31" s="8"/>
      <c r="G31" s="10" t="e">
        <f t="shared" ref="G31:G54" si="16">+E31/E$75</f>
        <v>#REF!</v>
      </c>
      <c r="H31" s="8" t="e">
        <f>SUM(#REF!,#REF!,'MAGASIN 1'!E25,#REF!,#REF!,#REF!,#REF!,#REF!,#REF!,#REF!,#REF!,#REF!,#REF!,#REF!,#REF!,#REF!,#REF!,#REF!,#REF!)</f>
        <v>#REF!</v>
      </c>
      <c r="I31" s="86"/>
      <c r="J31" s="10" t="e">
        <f t="shared" ref="J31:J54" si="17">+H31/H$75</f>
        <v>#REF!</v>
      </c>
      <c r="K31" s="9" t="e">
        <f t="shared" si="2"/>
        <v>#REF!</v>
      </c>
      <c r="L31" s="10" t="e">
        <f t="shared" si="3"/>
        <v>#REF!</v>
      </c>
      <c r="M31" s="39" t="e">
        <f>+H31-'Onglet 1'!E25-'Onglet 2'!E25</f>
        <v>#REF!</v>
      </c>
      <c r="N31" s="1"/>
      <c r="O31" s="5"/>
      <c r="P31" s="93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8">+R31/R$75</f>
        <v>#REF!</v>
      </c>
      <c r="U31" s="8" t="e">
        <f>SUM(#REF!,#REF!,'MAGASIN 1'!T25,#REF!,#REF!,#REF!,#REF!,#REF!,#REF!,#REF!,#REF!,#REF!,#REF!,#REF!,#REF!,#REF!,#REF!,#REF!,#REF!)</f>
        <v>#REF!</v>
      </c>
      <c r="V31" s="86"/>
      <c r="W31" s="10" t="e">
        <f t="shared" ref="W31:W54" si="19">+U31/U$75</f>
        <v>#REF!</v>
      </c>
      <c r="X31" s="9" t="e">
        <f t="shared" ref="X31:X45" si="20">R31-U31</f>
        <v>#REF!</v>
      </c>
      <c r="Y31" s="10" t="e">
        <f t="shared" ref="Y31:Y45" si="21">IF(U31=0,"-",R31/U31-1)</f>
        <v>#REF!</v>
      </c>
      <c r="Z31" s="52"/>
      <c r="AA31" s="52"/>
    </row>
    <row r="32" spans="1:27" ht="9.6" customHeight="1" x14ac:dyDescent="0.2">
      <c r="A32" s="4"/>
      <c r="B32" s="5"/>
      <c r="C32" s="93" t="s">
        <v>156</v>
      </c>
      <c r="D32" s="6"/>
      <c r="E32" s="8" t="e">
        <f>SUM(#REF!,#REF!,'MAGASIN 1'!D26,#REF!,#REF!,#REF!,#REF!,#REF!,#REF!,#REF!,#REF!,#REF!,#REF!,#REF!,#REF!,#REF!,#REF!,#REF!,#REF!)</f>
        <v>#REF!</v>
      </c>
      <c r="F32" s="8"/>
      <c r="G32" s="10" t="e">
        <f t="shared" si="16"/>
        <v>#REF!</v>
      </c>
      <c r="H32" s="8" t="e">
        <f>SUM(#REF!,#REF!,'MAGASIN 1'!E26,#REF!,#REF!,#REF!,#REF!,#REF!,#REF!,#REF!,#REF!,#REF!,#REF!,#REF!,#REF!,#REF!,#REF!,#REF!,#REF!)</f>
        <v>#REF!</v>
      </c>
      <c r="I32" s="86"/>
      <c r="J32" s="10" t="e">
        <f t="shared" si="17"/>
        <v>#REF!</v>
      </c>
      <c r="K32" s="9" t="e">
        <f t="shared" si="2"/>
        <v>#REF!</v>
      </c>
      <c r="L32" s="10" t="e">
        <f t="shared" si="3"/>
        <v>#REF!</v>
      </c>
      <c r="M32" s="39" t="e">
        <f>+H32-'Onglet 1'!E26-'Onglet 2'!E26</f>
        <v>#REF!</v>
      </c>
      <c r="N32" s="1"/>
      <c r="O32" s="5"/>
      <c r="P32" s="93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8"/>
        <v>#REF!</v>
      </c>
      <c r="U32" s="8" t="e">
        <f>SUM(#REF!,#REF!,'MAGASIN 1'!T26,#REF!,#REF!,#REF!,#REF!,#REF!,#REF!,#REF!,#REF!,#REF!,#REF!,#REF!,#REF!,#REF!,#REF!,#REF!,#REF!)</f>
        <v>#REF!</v>
      </c>
      <c r="V32" s="86"/>
      <c r="W32" s="10" t="e">
        <f t="shared" si="19"/>
        <v>#REF!</v>
      </c>
      <c r="X32" s="9" t="e">
        <f t="shared" si="20"/>
        <v>#REF!</v>
      </c>
      <c r="Y32" s="10" t="e">
        <f t="shared" si="21"/>
        <v>#REF!</v>
      </c>
      <c r="Z32" s="52"/>
      <c r="AA32" s="52"/>
    </row>
    <row r="33" spans="1:27" ht="9.6" customHeight="1" x14ac:dyDescent="0.2">
      <c r="A33" s="4"/>
      <c r="B33" s="26" t="s">
        <v>22</v>
      </c>
      <c r="C33" s="96"/>
      <c r="D33" s="27"/>
      <c r="E33" s="29" t="e">
        <f>SUM(#REF!,#REF!,'MAGASIN 1'!D27,#REF!,#REF!,#REF!,#REF!,#REF!,#REF!,#REF!,#REF!,#REF!,#REF!,#REF!,#REF!,#REF!,#REF!,#REF!,#REF!)</f>
        <v>#REF!</v>
      </c>
      <c r="F33" s="29"/>
      <c r="G33" s="31" t="e">
        <f t="shared" si="16"/>
        <v>#REF!</v>
      </c>
      <c r="H33" s="29" t="e">
        <f>SUM(#REF!,#REF!,'MAGASIN 1'!E27,#REF!,#REF!,#REF!,#REF!,#REF!,#REF!,#REF!,#REF!,#REF!,#REF!,#REF!,#REF!,#REF!,#REF!,#REF!,#REF!)</f>
        <v>#REF!</v>
      </c>
      <c r="I33" s="89"/>
      <c r="J33" s="31" t="e">
        <f t="shared" si="17"/>
        <v>#REF!</v>
      </c>
      <c r="K33" s="30" t="e">
        <f t="shared" si="2"/>
        <v>#REF!</v>
      </c>
      <c r="L33" s="31" t="e">
        <f t="shared" si="3"/>
        <v>#REF!</v>
      </c>
      <c r="M33" s="39" t="e">
        <f>+H33-'Onglet 1'!E27-'Onglet 2'!E27</f>
        <v>#REF!</v>
      </c>
      <c r="N33" s="1"/>
      <c r="O33" s="26" t="s">
        <v>22</v>
      </c>
      <c r="P33" s="96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8"/>
        <v>#REF!</v>
      </c>
      <c r="U33" s="29" t="e">
        <f>SUM(#REF!,#REF!,'MAGASIN 1'!T27,#REF!,#REF!,#REF!,#REF!,#REF!,#REF!,#REF!,#REF!,#REF!,#REF!,#REF!,#REF!,#REF!,#REF!,#REF!,#REF!)</f>
        <v>#REF!</v>
      </c>
      <c r="V33" s="89"/>
      <c r="W33" s="31" t="e">
        <f t="shared" si="19"/>
        <v>#REF!</v>
      </c>
      <c r="X33" s="30" t="e">
        <f t="shared" si="20"/>
        <v>#REF!</v>
      </c>
      <c r="Y33" s="31" t="e">
        <f t="shared" si="21"/>
        <v>#REF!</v>
      </c>
      <c r="Z33" s="52"/>
      <c r="AA33" s="52"/>
    </row>
    <row r="34" spans="1:27" ht="9.6" customHeight="1" x14ac:dyDescent="0.2">
      <c r="A34" s="4"/>
      <c r="B34" s="5"/>
      <c r="C34" s="93" t="s">
        <v>80</v>
      </c>
      <c r="D34" s="6"/>
      <c r="E34" s="8" t="e">
        <f>SUM(#REF!,#REF!,'MAGASIN 1'!D28,#REF!,#REF!,#REF!,#REF!,#REF!,#REF!,#REF!,#REF!,#REF!,#REF!,#REF!,#REF!,#REF!,#REF!,#REF!,#REF!)</f>
        <v>#REF!</v>
      </c>
      <c r="F34" s="8"/>
      <c r="G34" s="10" t="e">
        <f t="shared" si="16"/>
        <v>#REF!</v>
      </c>
      <c r="H34" s="8" t="e">
        <f>SUM(#REF!,#REF!,'MAGASIN 1'!E28,#REF!,#REF!,#REF!,#REF!,#REF!,#REF!,#REF!,#REF!,#REF!,#REF!,#REF!,#REF!,#REF!,#REF!,#REF!,#REF!)</f>
        <v>#REF!</v>
      </c>
      <c r="I34" s="86"/>
      <c r="J34" s="10" t="e">
        <f t="shared" si="17"/>
        <v>#REF!</v>
      </c>
      <c r="K34" s="9" t="e">
        <f t="shared" si="2"/>
        <v>#REF!</v>
      </c>
      <c r="L34" s="10" t="e">
        <f t="shared" si="3"/>
        <v>#REF!</v>
      </c>
      <c r="M34" s="39" t="e">
        <f>+H34-'Onglet 1'!E28-'Onglet 2'!E28</f>
        <v>#REF!</v>
      </c>
      <c r="N34" s="1"/>
      <c r="O34" s="5"/>
      <c r="P34" s="93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8"/>
        <v>#REF!</v>
      </c>
      <c r="U34" s="8" t="e">
        <f>SUM(#REF!,#REF!,'MAGASIN 1'!T28,#REF!,#REF!,#REF!,#REF!,#REF!,#REF!,#REF!,#REF!,#REF!,#REF!,#REF!,#REF!,#REF!,#REF!,#REF!,#REF!)</f>
        <v>#REF!</v>
      </c>
      <c r="V34" s="86"/>
      <c r="W34" s="10" t="e">
        <f t="shared" si="19"/>
        <v>#REF!</v>
      </c>
      <c r="X34" s="9" t="e">
        <f t="shared" si="20"/>
        <v>#REF!</v>
      </c>
      <c r="Y34" s="10" t="e">
        <f t="shared" si="21"/>
        <v>#REF!</v>
      </c>
      <c r="Z34" s="52"/>
      <c r="AA34" s="52"/>
    </row>
    <row r="35" spans="1:27" ht="9.6" customHeight="1" x14ac:dyDescent="0.2">
      <c r="A35" s="4"/>
      <c r="B35" s="5"/>
      <c r="C35" s="93" t="s">
        <v>160</v>
      </c>
      <c r="D35" s="6"/>
      <c r="E35" s="8" t="e">
        <f>SUM(#REF!,#REF!,'MAGASIN 1'!D29,#REF!,#REF!,#REF!,#REF!,#REF!,#REF!,#REF!,#REF!,#REF!,#REF!,#REF!,#REF!,#REF!,#REF!,#REF!,#REF!)</f>
        <v>#REF!</v>
      </c>
      <c r="F35" s="8"/>
      <c r="G35" s="10" t="e">
        <f t="shared" si="16"/>
        <v>#REF!</v>
      </c>
      <c r="H35" s="8" t="e">
        <f>SUM(#REF!,#REF!,'MAGASIN 1'!E29,#REF!,#REF!,#REF!,#REF!,#REF!,#REF!,#REF!,#REF!,#REF!,#REF!,#REF!,#REF!,#REF!,#REF!,#REF!,#REF!)</f>
        <v>#REF!</v>
      </c>
      <c r="I35" s="86"/>
      <c r="J35" s="10" t="e">
        <f t="shared" si="17"/>
        <v>#REF!</v>
      </c>
      <c r="K35" s="9" t="e">
        <f t="shared" si="2"/>
        <v>#REF!</v>
      </c>
      <c r="L35" s="10" t="e">
        <f t="shared" si="3"/>
        <v>#REF!</v>
      </c>
      <c r="M35" s="39" t="e">
        <f>+H35-'Onglet 1'!E29-'Onglet 2'!E29</f>
        <v>#REF!</v>
      </c>
      <c r="N35" s="1"/>
      <c r="O35" s="5"/>
      <c r="P35" s="93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8"/>
        <v>#REF!</v>
      </c>
      <c r="U35" s="8" t="e">
        <f>SUM(#REF!,#REF!,'MAGASIN 1'!T29,#REF!,#REF!,#REF!,#REF!,#REF!,#REF!,#REF!,#REF!,#REF!,#REF!,#REF!,#REF!,#REF!,#REF!,#REF!,#REF!)</f>
        <v>#REF!</v>
      </c>
      <c r="V35" s="86"/>
      <c r="W35" s="10" t="e">
        <f t="shared" si="19"/>
        <v>#REF!</v>
      </c>
      <c r="X35" s="9" t="e">
        <f t="shared" si="20"/>
        <v>#REF!</v>
      </c>
      <c r="Y35" s="10" t="e">
        <f t="shared" si="21"/>
        <v>#REF!</v>
      </c>
      <c r="Z35" s="52"/>
      <c r="AA35" s="52"/>
    </row>
    <row r="36" spans="1:27" ht="9.6" customHeight="1" x14ac:dyDescent="0.2">
      <c r="A36" s="4"/>
      <c r="B36" s="5"/>
      <c r="C36" s="93" t="s">
        <v>38</v>
      </c>
      <c r="D36" s="6"/>
      <c r="E36" s="8" t="e">
        <f>SUM(#REF!,#REF!,'MAGASIN 1'!D30,#REF!,#REF!,#REF!,#REF!,#REF!,#REF!,#REF!,#REF!,#REF!,#REF!,#REF!,#REF!,#REF!,#REF!,#REF!,#REF!)</f>
        <v>#REF!</v>
      </c>
      <c r="F36" s="8"/>
      <c r="G36" s="10" t="e">
        <f t="shared" si="16"/>
        <v>#REF!</v>
      </c>
      <c r="H36" s="8" t="e">
        <f>SUM(#REF!,#REF!,'MAGASIN 1'!E30,#REF!,#REF!,#REF!,#REF!,#REF!,#REF!,#REF!,#REF!,#REF!,#REF!,#REF!,#REF!,#REF!,#REF!,#REF!,#REF!)</f>
        <v>#REF!</v>
      </c>
      <c r="I36" s="86"/>
      <c r="J36" s="10" t="e">
        <f t="shared" si="17"/>
        <v>#REF!</v>
      </c>
      <c r="K36" s="9" t="e">
        <f t="shared" si="2"/>
        <v>#REF!</v>
      </c>
      <c r="L36" s="10" t="e">
        <f t="shared" si="3"/>
        <v>#REF!</v>
      </c>
      <c r="M36" s="39" t="e">
        <f>+H36-'Onglet 1'!E30-'Onglet 2'!E30</f>
        <v>#REF!</v>
      </c>
      <c r="N36" s="1"/>
      <c r="O36" s="5"/>
      <c r="P36" s="93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8"/>
        <v>#REF!</v>
      </c>
      <c r="U36" s="8" t="e">
        <f>SUM(#REF!,#REF!,'MAGASIN 1'!T30,#REF!,#REF!,#REF!,#REF!,#REF!,#REF!,#REF!,#REF!,#REF!,#REF!,#REF!,#REF!,#REF!,#REF!,#REF!,#REF!)</f>
        <v>#REF!</v>
      </c>
      <c r="V36" s="86"/>
      <c r="W36" s="10" t="e">
        <f t="shared" si="19"/>
        <v>#REF!</v>
      </c>
      <c r="X36" s="9" t="e">
        <f t="shared" si="20"/>
        <v>#REF!</v>
      </c>
      <c r="Y36" s="10" t="e">
        <f t="shared" si="21"/>
        <v>#REF!</v>
      </c>
      <c r="Z36" s="52"/>
      <c r="AA36" s="52"/>
    </row>
    <row r="37" spans="1:27" ht="9.6" customHeight="1" x14ac:dyDescent="0.2">
      <c r="A37" s="4"/>
      <c r="B37" s="5"/>
      <c r="C37" s="93" t="s">
        <v>161</v>
      </c>
      <c r="D37" s="6"/>
      <c r="E37" s="8" t="e">
        <f>SUM(#REF!,#REF!,'MAGASIN 1'!D31,#REF!,#REF!,#REF!,#REF!,#REF!,#REF!,#REF!,#REF!,#REF!,#REF!,#REF!,#REF!,#REF!,#REF!,#REF!,#REF!)</f>
        <v>#REF!</v>
      </c>
      <c r="F37" s="8"/>
      <c r="G37" s="10" t="e">
        <f t="shared" si="16"/>
        <v>#REF!</v>
      </c>
      <c r="H37" s="8" t="e">
        <f>SUM(#REF!,#REF!,'MAGASIN 1'!E31,#REF!,#REF!,#REF!,#REF!,#REF!,#REF!,#REF!,#REF!,#REF!,#REF!,#REF!,#REF!,#REF!,#REF!,#REF!,#REF!)</f>
        <v>#REF!</v>
      </c>
      <c r="I37" s="86"/>
      <c r="J37" s="10" t="e">
        <f t="shared" si="17"/>
        <v>#REF!</v>
      </c>
      <c r="K37" s="9" t="e">
        <f t="shared" si="2"/>
        <v>#REF!</v>
      </c>
      <c r="L37" s="10" t="e">
        <f t="shared" si="3"/>
        <v>#REF!</v>
      </c>
      <c r="M37" s="39" t="e">
        <f>+H37-'Onglet 1'!E31-'Onglet 2'!E31</f>
        <v>#REF!</v>
      </c>
      <c r="N37" s="1"/>
      <c r="O37" s="5"/>
      <c r="P37" s="93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8"/>
        <v>#REF!</v>
      </c>
      <c r="U37" s="8" t="e">
        <f>SUM(#REF!,#REF!,'MAGASIN 1'!T31,#REF!,#REF!,#REF!,#REF!,#REF!,#REF!,#REF!,#REF!,#REF!,#REF!,#REF!,#REF!,#REF!,#REF!,#REF!,#REF!)</f>
        <v>#REF!</v>
      </c>
      <c r="V37" s="86"/>
      <c r="W37" s="10" t="e">
        <f t="shared" si="19"/>
        <v>#REF!</v>
      </c>
      <c r="X37" s="9" t="e">
        <f t="shared" si="20"/>
        <v>#REF!</v>
      </c>
      <c r="Y37" s="10" t="e">
        <f t="shared" si="21"/>
        <v>#REF!</v>
      </c>
      <c r="Z37" s="54" t="e">
        <f>+SUM(R38:R48)-R37</f>
        <v>#REF!</v>
      </c>
      <c r="AA37" s="54">
        <f>+SUM(S38:S48)-S37</f>
        <v>0</v>
      </c>
    </row>
    <row r="38" spans="1:27" ht="9.6" customHeight="1" x14ac:dyDescent="0.2">
      <c r="A38" s="4"/>
      <c r="B38" s="26" t="s">
        <v>43</v>
      </c>
      <c r="C38" s="96"/>
      <c r="D38" s="6"/>
      <c r="E38" s="8" t="e">
        <f>SUM(#REF!,#REF!,'MAGASIN 1'!D32,#REF!,#REF!,#REF!,#REF!,#REF!,#REF!,#REF!,#REF!,#REF!,#REF!,#REF!,#REF!,#REF!,#REF!,#REF!,#REF!)</f>
        <v>#REF!</v>
      </c>
      <c r="F38" s="8"/>
      <c r="G38" s="10" t="e">
        <f t="shared" si="16"/>
        <v>#REF!</v>
      </c>
      <c r="H38" s="8" t="e">
        <f>SUM(#REF!,#REF!,'MAGASIN 1'!E32,#REF!,#REF!,#REF!,#REF!,#REF!,#REF!,#REF!,#REF!,#REF!,#REF!,#REF!,#REF!,#REF!,#REF!,#REF!,#REF!)</f>
        <v>#REF!</v>
      </c>
      <c r="I38" s="86"/>
      <c r="J38" s="10" t="e">
        <f t="shared" si="17"/>
        <v>#REF!</v>
      </c>
      <c r="K38" s="9" t="e">
        <f t="shared" si="2"/>
        <v>#REF!</v>
      </c>
      <c r="L38" s="10" t="e">
        <f t="shared" si="3"/>
        <v>#REF!</v>
      </c>
      <c r="M38" s="39" t="e">
        <f>+H38-'Onglet 1'!E32-'Onglet 2'!E32</f>
        <v>#REF!</v>
      </c>
      <c r="N38" s="1"/>
      <c r="O38" s="26" t="s">
        <v>43</v>
      </c>
      <c r="P38" s="96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8"/>
        <v>#REF!</v>
      </c>
      <c r="U38" s="8" t="e">
        <f>SUM(#REF!,#REF!,'MAGASIN 1'!T32,#REF!,#REF!,#REF!,#REF!,#REF!,#REF!,#REF!,#REF!,#REF!,#REF!,#REF!,#REF!,#REF!,#REF!,#REF!,#REF!)</f>
        <v>#REF!</v>
      </c>
      <c r="V38" s="86"/>
      <c r="W38" s="10" t="e">
        <f t="shared" si="19"/>
        <v>#REF!</v>
      </c>
      <c r="X38" s="9" t="e">
        <f t="shared" si="20"/>
        <v>#REF!</v>
      </c>
      <c r="Y38" s="10" t="e">
        <f t="shared" si="21"/>
        <v>#REF!</v>
      </c>
      <c r="Z38" s="52"/>
      <c r="AA38" s="52"/>
    </row>
    <row r="39" spans="1:27" ht="9.6" customHeight="1" x14ac:dyDescent="0.2">
      <c r="A39" s="4"/>
      <c r="B39" s="5"/>
      <c r="C39" s="93" t="s">
        <v>28</v>
      </c>
      <c r="D39" s="6"/>
      <c r="E39" s="8" t="e">
        <f>SUM(#REF!,#REF!,'MAGASIN 1'!D33,#REF!,#REF!,#REF!,#REF!,#REF!,#REF!,#REF!,#REF!,#REF!,#REF!,#REF!,#REF!,#REF!,#REF!,#REF!,#REF!)</f>
        <v>#REF!</v>
      </c>
      <c r="F39" s="8"/>
      <c r="G39" s="10" t="e">
        <f t="shared" si="16"/>
        <v>#REF!</v>
      </c>
      <c r="H39" s="8" t="e">
        <f>SUM(#REF!,#REF!,'MAGASIN 1'!E33,#REF!,#REF!,#REF!,#REF!,#REF!,#REF!,#REF!,#REF!,#REF!,#REF!,#REF!,#REF!,#REF!,#REF!,#REF!,#REF!)</f>
        <v>#REF!</v>
      </c>
      <c r="I39" s="86"/>
      <c r="J39" s="10" t="e">
        <f t="shared" si="17"/>
        <v>#REF!</v>
      </c>
      <c r="K39" s="9" t="e">
        <f t="shared" si="2"/>
        <v>#REF!</v>
      </c>
      <c r="L39" s="10" t="e">
        <f t="shared" si="3"/>
        <v>#REF!</v>
      </c>
      <c r="M39" s="39" t="e">
        <f>+H39-'Onglet 1'!E33-'Onglet 2'!E33</f>
        <v>#REF!</v>
      </c>
      <c r="N39" s="1"/>
      <c r="O39" s="5"/>
      <c r="P39" s="93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8"/>
        <v>#REF!</v>
      </c>
      <c r="U39" s="8" t="e">
        <f>SUM(#REF!,#REF!,'MAGASIN 1'!T33,#REF!,#REF!,#REF!,#REF!,#REF!,#REF!,#REF!,#REF!,#REF!,#REF!,#REF!,#REF!,#REF!,#REF!,#REF!,#REF!)</f>
        <v>#REF!</v>
      </c>
      <c r="V39" s="86"/>
      <c r="W39" s="10" t="e">
        <f t="shared" si="19"/>
        <v>#REF!</v>
      </c>
      <c r="X39" s="9" t="e">
        <f t="shared" si="20"/>
        <v>#REF!</v>
      </c>
      <c r="Y39" s="10" t="e">
        <f t="shared" si="21"/>
        <v>#REF!</v>
      </c>
      <c r="Z39" s="52"/>
      <c r="AA39" s="52"/>
    </row>
    <row r="40" spans="1:27" ht="9.6" customHeight="1" x14ac:dyDescent="0.2">
      <c r="A40" s="4"/>
      <c r="B40" s="5"/>
      <c r="C40" s="93" t="s">
        <v>143</v>
      </c>
      <c r="D40" s="6"/>
      <c r="E40" s="8" t="e">
        <f>SUM(#REF!,#REF!,'MAGASIN 1'!D34,#REF!,#REF!,#REF!,#REF!,#REF!,#REF!,#REF!,#REF!,#REF!,#REF!,#REF!,#REF!,#REF!,#REF!,#REF!,#REF!)</f>
        <v>#REF!</v>
      </c>
      <c r="F40" s="8"/>
      <c r="G40" s="10" t="e">
        <f t="shared" si="16"/>
        <v>#REF!</v>
      </c>
      <c r="H40" s="8" t="e">
        <f>SUM(#REF!,#REF!,'MAGASIN 1'!E34,#REF!,#REF!,#REF!,#REF!,#REF!,#REF!,#REF!,#REF!,#REF!,#REF!,#REF!,#REF!,#REF!,#REF!,#REF!,#REF!)</f>
        <v>#REF!</v>
      </c>
      <c r="I40" s="86"/>
      <c r="J40" s="10" t="e">
        <f t="shared" si="17"/>
        <v>#REF!</v>
      </c>
      <c r="K40" s="9" t="e">
        <f t="shared" si="2"/>
        <v>#REF!</v>
      </c>
      <c r="L40" s="10" t="e">
        <f t="shared" si="3"/>
        <v>#REF!</v>
      </c>
      <c r="M40" s="39" t="e">
        <f>+H40-'Onglet 1'!E34-'Onglet 2'!E34</f>
        <v>#REF!</v>
      </c>
      <c r="N40" s="1"/>
      <c r="O40" s="5"/>
      <c r="P40" s="93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8"/>
        <v>#REF!</v>
      </c>
      <c r="U40" s="8" t="e">
        <f>SUM(#REF!,#REF!,'MAGASIN 1'!T34,#REF!,#REF!,#REF!,#REF!,#REF!,#REF!,#REF!,#REF!,#REF!,#REF!,#REF!,#REF!,#REF!,#REF!,#REF!,#REF!)</f>
        <v>#REF!</v>
      </c>
      <c r="V40" s="86"/>
      <c r="W40" s="10" t="e">
        <f t="shared" si="19"/>
        <v>#REF!</v>
      </c>
      <c r="X40" s="9" t="e">
        <f t="shared" si="20"/>
        <v>#REF!</v>
      </c>
      <c r="Y40" s="10" t="e">
        <f t="shared" si="21"/>
        <v>#REF!</v>
      </c>
      <c r="Z40" s="52"/>
      <c r="AA40" s="52"/>
    </row>
    <row r="41" spans="1:27" ht="9.6" customHeight="1" x14ac:dyDescent="0.2">
      <c r="A41" s="4"/>
      <c r="B41" s="5"/>
      <c r="C41" s="93" t="s">
        <v>144</v>
      </c>
      <c r="D41" s="6"/>
      <c r="E41" s="8" t="e">
        <f>SUM(#REF!,#REF!,'MAGASIN 1'!D35,#REF!,#REF!,#REF!,#REF!,#REF!,#REF!,#REF!,#REF!,#REF!,#REF!,#REF!,#REF!,#REF!,#REF!,#REF!,#REF!)</f>
        <v>#REF!</v>
      </c>
      <c r="F41" s="8"/>
      <c r="G41" s="10" t="e">
        <f t="shared" si="16"/>
        <v>#REF!</v>
      </c>
      <c r="H41" s="8" t="e">
        <f>SUM(#REF!,#REF!,'MAGASIN 1'!E35,#REF!,#REF!,#REF!,#REF!,#REF!,#REF!,#REF!,#REF!,#REF!,#REF!,#REF!,#REF!,#REF!,#REF!,#REF!,#REF!)</f>
        <v>#REF!</v>
      </c>
      <c r="I41" s="86"/>
      <c r="J41" s="10" t="e">
        <f t="shared" si="17"/>
        <v>#REF!</v>
      </c>
      <c r="K41" s="9" t="e">
        <f t="shared" si="2"/>
        <v>#REF!</v>
      </c>
      <c r="L41" s="10" t="e">
        <f t="shared" si="3"/>
        <v>#REF!</v>
      </c>
      <c r="M41" s="39" t="e">
        <f>+H41-'Onglet 1'!E35-'Onglet 2'!E35</f>
        <v>#REF!</v>
      </c>
      <c r="N41" s="1"/>
      <c r="O41" s="5"/>
      <c r="P41" s="93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8"/>
        <v>#REF!</v>
      </c>
      <c r="U41" s="8" t="e">
        <f>SUM(#REF!,#REF!,'MAGASIN 1'!T35,#REF!,#REF!,#REF!,#REF!,#REF!,#REF!,#REF!,#REF!,#REF!,#REF!,#REF!,#REF!,#REF!,#REF!,#REF!,#REF!)</f>
        <v>#REF!</v>
      </c>
      <c r="V41" s="86"/>
      <c r="W41" s="10" t="e">
        <f t="shared" si="19"/>
        <v>#REF!</v>
      </c>
      <c r="X41" s="9" t="e">
        <f t="shared" si="20"/>
        <v>#REF!</v>
      </c>
      <c r="Y41" s="10" t="e">
        <f t="shared" si="21"/>
        <v>#REF!</v>
      </c>
      <c r="Z41" s="52"/>
      <c r="AA41" s="52"/>
    </row>
    <row r="42" spans="1:27" ht="9.6" customHeight="1" x14ac:dyDescent="0.2">
      <c r="A42" s="4"/>
      <c r="B42" s="5"/>
      <c r="C42" s="93" t="s">
        <v>142</v>
      </c>
      <c r="D42" s="6"/>
      <c r="E42" s="8" t="e">
        <f>SUM(#REF!,#REF!,'MAGASIN 1'!D36,#REF!,#REF!,#REF!,#REF!,#REF!,#REF!,#REF!,#REF!,#REF!,#REF!,#REF!,#REF!,#REF!,#REF!,#REF!,#REF!)</f>
        <v>#REF!</v>
      </c>
      <c r="F42" s="8"/>
      <c r="G42" s="10" t="e">
        <f t="shared" si="16"/>
        <v>#REF!</v>
      </c>
      <c r="H42" s="8" t="e">
        <f>SUM(#REF!,#REF!,'MAGASIN 1'!E36,#REF!,#REF!,#REF!,#REF!,#REF!,#REF!,#REF!,#REF!,#REF!,#REF!,#REF!,#REF!,#REF!,#REF!,#REF!,#REF!)</f>
        <v>#REF!</v>
      </c>
      <c r="I42" s="86"/>
      <c r="J42" s="10" t="e">
        <f t="shared" si="17"/>
        <v>#REF!</v>
      </c>
      <c r="K42" s="9" t="e">
        <f t="shared" si="2"/>
        <v>#REF!</v>
      </c>
      <c r="L42" s="10" t="e">
        <f t="shared" si="3"/>
        <v>#REF!</v>
      </c>
      <c r="M42" s="39" t="e">
        <f>+H42-'Onglet 1'!E36-'Onglet 2'!E36</f>
        <v>#REF!</v>
      </c>
      <c r="N42" s="1"/>
      <c r="O42" s="5"/>
      <c r="P42" s="93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8"/>
        <v>#REF!</v>
      </c>
      <c r="U42" s="8" t="e">
        <f>SUM(#REF!,#REF!,'MAGASIN 1'!T36,#REF!,#REF!,#REF!,#REF!,#REF!,#REF!,#REF!,#REF!,#REF!,#REF!,#REF!,#REF!,#REF!,#REF!,#REF!,#REF!)</f>
        <v>#REF!</v>
      </c>
      <c r="V42" s="86"/>
      <c r="W42" s="10" t="e">
        <f t="shared" si="19"/>
        <v>#REF!</v>
      </c>
      <c r="X42" s="9" t="e">
        <f t="shared" si="20"/>
        <v>#REF!</v>
      </c>
      <c r="Y42" s="10" t="e">
        <f t="shared" si="21"/>
        <v>#REF!</v>
      </c>
      <c r="Z42" s="52"/>
      <c r="AA42" s="52"/>
    </row>
    <row r="43" spans="1:27" ht="9.6" customHeight="1" x14ac:dyDescent="0.2">
      <c r="A43" s="4"/>
      <c r="B43" s="5"/>
      <c r="C43" s="93" t="s">
        <v>162</v>
      </c>
      <c r="D43" s="27"/>
      <c r="E43" s="29" t="e">
        <f>SUM(#REF!,#REF!,'MAGASIN 1'!D37,#REF!,#REF!,#REF!,#REF!,#REF!,#REF!,#REF!,#REF!,#REF!,#REF!,#REF!,#REF!,#REF!,#REF!,#REF!,#REF!)</f>
        <v>#REF!</v>
      </c>
      <c r="F43" s="29"/>
      <c r="G43" s="31" t="e">
        <f t="shared" si="16"/>
        <v>#REF!</v>
      </c>
      <c r="H43" s="29" t="e">
        <f>SUM(#REF!,#REF!,'MAGASIN 1'!E37,#REF!,#REF!,#REF!,#REF!,#REF!,#REF!,#REF!,#REF!,#REF!,#REF!,#REF!,#REF!,#REF!,#REF!,#REF!,#REF!)</f>
        <v>#REF!</v>
      </c>
      <c r="I43" s="89"/>
      <c r="J43" s="31" t="e">
        <f t="shared" si="17"/>
        <v>#REF!</v>
      </c>
      <c r="K43" s="30" t="e">
        <f t="shared" si="2"/>
        <v>#REF!</v>
      </c>
      <c r="L43" s="31" t="e">
        <f t="shared" si="3"/>
        <v>#REF!</v>
      </c>
      <c r="M43" s="39" t="e">
        <f>+H43-'Onglet 1'!E37-'Onglet 2'!E37</f>
        <v>#REF!</v>
      </c>
      <c r="N43" s="1"/>
      <c r="O43" s="5"/>
      <c r="P43" s="93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8"/>
        <v>#REF!</v>
      </c>
      <c r="U43" s="29" t="e">
        <f>SUM(#REF!,#REF!,'MAGASIN 1'!T37,#REF!,#REF!,#REF!,#REF!,#REF!,#REF!,#REF!,#REF!,#REF!,#REF!,#REF!,#REF!,#REF!,#REF!,#REF!,#REF!)</f>
        <v>#REF!</v>
      </c>
      <c r="V43" s="89"/>
      <c r="W43" s="31" t="e">
        <f t="shared" si="19"/>
        <v>#REF!</v>
      </c>
      <c r="X43" s="30" t="e">
        <f t="shared" si="20"/>
        <v>#REF!</v>
      </c>
      <c r="Y43" s="31" t="e">
        <f t="shared" si="21"/>
        <v>#REF!</v>
      </c>
      <c r="Z43" s="52"/>
      <c r="AA43" s="52"/>
    </row>
    <row r="44" spans="1:27" ht="9.6" customHeight="1" x14ac:dyDescent="0.2">
      <c r="A44" s="4"/>
      <c r="B44" s="26" t="s">
        <v>41</v>
      </c>
      <c r="C44" s="96"/>
      <c r="D44" s="6"/>
      <c r="E44" s="8" t="e">
        <f>SUM(#REF!,#REF!,'MAGASIN 1'!D38,#REF!,#REF!,#REF!,#REF!,#REF!,#REF!,#REF!,#REF!,#REF!,#REF!,#REF!,#REF!,#REF!,#REF!,#REF!,#REF!)</f>
        <v>#REF!</v>
      </c>
      <c r="F44" s="8"/>
      <c r="G44" s="10" t="e">
        <f t="shared" si="16"/>
        <v>#REF!</v>
      </c>
      <c r="H44" s="8" t="e">
        <f>SUM(#REF!,#REF!,'MAGASIN 1'!E38,#REF!,#REF!,#REF!,#REF!,#REF!,#REF!,#REF!,#REF!,#REF!,#REF!,#REF!,#REF!,#REF!,#REF!,#REF!,#REF!)</f>
        <v>#REF!</v>
      </c>
      <c r="I44" s="86"/>
      <c r="J44" s="10" t="e">
        <f t="shared" si="17"/>
        <v>#REF!</v>
      </c>
      <c r="K44" s="9" t="e">
        <f t="shared" si="2"/>
        <v>#REF!</v>
      </c>
      <c r="L44" s="10" t="e">
        <f t="shared" si="3"/>
        <v>#REF!</v>
      </c>
      <c r="M44" s="39" t="e">
        <f>+H44-'Onglet 1'!E38-'Onglet 2'!E38</f>
        <v>#REF!</v>
      </c>
      <c r="N44" s="1"/>
      <c r="O44" s="26" t="s">
        <v>41</v>
      </c>
      <c r="P44" s="96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8"/>
        <v>#REF!</v>
      </c>
      <c r="U44" s="8" t="e">
        <f>SUM(#REF!,#REF!,'MAGASIN 1'!T38,#REF!,#REF!,#REF!,#REF!,#REF!,#REF!,#REF!,#REF!,#REF!,#REF!,#REF!,#REF!,#REF!,#REF!,#REF!,#REF!)</f>
        <v>#REF!</v>
      </c>
      <c r="V44" s="86"/>
      <c r="W44" s="10" t="e">
        <f t="shared" si="19"/>
        <v>#REF!</v>
      </c>
      <c r="X44" s="9" t="e">
        <f t="shared" si="20"/>
        <v>#REF!</v>
      </c>
      <c r="Y44" s="10" t="e">
        <f t="shared" si="21"/>
        <v>#REF!</v>
      </c>
      <c r="Z44" s="52"/>
      <c r="AA44" s="52"/>
    </row>
    <row r="45" spans="1:27" ht="9.6" customHeight="1" x14ac:dyDescent="0.2">
      <c r="A45" s="4"/>
      <c r="B45" s="5"/>
      <c r="C45" s="93" t="s">
        <v>163</v>
      </c>
      <c r="D45" s="71"/>
      <c r="E45" s="8" t="e">
        <f>SUM(#REF!,#REF!,'MAGASIN 1'!D39,#REF!,#REF!,#REF!,#REF!,#REF!,#REF!,#REF!,#REF!,#REF!,#REF!,#REF!,#REF!,#REF!,#REF!,#REF!,#REF!)</f>
        <v>#REF!</v>
      </c>
      <c r="F45" s="8"/>
      <c r="G45" s="10" t="e">
        <f t="shared" si="16"/>
        <v>#REF!</v>
      </c>
      <c r="H45" s="8" t="e">
        <f>SUM(#REF!,#REF!,'MAGASIN 1'!E39,#REF!,#REF!,#REF!,#REF!,#REF!,#REF!,#REF!,#REF!,#REF!,#REF!,#REF!,#REF!,#REF!,#REF!,#REF!,#REF!)</f>
        <v>#REF!</v>
      </c>
      <c r="I45" s="86"/>
      <c r="J45" s="10" t="e">
        <f t="shared" si="17"/>
        <v>#REF!</v>
      </c>
      <c r="K45" s="9" t="e">
        <f t="shared" si="2"/>
        <v>#REF!</v>
      </c>
      <c r="L45" s="10" t="e">
        <f t="shared" si="3"/>
        <v>#REF!</v>
      </c>
      <c r="M45" s="39" t="e">
        <f>+H45-'Onglet 1'!E39-'Onglet 2'!E39</f>
        <v>#REF!</v>
      </c>
      <c r="N45" s="1"/>
      <c r="O45" s="5"/>
      <c r="P45" s="93" t="s">
        <v>163</v>
      </c>
      <c r="Q45" s="71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8"/>
        <v>#REF!</v>
      </c>
      <c r="U45" s="8" t="e">
        <f>SUM(#REF!,#REF!,'MAGASIN 1'!T39,#REF!,#REF!,#REF!,#REF!,#REF!,#REF!,#REF!,#REF!,#REF!,#REF!,#REF!,#REF!,#REF!,#REF!,#REF!,#REF!)</f>
        <v>#REF!</v>
      </c>
      <c r="V45" s="86"/>
      <c r="W45" s="10" t="e">
        <f t="shared" si="19"/>
        <v>#REF!</v>
      </c>
      <c r="X45" s="9" t="e">
        <f t="shared" si="20"/>
        <v>#REF!</v>
      </c>
      <c r="Y45" s="10" t="e">
        <f t="shared" si="21"/>
        <v>#REF!</v>
      </c>
      <c r="Z45" s="52"/>
      <c r="AA45" s="52"/>
    </row>
    <row r="46" spans="1:27" ht="9.6" customHeight="1" x14ac:dyDescent="0.2">
      <c r="A46" s="4"/>
      <c r="B46" s="5"/>
      <c r="C46" s="93" t="s">
        <v>164</v>
      </c>
      <c r="D46" s="71"/>
      <c r="E46" s="8" t="e">
        <f>SUM(#REF!,#REF!,'MAGASIN 1'!D40,#REF!,#REF!,#REF!,#REF!,#REF!,#REF!,#REF!,#REF!,#REF!,#REF!,#REF!,#REF!,#REF!,#REF!,#REF!,#REF!)</f>
        <v>#REF!</v>
      </c>
      <c r="F46" s="8"/>
      <c r="G46" s="10" t="e">
        <f t="shared" si="16"/>
        <v>#REF!</v>
      </c>
      <c r="H46" s="8" t="e">
        <f>SUM(#REF!,#REF!,'MAGASIN 1'!E40,#REF!,#REF!,#REF!,#REF!,#REF!,#REF!,#REF!,#REF!,#REF!,#REF!,#REF!,#REF!,#REF!,#REF!,#REF!,#REF!)</f>
        <v>#REF!</v>
      </c>
      <c r="I46" s="86"/>
      <c r="J46" s="10" t="e">
        <f t="shared" si="17"/>
        <v>#REF!</v>
      </c>
      <c r="K46" s="9" t="e">
        <f>E46-H46</f>
        <v>#REF!</v>
      </c>
      <c r="L46" s="10" t="e">
        <f>IF(H46=0,"-",E46/H46-1)</f>
        <v>#REF!</v>
      </c>
      <c r="M46" s="39" t="e">
        <f>+H46-'Onglet 1'!E40-'Onglet 2'!E40</f>
        <v>#REF!</v>
      </c>
      <c r="N46" s="1"/>
      <c r="O46" s="5"/>
      <c r="P46" s="93" t="s">
        <v>164</v>
      </c>
      <c r="Q46" s="71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8"/>
        <v>#REF!</v>
      </c>
      <c r="U46" s="8" t="e">
        <f>SUM(#REF!,#REF!,'MAGASIN 1'!T40,#REF!,#REF!,#REF!,#REF!,#REF!,#REF!,#REF!,#REF!,#REF!,#REF!,#REF!,#REF!,#REF!,#REF!,#REF!,#REF!)</f>
        <v>#REF!</v>
      </c>
      <c r="V46" s="86"/>
      <c r="W46" s="10" t="e">
        <f t="shared" si="19"/>
        <v>#REF!</v>
      </c>
      <c r="X46" s="9" t="e">
        <f>R46-U46</f>
        <v>#REF!</v>
      </c>
      <c r="Y46" s="10" t="e">
        <f>IF(U46=0,"-",R46/U46-1)</f>
        <v>#REF!</v>
      </c>
      <c r="Z46" s="52"/>
      <c r="AA46" s="52"/>
    </row>
    <row r="47" spans="1:27" ht="9.6" customHeight="1" x14ac:dyDescent="0.2">
      <c r="A47" s="4"/>
      <c r="B47" s="5"/>
      <c r="C47" s="93" t="s">
        <v>165</v>
      </c>
      <c r="D47" s="71"/>
      <c r="E47" s="8" t="e">
        <f>SUM(#REF!,#REF!,'MAGASIN 1'!D41,#REF!,#REF!,#REF!,#REF!,#REF!,#REF!,#REF!,#REF!,#REF!,#REF!,#REF!,#REF!,#REF!,#REF!,#REF!,#REF!)</f>
        <v>#REF!</v>
      </c>
      <c r="F47" s="8"/>
      <c r="G47" s="10" t="e">
        <f t="shared" si="16"/>
        <v>#REF!</v>
      </c>
      <c r="H47" s="8" t="e">
        <f>SUM(#REF!,#REF!,'MAGASIN 1'!E41,#REF!,#REF!,#REF!,#REF!,#REF!,#REF!,#REF!,#REF!,#REF!,#REF!,#REF!,#REF!,#REF!,#REF!,#REF!,#REF!)</f>
        <v>#REF!</v>
      </c>
      <c r="I47" s="86"/>
      <c r="J47" s="10" t="e">
        <f t="shared" si="17"/>
        <v>#REF!</v>
      </c>
      <c r="K47" s="9" t="e">
        <f t="shared" si="2"/>
        <v>#REF!</v>
      </c>
      <c r="L47" s="10" t="e">
        <f t="shared" si="3"/>
        <v>#REF!</v>
      </c>
      <c r="M47" s="39" t="e">
        <f>+H47-'Onglet 1'!E41-'Onglet 2'!E41</f>
        <v>#REF!</v>
      </c>
      <c r="N47" s="1"/>
      <c r="O47" s="5"/>
      <c r="P47" s="93" t="s">
        <v>165</v>
      </c>
      <c r="Q47" s="71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8"/>
        <v>#REF!</v>
      </c>
      <c r="U47" s="8" t="e">
        <f>SUM(#REF!,#REF!,'MAGASIN 1'!T41,#REF!,#REF!,#REF!,#REF!,#REF!,#REF!,#REF!,#REF!,#REF!,#REF!,#REF!,#REF!,#REF!,#REF!,#REF!,#REF!)</f>
        <v>#REF!</v>
      </c>
      <c r="V47" s="86"/>
      <c r="W47" s="10" t="e">
        <f t="shared" si="19"/>
        <v>#REF!</v>
      </c>
      <c r="X47" s="9" t="e">
        <f t="shared" ref="X47:X53" si="22">R47-U47</f>
        <v>#REF!</v>
      </c>
      <c r="Y47" s="10" t="e">
        <f t="shared" ref="Y47:Y53" si="23">IF(U47=0,"-",R47/U47-1)</f>
        <v>#REF!</v>
      </c>
      <c r="Z47" s="52"/>
      <c r="AA47" s="52"/>
    </row>
    <row r="48" spans="1:27" ht="9.6" customHeight="1" x14ac:dyDescent="0.2">
      <c r="A48" s="4"/>
      <c r="B48" s="26" t="s">
        <v>166</v>
      </c>
      <c r="C48" s="93"/>
      <c r="D48" s="71"/>
      <c r="E48" s="8" t="e">
        <f>SUM(#REF!,#REF!,'MAGASIN 1'!D42,#REF!,#REF!,#REF!,#REF!,#REF!,#REF!,#REF!,#REF!,#REF!,#REF!,#REF!,#REF!,#REF!,#REF!,#REF!,#REF!)</f>
        <v>#REF!</v>
      </c>
      <c r="F48" s="8"/>
      <c r="G48" s="10" t="e">
        <f t="shared" si="16"/>
        <v>#REF!</v>
      </c>
      <c r="H48" s="8" t="e">
        <f>SUM(#REF!,#REF!,'MAGASIN 1'!E42,#REF!,#REF!,#REF!,#REF!,#REF!,#REF!,#REF!,#REF!,#REF!,#REF!,#REF!,#REF!,#REF!,#REF!,#REF!,#REF!)</f>
        <v>#REF!</v>
      </c>
      <c r="I48" s="86"/>
      <c r="J48" s="10" t="e">
        <f t="shared" si="17"/>
        <v>#REF!</v>
      </c>
      <c r="K48" s="9" t="e">
        <f t="shared" si="2"/>
        <v>#REF!</v>
      </c>
      <c r="L48" s="10" t="e">
        <f t="shared" si="3"/>
        <v>#REF!</v>
      </c>
      <c r="M48" s="39" t="e">
        <f>+H48-'Onglet 1'!E42-'Onglet 2'!E42</f>
        <v>#REF!</v>
      </c>
      <c r="N48" s="1"/>
      <c r="O48" s="26" t="s">
        <v>166</v>
      </c>
      <c r="P48" s="93"/>
      <c r="Q48" s="71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8"/>
        <v>#REF!</v>
      </c>
      <c r="U48" s="8" t="e">
        <f>SUM(#REF!,#REF!,'MAGASIN 1'!T42,#REF!,#REF!,#REF!,#REF!,#REF!,#REF!,#REF!,#REF!,#REF!,#REF!,#REF!,#REF!,#REF!,#REF!,#REF!,#REF!)</f>
        <v>#REF!</v>
      </c>
      <c r="V48" s="86"/>
      <c r="W48" s="10" t="e">
        <f t="shared" si="19"/>
        <v>#REF!</v>
      </c>
      <c r="X48" s="9" t="e">
        <f t="shared" si="22"/>
        <v>#REF!</v>
      </c>
      <c r="Y48" s="10" t="e">
        <f t="shared" si="23"/>
        <v>#REF!</v>
      </c>
      <c r="Z48" s="52"/>
      <c r="AA48" s="52"/>
    </row>
    <row r="49" spans="1:27" ht="9.6" customHeight="1" x14ac:dyDescent="0.2">
      <c r="A49" s="4"/>
      <c r="B49" s="5"/>
      <c r="C49" s="93" t="s">
        <v>167</v>
      </c>
      <c r="D49" s="71"/>
      <c r="E49" s="8" t="e">
        <f>SUM(#REF!,#REF!,'MAGASIN 1'!D43,#REF!,#REF!,#REF!,#REF!,#REF!,#REF!,#REF!,#REF!,#REF!,#REF!,#REF!,#REF!,#REF!,#REF!,#REF!,#REF!)</f>
        <v>#REF!</v>
      </c>
      <c r="F49" s="8"/>
      <c r="G49" s="10" t="e">
        <f t="shared" si="16"/>
        <v>#REF!</v>
      </c>
      <c r="H49" s="8" t="e">
        <f>SUM(#REF!,#REF!,'MAGASIN 1'!E43,#REF!,#REF!,#REF!,#REF!,#REF!,#REF!,#REF!,#REF!,#REF!,#REF!,#REF!,#REF!,#REF!,#REF!,#REF!,#REF!)</f>
        <v>#REF!</v>
      </c>
      <c r="I49" s="86"/>
      <c r="J49" s="10" t="e">
        <f t="shared" si="17"/>
        <v>#REF!</v>
      </c>
      <c r="K49" s="9" t="e">
        <f t="shared" si="2"/>
        <v>#REF!</v>
      </c>
      <c r="L49" s="10" t="e">
        <f t="shared" si="3"/>
        <v>#REF!</v>
      </c>
      <c r="M49" s="39" t="e">
        <f>+H49-'Onglet 1'!E43-'Onglet 2'!E43</f>
        <v>#REF!</v>
      </c>
      <c r="N49" s="1"/>
      <c r="O49" s="5"/>
      <c r="P49" s="93" t="s">
        <v>167</v>
      </c>
      <c r="Q49" s="71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8"/>
        <v>#REF!</v>
      </c>
      <c r="U49" s="8" t="e">
        <f>SUM(#REF!,#REF!,'MAGASIN 1'!T43,#REF!,#REF!,#REF!,#REF!,#REF!,#REF!,#REF!,#REF!,#REF!,#REF!,#REF!,#REF!,#REF!,#REF!,#REF!,#REF!)</f>
        <v>#REF!</v>
      </c>
      <c r="V49" s="86"/>
      <c r="W49" s="10" t="e">
        <f t="shared" si="19"/>
        <v>#REF!</v>
      </c>
      <c r="X49" s="9" t="e">
        <f t="shared" si="22"/>
        <v>#REF!</v>
      </c>
      <c r="Y49" s="10" t="e">
        <f t="shared" si="23"/>
        <v>#REF!</v>
      </c>
      <c r="Z49" s="52"/>
      <c r="AA49" s="52"/>
    </row>
    <row r="50" spans="1:27" ht="9.6" customHeight="1" x14ac:dyDescent="0.2">
      <c r="A50" s="4"/>
      <c r="B50" s="5"/>
      <c r="C50" s="93" t="s">
        <v>168</v>
      </c>
      <c r="D50" s="71"/>
      <c r="E50" s="8" t="e">
        <f>SUM(#REF!,#REF!,'MAGASIN 1'!D44,#REF!,#REF!,#REF!,#REF!,#REF!,#REF!,#REF!,#REF!,#REF!,#REF!,#REF!,#REF!,#REF!,#REF!,#REF!,#REF!)</f>
        <v>#REF!</v>
      </c>
      <c r="F50" s="8"/>
      <c r="G50" s="10" t="e">
        <f t="shared" si="16"/>
        <v>#REF!</v>
      </c>
      <c r="H50" s="8" t="e">
        <f>SUM(#REF!,#REF!,'MAGASIN 1'!E44,#REF!,#REF!,#REF!,#REF!,#REF!,#REF!,#REF!,#REF!,#REF!,#REF!,#REF!,#REF!,#REF!,#REF!,#REF!,#REF!)</f>
        <v>#REF!</v>
      </c>
      <c r="I50" s="86"/>
      <c r="J50" s="10" t="e">
        <f t="shared" si="17"/>
        <v>#REF!</v>
      </c>
      <c r="K50" s="9" t="e">
        <f t="shared" si="2"/>
        <v>#REF!</v>
      </c>
      <c r="L50" s="10" t="e">
        <f t="shared" si="3"/>
        <v>#REF!</v>
      </c>
      <c r="M50" s="39" t="e">
        <f>+H50-'Onglet 1'!E44-'Onglet 2'!E44</f>
        <v>#REF!</v>
      </c>
      <c r="N50" s="1"/>
      <c r="O50" s="5"/>
      <c r="P50" s="93" t="s">
        <v>168</v>
      </c>
      <c r="Q50" s="71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8"/>
        <v>#REF!</v>
      </c>
      <c r="U50" s="8" t="e">
        <f>SUM(#REF!,#REF!,'MAGASIN 1'!T44,#REF!,#REF!,#REF!,#REF!,#REF!,#REF!,#REF!,#REF!,#REF!,#REF!,#REF!,#REF!,#REF!,#REF!,#REF!,#REF!)</f>
        <v>#REF!</v>
      </c>
      <c r="V50" s="86"/>
      <c r="W50" s="10" t="e">
        <f t="shared" si="19"/>
        <v>#REF!</v>
      </c>
      <c r="X50" s="9" t="e">
        <f t="shared" si="22"/>
        <v>#REF!</v>
      </c>
      <c r="Y50" s="10" t="e">
        <f t="shared" si="23"/>
        <v>#REF!</v>
      </c>
      <c r="Z50" s="54" t="e">
        <f>+SUM(R51:R57)-R50</f>
        <v>#REF!</v>
      </c>
      <c r="AA50" s="54">
        <f>+SUM(S51:S57)-S50</f>
        <v>0</v>
      </c>
    </row>
    <row r="51" spans="1:27" ht="9.6" customHeight="1" x14ac:dyDescent="0.2">
      <c r="A51" s="4"/>
      <c r="B51" s="26" t="s">
        <v>15</v>
      </c>
      <c r="C51" s="93"/>
      <c r="D51" s="6"/>
      <c r="E51" s="8" t="e">
        <f>SUM(#REF!,#REF!,'MAGASIN 1'!D45,#REF!,#REF!,#REF!,#REF!,#REF!,#REF!,#REF!,#REF!,#REF!,#REF!,#REF!,#REF!,#REF!,#REF!,#REF!,#REF!)</f>
        <v>#REF!</v>
      </c>
      <c r="F51" s="8"/>
      <c r="G51" s="10" t="e">
        <f t="shared" si="16"/>
        <v>#REF!</v>
      </c>
      <c r="H51" s="8" t="e">
        <f>SUM(#REF!,#REF!,'MAGASIN 1'!E45,#REF!,#REF!,#REF!,#REF!,#REF!,#REF!,#REF!,#REF!,#REF!,#REF!,#REF!,#REF!,#REF!,#REF!,#REF!,#REF!)</f>
        <v>#REF!</v>
      </c>
      <c r="I51" s="86"/>
      <c r="J51" s="10" t="e">
        <f t="shared" si="17"/>
        <v>#REF!</v>
      </c>
      <c r="K51" s="9" t="e">
        <f t="shared" si="2"/>
        <v>#REF!</v>
      </c>
      <c r="L51" s="10" t="e">
        <f t="shared" si="3"/>
        <v>#REF!</v>
      </c>
      <c r="M51" s="39" t="e">
        <f>+H51-'Onglet 1'!E45-'Onglet 2'!E45</f>
        <v>#REF!</v>
      </c>
      <c r="N51" s="1"/>
      <c r="O51" s="26" t="s">
        <v>15</v>
      </c>
      <c r="P51" s="93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8"/>
        <v>#REF!</v>
      </c>
      <c r="U51" s="8" t="e">
        <f>SUM(#REF!,#REF!,'MAGASIN 1'!T45,#REF!,#REF!,#REF!,#REF!,#REF!,#REF!,#REF!,#REF!,#REF!,#REF!,#REF!,#REF!,#REF!,#REF!,#REF!,#REF!)</f>
        <v>#REF!</v>
      </c>
      <c r="V51" s="86"/>
      <c r="W51" s="10" t="e">
        <f t="shared" si="19"/>
        <v>#REF!</v>
      </c>
      <c r="X51" s="9" t="e">
        <f t="shared" si="22"/>
        <v>#REF!</v>
      </c>
      <c r="Y51" s="10" t="e">
        <f t="shared" si="23"/>
        <v>#REF!</v>
      </c>
      <c r="Z51" s="52"/>
      <c r="AA51" s="52"/>
    </row>
    <row r="52" spans="1:27" ht="9.6" customHeight="1" x14ac:dyDescent="0.2">
      <c r="A52" s="4"/>
      <c r="B52" s="5"/>
      <c r="C52" s="93" t="s">
        <v>173</v>
      </c>
      <c r="D52" s="6"/>
      <c r="E52" s="8" t="e">
        <f>SUM(#REF!,#REF!,'MAGASIN 1'!D46,#REF!,#REF!,#REF!,#REF!,#REF!,#REF!,#REF!,#REF!,#REF!,#REF!,#REF!,#REF!,#REF!,#REF!,#REF!,#REF!)</f>
        <v>#REF!</v>
      </c>
      <c r="F52" s="8"/>
      <c r="G52" s="10" t="e">
        <f t="shared" si="16"/>
        <v>#REF!</v>
      </c>
      <c r="H52" s="8" t="e">
        <f>SUM(#REF!,#REF!,'MAGASIN 1'!E46,#REF!,#REF!,#REF!,#REF!,#REF!,#REF!,#REF!,#REF!,#REF!,#REF!,#REF!,#REF!,#REF!,#REF!,#REF!,#REF!)</f>
        <v>#REF!</v>
      </c>
      <c r="I52" s="86"/>
      <c r="J52" s="10" t="e">
        <f t="shared" si="17"/>
        <v>#REF!</v>
      </c>
      <c r="K52" s="9" t="e">
        <f t="shared" si="2"/>
        <v>#REF!</v>
      </c>
      <c r="L52" s="10" t="e">
        <f t="shared" si="3"/>
        <v>#REF!</v>
      </c>
      <c r="M52" s="39" t="e">
        <f>+H52-'Onglet 1'!E46-'Onglet 2'!E46</f>
        <v>#REF!</v>
      </c>
      <c r="N52" s="1"/>
      <c r="O52" s="5"/>
      <c r="P52" s="93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8"/>
        <v>#REF!</v>
      </c>
      <c r="U52" s="8" t="e">
        <f>SUM(#REF!,#REF!,'MAGASIN 1'!T46,#REF!,#REF!,#REF!,#REF!,#REF!,#REF!,#REF!,#REF!,#REF!,#REF!,#REF!,#REF!,#REF!,#REF!,#REF!,#REF!)</f>
        <v>#REF!</v>
      </c>
      <c r="V52" s="86"/>
      <c r="W52" s="10" t="e">
        <f t="shared" si="19"/>
        <v>#REF!</v>
      </c>
      <c r="X52" s="9" t="e">
        <f t="shared" si="22"/>
        <v>#REF!</v>
      </c>
      <c r="Y52" s="10" t="e">
        <f t="shared" si="23"/>
        <v>#REF!</v>
      </c>
      <c r="Z52" s="52"/>
      <c r="AA52" s="52"/>
    </row>
    <row r="53" spans="1:27" ht="9.6" customHeight="1" x14ac:dyDescent="0.2">
      <c r="A53" s="17" t="s">
        <v>21</v>
      </c>
      <c r="B53" s="5"/>
      <c r="C53" s="93" t="s">
        <v>169</v>
      </c>
      <c r="D53" s="6"/>
      <c r="E53" s="8" t="e">
        <f>SUM(#REF!,#REF!,'MAGASIN 1'!D47,#REF!,#REF!,#REF!,#REF!,#REF!,#REF!,#REF!,#REF!,#REF!,#REF!,#REF!,#REF!,#REF!,#REF!,#REF!,#REF!)</f>
        <v>#REF!</v>
      </c>
      <c r="F53" s="8"/>
      <c r="G53" s="10" t="e">
        <f t="shared" si="16"/>
        <v>#REF!</v>
      </c>
      <c r="H53" s="8" t="e">
        <f>SUM(#REF!,#REF!,'MAGASIN 1'!E47,#REF!,#REF!,#REF!,#REF!,#REF!,#REF!,#REF!,#REF!,#REF!,#REF!,#REF!,#REF!,#REF!,#REF!,#REF!,#REF!)</f>
        <v>#REF!</v>
      </c>
      <c r="I53" s="86"/>
      <c r="J53" s="10" t="e">
        <f t="shared" si="17"/>
        <v>#REF!</v>
      </c>
      <c r="K53" s="9" t="e">
        <f t="shared" si="2"/>
        <v>#REF!</v>
      </c>
      <c r="L53" s="10" t="e">
        <f t="shared" si="3"/>
        <v>#REF!</v>
      </c>
      <c r="M53" s="39" t="e">
        <f>+H53-'Onglet 1'!E47-'Onglet 2'!E47</f>
        <v>#REF!</v>
      </c>
      <c r="N53" s="1"/>
      <c r="O53" s="5"/>
      <c r="P53" s="93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8"/>
        <v>#REF!</v>
      </c>
      <c r="U53" s="8" t="e">
        <f>SUM(#REF!,#REF!,'MAGASIN 1'!T47,#REF!,#REF!,#REF!,#REF!,#REF!,#REF!,#REF!,#REF!,#REF!,#REF!,#REF!,#REF!,#REF!,#REF!,#REF!,#REF!)</f>
        <v>#REF!</v>
      </c>
      <c r="V53" s="86"/>
      <c r="W53" s="10" t="e">
        <f t="shared" si="19"/>
        <v>#REF!</v>
      </c>
      <c r="X53" s="9" t="e">
        <f t="shared" si="22"/>
        <v>#REF!</v>
      </c>
      <c r="Y53" s="10" t="e">
        <f t="shared" si="23"/>
        <v>#REF!</v>
      </c>
      <c r="Z53" s="52"/>
      <c r="AA53" s="52"/>
    </row>
    <row r="54" spans="1:27" ht="9.6" customHeight="1" x14ac:dyDescent="0.2">
      <c r="A54" s="17"/>
      <c r="B54" s="5"/>
      <c r="C54" s="93" t="s">
        <v>170</v>
      </c>
      <c r="D54" s="6"/>
      <c r="E54" s="8" t="e">
        <f>SUM(#REF!,#REF!,'MAGASIN 1'!D48,#REF!,#REF!,#REF!,#REF!,#REF!,#REF!,#REF!,#REF!,#REF!,#REF!,#REF!,#REF!,#REF!,#REF!,#REF!,#REF!)</f>
        <v>#REF!</v>
      </c>
      <c r="F54" s="8"/>
      <c r="G54" s="10" t="e">
        <f t="shared" si="16"/>
        <v>#REF!</v>
      </c>
      <c r="H54" s="8" t="e">
        <f>SUM(#REF!,#REF!,'MAGASIN 1'!E48,#REF!,#REF!,#REF!,#REF!,#REF!,#REF!,#REF!,#REF!,#REF!,#REF!,#REF!,#REF!,#REF!,#REF!,#REF!,#REF!)</f>
        <v>#REF!</v>
      </c>
      <c r="I54" s="86"/>
      <c r="J54" s="10" t="e">
        <f t="shared" si="17"/>
        <v>#REF!</v>
      </c>
      <c r="K54" s="9" t="e">
        <f>E54-H54</f>
        <v>#REF!</v>
      </c>
      <c r="L54" s="10" t="e">
        <f>IF(H54=0,"-",E54/H54-1)</f>
        <v>#REF!</v>
      </c>
      <c r="M54" s="39" t="e">
        <f>+H54-'Onglet 1'!E48-'Onglet 2'!E48</f>
        <v>#REF!</v>
      </c>
      <c r="N54" s="1"/>
      <c r="O54" s="5"/>
      <c r="P54" s="93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8"/>
        <v>#REF!</v>
      </c>
      <c r="U54" s="8" t="e">
        <f>SUM(#REF!,#REF!,'MAGASIN 1'!T48,#REF!,#REF!,#REF!,#REF!,#REF!,#REF!,#REF!,#REF!,#REF!,#REF!,#REF!,#REF!,#REF!,#REF!,#REF!,#REF!)</f>
        <v>#REF!</v>
      </c>
      <c r="V54" s="86"/>
      <c r="W54" s="10" t="e">
        <f t="shared" si="19"/>
        <v>#REF!</v>
      </c>
      <c r="X54" s="9" t="e">
        <f>R54-U54</f>
        <v>#REF!</v>
      </c>
      <c r="Y54" s="10" t="e">
        <f>IF(U54=0,"-",R54/U54-1)</f>
        <v>#REF!</v>
      </c>
      <c r="Z54" s="52"/>
      <c r="AA54" s="52"/>
    </row>
    <row r="55" spans="1:27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39"/>
      <c r="N55" s="1"/>
      <c r="O55" s="5"/>
      <c r="P55" s="93"/>
      <c r="Q55" s="6" t="s">
        <v>172</v>
      </c>
      <c r="R55" s="8"/>
      <c r="S55" s="8"/>
      <c r="T55" s="10"/>
      <c r="U55" s="8"/>
      <c r="V55" s="86"/>
      <c r="W55" s="10"/>
      <c r="X55" s="9"/>
      <c r="Y55" s="10"/>
      <c r="Z55" s="52"/>
      <c r="AA55" s="52"/>
    </row>
    <row r="56" spans="1:27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39"/>
      <c r="N56" s="1"/>
      <c r="O56" s="5"/>
      <c r="P56" s="93"/>
      <c r="Q56" s="6" t="s">
        <v>77</v>
      </c>
      <c r="R56" s="8"/>
      <c r="S56" s="8"/>
      <c r="T56" s="10"/>
      <c r="U56" s="8"/>
      <c r="V56" s="86"/>
      <c r="W56" s="10"/>
      <c r="X56" s="9"/>
      <c r="Y56" s="10"/>
      <c r="Z56" s="52"/>
      <c r="AA56" s="52"/>
    </row>
    <row r="57" spans="1:27" ht="9.6" customHeight="1" x14ac:dyDescent="0.2">
      <c r="A57" s="4"/>
      <c r="B57" s="5"/>
      <c r="C57" s="93" t="s">
        <v>171</v>
      </c>
      <c r="D57" s="27"/>
      <c r="E57" s="29" t="e">
        <f>SUM(#REF!,#REF!,'MAGASIN 1'!D49,#REF!,#REF!,#REF!,#REF!,#REF!,#REF!,#REF!,#REF!,#REF!,#REF!,#REF!,#REF!,#REF!,#REF!,#REF!,#REF!)</f>
        <v>#REF!</v>
      </c>
      <c r="F57" s="29"/>
      <c r="G57" s="31" t="e">
        <f t="shared" ref="G57:G74" si="24">+E57/E$75</f>
        <v>#REF!</v>
      </c>
      <c r="H57" s="29" t="e">
        <f>SUM(#REF!,#REF!,'MAGASIN 1'!E49,#REF!,#REF!,#REF!,#REF!,#REF!,#REF!,#REF!,#REF!,#REF!,#REF!,#REF!,#REF!,#REF!,#REF!,#REF!,#REF!)</f>
        <v>#REF!</v>
      </c>
      <c r="I57" s="89"/>
      <c r="J57" s="31" t="e">
        <f t="shared" ref="J57:J75" si="25">+H57/H$75</f>
        <v>#REF!</v>
      </c>
      <c r="K57" s="30" t="e">
        <f t="shared" si="2"/>
        <v>#REF!</v>
      </c>
      <c r="L57" s="31" t="e">
        <f t="shared" si="3"/>
        <v>#REF!</v>
      </c>
      <c r="M57" s="39" t="e">
        <f>+H57-'Onglet 1'!E49-'Onglet 2'!E49</f>
        <v>#REF!</v>
      </c>
      <c r="N57" s="1"/>
      <c r="O57" s="5"/>
      <c r="P57" s="93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26">+R57/R$75</f>
        <v>#REF!</v>
      </c>
      <c r="U57" s="29" t="e">
        <f>SUM(#REF!,#REF!,'MAGASIN 1'!T49,#REF!,#REF!,#REF!,#REF!,#REF!,#REF!,#REF!,#REF!,#REF!,#REF!,#REF!,#REF!,#REF!,#REF!,#REF!,#REF!)</f>
        <v>#REF!</v>
      </c>
      <c r="V57" s="89"/>
      <c r="W57" s="31" t="e">
        <f t="shared" ref="W57:W75" si="27">+U57/U$75</f>
        <v>#REF!</v>
      </c>
      <c r="X57" s="30" t="e">
        <f t="shared" ref="X57:X62" si="28">R57-U57</f>
        <v>#REF!</v>
      </c>
      <c r="Y57" s="31" t="e">
        <f t="shared" ref="Y57:Y62" si="29">IF(U57=0,"-",R57/U57-1)</f>
        <v>#REF!</v>
      </c>
      <c r="Z57" s="52"/>
      <c r="AA57" s="52"/>
    </row>
    <row r="58" spans="1:27" ht="9.6" customHeight="1" x14ac:dyDescent="0.2">
      <c r="A58" s="4"/>
      <c r="B58" s="26" t="s">
        <v>23</v>
      </c>
      <c r="C58" s="96"/>
      <c r="D58" s="6"/>
      <c r="E58" s="29" t="e">
        <f>SUM(#REF!,#REF!,'MAGASIN 1'!D50,#REF!,#REF!,#REF!,#REF!,#REF!,#REF!,#REF!,#REF!,#REF!,#REF!,#REF!,#REF!,#REF!,#REF!,#REF!,#REF!)</f>
        <v>#REF!</v>
      </c>
      <c r="F58" s="29"/>
      <c r="G58" s="31" t="e">
        <f t="shared" si="24"/>
        <v>#REF!</v>
      </c>
      <c r="H58" s="29" t="e">
        <f>SUM(#REF!,#REF!,'MAGASIN 1'!E50,#REF!,#REF!,#REF!,#REF!,#REF!,#REF!,#REF!,#REF!,#REF!,#REF!,#REF!,#REF!,#REF!,#REF!,#REF!,#REF!)</f>
        <v>#REF!</v>
      </c>
      <c r="I58" s="89"/>
      <c r="J58" s="31" t="e">
        <f t="shared" si="25"/>
        <v>#REF!</v>
      </c>
      <c r="K58" s="30" t="e">
        <f t="shared" si="2"/>
        <v>#REF!</v>
      </c>
      <c r="L58" s="31" t="e">
        <f t="shared" si="3"/>
        <v>#REF!</v>
      </c>
      <c r="M58" s="39" t="e">
        <f>+H58-'Onglet 1'!E50-'Onglet 2'!E50</f>
        <v>#REF!</v>
      </c>
      <c r="N58" s="1"/>
      <c r="O58" s="26" t="s">
        <v>23</v>
      </c>
      <c r="P58" s="96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26"/>
        <v>#REF!</v>
      </c>
      <c r="U58" s="29" t="e">
        <f>SUM(#REF!,#REF!,'MAGASIN 1'!T50,#REF!,#REF!,#REF!,#REF!,#REF!,#REF!,#REF!,#REF!,#REF!,#REF!,#REF!,#REF!,#REF!,#REF!,#REF!,#REF!)</f>
        <v>#REF!</v>
      </c>
      <c r="V58" s="89"/>
      <c r="W58" s="31" t="e">
        <f t="shared" si="27"/>
        <v>#REF!</v>
      </c>
      <c r="X58" s="30" t="e">
        <f t="shared" si="28"/>
        <v>#REF!</v>
      </c>
      <c r="Y58" s="31" t="e">
        <f t="shared" si="29"/>
        <v>#REF!</v>
      </c>
      <c r="Z58" s="54" t="e">
        <f>+SUM(R59:R65)-R58</f>
        <v>#REF!</v>
      </c>
      <c r="AA58" s="54">
        <f>+SUM(S59:S65)-S58</f>
        <v>0</v>
      </c>
    </row>
    <row r="59" spans="1:27" ht="9.6" customHeight="1" x14ac:dyDescent="0.2">
      <c r="A59" s="4"/>
      <c r="B59" s="5"/>
      <c r="C59" s="93" t="s">
        <v>174</v>
      </c>
      <c r="D59" s="71"/>
      <c r="E59" s="8" t="e">
        <f>SUM(#REF!,#REF!,'MAGASIN 1'!D51,#REF!,#REF!,#REF!,#REF!,#REF!,#REF!,#REF!,#REF!,#REF!,#REF!,#REF!,#REF!,#REF!,#REF!,#REF!,#REF!)</f>
        <v>#REF!</v>
      </c>
      <c r="F59" s="8"/>
      <c r="G59" s="10" t="e">
        <f t="shared" si="24"/>
        <v>#REF!</v>
      </c>
      <c r="H59" s="8" t="e">
        <f>SUM(#REF!,#REF!,'MAGASIN 1'!E51,#REF!,#REF!,#REF!,#REF!,#REF!,#REF!,#REF!,#REF!,#REF!,#REF!,#REF!,#REF!,#REF!,#REF!,#REF!,#REF!)</f>
        <v>#REF!</v>
      </c>
      <c r="I59" s="86"/>
      <c r="J59" s="10" t="e">
        <f t="shared" si="25"/>
        <v>#REF!</v>
      </c>
      <c r="K59" s="9" t="e">
        <f t="shared" si="2"/>
        <v>#REF!</v>
      </c>
      <c r="L59" s="10" t="e">
        <f t="shared" si="3"/>
        <v>#REF!</v>
      </c>
      <c r="M59" s="39" t="e">
        <f>+H59-'Onglet 1'!E51-'Onglet 2'!E51</f>
        <v>#REF!</v>
      </c>
      <c r="N59" s="1"/>
      <c r="O59" s="5"/>
      <c r="P59" s="93" t="s">
        <v>174</v>
      </c>
      <c r="Q59" s="71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26"/>
        <v>#REF!</v>
      </c>
      <c r="U59" s="8" t="e">
        <f>SUM(#REF!,#REF!,'MAGASIN 1'!T51,#REF!,#REF!,#REF!,#REF!,#REF!,#REF!,#REF!,#REF!,#REF!,#REF!,#REF!,#REF!,#REF!,#REF!,#REF!,#REF!)</f>
        <v>#REF!</v>
      </c>
      <c r="V59" s="86"/>
      <c r="W59" s="10" t="e">
        <f t="shared" si="27"/>
        <v>#REF!</v>
      </c>
      <c r="X59" s="9" t="e">
        <f t="shared" si="28"/>
        <v>#REF!</v>
      </c>
      <c r="Y59" s="10" t="e">
        <f t="shared" si="29"/>
        <v>#REF!</v>
      </c>
      <c r="Z59" s="52"/>
      <c r="AA59" s="52"/>
    </row>
    <row r="60" spans="1:27" ht="9.6" customHeight="1" x14ac:dyDescent="0.2">
      <c r="A60" s="4"/>
      <c r="B60" s="5"/>
      <c r="C60" s="93" t="s">
        <v>175</v>
      </c>
      <c r="D60" s="71"/>
      <c r="E60" s="8" t="e">
        <f>SUM(#REF!,#REF!,'MAGASIN 1'!D52,#REF!,#REF!,#REF!,#REF!,#REF!,#REF!,#REF!,#REF!,#REF!,#REF!,#REF!,#REF!,#REF!,#REF!,#REF!,#REF!)</f>
        <v>#REF!</v>
      </c>
      <c r="F60" s="8"/>
      <c r="G60" s="10" t="e">
        <f t="shared" si="24"/>
        <v>#REF!</v>
      </c>
      <c r="H60" s="8" t="e">
        <f>SUM(#REF!,#REF!,'MAGASIN 1'!E52,#REF!,#REF!,#REF!,#REF!,#REF!,#REF!,#REF!,#REF!,#REF!,#REF!,#REF!,#REF!,#REF!,#REF!,#REF!,#REF!)</f>
        <v>#REF!</v>
      </c>
      <c r="I60" s="86"/>
      <c r="J60" s="10" t="e">
        <f t="shared" si="25"/>
        <v>#REF!</v>
      </c>
      <c r="K60" s="9" t="e">
        <f t="shared" si="2"/>
        <v>#REF!</v>
      </c>
      <c r="L60" s="10" t="e">
        <f t="shared" si="3"/>
        <v>#REF!</v>
      </c>
      <c r="M60" s="39" t="e">
        <f>+H60-'Onglet 1'!E52-'Onglet 2'!E52</f>
        <v>#REF!</v>
      </c>
      <c r="N60" s="1"/>
      <c r="O60" s="5"/>
      <c r="P60" s="93" t="s">
        <v>175</v>
      </c>
      <c r="Q60" s="71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26"/>
        <v>#REF!</v>
      </c>
      <c r="U60" s="8" t="e">
        <f>SUM(#REF!,#REF!,'MAGASIN 1'!T52,#REF!,#REF!,#REF!,#REF!,#REF!,#REF!,#REF!,#REF!,#REF!,#REF!,#REF!,#REF!,#REF!,#REF!,#REF!,#REF!)</f>
        <v>#REF!</v>
      </c>
      <c r="V60" s="86"/>
      <c r="W60" s="10" t="e">
        <f t="shared" si="27"/>
        <v>#REF!</v>
      </c>
      <c r="X60" s="9" t="e">
        <f t="shared" si="28"/>
        <v>#REF!</v>
      </c>
      <c r="Y60" s="10" t="e">
        <f t="shared" si="29"/>
        <v>#REF!</v>
      </c>
      <c r="Z60" s="52"/>
      <c r="AA60" s="52"/>
    </row>
    <row r="61" spans="1:27" ht="9.6" customHeight="1" x14ac:dyDescent="0.2">
      <c r="A61" s="4"/>
      <c r="B61" s="5"/>
      <c r="C61" s="93" t="s">
        <v>25</v>
      </c>
      <c r="D61" s="71"/>
      <c r="E61" s="8" t="e">
        <f>SUM(#REF!,#REF!,'MAGASIN 1'!D53,#REF!,#REF!,#REF!,#REF!,#REF!,#REF!,#REF!,#REF!,#REF!,#REF!,#REF!,#REF!,#REF!,#REF!,#REF!,#REF!)</f>
        <v>#REF!</v>
      </c>
      <c r="F61" s="8"/>
      <c r="G61" s="10" t="e">
        <f t="shared" si="24"/>
        <v>#REF!</v>
      </c>
      <c r="H61" s="8" t="e">
        <f>SUM(#REF!,#REF!,'MAGASIN 1'!E53,#REF!,#REF!,#REF!,#REF!,#REF!,#REF!,#REF!,#REF!,#REF!,#REF!,#REF!,#REF!,#REF!,#REF!,#REF!,#REF!)</f>
        <v>#REF!</v>
      </c>
      <c r="I61" s="86"/>
      <c r="J61" s="10" t="e">
        <f t="shared" si="25"/>
        <v>#REF!</v>
      </c>
      <c r="K61" s="9" t="e">
        <f t="shared" si="2"/>
        <v>#REF!</v>
      </c>
      <c r="L61" s="10" t="e">
        <f t="shared" si="3"/>
        <v>#REF!</v>
      </c>
      <c r="M61" s="39" t="e">
        <f>+H61-'Onglet 1'!E53-'Onglet 2'!E53</f>
        <v>#REF!</v>
      </c>
      <c r="N61" s="1"/>
      <c r="O61" s="5"/>
      <c r="P61" s="93" t="s">
        <v>25</v>
      </c>
      <c r="Q61" s="71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26"/>
        <v>#REF!</v>
      </c>
      <c r="U61" s="8" t="e">
        <f>SUM(#REF!,#REF!,'MAGASIN 1'!T53,#REF!,#REF!,#REF!,#REF!,#REF!,#REF!,#REF!,#REF!,#REF!,#REF!,#REF!,#REF!,#REF!,#REF!,#REF!,#REF!)</f>
        <v>#REF!</v>
      </c>
      <c r="V61" s="86"/>
      <c r="W61" s="10" t="e">
        <f t="shared" si="27"/>
        <v>#REF!</v>
      </c>
      <c r="X61" s="9" t="e">
        <f t="shared" si="28"/>
        <v>#REF!</v>
      </c>
      <c r="Y61" s="10" t="e">
        <f t="shared" si="29"/>
        <v>#REF!</v>
      </c>
      <c r="Z61" s="52"/>
      <c r="AA61" s="52"/>
    </row>
    <row r="62" spans="1:27" ht="9.6" customHeight="1" x14ac:dyDescent="0.2">
      <c r="A62" s="4"/>
      <c r="B62" s="5"/>
      <c r="C62" s="93" t="s">
        <v>176</v>
      </c>
      <c r="D62" s="71"/>
      <c r="E62" s="8" t="e">
        <f>SUM(#REF!,#REF!,'MAGASIN 1'!D54,#REF!,#REF!,#REF!,#REF!,#REF!,#REF!,#REF!,#REF!,#REF!,#REF!,#REF!,#REF!,#REF!,#REF!,#REF!,#REF!)</f>
        <v>#REF!</v>
      </c>
      <c r="F62" s="8"/>
      <c r="G62" s="10" t="e">
        <f t="shared" si="24"/>
        <v>#REF!</v>
      </c>
      <c r="H62" s="8" t="e">
        <f>SUM(#REF!,#REF!,'MAGASIN 1'!E54,#REF!,#REF!,#REF!,#REF!,#REF!,#REF!,#REF!,#REF!,#REF!,#REF!,#REF!,#REF!,#REF!,#REF!,#REF!,#REF!)</f>
        <v>#REF!</v>
      </c>
      <c r="I62" s="86"/>
      <c r="J62" s="10" t="e">
        <f t="shared" si="25"/>
        <v>#REF!</v>
      </c>
      <c r="K62" s="9" t="e">
        <f t="shared" si="2"/>
        <v>#REF!</v>
      </c>
      <c r="L62" s="10" t="e">
        <f t="shared" si="3"/>
        <v>#REF!</v>
      </c>
      <c r="M62" s="39" t="e">
        <f>+H62-'Onglet 1'!E54-'Onglet 2'!E54</f>
        <v>#REF!</v>
      </c>
      <c r="N62" s="1"/>
      <c r="O62" s="5"/>
      <c r="P62" s="93" t="s">
        <v>176</v>
      </c>
      <c r="Q62" s="71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26"/>
        <v>#REF!</v>
      </c>
      <c r="U62" s="8" t="e">
        <f>SUM(#REF!,#REF!,'MAGASIN 1'!T54,#REF!,#REF!,#REF!,#REF!,#REF!,#REF!,#REF!,#REF!,#REF!,#REF!,#REF!,#REF!,#REF!,#REF!,#REF!,#REF!)</f>
        <v>#REF!</v>
      </c>
      <c r="V62" s="86"/>
      <c r="W62" s="10" t="e">
        <f t="shared" si="27"/>
        <v>#REF!</v>
      </c>
      <c r="X62" s="9" t="e">
        <f t="shared" si="28"/>
        <v>#REF!</v>
      </c>
      <c r="Y62" s="10" t="e">
        <f t="shared" si="29"/>
        <v>#REF!</v>
      </c>
      <c r="Z62" s="52"/>
      <c r="AA62" s="52"/>
    </row>
    <row r="63" spans="1:27" ht="9.6" customHeight="1" x14ac:dyDescent="0.2">
      <c r="A63" s="4"/>
      <c r="B63" s="5"/>
      <c r="C63" s="93" t="s">
        <v>177</v>
      </c>
      <c r="D63" s="71"/>
      <c r="E63" s="8" t="e">
        <f>SUM(#REF!,#REF!,'MAGASIN 1'!D55,#REF!,#REF!,#REF!,#REF!,#REF!,#REF!,#REF!,#REF!,#REF!,#REF!,#REF!,#REF!,#REF!,#REF!,#REF!,#REF!)</f>
        <v>#REF!</v>
      </c>
      <c r="F63" s="8"/>
      <c r="G63" s="10" t="e">
        <f t="shared" si="24"/>
        <v>#REF!</v>
      </c>
      <c r="H63" s="8" t="e">
        <f>SUM(#REF!,#REF!,'MAGASIN 1'!E55,#REF!,#REF!,#REF!,#REF!,#REF!,#REF!,#REF!,#REF!,#REF!,#REF!,#REF!,#REF!,#REF!,#REF!,#REF!,#REF!)</f>
        <v>#REF!</v>
      </c>
      <c r="I63" s="86"/>
      <c r="J63" s="10" t="e">
        <f t="shared" si="25"/>
        <v>#REF!</v>
      </c>
      <c r="K63" s="9" t="e">
        <f>E63-H63</f>
        <v>#REF!</v>
      </c>
      <c r="L63" s="10" t="e">
        <f>IF(H63=0,"-",E63/H63-1)</f>
        <v>#REF!</v>
      </c>
      <c r="M63" s="39" t="e">
        <f>+H63-'Onglet 1'!E55-'Onglet 2'!E55</f>
        <v>#REF!</v>
      </c>
      <c r="N63" s="1"/>
      <c r="O63" s="5"/>
      <c r="P63" s="93" t="s">
        <v>177</v>
      </c>
      <c r="Q63" s="71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26"/>
        <v>#REF!</v>
      </c>
      <c r="U63" s="8" t="e">
        <f>SUM(#REF!,#REF!,'MAGASIN 1'!T55,#REF!,#REF!,#REF!,#REF!,#REF!,#REF!,#REF!,#REF!,#REF!,#REF!,#REF!,#REF!,#REF!,#REF!,#REF!,#REF!)</f>
        <v>#REF!</v>
      </c>
      <c r="V63" s="86"/>
      <c r="W63" s="10" t="e">
        <f t="shared" si="27"/>
        <v>#REF!</v>
      </c>
      <c r="X63" s="9" t="e">
        <f>R63-U63</f>
        <v>#REF!</v>
      </c>
      <c r="Y63" s="10" t="e">
        <f>IF(U63=0,"-",R63/U63-1)</f>
        <v>#REF!</v>
      </c>
      <c r="Z63" s="52"/>
      <c r="AA63" s="52"/>
    </row>
    <row r="64" spans="1:27" ht="9.6" customHeight="1" x14ac:dyDescent="0.2">
      <c r="A64" s="4"/>
      <c r="B64" s="5"/>
      <c r="C64" s="93" t="s">
        <v>178</v>
      </c>
      <c r="D64" s="71"/>
      <c r="E64" s="8" t="e">
        <f>SUM(#REF!,#REF!,'MAGASIN 1'!D56,#REF!,#REF!,#REF!,#REF!,#REF!,#REF!,#REF!,#REF!,#REF!,#REF!,#REF!,#REF!,#REF!,#REF!,#REF!,#REF!)</f>
        <v>#REF!</v>
      </c>
      <c r="F64" s="8"/>
      <c r="G64" s="10" t="e">
        <f t="shared" si="24"/>
        <v>#REF!</v>
      </c>
      <c r="H64" s="8" t="e">
        <f>SUM(#REF!,#REF!,'MAGASIN 1'!E56,#REF!,#REF!,#REF!,#REF!,#REF!,#REF!,#REF!,#REF!,#REF!,#REF!,#REF!,#REF!,#REF!,#REF!,#REF!,#REF!)</f>
        <v>#REF!</v>
      </c>
      <c r="I64" s="86"/>
      <c r="J64" s="10" t="e">
        <f t="shared" si="25"/>
        <v>#REF!</v>
      </c>
      <c r="K64" s="9" t="e">
        <f t="shared" si="2"/>
        <v>#REF!</v>
      </c>
      <c r="L64" s="10" t="e">
        <f t="shared" si="3"/>
        <v>#REF!</v>
      </c>
      <c r="M64" s="39" t="e">
        <f>+H64-'Onglet 1'!E56-'Onglet 2'!E56</f>
        <v>#REF!</v>
      </c>
      <c r="N64" s="1"/>
      <c r="O64" s="5"/>
      <c r="P64" s="93" t="s">
        <v>178</v>
      </c>
      <c r="Q64" s="71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26"/>
        <v>#REF!</v>
      </c>
      <c r="U64" s="8" t="e">
        <f>SUM(#REF!,#REF!,'MAGASIN 1'!T56,#REF!,#REF!,#REF!,#REF!,#REF!,#REF!,#REF!,#REF!,#REF!,#REF!,#REF!,#REF!,#REF!,#REF!,#REF!,#REF!)</f>
        <v>#REF!</v>
      </c>
      <c r="V64" s="86"/>
      <c r="W64" s="10" t="e">
        <f t="shared" si="27"/>
        <v>#REF!</v>
      </c>
      <c r="X64" s="9" t="e">
        <f t="shared" ref="X64:X75" si="30">R64-U64</f>
        <v>#REF!</v>
      </c>
      <c r="Y64" s="10" t="e">
        <f t="shared" ref="Y64:Y75" si="31">IF(U64=0,"-",R64/U64-1)</f>
        <v>#REF!</v>
      </c>
      <c r="Z64" s="52"/>
      <c r="AA64" s="52"/>
    </row>
    <row r="65" spans="1:27" ht="9.6" customHeight="1" x14ac:dyDescent="0.2">
      <c r="A65" s="4"/>
      <c r="B65" s="26" t="s">
        <v>19</v>
      </c>
      <c r="C65" s="93"/>
      <c r="D65" s="6"/>
      <c r="E65" s="8" t="e">
        <f>SUM(#REF!,#REF!,'MAGASIN 1'!D57,#REF!,#REF!,#REF!,#REF!,#REF!,#REF!,#REF!,#REF!,#REF!,#REF!,#REF!,#REF!,#REF!,#REF!,#REF!,#REF!)</f>
        <v>#REF!</v>
      </c>
      <c r="F65" s="8"/>
      <c r="G65" s="10" t="e">
        <f t="shared" si="24"/>
        <v>#REF!</v>
      </c>
      <c r="H65" s="8" t="e">
        <f>SUM(#REF!,#REF!,'MAGASIN 1'!E57,#REF!,#REF!,#REF!,#REF!,#REF!,#REF!,#REF!,#REF!,#REF!,#REF!,#REF!,#REF!,#REF!,#REF!,#REF!,#REF!)</f>
        <v>#REF!</v>
      </c>
      <c r="I65" s="86"/>
      <c r="J65" s="10" t="e">
        <f t="shared" si="25"/>
        <v>#REF!</v>
      </c>
      <c r="K65" s="9" t="e">
        <f t="shared" si="2"/>
        <v>#REF!</v>
      </c>
      <c r="L65" s="10" t="e">
        <f t="shared" si="3"/>
        <v>#REF!</v>
      </c>
      <c r="M65" s="39" t="e">
        <f>+H65-'Onglet 1'!E57-'Onglet 2'!E57</f>
        <v>#REF!</v>
      </c>
      <c r="N65" s="1"/>
      <c r="O65" s="26" t="s">
        <v>19</v>
      </c>
      <c r="P65" s="93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26"/>
        <v>#REF!</v>
      </c>
      <c r="U65" s="8" t="e">
        <f>SUM(#REF!,#REF!,'MAGASIN 1'!T57,#REF!,#REF!,#REF!,#REF!,#REF!,#REF!,#REF!,#REF!,#REF!,#REF!,#REF!,#REF!,#REF!,#REF!,#REF!,#REF!)</f>
        <v>#REF!</v>
      </c>
      <c r="V65" s="86"/>
      <c r="W65" s="10" t="e">
        <f t="shared" si="27"/>
        <v>#REF!</v>
      </c>
      <c r="X65" s="9" t="e">
        <f t="shared" si="30"/>
        <v>#REF!</v>
      </c>
      <c r="Y65" s="10" t="e">
        <f t="shared" si="31"/>
        <v>#REF!</v>
      </c>
      <c r="Z65" s="52"/>
      <c r="AA65" s="52"/>
    </row>
    <row r="66" spans="1:27" ht="9.6" customHeight="1" x14ac:dyDescent="0.2">
      <c r="A66" s="4"/>
      <c r="B66" s="5"/>
      <c r="C66" s="93" t="s">
        <v>179</v>
      </c>
      <c r="D66" s="27"/>
      <c r="E66" s="29" t="e">
        <f>SUM(#REF!,#REF!,'MAGASIN 1'!D58,#REF!,#REF!,#REF!,#REF!,#REF!,#REF!,#REF!,#REF!,#REF!,#REF!,#REF!,#REF!,#REF!,#REF!,#REF!,#REF!)</f>
        <v>#REF!</v>
      </c>
      <c r="F66" s="29"/>
      <c r="G66" s="31" t="e">
        <f t="shared" si="24"/>
        <v>#REF!</v>
      </c>
      <c r="H66" s="29" t="e">
        <f>SUM(#REF!,#REF!,'MAGASIN 1'!E58,#REF!,#REF!,#REF!,#REF!,#REF!,#REF!,#REF!,#REF!,#REF!,#REF!,#REF!,#REF!,#REF!,#REF!,#REF!,#REF!)</f>
        <v>#REF!</v>
      </c>
      <c r="I66" s="89"/>
      <c r="J66" s="31" t="e">
        <f t="shared" si="25"/>
        <v>#REF!</v>
      </c>
      <c r="K66" s="30" t="e">
        <f t="shared" si="2"/>
        <v>#REF!</v>
      </c>
      <c r="L66" s="31" t="e">
        <f t="shared" si="3"/>
        <v>#REF!</v>
      </c>
      <c r="M66" s="39" t="e">
        <f>+H66-'Onglet 1'!E58-'Onglet 2'!E58</f>
        <v>#REF!</v>
      </c>
      <c r="N66" s="1"/>
      <c r="O66" s="5"/>
      <c r="P66" s="93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26"/>
        <v>#REF!</v>
      </c>
      <c r="U66" s="29" t="e">
        <f>SUM(#REF!,#REF!,'MAGASIN 1'!T58,#REF!,#REF!,#REF!,#REF!,#REF!,#REF!,#REF!,#REF!,#REF!,#REF!,#REF!,#REF!,#REF!,#REF!,#REF!,#REF!)</f>
        <v>#REF!</v>
      </c>
      <c r="V66" s="89"/>
      <c r="W66" s="31" t="e">
        <f t="shared" si="27"/>
        <v>#REF!</v>
      </c>
      <c r="X66" s="30" t="e">
        <f t="shared" si="30"/>
        <v>#REF!</v>
      </c>
      <c r="Y66" s="31" t="e">
        <f t="shared" si="31"/>
        <v>#REF!</v>
      </c>
      <c r="Z66" s="54" t="e">
        <f>+SUM(R67:R75)-R66</f>
        <v>#REF!</v>
      </c>
      <c r="AA66" s="54">
        <f>+SUM(S67:S75)-S66</f>
        <v>0</v>
      </c>
    </row>
    <row r="67" spans="1:27" ht="9.6" customHeight="1" x14ac:dyDescent="0.2">
      <c r="A67" s="4"/>
      <c r="B67" s="5"/>
      <c r="C67" s="93" t="s">
        <v>180</v>
      </c>
      <c r="D67" s="6"/>
      <c r="E67" s="8" t="e">
        <f>SUM(#REF!,#REF!,'MAGASIN 1'!D59,#REF!,#REF!,#REF!,#REF!,#REF!,#REF!,#REF!,#REF!,#REF!,#REF!,#REF!,#REF!,#REF!,#REF!,#REF!,#REF!)</f>
        <v>#REF!</v>
      </c>
      <c r="F67" s="8"/>
      <c r="G67" s="10" t="e">
        <f t="shared" si="24"/>
        <v>#REF!</v>
      </c>
      <c r="H67" s="8" t="e">
        <f>SUM(#REF!,#REF!,'MAGASIN 1'!E59,#REF!,#REF!,#REF!,#REF!,#REF!,#REF!,#REF!,#REF!,#REF!,#REF!,#REF!,#REF!,#REF!,#REF!,#REF!,#REF!)</f>
        <v>#REF!</v>
      </c>
      <c r="I67" s="86"/>
      <c r="J67" s="10" t="e">
        <f t="shared" si="25"/>
        <v>#REF!</v>
      </c>
      <c r="K67" s="9" t="e">
        <f t="shared" ref="K67:K75" si="32">E67-H67</f>
        <v>#REF!</v>
      </c>
      <c r="L67" s="10" t="e">
        <f t="shared" ref="L67:L75" si="33">IF(H67=0,"-",E67/H67-1)</f>
        <v>#REF!</v>
      </c>
      <c r="M67" s="39" t="e">
        <f>+H67-'Onglet 1'!E59-'Onglet 2'!E59</f>
        <v>#REF!</v>
      </c>
      <c r="N67" s="1"/>
      <c r="O67" s="5"/>
      <c r="P67" s="93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26"/>
        <v>#REF!</v>
      </c>
      <c r="U67" s="8" t="e">
        <f>SUM(#REF!,#REF!,'MAGASIN 1'!T59,#REF!,#REF!,#REF!,#REF!,#REF!,#REF!,#REF!,#REF!,#REF!,#REF!,#REF!,#REF!,#REF!,#REF!,#REF!,#REF!)</f>
        <v>#REF!</v>
      </c>
      <c r="V67" s="86"/>
      <c r="W67" s="10" t="e">
        <f t="shared" si="27"/>
        <v>#REF!</v>
      </c>
      <c r="X67" s="9" t="e">
        <f t="shared" si="30"/>
        <v>#REF!</v>
      </c>
      <c r="Y67" s="10" t="e">
        <f t="shared" si="31"/>
        <v>#REF!</v>
      </c>
      <c r="Z67" s="52"/>
      <c r="AA67" s="52"/>
    </row>
    <row r="68" spans="1:27" ht="9.6" customHeight="1" x14ac:dyDescent="0.2">
      <c r="A68" s="4"/>
      <c r="B68" s="5"/>
      <c r="C68" s="93" t="s">
        <v>181</v>
      </c>
      <c r="D68" s="6"/>
      <c r="E68" s="8" t="e">
        <f>SUM(#REF!,#REF!,'MAGASIN 1'!D60,#REF!,#REF!,#REF!,#REF!,#REF!,#REF!,#REF!,#REF!,#REF!,#REF!,#REF!,#REF!,#REF!,#REF!,#REF!,#REF!)</f>
        <v>#REF!</v>
      </c>
      <c r="F68" s="8"/>
      <c r="G68" s="10" t="e">
        <f t="shared" si="24"/>
        <v>#REF!</v>
      </c>
      <c r="H68" s="8" t="e">
        <f>SUM(#REF!,#REF!,'MAGASIN 1'!E60,#REF!,#REF!,#REF!,#REF!,#REF!,#REF!,#REF!,#REF!,#REF!,#REF!,#REF!,#REF!,#REF!,#REF!,#REF!,#REF!)</f>
        <v>#REF!</v>
      </c>
      <c r="I68" s="86"/>
      <c r="J68" s="10" t="e">
        <f t="shared" si="25"/>
        <v>#REF!</v>
      </c>
      <c r="K68" s="9" t="e">
        <f t="shared" si="32"/>
        <v>#REF!</v>
      </c>
      <c r="L68" s="10" t="e">
        <f t="shared" si="33"/>
        <v>#REF!</v>
      </c>
      <c r="M68" s="39" t="e">
        <f>+H68-'Onglet 1'!E60-'Onglet 2'!E60</f>
        <v>#REF!</v>
      </c>
      <c r="N68" s="1"/>
      <c r="O68" s="5"/>
      <c r="P68" s="93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26"/>
        <v>#REF!</v>
      </c>
      <c r="U68" s="8" t="e">
        <f>SUM(#REF!,#REF!,'MAGASIN 1'!T60,#REF!,#REF!,#REF!,#REF!,#REF!,#REF!,#REF!,#REF!,#REF!,#REF!,#REF!,#REF!,#REF!,#REF!,#REF!,#REF!)</f>
        <v>#REF!</v>
      </c>
      <c r="V68" s="86"/>
      <c r="W68" s="10" t="e">
        <f t="shared" si="27"/>
        <v>#REF!</v>
      </c>
      <c r="X68" s="9" t="e">
        <f t="shared" si="30"/>
        <v>#REF!</v>
      </c>
      <c r="Y68" s="10" t="e">
        <f t="shared" si="31"/>
        <v>#REF!</v>
      </c>
      <c r="Z68" s="52"/>
      <c r="AA68" s="52"/>
    </row>
    <row r="69" spans="1:27" ht="9.6" customHeight="1" x14ac:dyDescent="0.2">
      <c r="A69" s="4"/>
      <c r="B69" s="5"/>
      <c r="C69" s="93" t="s">
        <v>182</v>
      </c>
      <c r="D69" s="6"/>
      <c r="E69" s="8" t="e">
        <f>SUM(#REF!,#REF!,'MAGASIN 1'!D61,#REF!,#REF!,#REF!,#REF!,#REF!,#REF!,#REF!,#REF!,#REF!,#REF!,#REF!,#REF!,#REF!,#REF!,#REF!,#REF!)</f>
        <v>#REF!</v>
      </c>
      <c r="F69" s="8"/>
      <c r="G69" s="10" t="e">
        <f t="shared" si="24"/>
        <v>#REF!</v>
      </c>
      <c r="H69" s="8" t="e">
        <f>SUM(#REF!,#REF!,'MAGASIN 1'!E61,#REF!,#REF!,#REF!,#REF!,#REF!,#REF!,#REF!,#REF!,#REF!,#REF!,#REF!,#REF!,#REF!,#REF!,#REF!,#REF!)</f>
        <v>#REF!</v>
      </c>
      <c r="I69" s="86"/>
      <c r="J69" s="10" t="e">
        <f t="shared" si="25"/>
        <v>#REF!</v>
      </c>
      <c r="K69" s="9" t="e">
        <f t="shared" si="32"/>
        <v>#REF!</v>
      </c>
      <c r="L69" s="10" t="e">
        <f t="shared" si="33"/>
        <v>#REF!</v>
      </c>
      <c r="M69" s="39" t="e">
        <f>+H69-'Onglet 1'!E61-'Onglet 2'!E61</f>
        <v>#REF!</v>
      </c>
      <c r="N69" s="1"/>
      <c r="O69" s="5"/>
      <c r="P69" s="93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26"/>
        <v>#REF!</v>
      </c>
      <c r="U69" s="8" t="e">
        <f>SUM(#REF!,#REF!,'MAGASIN 1'!T61,#REF!,#REF!,#REF!,#REF!,#REF!,#REF!,#REF!,#REF!,#REF!,#REF!,#REF!,#REF!,#REF!,#REF!,#REF!,#REF!)</f>
        <v>#REF!</v>
      </c>
      <c r="V69" s="86"/>
      <c r="W69" s="10" t="e">
        <f t="shared" si="27"/>
        <v>#REF!</v>
      </c>
      <c r="X69" s="9" t="e">
        <f t="shared" si="30"/>
        <v>#REF!</v>
      </c>
      <c r="Y69" s="10" t="e">
        <f t="shared" si="31"/>
        <v>#REF!</v>
      </c>
      <c r="Z69" s="52"/>
      <c r="AA69" s="52"/>
    </row>
    <row r="70" spans="1:27" ht="9.6" customHeight="1" x14ac:dyDescent="0.2">
      <c r="A70" s="4"/>
      <c r="B70" s="5"/>
      <c r="C70" s="93" t="s">
        <v>183</v>
      </c>
      <c r="D70" s="6"/>
      <c r="E70" s="8" t="e">
        <f>SUM(#REF!,#REF!,'MAGASIN 1'!D62,#REF!,#REF!,#REF!,#REF!,#REF!,#REF!,#REF!,#REF!,#REF!,#REF!,#REF!,#REF!,#REF!,#REF!,#REF!,#REF!)</f>
        <v>#REF!</v>
      </c>
      <c r="F70" s="8"/>
      <c r="G70" s="10" t="e">
        <f t="shared" si="24"/>
        <v>#REF!</v>
      </c>
      <c r="H70" s="8" t="e">
        <f>SUM(#REF!,#REF!,'MAGASIN 1'!E62,#REF!,#REF!,#REF!,#REF!,#REF!,#REF!,#REF!,#REF!,#REF!,#REF!,#REF!,#REF!,#REF!,#REF!,#REF!,#REF!)</f>
        <v>#REF!</v>
      </c>
      <c r="I70" s="86"/>
      <c r="J70" s="10" t="e">
        <f t="shared" si="25"/>
        <v>#REF!</v>
      </c>
      <c r="K70" s="9" t="e">
        <f t="shared" si="32"/>
        <v>#REF!</v>
      </c>
      <c r="L70" s="10" t="e">
        <f t="shared" si="33"/>
        <v>#REF!</v>
      </c>
      <c r="M70" s="39" t="e">
        <f>+H70-'Onglet 1'!E62-'Onglet 2'!E62</f>
        <v>#REF!</v>
      </c>
      <c r="N70" s="1"/>
      <c r="O70" s="5"/>
      <c r="P70" s="93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26"/>
        <v>#REF!</v>
      </c>
      <c r="U70" s="8" t="e">
        <f>SUM(#REF!,#REF!,'MAGASIN 1'!T62,#REF!,#REF!,#REF!,#REF!,#REF!,#REF!,#REF!,#REF!,#REF!,#REF!,#REF!,#REF!,#REF!,#REF!,#REF!,#REF!)</f>
        <v>#REF!</v>
      </c>
      <c r="V70" s="86"/>
      <c r="W70" s="10" t="e">
        <f t="shared" si="27"/>
        <v>#REF!</v>
      </c>
      <c r="X70" s="9" t="e">
        <f t="shared" si="30"/>
        <v>#REF!</v>
      </c>
      <c r="Y70" s="10" t="e">
        <f t="shared" si="31"/>
        <v>#REF!</v>
      </c>
      <c r="Z70" s="52"/>
      <c r="AA70" s="52"/>
    </row>
    <row r="71" spans="1:27" ht="9.6" customHeight="1" x14ac:dyDescent="0.2">
      <c r="A71" s="4"/>
      <c r="B71" s="5"/>
      <c r="C71" s="93" t="s">
        <v>184</v>
      </c>
      <c r="D71" s="6"/>
      <c r="E71" s="8" t="e">
        <f>SUM(#REF!,#REF!,'MAGASIN 1'!D63,#REF!,#REF!,#REF!,#REF!,#REF!,#REF!,#REF!,#REF!,#REF!,#REF!,#REF!,#REF!,#REF!,#REF!,#REF!,#REF!)</f>
        <v>#REF!</v>
      </c>
      <c r="F71" s="8"/>
      <c r="G71" s="10" t="e">
        <f t="shared" si="24"/>
        <v>#REF!</v>
      </c>
      <c r="H71" s="8" t="e">
        <f>SUM(#REF!,#REF!,'MAGASIN 1'!E63,#REF!,#REF!,#REF!,#REF!,#REF!,#REF!,#REF!,#REF!,#REF!,#REF!,#REF!,#REF!,#REF!,#REF!,#REF!,#REF!)</f>
        <v>#REF!</v>
      </c>
      <c r="I71" s="86"/>
      <c r="J71" s="10" t="e">
        <f t="shared" si="25"/>
        <v>#REF!</v>
      </c>
      <c r="K71" s="9" t="e">
        <f t="shared" si="32"/>
        <v>#REF!</v>
      </c>
      <c r="L71" s="10" t="e">
        <f t="shared" si="33"/>
        <v>#REF!</v>
      </c>
      <c r="M71" s="39" t="e">
        <f>+H71-'Onglet 1'!E63-'Onglet 2'!E63</f>
        <v>#REF!</v>
      </c>
      <c r="N71" s="1"/>
      <c r="O71" s="5"/>
      <c r="P71" s="93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26"/>
        <v>#REF!</v>
      </c>
      <c r="U71" s="8" t="e">
        <f>SUM(#REF!,#REF!,'MAGASIN 1'!T63,#REF!,#REF!,#REF!,#REF!,#REF!,#REF!,#REF!,#REF!,#REF!,#REF!,#REF!,#REF!,#REF!,#REF!,#REF!,#REF!)</f>
        <v>#REF!</v>
      </c>
      <c r="V71" s="86"/>
      <c r="W71" s="10" t="e">
        <f t="shared" si="27"/>
        <v>#REF!</v>
      </c>
      <c r="X71" s="9" t="e">
        <f t="shared" si="30"/>
        <v>#REF!</v>
      </c>
      <c r="Y71" s="10" t="e">
        <f t="shared" si="31"/>
        <v>#REF!</v>
      </c>
      <c r="Z71" s="52"/>
      <c r="AA71" s="52"/>
    </row>
    <row r="72" spans="1:27" ht="9.6" customHeight="1" x14ac:dyDescent="0.2">
      <c r="A72" s="4"/>
      <c r="B72" s="100" t="s">
        <v>185</v>
      </c>
      <c r="C72" s="101"/>
      <c r="D72" s="6"/>
      <c r="E72" s="8" t="e">
        <f>SUM(#REF!,#REF!,'MAGASIN 1'!D64,#REF!,#REF!,#REF!,#REF!,#REF!,#REF!,#REF!,#REF!,#REF!,#REF!,#REF!,#REF!,#REF!,#REF!,#REF!,#REF!)</f>
        <v>#REF!</v>
      </c>
      <c r="F72" s="8"/>
      <c r="G72" s="10" t="e">
        <f t="shared" si="24"/>
        <v>#REF!</v>
      </c>
      <c r="H72" s="8" t="e">
        <f>SUM(#REF!,#REF!,'MAGASIN 1'!E64,#REF!,#REF!,#REF!,#REF!,#REF!,#REF!,#REF!,#REF!,#REF!,#REF!,#REF!,#REF!,#REF!,#REF!,#REF!,#REF!)</f>
        <v>#REF!</v>
      </c>
      <c r="I72" s="86"/>
      <c r="J72" s="10" t="e">
        <f t="shared" si="25"/>
        <v>#REF!</v>
      </c>
      <c r="K72" s="9" t="e">
        <f t="shared" si="32"/>
        <v>#REF!</v>
      </c>
      <c r="L72" s="10" t="e">
        <f t="shared" si="33"/>
        <v>#REF!</v>
      </c>
      <c r="M72" s="39" t="e">
        <f>+H72-'Onglet 1'!E64-'Onglet 2'!E64</f>
        <v>#REF!</v>
      </c>
      <c r="N72" s="1"/>
      <c r="O72" s="26" t="s">
        <v>185</v>
      </c>
      <c r="P72" s="93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26"/>
        <v>#REF!</v>
      </c>
      <c r="U72" s="8" t="e">
        <f>SUM(#REF!,#REF!,'MAGASIN 1'!T64,#REF!,#REF!,#REF!,#REF!,#REF!,#REF!,#REF!,#REF!,#REF!,#REF!,#REF!,#REF!,#REF!,#REF!,#REF!,#REF!)</f>
        <v>#REF!</v>
      </c>
      <c r="V72" s="86"/>
      <c r="W72" s="10" t="e">
        <f t="shared" si="27"/>
        <v>#REF!</v>
      </c>
      <c r="X72" s="9" t="e">
        <f t="shared" si="30"/>
        <v>#REF!</v>
      </c>
      <c r="Y72" s="10" t="e">
        <f t="shared" si="31"/>
        <v>#REF!</v>
      </c>
      <c r="Z72" s="52"/>
      <c r="AA72" s="52"/>
    </row>
    <row r="73" spans="1:27" ht="9.6" customHeight="1" x14ac:dyDescent="0.2">
      <c r="A73" s="4"/>
      <c r="B73" s="75"/>
      <c r="C73" s="101" t="s">
        <v>8</v>
      </c>
      <c r="D73" s="6"/>
      <c r="E73" s="8" t="e">
        <f>SUM(#REF!,#REF!,'MAGASIN 1'!D65,#REF!,#REF!,#REF!,#REF!,#REF!,#REF!,#REF!,#REF!,#REF!,#REF!,#REF!,#REF!,#REF!,#REF!,#REF!,#REF!)</f>
        <v>#REF!</v>
      </c>
      <c r="F73" s="8"/>
      <c r="G73" s="10" t="e">
        <f t="shared" si="24"/>
        <v>#REF!</v>
      </c>
      <c r="H73" s="8" t="e">
        <f>SUM(#REF!,#REF!,'MAGASIN 1'!E65,#REF!,#REF!,#REF!,#REF!,#REF!,#REF!,#REF!,#REF!,#REF!,#REF!,#REF!,#REF!,#REF!,#REF!,#REF!,#REF!)</f>
        <v>#REF!</v>
      </c>
      <c r="I73" s="86"/>
      <c r="J73" s="10" t="e">
        <f t="shared" si="25"/>
        <v>#REF!</v>
      </c>
      <c r="K73" s="9" t="e">
        <f t="shared" si="32"/>
        <v>#REF!</v>
      </c>
      <c r="L73" s="10" t="e">
        <f t="shared" si="33"/>
        <v>#REF!</v>
      </c>
      <c r="M73" s="39" t="e">
        <f>+H73-'Onglet 1'!E65-'Onglet 2'!E65</f>
        <v>#REF!</v>
      </c>
      <c r="N73" s="1"/>
      <c r="O73" s="5"/>
      <c r="P73" s="93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26"/>
        <v>#REF!</v>
      </c>
      <c r="U73" s="8" t="e">
        <f>SUM(#REF!,#REF!,'MAGASIN 1'!T65,#REF!,#REF!,#REF!,#REF!,#REF!,#REF!,#REF!,#REF!,#REF!,#REF!,#REF!,#REF!,#REF!,#REF!,#REF!,#REF!)</f>
        <v>#REF!</v>
      </c>
      <c r="V73" s="86"/>
      <c r="W73" s="10" t="e">
        <f t="shared" si="27"/>
        <v>#REF!</v>
      </c>
      <c r="X73" s="9" t="e">
        <f t="shared" si="30"/>
        <v>#REF!</v>
      </c>
      <c r="Y73" s="10" t="e">
        <f t="shared" si="31"/>
        <v>#REF!</v>
      </c>
      <c r="Z73" s="52"/>
      <c r="AA73" s="52"/>
    </row>
    <row r="74" spans="1:27" ht="9.6" customHeight="1" x14ac:dyDescent="0.2">
      <c r="A74" s="4"/>
      <c r="B74" s="100"/>
      <c r="C74" s="101" t="s">
        <v>186</v>
      </c>
      <c r="D74" s="27"/>
      <c r="E74" s="29" t="e">
        <f>SUM(#REF!,#REF!,'MAGASIN 1'!D66,#REF!,#REF!,#REF!,#REF!,#REF!,#REF!,#REF!,#REF!,#REF!,#REF!,#REF!,#REF!,#REF!,#REF!,#REF!,#REF!)</f>
        <v>#REF!</v>
      </c>
      <c r="F74" s="29"/>
      <c r="G74" s="31" t="e">
        <f t="shared" si="24"/>
        <v>#REF!</v>
      </c>
      <c r="H74" s="29" t="e">
        <f>SUM(#REF!,#REF!,'MAGASIN 1'!E66,#REF!,#REF!,#REF!,#REF!,#REF!,#REF!,#REF!,#REF!,#REF!,#REF!,#REF!,#REF!,#REF!,#REF!,#REF!,#REF!)</f>
        <v>#REF!</v>
      </c>
      <c r="I74" s="89"/>
      <c r="J74" s="31" t="e">
        <f t="shared" si="25"/>
        <v>#REF!</v>
      </c>
      <c r="K74" s="30" t="e">
        <f t="shared" si="32"/>
        <v>#REF!</v>
      </c>
      <c r="L74" s="31" t="e">
        <f t="shared" si="33"/>
        <v>#REF!</v>
      </c>
      <c r="M74" s="39" t="e">
        <f>+H74-'Onglet 1'!E66-'Onglet 2'!E66</f>
        <v>#REF!</v>
      </c>
      <c r="N74" s="1"/>
      <c r="O74" s="26"/>
      <c r="P74" s="93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26"/>
        <v>#REF!</v>
      </c>
      <c r="U74" s="29" t="e">
        <f>SUM(#REF!,#REF!,'MAGASIN 1'!T66,#REF!,#REF!,#REF!,#REF!,#REF!,#REF!,#REF!,#REF!,#REF!,#REF!,#REF!,#REF!,#REF!,#REF!,#REF!,#REF!)</f>
        <v>#REF!</v>
      </c>
      <c r="V74" s="89"/>
      <c r="W74" s="31" t="e">
        <f t="shared" si="27"/>
        <v>#REF!</v>
      </c>
      <c r="X74" s="30" t="e">
        <f t="shared" si="30"/>
        <v>#REF!</v>
      </c>
      <c r="Y74" s="31" t="e">
        <f t="shared" si="31"/>
        <v>#REF!</v>
      </c>
      <c r="Z74" s="52"/>
      <c r="AA74" s="52"/>
    </row>
    <row r="75" spans="1:27" ht="9.6" customHeight="1" x14ac:dyDescent="0.2">
      <c r="A75" s="32"/>
      <c r="B75" s="33" t="s">
        <v>29</v>
      </c>
      <c r="C75" s="34"/>
      <c r="D75" s="34"/>
      <c r="E75" s="36" t="e">
        <f>SUM(#REF!,#REF!,'MAGASIN 1'!D87,#REF!,#REF!,#REF!,#REF!,#REF!,#REF!,#REF!,#REF!,#REF!,#REF!,#REF!,#REF!,#REF!,#REF!,#REF!,#REF!)</f>
        <v>#REF!</v>
      </c>
      <c r="F75" s="36"/>
      <c r="G75" s="49" t="e">
        <f>+E75/$E$75</f>
        <v>#REF!</v>
      </c>
      <c r="H75" s="36" t="e">
        <f>SUM(#REF!,#REF!,'MAGASIN 1'!E87,#REF!,#REF!,#REF!,#REF!,#REF!,#REF!,#REF!,#REF!,#REF!,#REF!,#REF!,#REF!,#REF!,#REF!,#REF!,#REF!)</f>
        <v>#REF!</v>
      </c>
      <c r="I75" s="90"/>
      <c r="J75" s="49" t="e">
        <f t="shared" si="25"/>
        <v>#REF!</v>
      </c>
      <c r="K75" s="35" t="e">
        <f t="shared" si="32"/>
        <v>#REF!</v>
      </c>
      <c r="L75" s="37" t="e">
        <f t="shared" si="33"/>
        <v>#REF!</v>
      </c>
      <c r="M75" s="39" t="e">
        <f>+H75-'Onglet 1'!#REF!-'Onglet 2'!#REF!</f>
        <v>#REF!</v>
      </c>
      <c r="N75" s="1"/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49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0"/>
      <c r="W75" s="49" t="e">
        <f t="shared" si="27"/>
        <v>#REF!</v>
      </c>
      <c r="X75" s="35" t="e">
        <f t="shared" si="30"/>
        <v>#REF!</v>
      </c>
      <c r="Y75" s="37" t="e">
        <f t="shared" si="31"/>
        <v>#REF!</v>
      </c>
      <c r="Z75" s="52"/>
      <c r="AA75" s="52"/>
    </row>
    <row r="76" spans="1:27" ht="9.6" customHeight="1" x14ac:dyDescent="0.2"/>
  </sheetData>
  <phoneticPr fontId="9" type="noConversion"/>
  <pageMargins left="0.28000000000000003" right="0.78740157499999996" top="0.25" bottom="0.2" header="0.19" footer="0.15"/>
  <pageSetup paperSize="9" scale="98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indexed="13"/>
  </sheetPr>
  <dimension ref="A1:AA103"/>
  <sheetViews>
    <sheetView workbookViewId="0">
      <selection activeCell="F49" sqref="F49"/>
    </sheetView>
  </sheetViews>
  <sheetFormatPr baseColWidth="10" defaultColWidth="11.5703125" defaultRowHeight="12.75" x14ac:dyDescent="0.2"/>
  <cols>
    <col min="1" max="1" width="13.28515625" bestFit="1" customWidth="1"/>
    <col min="2" max="2" width="2.7109375" customWidth="1"/>
    <col min="3" max="3" width="31.85546875" bestFit="1" customWidth="1"/>
    <col min="4" max="5" width="10.7109375" customWidth="1"/>
    <col min="6" max="7" width="9.7109375" customWidth="1"/>
    <col min="8" max="8" width="7.7109375" bestFit="1" customWidth="1"/>
    <col min="9" max="9" width="5.85546875" bestFit="1" customWidth="1"/>
    <col min="10" max="10" width="11.5703125" customWidth="1"/>
    <col min="11" max="11" width="3.7109375" hidden="1" customWidth="1"/>
    <col min="12" max="12" width="3.28515625" customWidth="1"/>
    <col min="13" max="13" width="4.85546875" customWidth="1"/>
    <col min="14" max="14" width="11.5703125" customWidth="1"/>
    <col min="15" max="15" width="13.28515625" bestFit="1" customWidth="1"/>
    <col min="16" max="16" width="2.7109375" customWidth="1"/>
    <col min="17" max="17" width="15.28515625" bestFit="1" customWidth="1"/>
    <col min="18" max="19" width="10.7109375" customWidth="1"/>
    <col min="20" max="21" width="9.7109375" customWidth="1"/>
    <col min="22" max="22" width="7" customWidth="1"/>
    <col min="23" max="23" width="5.5703125" bestFit="1" customWidth="1"/>
    <col min="24" max="24" width="11.5703125" customWidth="1"/>
    <col min="25" max="25" width="89" hidden="1" customWidth="1"/>
    <col min="26" max="26" width="3.28515625" bestFit="1" customWidth="1"/>
    <col min="27" max="27" width="11.7109375" bestFit="1" customWidth="1"/>
  </cols>
  <sheetData>
    <row r="1" spans="1:27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1"/>
      <c r="N1" s="38"/>
      <c r="O1" s="38" t="str">
        <f>"Mensuel :  "&amp;date!B3&amp;" "&amp;date!C3</f>
        <v>Mensuel :  Octobre 2017</v>
      </c>
      <c r="P1" s="1"/>
      <c r="Q1" s="1"/>
      <c r="R1" s="84" t="s">
        <v>137</v>
      </c>
      <c r="S1" s="84" t="s">
        <v>147</v>
      </c>
      <c r="T1" s="47" t="s">
        <v>74</v>
      </c>
      <c r="U1" s="84" t="s">
        <v>137</v>
      </c>
      <c r="V1" s="84" t="s">
        <v>147</v>
      </c>
      <c r="W1" s="91" t="s">
        <v>148</v>
      </c>
      <c r="X1" s="48"/>
      <c r="Y1" s="84"/>
      <c r="Z1" s="1">
        <v>107</v>
      </c>
      <c r="AA1" s="1"/>
    </row>
    <row r="2" spans="1:27" ht="7.5" customHeight="1" x14ac:dyDescent="0.2">
      <c r="A2" s="1"/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1"/>
      <c r="R2" s="20" t="e">
        <f>#REF!</f>
        <v>#REF!</v>
      </c>
      <c r="S2" s="20">
        <v>2017</v>
      </c>
      <c r="T2" s="83">
        <v>2017</v>
      </c>
      <c r="U2" s="20" t="e">
        <f>#REF!</f>
        <v>#REF!</v>
      </c>
      <c r="V2" s="20">
        <v>2016</v>
      </c>
      <c r="W2" s="84">
        <v>2016</v>
      </c>
      <c r="X2" s="3" t="s">
        <v>44</v>
      </c>
      <c r="Y2" s="3" t="s">
        <v>45</v>
      </c>
      <c r="Z2" s="1"/>
      <c r="AA2" s="1"/>
    </row>
    <row r="3" spans="1:27" ht="9.6" customHeight="1" x14ac:dyDescent="0.2">
      <c r="A3" s="2" t="s">
        <v>0</v>
      </c>
      <c r="B3" s="22" t="s">
        <v>30</v>
      </c>
      <c r="C3" s="95"/>
      <c r="D3" s="23"/>
      <c r="E3" s="29" t="e">
        <f>SUM(#REF!,#REF!,'MAGASIN 1'!D3,#REF!,#REF!,#REF!,#REF!,#REF!,#REF!,#REF!,#REF!,#REF!,#REF!,#REF!,#REF!,#REF!,#REF!,#REF!,#REF!)</f>
        <v>#REF!</v>
      </c>
      <c r="F3" s="29"/>
      <c r="G3" s="25" t="e">
        <f t="shared" ref="G3:G12" si="0">+E3/E$75</f>
        <v>#REF!</v>
      </c>
      <c r="H3" s="29" t="e">
        <f>SUM(#REF!,#REF!,'MAGASIN 1'!E3,#REF!,#REF!,#REF!,#REF!,#REF!,#REF!,#REF!,#REF!,#REF!,#REF!,#REF!,#REF!,#REF!,#REF!,#REF!,#REF!)</f>
        <v>#REF!</v>
      </c>
      <c r="I3" s="85"/>
      <c r="J3" s="25" t="e">
        <f t="shared" ref="J3:J12" si="1">+H3/H$75</f>
        <v>#REF!</v>
      </c>
      <c r="K3" s="24" t="e">
        <f t="shared" ref="K3:K66" si="2">E3-H3</f>
        <v>#REF!</v>
      </c>
      <c r="L3" s="25" t="e">
        <f t="shared" ref="L3:L66" si="3">IF(H3=0,"-",E3/H3-1)</f>
        <v>#REF!</v>
      </c>
      <c r="M3" s="39" t="e">
        <f>+H3-'Onglet 1'!E3-'Onglet 2'!E3</f>
        <v>#REF!</v>
      </c>
      <c r="N3" s="1"/>
      <c r="O3" s="22" t="s">
        <v>30</v>
      </c>
      <c r="P3" s="95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4">+R3/R$75</f>
        <v>#REF!</v>
      </c>
      <c r="U3" s="29" t="e">
        <f>SUM(#REF!,#REF!,'MAGASIN 1'!T3,#REF!,#REF!,#REF!,#REF!,#REF!,#REF!,#REF!,#REF!,#REF!,#REF!,#REF!,#REF!,#REF!,#REF!,#REF!,#REF!)</f>
        <v>#REF!</v>
      </c>
      <c r="V3" s="85"/>
      <c r="W3" s="25" t="e">
        <f t="shared" ref="W3:W12" si="5">+U3/U$75</f>
        <v>#REF!</v>
      </c>
      <c r="X3" s="24" t="e">
        <f t="shared" ref="X3:X12" si="6">R3-U3</f>
        <v>#REF!</v>
      </c>
      <c r="Y3" s="25" t="e">
        <f t="shared" ref="Y3:Y12" si="7">IF(U3=0,"-",R3/U3-1)</f>
        <v>#REF!</v>
      </c>
      <c r="Z3" s="39" t="e">
        <f>+SUM(R4:R10)-R3</f>
        <v>#REF!</v>
      </c>
      <c r="AA3" s="39">
        <f>+SUM(S4:S10)-S3</f>
        <v>0</v>
      </c>
    </row>
    <row r="4" spans="1:27" ht="9.6" hidden="1" customHeight="1" x14ac:dyDescent="0.2">
      <c r="A4" s="4" t="s">
        <v>1</v>
      </c>
      <c r="B4" s="5" t="s">
        <v>2</v>
      </c>
      <c r="C4" s="93"/>
      <c r="D4" s="6"/>
      <c r="E4" s="8" t="e">
        <f>SUM(#REF!,#REF!,'MAGASIN 1'!D4,#REF!,#REF!,#REF!,#REF!,#REF!,#REF!,#REF!,#REF!,#REF!,#REF!,#REF!,#REF!,#REF!,#REF!,#REF!,#REF!)</f>
        <v>#REF!</v>
      </c>
      <c r="F4" s="8"/>
      <c r="G4" s="10" t="e">
        <f t="shared" si="0"/>
        <v>#REF!</v>
      </c>
      <c r="H4" s="8" t="e">
        <f>SUM(#REF!,#REF!,'MAGASIN 1'!E4,#REF!,#REF!,#REF!,#REF!,#REF!,#REF!,#REF!,#REF!,#REF!,#REF!,#REF!,#REF!,#REF!,#REF!,#REF!,#REF!)</f>
        <v>#REF!</v>
      </c>
      <c r="I4" s="86"/>
      <c r="J4" s="10" t="e">
        <f t="shared" si="1"/>
        <v>#REF!</v>
      </c>
      <c r="K4" s="9" t="e">
        <f t="shared" si="2"/>
        <v>#REF!</v>
      </c>
      <c r="L4" s="10" t="e">
        <f t="shared" si="3"/>
        <v>#REF!</v>
      </c>
      <c r="M4" s="39" t="e">
        <f>+H4-'Onglet 1'!E4-'Onglet 2'!E4</f>
        <v>#REF!</v>
      </c>
      <c r="N4" s="1"/>
      <c r="O4" s="5" t="s">
        <v>2</v>
      </c>
      <c r="P4" s="93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4"/>
        <v>#REF!</v>
      </c>
      <c r="U4" s="8" t="e">
        <f>SUM(#REF!,#REF!,'MAGASIN 1'!T4,#REF!,#REF!,#REF!,#REF!,#REF!,#REF!,#REF!,#REF!,#REF!,#REF!,#REF!,#REF!,#REF!,#REF!,#REF!,#REF!)</f>
        <v>#REF!</v>
      </c>
      <c r="V4" s="86"/>
      <c r="W4" s="10" t="e">
        <f t="shared" si="5"/>
        <v>#REF!</v>
      </c>
      <c r="X4" s="9" t="e">
        <f t="shared" si="6"/>
        <v>#REF!</v>
      </c>
      <c r="Y4" s="10" t="e">
        <f t="shared" si="7"/>
        <v>#REF!</v>
      </c>
      <c r="Z4" s="1"/>
      <c r="AA4" s="1"/>
    </row>
    <row r="5" spans="1:27" ht="9.6" hidden="1" customHeight="1" x14ac:dyDescent="0.2">
      <c r="A5" s="4" t="s">
        <v>3</v>
      </c>
      <c r="B5" s="5" t="s">
        <v>4</v>
      </c>
      <c r="C5" s="93"/>
      <c r="D5" s="6"/>
      <c r="E5" s="8" t="e">
        <f>SUM(#REF!,#REF!,'MAGASIN 1'!D5,#REF!,#REF!,#REF!,#REF!,#REF!,#REF!,#REF!,#REF!,#REF!,#REF!,#REF!,#REF!,#REF!,#REF!,#REF!,#REF!)</f>
        <v>#REF!</v>
      </c>
      <c r="F5" s="8"/>
      <c r="G5" s="10" t="e">
        <f t="shared" si="0"/>
        <v>#REF!</v>
      </c>
      <c r="H5" s="8" t="e">
        <f>SUM(#REF!,#REF!,'MAGASIN 1'!E5,#REF!,#REF!,#REF!,#REF!,#REF!,#REF!,#REF!,#REF!,#REF!,#REF!,#REF!,#REF!,#REF!,#REF!,#REF!,#REF!)</f>
        <v>#REF!</v>
      </c>
      <c r="I5" s="86"/>
      <c r="J5" s="10" t="e">
        <f t="shared" si="1"/>
        <v>#REF!</v>
      </c>
      <c r="K5" s="9" t="e">
        <f t="shared" si="2"/>
        <v>#REF!</v>
      </c>
      <c r="L5" s="10" t="e">
        <f t="shared" si="3"/>
        <v>#REF!</v>
      </c>
      <c r="M5" s="39" t="e">
        <f>+H5-'Onglet 1'!E5-'Onglet 2'!E5</f>
        <v>#REF!</v>
      </c>
      <c r="N5" s="1"/>
      <c r="O5" s="5" t="s">
        <v>4</v>
      </c>
      <c r="P5" s="93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4"/>
        <v>#REF!</v>
      </c>
      <c r="U5" s="8" t="e">
        <f>SUM(#REF!,#REF!,'MAGASIN 1'!T5,#REF!,#REF!,#REF!,#REF!,#REF!,#REF!,#REF!,#REF!,#REF!,#REF!,#REF!,#REF!,#REF!,#REF!,#REF!,#REF!)</f>
        <v>#REF!</v>
      </c>
      <c r="V5" s="86"/>
      <c r="W5" s="10" t="e">
        <f t="shared" si="5"/>
        <v>#REF!</v>
      </c>
      <c r="X5" s="9" t="e">
        <f t="shared" si="6"/>
        <v>#REF!</v>
      </c>
      <c r="Y5" s="10" t="e">
        <f t="shared" si="7"/>
        <v>#REF!</v>
      </c>
      <c r="Z5" s="1"/>
      <c r="AA5" s="1"/>
    </row>
    <row r="6" spans="1:27" ht="9.6" hidden="1" customHeight="1" x14ac:dyDescent="0.2">
      <c r="A6" s="4"/>
      <c r="B6" s="5" t="s">
        <v>5</v>
      </c>
      <c r="C6" s="93"/>
      <c r="D6" s="6"/>
      <c r="E6" s="8" t="e">
        <f>SUM(#REF!,#REF!,'MAGASIN 1'!D6,#REF!,#REF!,#REF!,#REF!,#REF!,#REF!,#REF!,#REF!,#REF!,#REF!,#REF!,#REF!,#REF!,#REF!,#REF!,#REF!)</f>
        <v>#REF!</v>
      </c>
      <c r="F6" s="8"/>
      <c r="G6" s="10" t="e">
        <f t="shared" si="0"/>
        <v>#REF!</v>
      </c>
      <c r="H6" s="8" t="e">
        <f>SUM(#REF!,#REF!,'MAGASIN 1'!E6,#REF!,#REF!,#REF!,#REF!,#REF!,#REF!,#REF!,#REF!,#REF!,#REF!,#REF!,#REF!,#REF!,#REF!,#REF!,#REF!)</f>
        <v>#REF!</v>
      </c>
      <c r="I6" s="86"/>
      <c r="J6" s="10" t="e">
        <f t="shared" si="1"/>
        <v>#REF!</v>
      </c>
      <c r="K6" s="9" t="e">
        <f t="shared" si="2"/>
        <v>#REF!</v>
      </c>
      <c r="L6" s="10" t="e">
        <f t="shared" si="3"/>
        <v>#REF!</v>
      </c>
      <c r="M6" s="39" t="e">
        <f>+H6-'Onglet 1'!E6-'Onglet 2'!E6</f>
        <v>#REF!</v>
      </c>
      <c r="N6" s="1"/>
      <c r="O6" s="5" t="s">
        <v>5</v>
      </c>
      <c r="P6" s="93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4"/>
        <v>#REF!</v>
      </c>
      <c r="U6" s="8" t="e">
        <f>SUM(#REF!,#REF!,'MAGASIN 1'!T6,#REF!,#REF!,#REF!,#REF!,#REF!,#REF!,#REF!,#REF!,#REF!,#REF!,#REF!,#REF!,#REF!,#REF!,#REF!,#REF!)</f>
        <v>#REF!</v>
      </c>
      <c r="V6" s="86"/>
      <c r="W6" s="10" t="e">
        <f t="shared" si="5"/>
        <v>#REF!</v>
      </c>
      <c r="X6" s="9" t="e">
        <f t="shared" si="6"/>
        <v>#REF!</v>
      </c>
      <c r="Y6" s="10" t="e">
        <f t="shared" si="7"/>
        <v>#REF!</v>
      </c>
      <c r="Z6" s="1"/>
      <c r="AA6" s="1"/>
    </row>
    <row r="7" spans="1:27" ht="9.6" hidden="1" customHeight="1" x14ac:dyDescent="0.2">
      <c r="A7" s="4"/>
      <c r="B7" s="5" t="s">
        <v>6</v>
      </c>
      <c r="C7" s="93"/>
      <c r="D7" s="6"/>
      <c r="E7" s="8" t="e">
        <f>SUM(#REF!,#REF!,'MAGASIN 1'!D7,#REF!,#REF!,#REF!,#REF!,#REF!,#REF!,#REF!,#REF!,#REF!,#REF!,#REF!,#REF!,#REF!,#REF!,#REF!,#REF!)</f>
        <v>#REF!</v>
      </c>
      <c r="F7" s="8"/>
      <c r="G7" s="10" t="e">
        <f t="shared" si="0"/>
        <v>#REF!</v>
      </c>
      <c r="H7" s="8" t="e">
        <f>SUM(#REF!,#REF!,'MAGASIN 1'!E7,#REF!,#REF!,#REF!,#REF!,#REF!,#REF!,#REF!,#REF!,#REF!,#REF!,#REF!,#REF!,#REF!,#REF!,#REF!,#REF!)</f>
        <v>#REF!</v>
      </c>
      <c r="I7" s="86"/>
      <c r="J7" s="10" t="e">
        <f t="shared" si="1"/>
        <v>#REF!</v>
      </c>
      <c r="K7" s="9" t="e">
        <f t="shared" si="2"/>
        <v>#REF!</v>
      </c>
      <c r="L7" s="10" t="e">
        <f t="shared" si="3"/>
        <v>#REF!</v>
      </c>
      <c r="M7" s="39" t="e">
        <f>+H7-'Onglet 1'!E7-'Onglet 2'!E7</f>
        <v>#REF!</v>
      </c>
      <c r="N7" s="1"/>
      <c r="O7" s="5" t="s">
        <v>6</v>
      </c>
      <c r="P7" s="93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4"/>
        <v>#REF!</v>
      </c>
      <c r="U7" s="8" t="e">
        <f>SUM(#REF!,#REF!,'MAGASIN 1'!T7,#REF!,#REF!,#REF!,#REF!,#REF!,#REF!,#REF!,#REF!,#REF!,#REF!,#REF!,#REF!,#REF!,#REF!,#REF!,#REF!)</f>
        <v>#REF!</v>
      </c>
      <c r="V7" s="86"/>
      <c r="W7" s="10" t="e">
        <f t="shared" si="5"/>
        <v>#REF!</v>
      </c>
      <c r="X7" s="9" t="e">
        <f t="shared" si="6"/>
        <v>#REF!</v>
      </c>
      <c r="Y7" s="10" t="e">
        <f t="shared" si="7"/>
        <v>#REF!</v>
      </c>
      <c r="Z7" s="1"/>
      <c r="AA7" s="1"/>
    </row>
    <row r="8" spans="1:27" ht="9.6" hidden="1" customHeight="1" x14ac:dyDescent="0.2">
      <c r="A8" s="4"/>
      <c r="B8" s="5" t="s">
        <v>7</v>
      </c>
      <c r="C8" s="93"/>
      <c r="D8" s="6"/>
      <c r="E8" s="8" t="e">
        <f>SUM(#REF!,#REF!,'MAGASIN 1'!D8,#REF!,#REF!,#REF!,#REF!,#REF!,#REF!,#REF!,#REF!,#REF!,#REF!,#REF!,#REF!,#REF!,#REF!,#REF!,#REF!)</f>
        <v>#REF!</v>
      </c>
      <c r="F8" s="8"/>
      <c r="G8" s="10" t="e">
        <f t="shared" si="0"/>
        <v>#REF!</v>
      </c>
      <c r="H8" s="8" t="e">
        <f>SUM(#REF!,#REF!,'MAGASIN 1'!E8,#REF!,#REF!,#REF!,#REF!,#REF!,#REF!,#REF!,#REF!,#REF!,#REF!,#REF!,#REF!,#REF!,#REF!,#REF!,#REF!)</f>
        <v>#REF!</v>
      </c>
      <c r="I8" s="86"/>
      <c r="J8" s="10" t="e">
        <f t="shared" si="1"/>
        <v>#REF!</v>
      </c>
      <c r="K8" s="9" t="e">
        <f t="shared" si="2"/>
        <v>#REF!</v>
      </c>
      <c r="L8" s="10" t="e">
        <f t="shared" si="3"/>
        <v>#REF!</v>
      </c>
      <c r="M8" s="39" t="e">
        <f>+H8-'Onglet 1'!E8-'Onglet 2'!E8</f>
        <v>#REF!</v>
      </c>
      <c r="N8" s="1"/>
      <c r="O8" s="5" t="s">
        <v>7</v>
      </c>
      <c r="P8" s="93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4"/>
        <v>#REF!</v>
      </c>
      <c r="U8" s="8" t="e">
        <f>SUM(#REF!,#REF!,'MAGASIN 1'!T8,#REF!,#REF!,#REF!,#REF!,#REF!,#REF!,#REF!,#REF!,#REF!,#REF!,#REF!,#REF!,#REF!,#REF!,#REF!,#REF!)</f>
        <v>#REF!</v>
      </c>
      <c r="V8" s="86"/>
      <c r="W8" s="10" t="e">
        <f t="shared" si="5"/>
        <v>#REF!</v>
      </c>
      <c r="X8" s="9" t="e">
        <f t="shared" si="6"/>
        <v>#REF!</v>
      </c>
      <c r="Y8" s="10" t="e">
        <f t="shared" si="7"/>
        <v>#REF!</v>
      </c>
      <c r="Z8" s="1"/>
      <c r="AA8" s="1"/>
    </row>
    <row r="9" spans="1:27" ht="9.6" hidden="1" customHeight="1" x14ac:dyDescent="0.2">
      <c r="A9" s="4"/>
      <c r="B9" s="5" t="s">
        <v>71</v>
      </c>
      <c r="C9" s="93"/>
      <c r="D9" s="6"/>
      <c r="E9" s="8" t="e">
        <f>SUM(#REF!,#REF!,'MAGASIN 1'!D9,#REF!,#REF!,#REF!,#REF!,#REF!,#REF!,#REF!,#REF!,#REF!,#REF!,#REF!,#REF!,#REF!,#REF!,#REF!,#REF!)</f>
        <v>#REF!</v>
      </c>
      <c r="F9" s="8"/>
      <c r="G9" s="10" t="e">
        <f t="shared" si="0"/>
        <v>#REF!</v>
      </c>
      <c r="H9" s="8" t="e">
        <f>SUM(#REF!,#REF!,'MAGASIN 1'!E9,#REF!,#REF!,#REF!,#REF!,#REF!,#REF!,#REF!,#REF!,#REF!,#REF!,#REF!,#REF!,#REF!,#REF!,#REF!,#REF!)</f>
        <v>#REF!</v>
      </c>
      <c r="I9" s="86"/>
      <c r="J9" s="10" t="e">
        <f t="shared" si="1"/>
        <v>#REF!</v>
      </c>
      <c r="K9" s="9" t="e">
        <f t="shared" si="2"/>
        <v>#REF!</v>
      </c>
      <c r="L9" s="10" t="e">
        <f t="shared" si="3"/>
        <v>#REF!</v>
      </c>
      <c r="M9" s="39" t="e">
        <f>+H9-'Onglet 1'!E9-'Onglet 2'!E9</f>
        <v>#REF!</v>
      </c>
      <c r="N9" s="1"/>
      <c r="O9" s="5" t="s">
        <v>71</v>
      </c>
      <c r="P9" s="93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4"/>
        <v>#REF!</v>
      </c>
      <c r="U9" s="8" t="e">
        <f>SUM(#REF!,#REF!,'MAGASIN 1'!T9,#REF!,#REF!,#REF!,#REF!,#REF!,#REF!,#REF!,#REF!,#REF!,#REF!,#REF!,#REF!,#REF!,#REF!,#REF!,#REF!)</f>
        <v>#REF!</v>
      </c>
      <c r="V9" s="86"/>
      <c r="W9" s="10" t="e">
        <f t="shared" si="5"/>
        <v>#REF!</v>
      </c>
      <c r="X9" s="9" t="e">
        <f t="shared" si="6"/>
        <v>#REF!</v>
      </c>
      <c r="Y9" s="10" t="e">
        <f t="shared" si="7"/>
        <v>#REF!</v>
      </c>
      <c r="Z9" s="1"/>
      <c r="AA9" s="1"/>
    </row>
    <row r="10" spans="1:27" ht="9.6" hidden="1" customHeight="1" x14ac:dyDescent="0.2">
      <c r="A10" s="11"/>
      <c r="B10" s="12" t="s">
        <v>8</v>
      </c>
      <c r="C10" s="94"/>
      <c r="D10" s="13"/>
      <c r="E10" s="14" t="e">
        <f>SUM(#REF!,#REF!,'MAGASIN 1'!D10,#REF!,#REF!,#REF!,#REF!,#REF!,#REF!,#REF!,#REF!,#REF!,#REF!,#REF!,#REF!,#REF!,#REF!,#REF!,#REF!)</f>
        <v>#REF!</v>
      </c>
      <c r="F10" s="14"/>
      <c r="G10" s="16" t="e">
        <f t="shared" si="0"/>
        <v>#REF!</v>
      </c>
      <c r="H10" s="14" t="e">
        <f>SUM(#REF!,#REF!,'MAGASIN 1'!E10,#REF!,#REF!,#REF!,#REF!,#REF!,#REF!,#REF!,#REF!,#REF!,#REF!,#REF!,#REF!,#REF!,#REF!,#REF!,#REF!)</f>
        <v>#REF!</v>
      </c>
      <c r="I10" s="87"/>
      <c r="J10" s="16" t="e">
        <f t="shared" si="1"/>
        <v>#REF!</v>
      </c>
      <c r="K10" s="15" t="e">
        <f t="shared" si="2"/>
        <v>#REF!</v>
      </c>
      <c r="L10" s="16" t="e">
        <f t="shared" si="3"/>
        <v>#REF!</v>
      </c>
      <c r="M10" s="39" t="e">
        <f>+H10-'Onglet 1'!E10-'Onglet 2'!E10</f>
        <v>#REF!</v>
      </c>
      <c r="N10" s="1"/>
      <c r="O10" s="12" t="s">
        <v>8</v>
      </c>
      <c r="P10" s="94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4"/>
        <v>#REF!</v>
      </c>
      <c r="U10" s="14" t="e">
        <f>SUM(#REF!,#REF!,'MAGASIN 1'!T10,#REF!,#REF!,#REF!,#REF!,#REF!,#REF!,#REF!,#REF!,#REF!,#REF!,#REF!,#REF!,#REF!,#REF!,#REF!,#REF!)</f>
        <v>#REF!</v>
      </c>
      <c r="V10" s="87"/>
      <c r="W10" s="16" t="e">
        <f t="shared" si="5"/>
        <v>#REF!</v>
      </c>
      <c r="X10" s="15" t="e">
        <f t="shared" si="6"/>
        <v>#REF!</v>
      </c>
      <c r="Y10" s="16" t="e">
        <f t="shared" si="7"/>
        <v>#REF!</v>
      </c>
      <c r="Z10" s="1"/>
      <c r="AA10" s="1"/>
    </row>
    <row r="11" spans="1:27" ht="9.6" customHeight="1" x14ac:dyDescent="0.2">
      <c r="A11" s="2" t="s">
        <v>9</v>
      </c>
      <c r="B11" s="22" t="s">
        <v>10</v>
      </c>
      <c r="C11" s="95"/>
      <c r="D11" s="23"/>
      <c r="E11" s="53" t="e">
        <f>SUM(#REF!,#REF!,'MAGASIN 1'!D11,#REF!,#REF!,#REF!,#REF!,#REF!,#REF!,#REF!,#REF!,#REF!,#REF!,#REF!,#REF!,#REF!,#REF!,#REF!,#REF!)</f>
        <v>#REF!</v>
      </c>
      <c r="F11" s="53"/>
      <c r="G11" s="25" t="e">
        <f t="shared" si="0"/>
        <v>#REF!</v>
      </c>
      <c r="H11" s="53" t="e">
        <f>SUM(#REF!,#REF!,'MAGASIN 1'!E11,#REF!,#REF!,#REF!,#REF!,#REF!,#REF!,#REF!,#REF!,#REF!,#REF!,#REF!,#REF!,#REF!,#REF!,#REF!,#REF!)</f>
        <v>#REF!</v>
      </c>
      <c r="I11" s="88"/>
      <c r="J11" s="25" t="e">
        <f t="shared" si="1"/>
        <v>#REF!</v>
      </c>
      <c r="K11" s="24" t="e">
        <f t="shared" si="2"/>
        <v>#REF!</v>
      </c>
      <c r="L11" s="25" t="e">
        <f t="shared" si="3"/>
        <v>#REF!</v>
      </c>
      <c r="M11" s="39" t="e">
        <f>+H11-'Onglet 1'!E11-'Onglet 2'!E11</f>
        <v>#REF!</v>
      </c>
      <c r="N11" s="1"/>
      <c r="O11" s="22" t="s">
        <v>10</v>
      </c>
      <c r="P11" s="95"/>
      <c r="Q11" s="23"/>
      <c r="R11" s="53" t="e">
        <f>SUM(#REF!,#REF!,'MAGASIN 1'!S11,#REF!,#REF!,#REF!,#REF!,#REF!,#REF!,#REF!,#REF!,#REF!,#REF!,#REF!,#REF!,#REF!,#REF!,#REF!,#REF!)</f>
        <v>#REF!</v>
      </c>
      <c r="S11" s="53"/>
      <c r="T11" s="25" t="e">
        <f t="shared" si="4"/>
        <v>#REF!</v>
      </c>
      <c r="U11" s="53" t="e">
        <f>SUM(#REF!,#REF!,'MAGASIN 1'!T11,#REF!,#REF!,#REF!,#REF!,#REF!,#REF!,#REF!,#REF!,#REF!,#REF!,#REF!,#REF!,#REF!,#REF!,#REF!,#REF!)</f>
        <v>#REF!</v>
      </c>
      <c r="V11" s="88"/>
      <c r="W11" s="25" t="e">
        <f t="shared" si="5"/>
        <v>#REF!</v>
      </c>
      <c r="X11" s="24" t="e">
        <f t="shared" si="6"/>
        <v>#REF!</v>
      </c>
      <c r="Y11" s="25" t="e">
        <f t="shared" si="7"/>
        <v>#REF!</v>
      </c>
      <c r="Z11" s="39" t="e">
        <f>+SUM(R12:R17)-R11</f>
        <v>#REF!</v>
      </c>
      <c r="AA11" s="39">
        <f>+SUM(S12:S17)-S11</f>
        <v>0</v>
      </c>
    </row>
    <row r="12" spans="1:27" ht="9.6" customHeight="1" x14ac:dyDescent="0.2">
      <c r="A12" s="4" t="s">
        <v>1</v>
      </c>
      <c r="B12" s="5"/>
      <c r="C12" s="93" t="s">
        <v>14</v>
      </c>
      <c r="D12" s="6"/>
      <c r="E12" s="8" t="e">
        <f>SUM(#REF!,#REF!,'MAGASIN 1'!D12,#REF!,#REF!,#REF!,#REF!,#REF!,#REF!,#REF!,#REF!,#REF!,#REF!,#REF!,#REF!,#REF!,#REF!,#REF!,#REF!)</f>
        <v>#REF!</v>
      </c>
      <c r="F12" s="8"/>
      <c r="G12" s="10" t="e">
        <f t="shared" si="0"/>
        <v>#REF!</v>
      </c>
      <c r="H12" s="8" t="e">
        <f>SUM(#REF!,#REF!,'MAGASIN 1'!E12,#REF!,#REF!,#REF!,#REF!,#REF!,#REF!,#REF!,#REF!,#REF!,#REF!,#REF!,#REF!,#REF!,#REF!,#REF!,#REF!)</f>
        <v>#REF!</v>
      </c>
      <c r="I12" s="86"/>
      <c r="J12" s="10" t="e">
        <f t="shared" si="1"/>
        <v>#REF!</v>
      </c>
      <c r="K12" s="9" t="e">
        <f t="shared" si="2"/>
        <v>#REF!</v>
      </c>
      <c r="L12" s="10" t="e">
        <f t="shared" si="3"/>
        <v>#REF!</v>
      </c>
      <c r="M12" s="39" t="e">
        <f>+H12-'Onglet 1'!E12-'Onglet 2'!E12</f>
        <v>#REF!</v>
      </c>
      <c r="N12" s="1"/>
      <c r="O12" s="5"/>
      <c r="P12" s="93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4"/>
        <v>#REF!</v>
      </c>
      <c r="U12" s="8" t="e">
        <f>SUM(#REF!,#REF!,'MAGASIN 1'!T12,#REF!,#REF!,#REF!,#REF!,#REF!,#REF!,#REF!,#REF!,#REF!,#REF!,#REF!,#REF!,#REF!,#REF!,#REF!,#REF!)</f>
        <v>#REF!</v>
      </c>
      <c r="V12" s="86"/>
      <c r="W12" s="10" t="e">
        <f t="shared" si="5"/>
        <v>#REF!</v>
      </c>
      <c r="X12" s="9" t="e">
        <f t="shared" si="6"/>
        <v>#REF!</v>
      </c>
      <c r="Y12" s="10" t="e">
        <f t="shared" si="7"/>
        <v>#REF!</v>
      </c>
      <c r="Z12" s="1"/>
      <c r="AA12" s="46"/>
    </row>
    <row r="13" spans="1:27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39"/>
      <c r="N13" s="1"/>
      <c r="O13" s="5"/>
      <c r="P13" s="93"/>
      <c r="Q13" s="6" t="s">
        <v>150</v>
      </c>
      <c r="R13" s="8"/>
      <c r="S13" s="8"/>
      <c r="T13" s="10"/>
      <c r="U13" s="8"/>
      <c r="V13" s="86"/>
      <c r="W13" s="10"/>
      <c r="X13" s="9"/>
      <c r="Y13" s="10"/>
      <c r="Z13" s="1"/>
      <c r="AA13" s="46"/>
    </row>
    <row r="14" spans="1:27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39"/>
      <c r="N14" s="1"/>
      <c r="O14" s="5"/>
      <c r="P14" s="93"/>
      <c r="Q14" s="6" t="s">
        <v>151</v>
      </c>
      <c r="R14" s="8"/>
      <c r="S14" s="8"/>
      <c r="T14" s="10"/>
      <c r="U14" s="8"/>
      <c r="V14" s="86"/>
      <c r="W14" s="10"/>
      <c r="X14" s="9"/>
      <c r="Y14" s="10"/>
      <c r="Z14" s="1"/>
      <c r="AA14" s="46"/>
    </row>
    <row r="15" spans="1:27" ht="9.6" customHeight="1" x14ac:dyDescent="0.2">
      <c r="A15" s="1"/>
      <c r="B15" s="5"/>
      <c r="C15" s="93" t="s">
        <v>149</v>
      </c>
      <c r="D15" s="6"/>
      <c r="E15" s="8" t="e">
        <f>SUM(#REF!,#REF!,'MAGASIN 1'!D13,#REF!,#REF!,#REF!,#REF!,#REF!,#REF!,#REF!,#REF!,#REF!,#REF!,#REF!,#REF!,#REF!,#REF!,#REF!,#REF!)</f>
        <v>#REF!</v>
      </c>
      <c r="F15" s="8"/>
      <c r="G15" s="10" t="e">
        <f>+E15/E$75</f>
        <v>#REF!</v>
      </c>
      <c r="H15" s="8" t="e">
        <f>SUM(#REF!,#REF!,'MAGASIN 1'!E13,#REF!,#REF!,#REF!,#REF!,#REF!,#REF!,#REF!,#REF!,#REF!,#REF!,#REF!,#REF!,#REF!,#REF!,#REF!,#REF!)</f>
        <v>#REF!</v>
      </c>
      <c r="I15" s="86"/>
      <c r="J15" s="10" t="e">
        <f>+H15/H$75</f>
        <v>#REF!</v>
      </c>
      <c r="K15" s="9" t="e">
        <f t="shared" si="2"/>
        <v>#REF!</v>
      </c>
      <c r="L15" s="10" t="e">
        <f t="shared" si="3"/>
        <v>#REF!</v>
      </c>
      <c r="M15" s="39" t="e">
        <f>+H15-'Onglet 1'!E13-'Onglet 2'!E13</f>
        <v>#REF!</v>
      </c>
      <c r="N15" s="1"/>
      <c r="O15" s="5"/>
      <c r="P15" s="93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6"/>
      <c r="W15" s="10" t="e">
        <f>+U15/U$75</f>
        <v>#REF!</v>
      </c>
      <c r="X15" s="9" t="e">
        <f t="shared" ref="X15" si="8">R15-U15</f>
        <v>#REF!</v>
      </c>
      <c r="Y15" s="10" t="e">
        <f t="shared" ref="Y15" si="9">IF(U15=0,"-",R15/U15-1)</f>
        <v>#REF!</v>
      </c>
      <c r="Z15" s="1"/>
      <c r="AA15" s="46"/>
    </row>
    <row r="16" spans="1:27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39"/>
      <c r="N16" s="1"/>
      <c r="O16" s="5"/>
      <c r="P16" s="93"/>
      <c r="Q16" s="6" t="s">
        <v>152</v>
      </c>
      <c r="R16" s="8"/>
      <c r="S16" s="8"/>
      <c r="T16" s="10"/>
      <c r="U16" s="8"/>
      <c r="V16" s="86"/>
      <c r="W16" s="10"/>
      <c r="X16" s="9"/>
      <c r="Y16" s="10"/>
      <c r="Z16" s="1"/>
      <c r="AA16" s="46"/>
    </row>
    <row r="17" spans="1:27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39"/>
      <c r="N17" s="1"/>
      <c r="O17" s="5"/>
      <c r="P17" s="93"/>
      <c r="Q17" s="6" t="s">
        <v>153</v>
      </c>
      <c r="R17" s="8"/>
      <c r="S17" s="8"/>
      <c r="T17" s="10"/>
      <c r="U17" s="8"/>
      <c r="V17" s="86"/>
      <c r="W17" s="10"/>
      <c r="X17" s="9"/>
      <c r="Y17" s="10"/>
      <c r="Z17" s="1"/>
      <c r="AA17" s="46"/>
    </row>
    <row r="18" spans="1:27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39"/>
      <c r="N18" s="1"/>
      <c r="O18" s="5"/>
      <c r="P18" s="93"/>
      <c r="Q18" s="6" t="s">
        <v>154</v>
      </c>
      <c r="R18" s="8"/>
      <c r="S18" s="8"/>
      <c r="T18" s="10"/>
      <c r="U18" s="8"/>
      <c r="V18" s="86"/>
      <c r="W18" s="10"/>
      <c r="X18" s="9"/>
      <c r="Y18" s="10"/>
      <c r="Z18" s="39" t="e">
        <f>+SUM(R19:R26)-R18</f>
        <v>#REF!</v>
      </c>
      <c r="AA18" s="39">
        <f>+SUM(S19:S26)-S18</f>
        <v>0</v>
      </c>
    </row>
    <row r="19" spans="1:27" ht="9.6" customHeight="1" x14ac:dyDescent="0.2">
      <c r="A19" s="1"/>
      <c r="B19" s="5"/>
      <c r="C19" s="93" t="s">
        <v>13</v>
      </c>
      <c r="D19" s="6"/>
      <c r="E19" s="8" t="e">
        <f>SUM(#REF!,#REF!,'MAGASIN 1'!D14,#REF!,#REF!,#REF!,#REF!,#REF!,#REF!,#REF!,#REF!,#REF!,#REF!,#REF!,#REF!,#REF!,#REF!,#REF!,#REF!)</f>
        <v>#REF!</v>
      </c>
      <c r="F19" s="8"/>
      <c r="G19" s="10" t="e">
        <f t="shared" ref="G19:G27" si="10">+E19/E$75</f>
        <v>#REF!</v>
      </c>
      <c r="H19" s="8" t="e">
        <f>SUM(#REF!,#REF!,'MAGASIN 1'!E14,#REF!,#REF!,#REF!,#REF!,#REF!,#REF!,#REF!,#REF!,#REF!,#REF!,#REF!,#REF!,#REF!,#REF!,#REF!,#REF!)</f>
        <v>#REF!</v>
      </c>
      <c r="I19" s="86"/>
      <c r="J19" s="10" t="e">
        <f t="shared" ref="J19:J27" si="11">+H19/H$75</f>
        <v>#REF!</v>
      </c>
      <c r="K19" s="9" t="e">
        <f t="shared" si="2"/>
        <v>#REF!</v>
      </c>
      <c r="L19" s="10" t="e">
        <f t="shared" si="3"/>
        <v>#REF!</v>
      </c>
      <c r="M19" s="39" t="e">
        <f>+H19-'Onglet 1'!E14-'Onglet 2'!E14</f>
        <v>#REF!</v>
      </c>
      <c r="N19" s="1"/>
      <c r="O19" s="5"/>
      <c r="P19" s="93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12">+R19/R$75</f>
        <v>#REF!</v>
      </c>
      <c r="U19" s="8" t="e">
        <f>SUM(#REF!,#REF!,'MAGASIN 1'!T14,#REF!,#REF!,#REF!,#REF!,#REF!,#REF!,#REF!,#REF!,#REF!,#REF!,#REF!,#REF!,#REF!,#REF!,#REF!,#REF!)</f>
        <v>#REF!</v>
      </c>
      <c r="V19" s="86"/>
      <c r="W19" s="10" t="e">
        <f t="shared" ref="W19:W27" si="13">+U19/U$75</f>
        <v>#REF!</v>
      </c>
      <c r="X19" s="9" t="e">
        <f t="shared" ref="X19:X27" si="14">R19-U19</f>
        <v>#REF!</v>
      </c>
      <c r="Y19" s="10" t="e">
        <f t="shared" ref="Y19:Y27" si="15">IF(U19=0,"-",R19/U19-1)</f>
        <v>#REF!</v>
      </c>
      <c r="Z19" s="1"/>
      <c r="AA19" s="1"/>
    </row>
    <row r="20" spans="1:27" ht="9.6" customHeight="1" x14ac:dyDescent="0.2">
      <c r="A20" s="4"/>
      <c r="B20" s="5"/>
      <c r="C20" s="93" t="s">
        <v>31</v>
      </c>
      <c r="D20" s="6"/>
      <c r="E20" s="8" t="e">
        <f>SUM(#REF!,#REF!,'MAGASIN 1'!D15,#REF!,#REF!,#REF!,#REF!,#REF!,#REF!,#REF!,#REF!,#REF!,#REF!,#REF!,#REF!,#REF!,#REF!,#REF!,#REF!)</f>
        <v>#REF!</v>
      </c>
      <c r="F20" s="8"/>
      <c r="G20" s="10" t="e">
        <f t="shared" si="10"/>
        <v>#REF!</v>
      </c>
      <c r="H20" s="8" t="e">
        <f>SUM(#REF!,#REF!,'MAGASIN 1'!E15,#REF!,#REF!,#REF!,#REF!,#REF!,#REF!,#REF!,#REF!,#REF!,#REF!,#REF!,#REF!,#REF!,#REF!,#REF!,#REF!)</f>
        <v>#REF!</v>
      </c>
      <c r="I20" s="86"/>
      <c r="J20" s="10" t="e">
        <f t="shared" si="11"/>
        <v>#REF!</v>
      </c>
      <c r="K20" s="9" t="e">
        <f t="shared" si="2"/>
        <v>#REF!</v>
      </c>
      <c r="L20" s="10" t="e">
        <f t="shared" si="3"/>
        <v>#REF!</v>
      </c>
      <c r="M20" s="39" t="e">
        <f>+H20-'Onglet 1'!E15-'Onglet 2'!E15</f>
        <v>#REF!</v>
      </c>
      <c r="N20" s="1"/>
      <c r="O20" s="5"/>
      <c r="P20" s="93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12"/>
        <v>#REF!</v>
      </c>
      <c r="U20" s="8" t="e">
        <f>SUM(#REF!,#REF!,'MAGASIN 1'!T15,#REF!,#REF!,#REF!,#REF!,#REF!,#REF!,#REF!,#REF!,#REF!,#REF!,#REF!,#REF!,#REF!,#REF!,#REF!,#REF!)</f>
        <v>#REF!</v>
      </c>
      <c r="V20" s="86"/>
      <c r="W20" s="10" t="e">
        <f t="shared" si="13"/>
        <v>#REF!</v>
      </c>
      <c r="X20" s="9" t="e">
        <f t="shared" si="14"/>
        <v>#REF!</v>
      </c>
      <c r="Y20" s="10" t="e">
        <f t="shared" si="15"/>
        <v>#REF!</v>
      </c>
      <c r="Z20" s="1"/>
      <c r="AA20" s="1"/>
    </row>
    <row r="21" spans="1:27" ht="9.6" customHeight="1" x14ac:dyDescent="0.2">
      <c r="A21" s="4"/>
      <c r="B21" s="26" t="s">
        <v>18</v>
      </c>
      <c r="C21" s="96"/>
      <c r="D21" s="27"/>
      <c r="E21" s="29" t="e">
        <f>SUM(#REF!,#REF!,'MAGASIN 1'!D18,#REF!,#REF!,#REF!,#REF!,#REF!,#REF!,#REF!,#REF!,#REF!,#REF!,#REF!,#REF!,#REF!,#REF!,#REF!,#REF!)</f>
        <v>#REF!</v>
      </c>
      <c r="F21" s="29"/>
      <c r="G21" s="31" t="e">
        <f t="shared" si="10"/>
        <v>#REF!</v>
      </c>
      <c r="H21" s="29" t="e">
        <f>SUM(#REF!,#REF!,'MAGASIN 1'!E18,#REF!,#REF!,#REF!,#REF!,#REF!,#REF!,#REF!,#REF!,#REF!,#REF!,#REF!,#REF!,#REF!,#REF!,#REF!,#REF!)</f>
        <v>#REF!</v>
      </c>
      <c r="I21" s="89"/>
      <c r="J21" s="31" t="e">
        <f t="shared" si="11"/>
        <v>#REF!</v>
      </c>
      <c r="K21" s="30" t="e">
        <f t="shared" si="2"/>
        <v>#REF!</v>
      </c>
      <c r="L21" s="31" t="e">
        <f t="shared" si="3"/>
        <v>#REF!</v>
      </c>
      <c r="M21" s="39" t="e">
        <f>+H21-'Onglet 1'!E18-'Onglet 2'!E18</f>
        <v>#REF!</v>
      </c>
      <c r="N21" s="1"/>
      <c r="O21" s="26" t="s">
        <v>18</v>
      </c>
      <c r="P21" s="96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12"/>
        <v>#REF!</v>
      </c>
      <c r="U21" s="29" t="e">
        <f>SUM(#REF!,#REF!,'MAGASIN 1'!T18,#REF!,#REF!,#REF!,#REF!,#REF!,#REF!,#REF!,#REF!,#REF!,#REF!,#REF!,#REF!,#REF!,#REF!,#REF!,#REF!)</f>
        <v>#REF!</v>
      </c>
      <c r="V21" s="89"/>
      <c r="W21" s="31" t="e">
        <f t="shared" si="13"/>
        <v>#REF!</v>
      </c>
      <c r="X21" s="30" t="e">
        <f t="shared" si="14"/>
        <v>#REF!</v>
      </c>
      <c r="Y21" s="31" t="e">
        <f t="shared" si="15"/>
        <v>#REF!</v>
      </c>
      <c r="Z21" s="1"/>
      <c r="AA21" s="1"/>
    </row>
    <row r="22" spans="1:27" ht="9.6" customHeight="1" x14ac:dyDescent="0.2">
      <c r="A22" s="4"/>
      <c r="B22" s="5"/>
      <c r="C22" s="93" t="s">
        <v>35</v>
      </c>
      <c r="D22" s="6"/>
      <c r="E22" s="8" t="e">
        <f>SUM(#REF!,#REF!,'MAGASIN 1'!D19,#REF!,#REF!,#REF!,#REF!,#REF!,#REF!,#REF!,#REF!,#REF!,#REF!,#REF!,#REF!,#REF!,#REF!,#REF!,#REF!)</f>
        <v>#REF!</v>
      </c>
      <c r="F22" s="8"/>
      <c r="G22" s="10" t="e">
        <f t="shared" si="10"/>
        <v>#REF!</v>
      </c>
      <c r="H22" s="8" t="e">
        <f>SUM(#REF!,#REF!,'MAGASIN 1'!E19,#REF!,#REF!,#REF!,#REF!,#REF!,#REF!,#REF!,#REF!,#REF!,#REF!,#REF!,#REF!,#REF!,#REF!,#REF!,#REF!)</f>
        <v>#REF!</v>
      </c>
      <c r="I22" s="86"/>
      <c r="J22" s="10" t="e">
        <f t="shared" si="11"/>
        <v>#REF!</v>
      </c>
      <c r="K22" s="9" t="e">
        <f t="shared" si="2"/>
        <v>#REF!</v>
      </c>
      <c r="L22" s="10" t="e">
        <f t="shared" si="3"/>
        <v>#REF!</v>
      </c>
      <c r="M22" s="39" t="e">
        <f>+H22-'Onglet 1'!E19-'Onglet 2'!E19</f>
        <v>#REF!</v>
      </c>
      <c r="N22" s="1"/>
      <c r="O22" s="5"/>
      <c r="P22" s="93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12"/>
        <v>#REF!</v>
      </c>
      <c r="U22" s="8" t="e">
        <f>SUM(#REF!,#REF!,'MAGASIN 1'!T19,#REF!,#REF!,#REF!,#REF!,#REF!,#REF!,#REF!,#REF!,#REF!,#REF!,#REF!,#REF!,#REF!,#REF!,#REF!,#REF!)</f>
        <v>#REF!</v>
      </c>
      <c r="V22" s="86"/>
      <c r="W22" s="10" t="e">
        <f t="shared" si="13"/>
        <v>#REF!</v>
      </c>
      <c r="X22" s="9" t="e">
        <f t="shared" si="14"/>
        <v>#REF!</v>
      </c>
      <c r="Y22" s="10" t="e">
        <f t="shared" si="15"/>
        <v>#REF!</v>
      </c>
      <c r="Z22" s="1"/>
      <c r="AA22" s="1"/>
    </row>
    <row r="23" spans="1:27" ht="9.6" customHeight="1" x14ac:dyDescent="0.2">
      <c r="A23" s="4"/>
      <c r="B23" s="5"/>
      <c r="C23" s="93" t="s">
        <v>155</v>
      </c>
      <c r="D23" s="6"/>
      <c r="E23" s="8" t="e">
        <f>SUM(#REF!,#REF!,'MAGASIN 1'!D20,#REF!,#REF!,#REF!,#REF!,#REF!,#REF!,#REF!,#REF!,#REF!,#REF!,#REF!,#REF!,#REF!,#REF!,#REF!,#REF!)</f>
        <v>#REF!</v>
      </c>
      <c r="F23" s="8"/>
      <c r="G23" s="10" t="e">
        <f t="shared" si="10"/>
        <v>#REF!</v>
      </c>
      <c r="H23" s="8" t="e">
        <f>SUM(#REF!,#REF!,'MAGASIN 1'!E20,#REF!,#REF!,#REF!,#REF!,#REF!,#REF!,#REF!,#REF!,#REF!,#REF!,#REF!,#REF!,#REF!,#REF!,#REF!,#REF!)</f>
        <v>#REF!</v>
      </c>
      <c r="I23" s="86"/>
      <c r="J23" s="10" t="e">
        <f t="shared" si="11"/>
        <v>#REF!</v>
      </c>
      <c r="K23" s="9" t="e">
        <f t="shared" si="2"/>
        <v>#REF!</v>
      </c>
      <c r="L23" s="10" t="e">
        <f t="shared" si="3"/>
        <v>#REF!</v>
      </c>
      <c r="M23" s="39" t="e">
        <f>+H23-'Onglet 1'!E20-'Onglet 2'!E20</f>
        <v>#REF!</v>
      </c>
      <c r="N23" s="1"/>
      <c r="O23" s="5"/>
      <c r="P23" s="93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12"/>
        <v>#REF!</v>
      </c>
      <c r="U23" s="8" t="e">
        <f>SUM(#REF!,#REF!,'MAGASIN 1'!T20,#REF!,#REF!,#REF!,#REF!,#REF!,#REF!,#REF!,#REF!,#REF!,#REF!,#REF!,#REF!,#REF!,#REF!,#REF!,#REF!)</f>
        <v>#REF!</v>
      </c>
      <c r="V23" s="86"/>
      <c r="W23" s="10" t="e">
        <f t="shared" si="13"/>
        <v>#REF!</v>
      </c>
      <c r="X23" s="9" t="e">
        <f t="shared" si="14"/>
        <v>#REF!</v>
      </c>
      <c r="Y23" s="10" t="e">
        <f t="shared" si="15"/>
        <v>#REF!</v>
      </c>
      <c r="Z23" s="1"/>
      <c r="AA23" s="1"/>
    </row>
    <row r="24" spans="1:27" ht="9.6" customHeight="1" x14ac:dyDescent="0.2">
      <c r="A24" s="4"/>
      <c r="B24" s="5"/>
      <c r="C24" s="93" t="s">
        <v>36</v>
      </c>
      <c r="D24" s="6"/>
      <c r="E24" s="8" t="e">
        <f>SUM(#REF!,#REF!,'MAGASIN 1'!D21,#REF!,#REF!,#REF!,#REF!,#REF!,#REF!,#REF!,#REF!,#REF!,#REF!,#REF!,#REF!,#REF!,#REF!,#REF!,#REF!)</f>
        <v>#REF!</v>
      </c>
      <c r="F24" s="8"/>
      <c r="G24" s="10" t="e">
        <f t="shared" si="10"/>
        <v>#REF!</v>
      </c>
      <c r="H24" s="8" t="e">
        <f>SUM(#REF!,#REF!,'MAGASIN 1'!E21,#REF!,#REF!,#REF!,#REF!,#REF!,#REF!,#REF!,#REF!,#REF!,#REF!,#REF!,#REF!,#REF!,#REF!,#REF!,#REF!)</f>
        <v>#REF!</v>
      </c>
      <c r="I24" s="86"/>
      <c r="J24" s="10" t="e">
        <f t="shared" si="11"/>
        <v>#REF!</v>
      </c>
      <c r="K24" s="9" t="e">
        <f t="shared" si="2"/>
        <v>#REF!</v>
      </c>
      <c r="L24" s="10" t="e">
        <f t="shared" si="3"/>
        <v>#REF!</v>
      </c>
      <c r="M24" s="39" t="e">
        <f>+H24-'Onglet 1'!E21-'Onglet 2'!E21</f>
        <v>#REF!</v>
      </c>
      <c r="N24" s="1"/>
      <c r="O24" s="5"/>
      <c r="P24" s="93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12"/>
        <v>#REF!</v>
      </c>
      <c r="U24" s="8" t="e">
        <f>SUM(#REF!,#REF!,'MAGASIN 1'!T21,#REF!,#REF!,#REF!,#REF!,#REF!,#REF!,#REF!,#REF!,#REF!,#REF!,#REF!,#REF!,#REF!,#REF!,#REF!,#REF!)</f>
        <v>#REF!</v>
      </c>
      <c r="V24" s="86"/>
      <c r="W24" s="10" t="e">
        <f t="shared" si="13"/>
        <v>#REF!</v>
      </c>
      <c r="X24" s="9" t="e">
        <f t="shared" si="14"/>
        <v>#REF!</v>
      </c>
      <c r="Y24" s="10" t="e">
        <f t="shared" si="15"/>
        <v>#REF!</v>
      </c>
      <c r="Z24" s="1"/>
      <c r="AA24" s="1"/>
    </row>
    <row r="25" spans="1:27" ht="9.6" customHeight="1" x14ac:dyDescent="0.2">
      <c r="A25" s="4"/>
      <c r="B25" s="5"/>
      <c r="C25" s="93" t="s">
        <v>37</v>
      </c>
      <c r="D25" s="6"/>
      <c r="E25" s="8" t="e">
        <f>SUM(#REF!,#REF!,'MAGASIN 1'!D22,#REF!,#REF!,#REF!,#REF!,#REF!,#REF!,#REF!,#REF!,#REF!,#REF!,#REF!,#REF!,#REF!,#REF!,#REF!,#REF!)</f>
        <v>#REF!</v>
      </c>
      <c r="F25" s="8"/>
      <c r="G25" s="10" t="e">
        <f t="shared" si="10"/>
        <v>#REF!</v>
      </c>
      <c r="H25" s="8" t="e">
        <f>SUM(#REF!,#REF!,'MAGASIN 1'!E22,#REF!,#REF!,#REF!,#REF!,#REF!,#REF!,#REF!,#REF!,#REF!,#REF!,#REF!,#REF!,#REF!,#REF!,#REF!,#REF!)</f>
        <v>#REF!</v>
      </c>
      <c r="I25" s="86"/>
      <c r="J25" s="10" t="e">
        <f t="shared" si="11"/>
        <v>#REF!</v>
      </c>
      <c r="K25" s="9" t="e">
        <f t="shared" si="2"/>
        <v>#REF!</v>
      </c>
      <c r="L25" s="10" t="e">
        <f t="shared" si="3"/>
        <v>#REF!</v>
      </c>
      <c r="M25" s="39" t="e">
        <f>+H25-'Onglet 1'!E22-'Onglet 2'!E22</f>
        <v>#REF!</v>
      </c>
      <c r="N25" s="1"/>
      <c r="O25" s="5"/>
      <c r="P25" s="93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12"/>
        <v>#REF!</v>
      </c>
      <c r="U25" s="8" t="e">
        <f>SUM(#REF!,#REF!,'MAGASIN 1'!T22,#REF!,#REF!,#REF!,#REF!,#REF!,#REF!,#REF!,#REF!,#REF!,#REF!,#REF!,#REF!,#REF!,#REF!,#REF!,#REF!)</f>
        <v>#REF!</v>
      </c>
      <c r="V25" s="86"/>
      <c r="W25" s="10" t="e">
        <f t="shared" si="13"/>
        <v>#REF!</v>
      </c>
      <c r="X25" s="9" t="e">
        <f t="shared" si="14"/>
        <v>#REF!</v>
      </c>
      <c r="Y25" s="10" t="e">
        <f t="shared" si="15"/>
        <v>#REF!</v>
      </c>
      <c r="Z25" s="1"/>
      <c r="AA25" s="1"/>
    </row>
    <row r="26" spans="1:27" ht="9.6" customHeight="1" x14ac:dyDescent="0.2">
      <c r="A26" s="4"/>
      <c r="B26" s="5"/>
      <c r="C26" s="93" t="s">
        <v>34</v>
      </c>
      <c r="D26" s="6"/>
      <c r="E26" s="8" t="e">
        <f>SUM(#REF!,#REF!,'MAGASIN 1'!D23,#REF!,#REF!,#REF!,#REF!,#REF!,#REF!,#REF!,#REF!,#REF!,#REF!,#REF!,#REF!,#REF!,#REF!,#REF!,#REF!)</f>
        <v>#REF!</v>
      </c>
      <c r="F26" s="8"/>
      <c r="G26" s="10" t="e">
        <f t="shared" si="10"/>
        <v>#REF!</v>
      </c>
      <c r="H26" s="8" t="e">
        <f>SUM(#REF!,#REF!,'MAGASIN 1'!E23,#REF!,#REF!,#REF!,#REF!,#REF!,#REF!,#REF!,#REF!,#REF!,#REF!,#REF!,#REF!,#REF!,#REF!,#REF!,#REF!)</f>
        <v>#REF!</v>
      </c>
      <c r="I26" s="86"/>
      <c r="J26" s="10" t="e">
        <f t="shared" si="11"/>
        <v>#REF!</v>
      </c>
      <c r="K26" s="9" t="e">
        <f t="shared" si="2"/>
        <v>#REF!</v>
      </c>
      <c r="L26" s="10" t="e">
        <f t="shared" si="3"/>
        <v>#REF!</v>
      </c>
      <c r="M26" s="39" t="e">
        <f>+H26-'Onglet 1'!E23-'Onglet 2'!E23</f>
        <v>#REF!</v>
      </c>
      <c r="N26" s="1"/>
      <c r="O26" s="5"/>
      <c r="P26" s="93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12"/>
        <v>#REF!</v>
      </c>
      <c r="U26" s="8" t="e">
        <f>SUM(#REF!,#REF!,'MAGASIN 1'!T23,#REF!,#REF!,#REF!,#REF!,#REF!,#REF!,#REF!,#REF!,#REF!,#REF!,#REF!,#REF!,#REF!,#REF!,#REF!,#REF!)</f>
        <v>#REF!</v>
      </c>
      <c r="V26" s="86"/>
      <c r="W26" s="10" t="e">
        <f t="shared" si="13"/>
        <v>#REF!</v>
      </c>
      <c r="X26" s="9" t="e">
        <f t="shared" si="14"/>
        <v>#REF!</v>
      </c>
      <c r="Y26" s="10" t="e">
        <f t="shared" si="15"/>
        <v>#REF!</v>
      </c>
      <c r="Z26" s="1"/>
      <c r="AA26" s="1"/>
    </row>
    <row r="27" spans="1:27" ht="9.6" customHeight="1" x14ac:dyDescent="0.2">
      <c r="A27" s="4"/>
      <c r="B27" s="5"/>
      <c r="C27" s="93" t="s">
        <v>33</v>
      </c>
      <c r="D27" s="6"/>
      <c r="E27" s="8" t="e">
        <f>SUM(#REF!,#REF!,'MAGASIN 1'!D24,#REF!,#REF!,#REF!,#REF!,#REF!,#REF!,#REF!,#REF!,#REF!,#REF!,#REF!,#REF!,#REF!,#REF!,#REF!,#REF!)</f>
        <v>#REF!</v>
      </c>
      <c r="F27" s="8"/>
      <c r="G27" s="10" t="e">
        <f t="shared" si="10"/>
        <v>#REF!</v>
      </c>
      <c r="H27" s="8" t="e">
        <f>SUM(#REF!,#REF!,'MAGASIN 1'!E24,#REF!,#REF!,#REF!,#REF!,#REF!,#REF!,#REF!,#REF!,#REF!,#REF!,#REF!,#REF!,#REF!,#REF!,#REF!,#REF!)</f>
        <v>#REF!</v>
      </c>
      <c r="I27" s="86"/>
      <c r="J27" s="10" t="e">
        <f t="shared" si="11"/>
        <v>#REF!</v>
      </c>
      <c r="K27" s="9" t="e">
        <f t="shared" si="2"/>
        <v>#REF!</v>
      </c>
      <c r="L27" s="10" t="e">
        <f t="shared" si="3"/>
        <v>#REF!</v>
      </c>
      <c r="M27" s="39" t="e">
        <f>+H27-'Onglet 1'!E24-'Onglet 2'!E24</f>
        <v>#REF!</v>
      </c>
      <c r="N27" s="1"/>
      <c r="O27" s="5"/>
      <c r="P27" s="93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12"/>
        <v>#REF!</v>
      </c>
      <c r="U27" s="8" t="e">
        <f>SUM(#REF!,#REF!,'MAGASIN 1'!T24,#REF!,#REF!,#REF!,#REF!,#REF!,#REF!,#REF!,#REF!,#REF!,#REF!,#REF!,#REF!,#REF!,#REF!,#REF!,#REF!)</f>
        <v>#REF!</v>
      </c>
      <c r="V27" s="86"/>
      <c r="W27" s="10" t="e">
        <f t="shared" si="13"/>
        <v>#REF!</v>
      </c>
      <c r="X27" s="9" t="e">
        <f t="shared" si="14"/>
        <v>#REF!</v>
      </c>
      <c r="Y27" s="10" t="e">
        <f t="shared" si="15"/>
        <v>#REF!</v>
      </c>
      <c r="Z27" s="39" t="e">
        <f>+SUM(R28:R36)-R27</f>
        <v>#REF!</v>
      </c>
      <c r="AA27" s="39">
        <f>+SUM(S28:S36)-S27</f>
        <v>0</v>
      </c>
    </row>
    <row r="28" spans="1:27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39"/>
      <c r="N28" s="1"/>
      <c r="O28" s="5"/>
      <c r="P28" s="93"/>
      <c r="Q28" s="6" t="s">
        <v>157</v>
      </c>
      <c r="R28" s="8"/>
      <c r="S28" s="8"/>
      <c r="T28" s="10"/>
      <c r="U28" s="8"/>
      <c r="V28" s="86"/>
      <c r="W28" s="10"/>
      <c r="X28" s="9"/>
      <c r="Y28" s="10"/>
      <c r="Z28" s="1"/>
      <c r="AA28" s="1"/>
    </row>
    <row r="29" spans="1:27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39"/>
      <c r="N29" s="1"/>
      <c r="O29" s="5"/>
      <c r="P29" s="93"/>
      <c r="Q29" s="6" t="s">
        <v>158</v>
      </c>
      <c r="R29" s="8"/>
      <c r="S29" s="8"/>
      <c r="T29" s="10"/>
      <c r="U29" s="8"/>
      <c r="V29" s="86"/>
      <c r="W29" s="10"/>
      <c r="X29" s="9"/>
      <c r="Y29" s="10"/>
      <c r="Z29" s="1"/>
      <c r="AA29" s="1"/>
    </row>
    <row r="30" spans="1:27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39"/>
      <c r="N30" s="1"/>
      <c r="O30" s="5"/>
      <c r="P30" s="93"/>
      <c r="Q30" s="6" t="s">
        <v>159</v>
      </c>
      <c r="R30" s="8"/>
      <c r="S30" s="8"/>
      <c r="T30" s="10"/>
      <c r="U30" s="8"/>
      <c r="V30" s="86"/>
      <c r="W30" s="10"/>
      <c r="X30" s="9"/>
      <c r="Y30" s="10"/>
      <c r="Z30" s="1"/>
      <c r="AA30" s="1"/>
    </row>
    <row r="31" spans="1:27" ht="9.6" customHeight="1" x14ac:dyDescent="0.2">
      <c r="A31" s="4"/>
      <c r="B31" s="5"/>
      <c r="C31" s="93" t="s">
        <v>32</v>
      </c>
      <c r="D31" s="6"/>
      <c r="E31" s="8" t="e">
        <f>SUM(#REF!,#REF!,'MAGASIN 1'!D25,#REF!,#REF!,#REF!,#REF!,#REF!,#REF!,#REF!,#REF!,#REF!,#REF!,#REF!,#REF!,#REF!,#REF!,#REF!,#REF!)</f>
        <v>#REF!</v>
      </c>
      <c r="F31" s="8"/>
      <c r="G31" s="10" t="e">
        <f t="shared" ref="G31:G54" si="16">+E31/E$75</f>
        <v>#REF!</v>
      </c>
      <c r="H31" s="8" t="e">
        <f>SUM(#REF!,#REF!,'MAGASIN 1'!E25,#REF!,#REF!,#REF!,#REF!,#REF!,#REF!,#REF!,#REF!,#REF!,#REF!,#REF!,#REF!,#REF!,#REF!,#REF!,#REF!)</f>
        <v>#REF!</v>
      </c>
      <c r="I31" s="86"/>
      <c r="J31" s="10" t="e">
        <f t="shared" ref="J31:J54" si="17">+H31/H$75</f>
        <v>#REF!</v>
      </c>
      <c r="K31" s="9" t="e">
        <f t="shared" si="2"/>
        <v>#REF!</v>
      </c>
      <c r="L31" s="10" t="e">
        <f t="shared" si="3"/>
        <v>#REF!</v>
      </c>
      <c r="M31" s="39" t="e">
        <f>+H31-'Onglet 1'!E25-'Onglet 2'!E25</f>
        <v>#REF!</v>
      </c>
      <c r="N31" s="1"/>
      <c r="O31" s="5"/>
      <c r="P31" s="93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8">+R31/R$75</f>
        <v>#REF!</v>
      </c>
      <c r="U31" s="8" t="e">
        <f>SUM(#REF!,#REF!,'MAGASIN 1'!T25,#REF!,#REF!,#REF!,#REF!,#REF!,#REF!,#REF!,#REF!,#REF!,#REF!,#REF!,#REF!,#REF!,#REF!,#REF!,#REF!)</f>
        <v>#REF!</v>
      </c>
      <c r="V31" s="86"/>
      <c r="W31" s="10" t="e">
        <f t="shared" ref="W31:W54" si="19">+U31/U$75</f>
        <v>#REF!</v>
      </c>
      <c r="X31" s="9" t="e">
        <f t="shared" ref="X31:X45" si="20">R31-U31</f>
        <v>#REF!</v>
      </c>
      <c r="Y31" s="10" t="e">
        <f t="shared" ref="Y31:Y45" si="21">IF(U31=0,"-",R31/U31-1)</f>
        <v>#REF!</v>
      </c>
      <c r="Z31" s="1"/>
      <c r="AA31" s="1"/>
    </row>
    <row r="32" spans="1:27" ht="9.6" customHeight="1" x14ac:dyDescent="0.2">
      <c r="A32" s="4"/>
      <c r="B32" s="5"/>
      <c r="C32" s="93" t="s">
        <v>156</v>
      </c>
      <c r="D32" s="6"/>
      <c r="E32" s="8" t="e">
        <f>SUM(#REF!,#REF!,'MAGASIN 1'!D26,#REF!,#REF!,#REF!,#REF!,#REF!,#REF!,#REF!,#REF!,#REF!,#REF!,#REF!,#REF!,#REF!,#REF!,#REF!,#REF!)</f>
        <v>#REF!</v>
      </c>
      <c r="F32" s="8"/>
      <c r="G32" s="10" t="e">
        <f t="shared" si="16"/>
        <v>#REF!</v>
      </c>
      <c r="H32" s="8" t="e">
        <f>SUM(#REF!,#REF!,'MAGASIN 1'!E26,#REF!,#REF!,#REF!,#REF!,#REF!,#REF!,#REF!,#REF!,#REF!,#REF!,#REF!,#REF!,#REF!,#REF!,#REF!,#REF!)</f>
        <v>#REF!</v>
      </c>
      <c r="I32" s="86"/>
      <c r="J32" s="10" t="e">
        <f t="shared" si="17"/>
        <v>#REF!</v>
      </c>
      <c r="K32" s="9" t="e">
        <f t="shared" si="2"/>
        <v>#REF!</v>
      </c>
      <c r="L32" s="10" t="e">
        <f t="shared" si="3"/>
        <v>#REF!</v>
      </c>
      <c r="M32" s="39" t="e">
        <f>+H32-'Onglet 1'!E26-'Onglet 2'!E26</f>
        <v>#REF!</v>
      </c>
      <c r="N32" s="1"/>
      <c r="O32" s="5"/>
      <c r="P32" s="93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8"/>
        <v>#REF!</v>
      </c>
      <c r="U32" s="8" t="e">
        <f>SUM(#REF!,#REF!,'MAGASIN 1'!T26,#REF!,#REF!,#REF!,#REF!,#REF!,#REF!,#REF!,#REF!,#REF!,#REF!,#REF!,#REF!,#REF!,#REF!,#REF!,#REF!)</f>
        <v>#REF!</v>
      </c>
      <c r="V32" s="86"/>
      <c r="W32" s="10" t="e">
        <f t="shared" si="19"/>
        <v>#REF!</v>
      </c>
      <c r="X32" s="9" t="e">
        <f t="shared" si="20"/>
        <v>#REF!</v>
      </c>
      <c r="Y32" s="10" t="e">
        <f t="shared" si="21"/>
        <v>#REF!</v>
      </c>
      <c r="Z32" s="1"/>
      <c r="AA32" s="1"/>
    </row>
    <row r="33" spans="1:27" ht="9.6" customHeight="1" x14ac:dyDescent="0.2">
      <c r="A33" s="4"/>
      <c r="B33" s="26" t="s">
        <v>22</v>
      </c>
      <c r="C33" s="96"/>
      <c r="D33" s="27"/>
      <c r="E33" s="29" t="e">
        <f>SUM(#REF!,#REF!,'MAGASIN 1'!D27,#REF!,#REF!,#REF!,#REF!,#REF!,#REF!,#REF!,#REF!,#REF!,#REF!,#REF!,#REF!,#REF!,#REF!,#REF!,#REF!)</f>
        <v>#REF!</v>
      </c>
      <c r="F33" s="29"/>
      <c r="G33" s="31" t="e">
        <f t="shared" si="16"/>
        <v>#REF!</v>
      </c>
      <c r="H33" s="29" t="e">
        <f>SUM(#REF!,#REF!,'MAGASIN 1'!E27,#REF!,#REF!,#REF!,#REF!,#REF!,#REF!,#REF!,#REF!,#REF!,#REF!,#REF!,#REF!,#REF!,#REF!,#REF!,#REF!)</f>
        <v>#REF!</v>
      </c>
      <c r="I33" s="89"/>
      <c r="J33" s="31" t="e">
        <f t="shared" si="17"/>
        <v>#REF!</v>
      </c>
      <c r="K33" s="30" t="e">
        <f t="shared" si="2"/>
        <v>#REF!</v>
      </c>
      <c r="L33" s="31" t="e">
        <f t="shared" si="3"/>
        <v>#REF!</v>
      </c>
      <c r="M33" s="39" t="e">
        <f>+H33-'Onglet 1'!E27-'Onglet 2'!E27</f>
        <v>#REF!</v>
      </c>
      <c r="N33" s="1"/>
      <c r="O33" s="26" t="s">
        <v>22</v>
      </c>
      <c r="P33" s="96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8"/>
        <v>#REF!</v>
      </c>
      <c r="U33" s="29" t="e">
        <f>SUM(#REF!,#REF!,'MAGASIN 1'!T27,#REF!,#REF!,#REF!,#REF!,#REF!,#REF!,#REF!,#REF!,#REF!,#REF!,#REF!,#REF!,#REF!,#REF!,#REF!,#REF!)</f>
        <v>#REF!</v>
      </c>
      <c r="V33" s="89"/>
      <c r="W33" s="31" t="e">
        <f t="shared" si="19"/>
        <v>#REF!</v>
      </c>
      <c r="X33" s="30" t="e">
        <f t="shared" si="20"/>
        <v>#REF!</v>
      </c>
      <c r="Y33" s="31" t="e">
        <f t="shared" si="21"/>
        <v>#REF!</v>
      </c>
      <c r="Z33" s="1"/>
      <c r="AA33" s="1"/>
    </row>
    <row r="34" spans="1:27" ht="9.6" customHeight="1" x14ac:dyDescent="0.2">
      <c r="A34" s="4"/>
      <c r="B34" s="5"/>
      <c r="C34" s="93" t="s">
        <v>80</v>
      </c>
      <c r="D34" s="6"/>
      <c r="E34" s="8" t="e">
        <f>SUM(#REF!,#REF!,'MAGASIN 1'!D28,#REF!,#REF!,#REF!,#REF!,#REF!,#REF!,#REF!,#REF!,#REF!,#REF!,#REF!,#REF!,#REF!,#REF!,#REF!,#REF!)</f>
        <v>#REF!</v>
      </c>
      <c r="F34" s="8"/>
      <c r="G34" s="10" t="e">
        <f t="shared" si="16"/>
        <v>#REF!</v>
      </c>
      <c r="H34" s="8" t="e">
        <f>SUM(#REF!,#REF!,'MAGASIN 1'!E28,#REF!,#REF!,#REF!,#REF!,#REF!,#REF!,#REF!,#REF!,#REF!,#REF!,#REF!,#REF!,#REF!,#REF!,#REF!,#REF!)</f>
        <v>#REF!</v>
      </c>
      <c r="I34" s="86"/>
      <c r="J34" s="10" t="e">
        <f t="shared" si="17"/>
        <v>#REF!</v>
      </c>
      <c r="K34" s="9" t="e">
        <f t="shared" si="2"/>
        <v>#REF!</v>
      </c>
      <c r="L34" s="10" t="e">
        <f t="shared" si="3"/>
        <v>#REF!</v>
      </c>
      <c r="M34" s="39" t="e">
        <f>+H34-'Onglet 1'!E28-'Onglet 2'!E28</f>
        <v>#REF!</v>
      </c>
      <c r="N34" s="1"/>
      <c r="O34" s="5"/>
      <c r="P34" s="93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8"/>
        <v>#REF!</v>
      </c>
      <c r="U34" s="8" t="e">
        <f>SUM(#REF!,#REF!,'MAGASIN 1'!T28,#REF!,#REF!,#REF!,#REF!,#REF!,#REF!,#REF!,#REF!,#REF!,#REF!,#REF!,#REF!,#REF!,#REF!,#REF!,#REF!)</f>
        <v>#REF!</v>
      </c>
      <c r="V34" s="86"/>
      <c r="W34" s="10" t="e">
        <f t="shared" si="19"/>
        <v>#REF!</v>
      </c>
      <c r="X34" s="9" t="e">
        <f t="shared" si="20"/>
        <v>#REF!</v>
      </c>
      <c r="Y34" s="10" t="e">
        <f t="shared" si="21"/>
        <v>#REF!</v>
      </c>
      <c r="Z34" s="1"/>
      <c r="AA34" s="1"/>
    </row>
    <row r="35" spans="1:27" ht="9.6" customHeight="1" x14ac:dyDescent="0.2">
      <c r="A35" s="4"/>
      <c r="B35" s="5"/>
      <c r="C35" s="93" t="s">
        <v>160</v>
      </c>
      <c r="D35" s="6"/>
      <c r="E35" s="8" t="e">
        <f>SUM(#REF!,#REF!,'MAGASIN 1'!D29,#REF!,#REF!,#REF!,#REF!,#REF!,#REF!,#REF!,#REF!,#REF!,#REF!,#REF!,#REF!,#REF!,#REF!,#REF!,#REF!)</f>
        <v>#REF!</v>
      </c>
      <c r="F35" s="8"/>
      <c r="G35" s="10" t="e">
        <f t="shared" si="16"/>
        <v>#REF!</v>
      </c>
      <c r="H35" s="8" t="e">
        <f>SUM(#REF!,#REF!,'MAGASIN 1'!E29,#REF!,#REF!,#REF!,#REF!,#REF!,#REF!,#REF!,#REF!,#REF!,#REF!,#REF!,#REF!,#REF!,#REF!,#REF!,#REF!)</f>
        <v>#REF!</v>
      </c>
      <c r="I35" s="86"/>
      <c r="J35" s="10" t="e">
        <f t="shared" si="17"/>
        <v>#REF!</v>
      </c>
      <c r="K35" s="9" t="e">
        <f t="shared" si="2"/>
        <v>#REF!</v>
      </c>
      <c r="L35" s="10" t="e">
        <f t="shared" si="3"/>
        <v>#REF!</v>
      </c>
      <c r="M35" s="39" t="e">
        <f>+H35-'Onglet 1'!E29-'Onglet 2'!E29</f>
        <v>#REF!</v>
      </c>
      <c r="N35" s="1"/>
      <c r="O35" s="5"/>
      <c r="P35" s="93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8"/>
        <v>#REF!</v>
      </c>
      <c r="U35" s="8" t="e">
        <f>SUM(#REF!,#REF!,'MAGASIN 1'!T29,#REF!,#REF!,#REF!,#REF!,#REF!,#REF!,#REF!,#REF!,#REF!,#REF!,#REF!,#REF!,#REF!,#REF!,#REF!,#REF!)</f>
        <v>#REF!</v>
      </c>
      <c r="V35" s="86"/>
      <c r="W35" s="10" t="e">
        <f t="shared" si="19"/>
        <v>#REF!</v>
      </c>
      <c r="X35" s="9" t="e">
        <f t="shared" si="20"/>
        <v>#REF!</v>
      </c>
      <c r="Y35" s="10" t="e">
        <f t="shared" si="21"/>
        <v>#REF!</v>
      </c>
      <c r="Z35" s="1"/>
      <c r="AA35" s="1"/>
    </row>
    <row r="36" spans="1:27" ht="9.6" customHeight="1" x14ac:dyDescent="0.2">
      <c r="A36" s="4"/>
      <c r="B36" s="5"/>
      <c r="C36" s="93" t="s">
        <v>38</v>
      </c>
      <c r="D36" s="6"/>
      <c r="E36" s="8" t="e">
        <f>SUM(#REF!,#REF!,'MAGASIN 1'!D30,#REF!,#REF!,#REF!,#REF!,#REF!,#REF!,#REF!,#REF!,#REF!,#REF!,#REF!,#REF!,#REF!,#REF!,#REF!,#REF!)</f>
        <v>#REF!</v>
      </c>
      <c r="F36" s="8"/>
      <c r="G36" s="10" t="e">
        <f t="shared" si="16"/>
        <v>#REF!</v>
      </c>
      <c r="H36" s="8" t="e">
        <f>SUM(#REF!,#REF!,'MAGASIN 1'!E30,#REF!,#REF!,#REF!,#REF!,#REF!,#REF!,#REF!,#REF!,#REF!,#REF!,#REF!,#REF!,#REF!,#REF!,#REF!,#REF!)</f>
        <v>#REF!</v>
      </c>
      <c r="I36" s="86"/>
      <c r="J36" s="10" t="e">
        <f t="shared" si="17"/>
        <v>#REF!</v>
      </c>
      <c r="K36" s="9" t="e">
        <f t="shared" si="2"/>
        <v>#REF!</v>
      </c>
      <c r="L36" s="10" t="e">
        <f t="shared" si="3"/>
        <v>#REF!</v>
      </c>
      <c r="M36" s="39" t="e">
        <f>+H36-'Onglet 1'!E30-'Onglet 2'!E30</f>
        <v>#REF!</v>
      </c>
      <c r="N36" s="1"/>
      <c r="O36" s="5"/>
      <c r="P36" s="93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8"/>
        <v>#REF!</v>
      </c>
      <c r="U36" s="8" t="e">
        <f>SUM(#REF!,#REF!,'MAGASIN 1'!T30,#REF!,#REF!,#REF!,#REF!,#REF!,#REF!,#REF!,#REF!,#REF!,#REF!,#REF!,#REF!,#REF!,#REF!,#REF!,#REF!)</f>
        <v>#REF!</v>
      </c>
      <c r="V36" s="86"/>
      <c r="W36" s="10" t="e">
        <f t="shared" si="19"/>
        <v>#REF!</v>
      </c>
      <c r="X36" s="9" t="e">
        <f t="shared" si="20"/>
        <v>#REF!</v>
      </c>
      <c r="Y36" s="10" t="e">
        <f t="shared" si="21"/>
        <v>#REF!</v>
      </c>
      <c r="Z36" s="1"/>
      <c r="AA36" s="1"/>
    </row>
    <row r="37" spans="1:27" ht="9.6" customHeight="1" x14ac:dyDescent="0.2">
      <c r="A37" s="4"/>
      <c r="B37" s="5"/>
      <c r="C37" s="93" t="s">
        <v>161</v>
      </c>
      <c r="D37" s="6"/>
      <c r="E37" s="8" t="e">
        <f>SUM(#REF!,#REF!,'MAGASIN 1'!D31,#REF!,#REF!,#REF!,#REF!,#REF!,#REF!,#REF!,#REF!,#REF!,#REF!,#REF!,#REF!,#REF!,#REF!,#REF!,#REF!)</f>
        <v>#REF!</v>
      </c>
      <c r="F37" s="8"/>
      <c r="G37" s="10" t="e">
        <f t="shared" si="16"/>
        <v>#REF!</v>
      </c>
      <c r="H37" s="8" t="e">
        <f>SUM(#REF!,#REF!,'MAGASIN 1'!E31,#REF!,#REF!,#REF!,#REF!,#REF!,#REF!,#REF!,#REF!,#REF!,#REF!,#REF!,#REF!,#REF!,#REF!,#REF!,#REF!)</f>
        <v>#REF!</v>
      </c>
      <c r="I37" s="86"/>
      <c r="J37" s="10" t="e">
        <f t="shared" si="17"/>
        <v>#REF!</v>
      </c>
      <c r="K37" s="9" t="e">
        <f t="shared" si="2"/>
        <v>#REF!</v>
      </c>
      <c r="L37" s="10" t="e">
        <f t="shared" si="3"/>
        <v>#REF!</v>
      </c>
      <c r="M37" s="39" t="e">
        <f>+H37-'Onglet 1'!E31-'Onglet 2'!E31</f>
        <v>#REF!</v>
      </c>
      <c r="N37" s="1"/>
      <c r="O37" s="5"/>
      <c r="P37" s="93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8"/>
        <v>#REF!</v>
      </c>
      <c r="U37" s="8" t="e">
        <f>SUM(#REF!,#REF!,'MAGASIN 1'!T31,#REF!,#REF!,#REF!,#REF!,#REF!,#REF!,#REF!,#REF!,#REF!,#REF!,#REF!,#REF!,#REF!,#REF!,#REF!,#REF!)</f>
        <v>#REF!</v>
      </c>
      <c r="V37" s="86"/>
      <c r="W37" s="10" t="e">
        <f t="shared" si="19"/>
        <v>#REF!</v>
      </c>
      <c r="X37" s="9" t="e">
        <f t="shared" si="20"/>
        <v>#REF!</v>
      </c>
      <c r="Y37" s="10" t="e">
        <f t="shared" si="21"/>
        <v>#REF!</v>
      </c>
      <c r="Z37" s="39" t="e">
        <f>+SUM(R38:R48)-R37</f>
        <v>#REF!</v>
      </c>
      <c r="AA37" s="39">
        <f>+SUM(S38:S48)-S37</f>
        <v>0</v>
      </c>
    </row>
    <row r="38" spans="1:27" ht="9.6" customHeight="1" x14ac:dyDescent="0.2">
      <c r="A38" s="4"/>
      <c r="B38" s="26" t="s">
        <v>43</v>
      </c>
      <c r="C38" s="96"/>
      <c r="D38" s="6"/>
      <c r="E38" s="8" t="e">
        <f>SUM(#REF!,#REF!,'MAGASIN 1'!D32,#REF!,#REF!,#REF!,#REF!,#REF!,#REF!,#REF!,#REF!,#REF!,#REF!,#REF!,#REF!,#REF!,#REF!,#REF!,#REF!)</f>
        <v>#REF!</v>
      </c>
      <c r="F38" s="8"/>
      <c r="G38" s="10" t="e">
        <f t="shared" si="16"/>
        <v>#REF!</v>
      </c>
      <c r="H38" s="8" t="e">
        <f>SUM(#REF!,#REF!,'MAGASIN 1'!E32,#REF!,#REF!,#REF!,#REF!,#REF!,#REF!,#REF!,#REF!,#REF!,#REF!,#REF!,#REF!,#REF!,#REF!,#REF!,#REF!)</f>
        <v>#REF!</v>
      </c>
      <c r="I38" s="86"/>
      <c r="J38" s="10" t="e">
        <f t="shared" si="17"/>
        <v>#REF!</v>
      </c>
      <c r="K38" s="9" t="e">
        <f t="shared" si="2"/>
        <v>#REF!</v>
      </c>
      <c r="L38" s="10" t="e">
        <f t="shared" si="3"/>
        <v>#REF!</v>
      </c>
      <c r="M38" s="39" t="e">
        <f>+H38-'Onglet 1'!E32-'Onglet 2'!E32</f>
        <v>#REF!</v>
      </c>
      <c r="N38" s="1"/>
      <c r="O38" s="26" t="s">
        <v>43</v>
      </c>
      <c r="P38" s="96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8"/>
        <v>#REF!</v>
      </c>
      <c r="U38" s="8" t="e">
        <f>SUM(#REF!,#REF!,'MAGASIN 1'!T32,#REF!,#REF!,#REF!,#REF!,#REF!,#REF!,#REF!,#REF!,#REF!,#REF!,#REF!,#REF!,#REF!,#REF!,#REF!,#REF!)</f>
        <v>#REF!</v>
      </c>
      <c r="V38" s="86"/>
      <c r="W38" s="10" t="e">
        <f t="shared" si="19"/>
        <v>#REF!</v>
      </c>
      <c r="X38" s="9" t="e">
        <f t="shared" si="20"/>
        <v>#REF!</v>
      </c>
      <c r="Y38" s="10" t="e">
        <f t="shared" si="21"/>
        <v>#REF!</v>
      </c>
      <c r="Z38" s="1"/>
      <c r="AA38" s="1"/>
    </row>
    <row r="39" spans="1:27" ht="9.6" customHeight="1" x14ac:dyDescent="0.2">
      <c r="A39" s="4"/>
      <c r="B39" s="5"/>
      <c r="C39" s="93" t="s">
        <v>28</v>
      </c>
      <c r="D39" s="6"/>
      <c r="E39" s="8" t="e">
        <f>SUM(#REF!,#REF!,'MAGASIN 1'!D33,#REF!,#REF!,#REF!,#REF!,#REF!,#REF!,#REF!,#REF!,#REF!,#REF!,#REF!,#REF!,#REF!,#REF!,#REF!,#REF!)</f>
        <v>#REF!</v>
      </c>
      <c r="F39" s="8"/>
      <c r="G39" s="10" t="e">
        <f t="shared" si="16"/>
        <v>#REF!</v>
      </c>
      <c r="H39" s="8" t="e">
        <f>SUM(#REF!,#REF!,'MAGASIN 1'!E33,#REF!,#REF!,#REF!,#REF!,#REF!,#REF!,#REF!,#REF!,#REF!,#REF!,#REF!,#REF!,#REF!,#REF!,#REF!,#REF!)</f>
        <v>#REF!</v>
      </c>
      <c r="I39" s="86"/>
      <c r="J39" s="10" t="e">
        <f t="shared" si="17"/>
        <v>#REF!</v>
      </c>
      <c r="K39" s="9" t="e">
        <f t="shared" si="2"/>
        <v>#REF!</v>
      </c>
      <c r="L39" s="10" t="e">
        <f t="shared" si="3"/>
        <v>#REF!</v>
      </c>
      <c r="M39" s="39" t="e">
        <f>+H39-'Onglet 1'!E33-'Onglet 2'!E33</f>
        <v>#REF!</v>
      </c>
      <c r="N39" s="1"/>
      <c r="O39" s="5"/>
      <c r="P39" s="93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8"/>
        <v>#REF!</v>
      </c>
      <c r="U39" s="8" t="e">
        <f>SUM(#REF!,#REF!,'MAGASIN 1'!T33,#REF!,#REF!,#REF!,#REF!,#REF!,#REF!,#REF!,#REF!,#REF!,#REF!,#REF!,#REF!,#REF!,#REF!,#REF!,#REF!)</f>
        <v>#REF!</v>
      </c>
      <c r="V39" s="86"/>
      <c r="W39" s="10" t="e">
        <f t="shared" si="19"/>
        <v>#REF!</v>
      </c>
      <c r="X39" s="9" t="e">
        <f t="shared" si="20"/>
        <v>#REF!</v>
      </c>
      <c r="Y39" s="10" t="e">
        <f t="shared" si="21"/>
        <v>#REF!</v>
      </c>
      <c r="Z39" s="1"/>
      <c r="AA39" s="1"/>
    </row>
    <row r="40" spans="1:27" ht="9.6" customHeight="1" x14ac:dyDescent="0.2">
      <c r="A40" s="4"/>
      <c r="B40" s="5"/>
      <c r="C40" s="93" t="s">
        <v>143</v>
      </c>
      <c r="D40" s="6"/>
      <c r="E40" s="8" t="e">
        <f>SUM(#REF!,#REF!,'MAGASIN 1'!D34,#REF!,#REF!,#REF!,#REF!,#REF!,#REF!,#REF!,#REF!,#REF!,#REF!,#REF!,#REF!,#REF!,#REF!,#REF!,#REF!)</f>
        <v>#REF!</v>
      </c>
      <c r="F40" s="8"/>
      <c r="G40" s="10" t="e">
        <f t="shared" si="16"/>
        <v>#REF!</v>
      </c>
      <c r="H40" s="8" t="e">
        <f>SUM(#REF!,#REF!,'MAGASIN 1'!E34,#REF!,#REF!,#REF!,#REF!,#REF!,#REF!,#REF!,#REF!,#REF!,#REF!,#REF!,#REF!,#REF!,#REF!,#REF!,#REF!)</f>
        <v>#REF!</v>
      </c>
      <c r="I40" s="86"/>
      <c r="J40" s="10" t="e">
        <f t="shared" si="17"/>
        <v>#REF!</v>
      </c>
      <c r="K40" s="9" t="e">
        <f t="shared" si="2"/>
        <v>#REF!</v>
      </c>
      <c r="L40" s="10" t="e">
        <f t="shared" si="3"/>
        <v>#REF!</v>
      </c>
      <c r="M40" s="39" t="e">
        <f>+H40-'Onglet 1'!E34-'Onglet 2'!E34</f>
        <v>#REF!</v>
      </c>
      <c r="N40" s="1"/>
      <c r="O40" s="5"/>
      <c r="P40" s="93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8"/>
        <v>#REF!</v>
      </c>
      <c r="U40" s="8" t="e">
        <f>SUM(#REF!,#REF!,'MAGASIN 1'!T34,#REF!,#REF!,#REF!,#REF!,#REF!,#REF!,#REF!,#REF!,#REF!,#REF!,#REF!,#REF!,#REF!,#REF!,#REF!,#REF!)</f>
        <v>#REF!</v>
      </c>
      <c r="V40" s="86"/>
      <c r="W40" s="10" t="e">
        <f t="shared" si="19"/>
        <v>#REF!</v>
      </c>
      <c r="X40" s="9" t="e">
        <f t="shared" si="20"/>
        <v>#REF!</v>
      </c>
      <c r="Y40" s="10" t="e">
        <f t="shared" si="21"/>
        <v>#REF!</v>
      </c>
      <c r="Z40" s="1"/>
      <c r="AA40" s="1"/>
    </row>
    <row r="41" spans="1:27" ht="9.6" customHeight="1" x14ac:dyDescent="0.2">
      <c r="A41" s="4"/>
      <c r="B41" s="5"/>
      <c r="C41" s="93" t="s">
        <v>144</v>
      </c>
      <c r="D41" s="6"/>
      <c r="E41" s="8" t="e">
        <f>SUM(#REF!,#REF!,'MAGASIN 1'!D35,#REF!,#REF!,#REF!,#REF!,#REF!,#REF!,#REF!,#REF!,#REF!,#REF!,#REF!,#REF!,#REF!,#REF!,#REF!,#REF!)</f>
        <v>#REF!</v>
      </c>
      <c r="F41" s="8"/>
      <c r="G41" s="10" t="e">
        <f t="shared" si="16"/>
        <v>#REF!</v>
      </c>
      <c r="H41" s="8" t="e">
        <f>SUM(#REF!,#REF!,'MAGASIN 1'!E35,#REF!,#REF!,#REF!,#REF!,#REF!,#REF!,#REF!,#REF!,#REF!,#REF!,#REF!,#REF!,#REF!,#REF!,#REF!,#REF!)</f>
        <v>#REF!</v>
      </c>
      <c r="I41" s="86"/>
      <c r="J41" s="10" t="e">
        <f t="shared" si="17"/>
        <v>#REF!</v>
      </c>
      <c r="K41" s="9" t="e">
        <f t="shared" si="2"/>
        <v>#REF!</v>
      </c>
      <c r="L41" s="10" t="e">
        <f t="shared" si="3"/>
        <v>#REF!</v>
      </c>
      <c r="M41" s="39" t="e">
        <f>+H41-'Onglet 1'!E35-'Onglet 2'!E35</f>
        <v>#REF!</v>
      </c>
      <c r="N41" s="1"/>
      <c r="O41" s="5"/>
      <c r="P41" s="93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8"/>
        <v>#REF!</v>
      </c>
      <c r="U41" s="8" t="e">
        <f>SUM(#REF!,#REF!,'MAGASIN 1'!T35,#REF!,#REF!,#REF!,#REF!,#REF!,#REF!,#REF!,#REF!,#REF!,#REF!,#REF!,#REF!,#REF!,#REF!,#REF!,#REF!)</f>
        <v>#REF!</v>
      </c>
      <c r="V41" s="86"/>
      <c r="W41" s="10" t="e">
        <f t="shared" si="19"/>
        <v>#REF!</v>
      </c>
      <c r="X41" s="9" t="e">
        <f t="shared" si="20"/>
        <v>#REF!</v>
      </c>
      <c r="Y41" s="10" t="e">
        <f t="shared" si="21"/>
        <v>#REF!</v>
      </c>
      <c r="Z41" s="1"/>
      <c r="AA41" s="1"/>
    </row>
    <row r="42" spans="1:27" ht="9.6" customHeight="1" x14ac:dyDescent="0.2">
      <c r="A42" s="4"/>
      <c r="B42" s="5"/>
      <c r="C42" s="93" t="s">
        <v>142</v>
      </c>
      <c r="D42" s="6"/>
      <c r="E42" s="8" t="e">
        <f>SUM(#REF!,#REF!,'MAGASIN 1'!D36,#REF!,#REF!,#REF!,#REF!,#REF!,#REF!,#REF!,#REF!,#REF!,#REF!,#REF!,#REF!,#REF!,#REF!,#REF!,#REF!)</f>
        <v>#REF!</v>
      </c>
      <c r="F42" s="8"/>
      <c r="G42" s="10" t="e">
        <f t="shared" si="16"/>
        <v>#REF!</v>
      </c>
      <c r="H42" s="8" t="e">
        <f>SUM(#REF!,#REF!,'MAGASIN 1'!E36,#REF!,#REF!,#REF!,#REF!,#REF!,#REF!,#REF!,#REF!,#REF!,#REF!,#REF!,#REF!,#REF!,#REF!,#REF!,#REF!)</f>
        <v>#REF!</v>
      </c>
      <c r="I42" s="86"/>
      <c r="J42" s="10" t="e">
        <f t="shared" si="17"/>
        <v>#REF!</v>
      </c>
      <c r="K42" s="9" t="e">
        <f t="shared" si="2"/>
        <v>#REF!</v>
      </c>
      <c r="L42" s="10" t="e">
        <f t="shared" si="3"/>
        <v>#REF!</v>
      </c>
      <c r="M42" s="39" t="e">
        <f>+H42-'Onglet 1'!E36-'Onglet 2'!E36</f>
        <v>#REF!</v>
      </c>
      <c r="N42" s="1"/>
      <c r="O42" s="5"/>
      <c r="P42" s="93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8"/>
        <v>#REF!</v>
      </c>
      <c r="U42" s="8" t="e">
        <f>SUM(#REF!,#REF!,'MAGASIN 1'!T36,#REF!,#REF!,#REF!,#REF!,#REF!,#REF!,#REF!,#REF!,#REF!,#REF!,#REF!,#REF!,#REF!,#REF!,#REF!,#REF!)</f>
        <v>#REF!</v>
      </c>
      <c r="V42" s="86"/>
      <c r="W42" s="10" t="e">
        <f t="shared" si="19"/>
        <v>#REF!</v>
      </c>
      <c r="X42" s="9" t="e">
        <f t="shared" si="20"/>
        <v>#REF!</v>
      </c>
      <c r="Y42" s="10" t="e">
        <f t="shared" si="21"/>
        <v>#REF!</v>
      </c>
      <c r="Z42" s="1"/>
      <c r="AA42" s="1"/>
    </row>
    <row r="43" spans="1:27" ht="9.6" customHeight="1" x14ac:dyDescent="0.2">
      <c r="A43" s="4"/>
      <c r="B43" s="5"/>
      <c r="C43" s="93" t="s">
        <v>162</v>
      </c>
      <c r="D43" s="27"/>
      <c r="E43" s="29" t="e">
        <f>SUM(#REF!,#REF!,'MAGASIN 1'!D37,#REF!,#REF!,#REF!,#REF!,#REF!,#REF!,#REF!,#REF!,#REF!,#REF!,#REF!,#REF!,#REF!,#REF!,#REF!,#REF!)</f>
        <v>#REF!</v>
      </c>
      <c r="F43" s="29"/>
      <c r="G43" s="31" t="e">
        <f t="shared" si="16"/>
        <v>#REF!</v>
      </c>
      <c r="H43" s="29" t="e">
        <f>SUM(#REF!,#REF!,'MAGASIN 1'!E37,#REF!,#REF!,#REF!,#REF!,#REF!,#REF!,#REF!,#REF!,#REF!,#REF!,#REF!,#REF!,#REF!,#REF!,#REF!,#REF!)</f>
        <v>#REF!</v>
      </c>
      <c r="I43" s="89"/>
      <c r="J43" s="31" t="e">
        <f t="shared" si="17"/>
        <v>#REF!</v>
      </c>
      <c r="K43" s="30" t="e">
        <f t="shared" si="2"/>
        <v>#REF!</v>
      </c>
      <c r="L43" s="31" t="e">
        <f t="shared" si="3"/>
        <v>#REF!</v>
      </c>
      <c r="M43" s="39" t="e">
        <f>+H43-'Onglet 1'!E37-'Onglet 2'!E37</f>
        <v>#REF!</v>
      </c>
      <c r="N43" s="1"/>
      <c r="O43" s="5"/>
      <c r="P43" s="93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8"/>
        <v>#REF!</v>
      </c>
      <c r="U43" s="29" t="e">
        <f>SUM(#REF!,#REF!,'MAGASIN 1'!T37,#REF!,#REF!,#REF!,#REF!,#REF!,#REF!,#REF!,#REF!,#REF!,#REF!,#REF!,#REF!,#REF!,#REF!,#REF!,#REF!)</f>
        <v>#REF!</v>
      </c>
      <c r="V43" s="89"/>
      <c r="W43" s="31" t="e">
        <f t="shared" si="19"/>
        <v>#REF!</v>
      </c>
      <c r="X43" s="30" t="e">
        <f t="shared" si="20"/>
        <v>#REF!</v>
      </c>
      <c r="Y43" s="31" t="e">
        <f t="shared" si="21"/>
        <v>#REF!</v>
      </c>
      <c r="Z43" s="1"/>
      <c r="AA43" s="1"/>
    </row>
    <row r="44" spans="1:27" ht="9.6" customHeight="1" x14ac:dyDescent="0.2">
      <c r="A44" s="4"/>
      <c r="B44" s="26" t="s">
        <v>41</v>
      </c>
      <c r="C44" s="96"/>
      <c r="D44" s="6"/>
      <c r="E44" s="8" t="e">
        <f>SUM(#REF!,#REF!,'MAGASIN 1'!D38,#REF!,#REF!,#REF!,#REF!,#REF!,#REF!,#REF!,#REF!,#REF!,#REF!,#REF!,#REF!,#REF!,#REF!,#REF!,#REF!)</f>
        <v>#REF!</v>
      </c>
      <c r="F44" s="8"/>
      <c r="G44" s="10" t="e">
        <f t="shared" si="16"/>
        <v>#REF!</v>
      </c>
      <c r="H44" s="8" t="e">
        <f>SUM(#REF!,#REF!,'MAGASIN 1'!E38,#REF!,#REF!,#REF!,#REF!,#REF!,#REF!,#REF!,#REF!,#REF!,#REF!,#REF!,#REF!,#REF!,#REF!,#REF!,#REF!)</f>
        <v>#REF!</v>
      </c>
      <c r="I44" s="86"/>
      <c r="J44" s="10" t="e">
        <f t="shared" si="17"/>
        <v>#REF!</v>
      </c>
      <c r="K44" s="9" t="e">
        <f t="shared" si="2"/>
        <v>#REF!</v>
      </c>
      <c r="L44" s="10" t="e">
        <f t="shared" si="3"/>
        <v>#REF!</v>
      </c>
      <c r="M44" s="39" t="e">
        <f>+H44-'Onglet 1'!E38-'Onglet 2'!E38</f>
        <v>#REF!</v>
      </c>
      <c r="N44" s="1"/>
      <c r="O44" s="26" t="s">
        <v>41</v>
      </c>
      <c r="P44" s="96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8"/>
        <v>#REF!</v>
      </c>
      <c r="U44" s="8" t="e">
        <f>SUM(#REF!,#REF!,'MAGASIN 1'!T38,#REF!,#REF!,#REF!,#REF!,#REF!,#REF!,#REF!,#REF!,#REF!,#REF!,#REF!,#REF!,#REF!,#REF!,#REF!,#REF!)</f>
        <v>#REF!</v>
      </c>
      <c r="V44" s="86"/>
      <c r="W44" s="10" t="e">
        <f t="shared" si="19"/>
        <v>#REF!</v>
      </c>
      <c r="X44" s="9" t="e">
        <f t="shared" si="20"/>
        <v>#REF!</v>
      </c>
      <c r="Y44" s="10" t="e">
        <f t="shared" si="21"/>
        <v>#REF!</v>
      </c>
      <c r="Z44" s="1"/>
      <c r="AA44" s="1"/>
    </row>
    <row r="45" spans="1:27" ht="9.6" customHeight="1" x14ac:dyDescent="0.2">
      <c r="A45" s="4"/>
      <c r="B45" s="5"/>
      <c r="C45" s="93" t="s">
        <v>163</v>
      </c>
      <c r="D45" s="71"/>
      <c r="E45" s="8" t="e">
        <f>SUM(#REF!,#REF!,'MAGASIN 1'!D39,#REF!,#REF!,#REF!,#REF!,#REF!,#REF!,#REF!,#REF!,#REF!,#REF!,#REF!,#REF!,#REF!,#REF!,#REF!,#REF!)</f>
        <v>#REF!</v>
      </c>
      <c r="F45" s="8"/>
      <c r="G45" s="10" t="e">
        <f t="shared" si="16"/>
        <v>#REF!</v>
      </c>
      <c r="H45" s="8" t="e">
        <f>SUM(#REF!,#REF!,'MAGASIN 1'!E39,#REF!,#REF!,#REF!,#REF!,#REF!,#REF!,#REF!,#REF!,#REF!,#REF!,#REF!,#REF!,#REF!,#REF!,#REF!,#REF!)</f>
        <v>#REF!</v>
      </c>
      <c r="I45" s="86"/>
      <c r="J45" s="10" t="e">
        <f t="shared" si="17"/>
        <v>#REF!</v>
      </c>
      <c r="K45" s="9" t="e">
        <f t="shared" si="2"/>
        <v>#REF!</v>
      </c>
      <c r="L45" s="10" t="e">
        <f t="shared" si="3"/>
        <v>#REF!</v>
      </c>
      <c r="M45" s="39" t="e">
        <f>+H45-'Onglet 1'!E39-'Onglet 2'!E39</f>
        <v>#REF!</v>
      </c>
      <c r="N45" s="1"/>
      <c r="O45" s="5"/>
      <c r="P45" s="93" t="s">
        <v>163</v>
      </c>
      <c r="Q45" s="71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8"/>
        <v>#REF!</v>
      </c>
      <c r="U45" s="8" t="e">
        <f>SUM(#REF!,#REF!,'MAGASIN 1'!T39,#REF!,#REF!,#REF!,#REF!,#REF!,#REF!,#REF!,#REF!,#REF!,#REF!,#REF!,#REF!,#REF!,#REF!,#REF!,#REF!)</f>
        <v>#REF!</v>
      </c>
      <c r="V45" s="86"/>
      <c r="W45" s="10" t="e">
        <f t="shared" si="19"/>
        <v>#REF!</v>
      </c>
      <c r="X45" s="9" t="e">
        <f t="shared" si="20"/>
        <v>#REF!</v>
      </c>
      <c r="Y45" s="10" t="e">
        <f t="shared" si="21"/>
        <v>#REF!</v>
      </c>
      <c r="Z45" s="1"/>
      <c r="AA45" s="1"/>
    </row>
    <row r="46" spans="1:27" ht="9.6" customHeight="1" x14ac:dyDescent="0.2">
      <c r="A46" s="4"/>
      <c r="B46" s="5"/>
      <c r="C46" s="93" t="s">
        <v>164</v>
      </c>
      <c r="D46" s="71"/>
      <c r="E46" s="8" t="e">
        <f>SUM(#REF!,#REF!,'MAGASIN 1'!D40,#REF!,#REF!,#REF!,#REF!,#REF!,#REF!,#REF!,#REF!,#REF!,#REF!,#REF!,#REF!,#REF!,#REF!,#REF!,#REF!)</f>
        <v>#REF!</v>
      </c>
      <c r="F46" s="8"/>
      <c r="G46" s="10" t="e">
        <f t="shared" si="16"/>
        <v>#REF!</v>
      </c>
      <c r="H46" s="8" t="e">
        <f>SUM(#REF!,#REF!,'MAGASIN 1'!E40,#REF!,#REF!,#REF!,#REF!,#REF!,#REF!,#REF!,#REF!,#REF!,#REF!,#REF!,#REF!,#REF!,#REF!,#REF!,#REF!)</f>
        <v>#REF!</v>
      </c>
      <c r="I46" s="86"/>
      <c r="J46" s="10" t="e">
        <f t="shared" si="17"/>
        <v>#REF!</v>
      </c>
      <c r="K46" s="9" t="e">
        <f>E46-H46</f>
        <v>#REF!</v>
      </c>
      <c r="L46" s="10" t="e">
        <f>IF(H46=0,"-",E46/H46-1)</f>
        <v>#REF!</v>
      </c>
      <c r="M46" s="39" t="e">
        <f>+H46-'Onglet 1'!E40-'Onglet 2'!E40</f>
        <v>#REF!</v>
      </c>
      <c r="N46" s="1"/>
      <c r="O46" s="5"/>
      <c r="P46" s="93" t="s">
        <v>164</v>
      </c>
      <c r="Q46" s="71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8"/>
        <v>#REF!</v>
      </c>
      <c r="U46" s="8" t="e">
        <f>SUM(#REF!,#REF!,'MAGASIN 1'!T40,#REF!,#REF!,#REF!,#REF!,#REF!,#REF!,#REF!,#REF!,#REF!,#REF!,#REF!,#REF!,#REF!,#REF!,#REF!,#REF!)</f>
        <v>#REF!</v>
      </c>
      <c r="V46" s="86"/>
      <c r="W46" s="10" t="e">
        <f t="shared" si="19"/>
        <v>#REF!</v>
      </c>
      <c r="X46" s="9" t="e">
        <f>R46-U46</f>
        <v>#REF!</v>
      </c>
      <c r="Y46" s="10" t="e">
        <f>IF(U46=0,"-",R46/U46-1)</f>
        <v>#REF!</v>
      </c>
      <c r="Z46" s="1"/>
      <c r="AA46" s="1"/>
    </row>
    <row r="47" spans="1:27" ht="9.6" customHeight="1" x14ac:dyDescent="0.2">
      <c r="A47" s="4"/>
      <c r="B47" s="5"/>
      <c r="C47" s="93" t="s">
        <v>165</v>
      </c>
      <c r="D47" s="71"/>
      <c r="E47" s="8" t="e">
        <f>SUM(#REF!,#REF!,'MAGASIN 1'!D41,#REF!,#REF!,#REF!,#REF!,#REF!,#REF!,#REF!,#REF!,#REF!,#REF!,#REF!,#REF!,#REF!,#REF!,#REF!,#REF!)</f>
        <v>#REF!</v>
      </c>
      <c r="F47" s="8"/>
      <c r="G47" s="10" t="e">
        <f t="shared" si="16"/>
        <v>#REF!</v>
      </c>
      <c r="H47" s="8" t="e">
        <f>SUM(#REF!,#REF!,'MAGASIN 1'!E41,#REF!,#REF!,#REF!,#REF!,#REF!,#REF!,#REF!,#REF!,#REF!,#REF!,#REF!,#REF!,#REF!,#REF!,#REF!,#REF!)</f>
        <v>#REF!</v>
      </c>
      <c r="I47" s="86"/>
      <c r="J47" s="10" t="e">
        <f t="shared" si="17"/>
        <v>#REF!</v>
      </c>
      <c r="K47" s="9" t="e">
        <f t="shared" si="2"/>
        <v>#REF!</v>
      </c>
      <c r="L47" s="10" t="e">
        <f t="shared" si="3"/>
        <v>#REF!</v>
      </c>
      <c r="M47" s="39" t="e">
        <f>+H47-'Onglet 1'!E41-'Onglet 2'!E41</f>
        <v>#REF!</v>
      </c>
      <c r="N47" s="1"/>
      <c r="O47" s="5"/>
      <c r="P47" s="93" t="s">
        <v>165</v>
      </c>
      <c r="Q47" s="71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8"/>
        <v>#REF!</v>
      </c>
      <c r="U47" s="8" t="e">
        <f>SUM(#REF!,#REF!,'MAGASIN 1'!T41,#REF!,#REF!,#REF!,#REF!,#REF!,#REF!,#REF!,#REF!,#REF!,#REF!,#REF!,#REF!,#REF!,#REF!,#REF!,#REF!)</f>
        <v>#REF!</v>
      </c>
      <c r="V47" s="86"/>
      <c r="W47" s="10" t="e">
        <f t="shared" si="19"/>
        <v>#REF!</v>
      </c>
      <c r="X47" s="9" t="e">
        <f t="shared" ref="X47:X53" si="22">R47-U47</f>
        <v>#REF!</v>
      </c>
      <c r="Y47" s="10" t="e">
        <f t="shared" ref="Y47:Y53" si="23">IF(U47=0,"-",R47/U47-1)</f>
        <v>#REF!</v>
      </c>
      <c r="Z47" s="1"/>
      <c r="AA47" s="1"/>
    </row>
    <row r="48" spans="1:27" ht="9.6" customHeight="1" x14ac:dyDescent="0.2">
      <c r="A48" s="4"/>
      <c r="B48" s="26" t="s">
        <v>166</v>
      </c>
      <c r="C48" s="93"/>
      <c r="D48" s="71"/>
      <c r="E48" s="8" t="e">
        <f>SUM(#REF!,#REF!,'MAGASIN 1'!D42,#REF!,#REF!,#REF!,#REF!,#REF!,#REF!,#REF!,#REF!,#REF!,#REF!,#REF!,#REF!,#REF!,#REF!,#REF!,#REF!)</f>
        <v>#REF!</v>
      </c>
      <c r="F48" s="8"/>
      <c r="G48" s="10" t="e">
        <f t="shared" si="16"/>
        <v>#REF!</v>
      </c>
      <c r="H48" s="8" t="e">
        <f>SUM(#REF!,#REF!,'MAGASIN 1'!E42,#REF!,#REF!,#REF!,#REF!,#REF!,#REF!,#REF!,#REF!,#REF!,#REF!,#REF!,#REF!,#REF!,#REF!,#REF!,#REF!)</f>
        <v>#REF!</v>
      </c>
      <c r="I48" s="86"/>
      <c r="J48" s="10" t="e">
        <f t="shared" si="17"/>
        <v>#REF!</v>
      </c>
      <c r="K48" s="9" t="e">
        <f t="shared" si="2"/>
        <v>#REF!</v>
      </c>
      <c r="L48" s="10" t="e">
        <f t="shared" si="3"/>
        <v>#REF!</v>
      </c>
      <c r="M48" s="39" t="e">
        <f>+H48-'Onglet 1'!E42-'Onglet 2'!E42</f>
        <v>#REF!</v>
      </c>
      <c r="N48" s="1"/>
      <c r="O48" s="26" t="s">
        <v>166</v>
      </c>
      <c r="P48" s="93"/>
      <c r="Q48" s="71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8"/>
        <v>#REF!</v>
      </c>
      <c r="U48" s="8" t="e">
        <f>SUM(#REF!,#REF!,'MAGASIN 1'!T42,#REF!,#REF!,#REF!,#REF!,#REF!,#REF!,#REF!,#REF!,#REF!,#REF!,#REF!,#REF!,#REF!,#REF!,#REF!,#REF!)</f>
        <v>#REF!</v>
      </c>
      <c r="V48" s="86"/>
      <c r="W48" s="10" t="e">
        <f t="shared" si="19"/>
        <v>#REF!</v>
      </c>
      <c r="X48" s="9" t="e">
        <f t="shared" si="22"/>
        <v>#REF!</v>
      </c>
      <c r="Y48" s="10" t="e">
        <f t="shared" si="23"/>
        <v>#REF!</v>
      </c>
      <c r="Z48" s="1"/>
      <c r="AA48" s="1"/>
    </row>
    <row r="49" spans="1:27" ht="9.6" customHeight="1" x14ac:dyDescent="0.2">
      <c r="A49" s="4"/>
      <c r="B49" s="5"/>
      <c r="C49" s="93" t="s">
        <v>167</v>
      </c>
      <c r="D49" s="71"/>
      <c r="E49" s="8" t="e">
        <f>SUM(#REF!,#REF!,'MAGASIN 1'!D43,#REF!,#REF!,#REF!,#REF!,#REF!,#REF!,#REF!,#REF!,#REF!,#REF!,#REF!,#REF!,#REF!,#REF!,#REF!,#REF!)</f>
        <v>#REF!</v>
      </c>
      <c r="F49" s="8"/>
      <c r="G49" s="10" t="e">
        <f t="shared" si="16"/>
        <v>#REF!</v>
      </c>
      <c r="H49" s="8" t="e">
        <f>SUM(#REF!,#REF!,'MAGASIN 1'!E43,#REF!,#REF!,#REF!,#REF!,#REF!,#REF!,#REF!,#REF!,#REF!,#REF!,#REF!,#REF!,#REF!,#REF!,#REF!,#REF!)</f>
        <v>#REF!</v>
      </c>
      <c r="I49" s="86"/>
      <c r="J49" s="10" t="e">
        <f t="shared" si="17"/>
        <v>#REF!</v>
      </c>
      <c r="K49" s="9" t="e">
        <f t="shared" si="2"/>
        <v>#REF!</v>
      </c>
      <c r="L49" s="10" t="e">
        <f t="shared" si="3"/>
        <v>#REF!</v>
      </c>
      <c r="M49" s="39" t="e">
        <f>+H49-'Onglet 1'!E43-'Onglet 2'!E43</f>
        <v>#REF!</v>
      </c>
      <c r="N49" s="1"/>
      <c r="O49" s="5"/>
      <c r="P49" s="93" t="s">
        <v>167</v>
      </c>
      <c r="Q49" s="71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8"/>
        <v>#REF!</v>
      </c>
      <c r="U49" s="8" t="e">
        <f>SUM(#REF!,#REF!,'MAGASIN 1'!T43,#REF!,#REF!,#REF!,#REF!,#REF!,#REF!,#REF!,#REF!,#REF!,#REF!,#REF!,#REF!,#REF!,#REF!,#REF!,#REF!)</f>
        <v>#REF!</v>
      </c>
      <c r="V49" s="86"/>
      <c r="W49" s="10" t="e">
        <f t="shared" si="19"/>
        <v>#REF!</v>
      </c>
      <c r="X49" s="9" t="e">
        <f t="shared" si="22"/>
        <v>#REF!</v>
      </c>
      <c r="Y49" s="10" t="e">
        <f t="shared" si="23"/>
        <v>#REF!</v>
      </c>
      <c r="Z49" s="1"/>
      <c r="AA49" s="1"/>
    </row>
    <row r="50" spans="1:27" ht="9.6" customHeight="1" x14ac:dyDescent="0.2">
      <c r="A50" s="4"/>
      <c r="B50" s="5"/>
      <c r="C50" s="93" t="s">
        <v>168</v>
      </c>
      <c r="D50" s="71"/>
      <c r="E50" s="8" t="e">
        <f>SUM(#REF!,#REF!,'MAGASIN 1'!D44,#REF!,#REF!,#REF!,#REF!,#REF!,#REF!,#REF!,#REF!,#REF!,#REF!,#REF!,#REF!,#REF!,#REF!,#REF!,#REF!)</f>
        <v>#REF!</v>
      </c>
      <c r="F50" s="8"/>
      <c r="G50" s="10" t="e">
        <f t="shared" si="16"/>
        <v>#REF!</v>
      </c>
      <c r="H50" s="8" t="e">
        <f>SUM(#REF!,#REF!,'MAGASIN 1'!E44,#REF!,#REF!,#REF!,#REF!,#REF!,#REF!,#REF!,#REF!,#REF!,#REF!,#REF!,#REF!,#REF!,#REF!,#REF!,#REF!)</f>
        <v>#REF!</v>
      </c>
      <c r="I50" s="86"/>
      <c r="J50" s="10" t="e">
        <f t="shared" si="17"/>
        <v>#REF!</v>
      </c>
      <c r="K50" s="9" t="e">
        <f t="shared" si="2"/>
        <v>#REF!</v>
      </c>
      <c r="L50" s="10" t="e">
        <f t="shared" si="3"/>
        <v>#REF!</v>
      </c>
      <c r="M50" s="39" t="e">
        <f>+H50-'Onglet 1'!E44-'Onglet 2'!E44</f>
        <v>#REF!</v>
      </c>
      <c r="N50" s="1"/>
      <c r="O50" s="5"/>
      <c r="P50" s="93" t="s">
        <v>168</v>
      </c>
      <c r="Q50" s="71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8"/>
        <v>#REF!</v>
      </c>
      <c r="U50" s="8" t="e">
        <f>SUM(#REF!,#REF!,'MAGASIN 1'!T44,#REF!,#REF!,#REF!,#REF!,#REF!,#REF!,#REF!,#REF!,#REF!,#REF!,#REF!,#REF!,#REF!,#REF!,#REF!,#REF!)</f>
        <v>#REF!</v>
      </c>
      <c r="V50" s="86"/>
      <c r="W50" s="10" t="e">
        <f t="shared" si="19"/>
        <v>#REF!</v>
      </c>
      <c r="X50" s="9" t="e">
        <f t="shared" si="22"/>
        <v>#REF!</v>
      </c>
      <c r="Y50" s="10" t="e">
        <f t="shared" si="23"/>
        <v>#REF!</v>
      </c>
      <c r="Z50" s="39" t="e">
        <f>+SUM(R51:R57)-R50</f>
        <v>#REF!</v>
      </c>
      <c r="AA50" s="39">
        <f>+SUM(S51:S57)-S50</f>
        <v>0</v>
      </c>
    </row>
    <row r="51" spans="1:27" ht="9.6" customHeight="1" x14ac:dyDescent="0.2">
      <c r="A51" s="4"/>
      <c r="B51" s="26" t="s">
        <v>15</v>
      </c>
      <c r="C51" s="93"/>
      <c r="D51" s="6"/>
      <c r="E51" s="8" t="e">
        <f>SUM(#REF!,#REF!,'MAGASIN 1'!D45,#REF!,#REF!,#REF!,#REF!,#REF!,#REF!,#REF!,#REF!,#REF!,#REF!,#REF!,#REF!,#REF!,#REF!,#REF!,#REF!)</f>
        <v>#REF!</v>
      </c>
      <c r="F51" s="8"/>
      <c r="G51" s="10" t="e">
        <f t="shared" si="16"/>
        <v>#REF!</v>
      </c>
      <c r="H51" s="8" t="e">
        <f>SUM(#REF!,#REF!,'MAGASIN 1'!E45,#REF!,#REF!,#REF!,#REF!,#REF!,#REF!,#REF!,#REF!,#REF!,#REF!,#REF!,#REF!,#REF!,#REF!,#REF!,#REF!)</f>
        <v>#REF!</v>
      </c>
      <c r="I51" s="86"/>
      <c r="J51" s="10" t="e">
        <f t="shared" si="17"/>
        <v>#REF!</v>
      </c>
      <c r="K51" s="9" t="e">
        <f t="shared" si="2"/>
        <v>#REF!</v>
      </c>
      <c r="L51" s="10" t="e">
        <f t="shared" si="3"/>
        <v>#REF!</v>
      </c>
      <c r="M51" s="39" t="e">
        <f>+H51-'Onglet 1'!E45-'Onglet 2'!E45</f>
        <v>#REF!</v>
      </c>
      <c r="N51" s="1"/>
      <c r="O51" s="26" t="s">
        <v>15</v>
      </c>
      <c r="P51" s="93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8"/>
        <v>#REF!</v>
      </c>
      <c r="U51" s="8" t="e">
        <f>SUM(#REF!,#REF!,'MAGASIN 1'!T45,#REF!,#REF!,#REF!,#REF!,#REF!,#REF!,#REF!,#REF!,#REF!,#REF!,#REF!,#REF!,#REF!,#REF!,#REF!,#REF!)</f>
        <v>#REF!</v>
      </c>
      <c r="V51" s="86"/>
      <c r="W51" s="10" t="e">
        <f t="shared" si="19"/>
        <v>#REF!</v>
      </c>
      <c r="X51" s="9" t="e">
        <f t="shared" si="22"/>
        <v>#REF!</v>
      </c>
      <c r="Y51" s="10" t="e">
        <f t="shared" si="23"/>
        <v>#REF!</v>
      </c>
      <c r="Z51" s="1"/>
      <c r="AA51" s="1"/>
    </row>
    <row r="52" spans="1:27" ht="9.6" customHeight="1" x14ac:dyDescent="0.2">
      <c r="A52" s="4"/>
      <c r="B52" s="5"/>
      <c r="C52" s="93" t="s">
        <v>173</v>
      </c>
      <c r="D52" s="6"/>
      <c r="E52" s="8" t="e">
        <f>SUM(#REF!,#REF!,'MAGASIN 1'!D46,#REF!,#REF!,#REF!,#REF!,#REF!,#REF!,#REF!,#REF!,#REF!,#REF!,#REF!,#REF!,#REF!,#REF!,#REF!,#REF!)</f>
        <v>#REF!</v>
      </c>
      <c r="F52" s="8"/>
      <c r="G52" s="10" t="e">
        <f t="shared" si="16"/>
        <v>#REF!</v>
      </c>
      <c r="H52" s="8" t="e">
        <f>SUM(#REF!,#REF!,'MAGASIN 1'!E46,#REF!,#REF!,#REF!,#REF!,#REF!,#REF!,#REF!,#REF!,#REF!,#REF!,#REF!,#REF!,#REF!,#REF!,#REF!,#REF!)</f>
        <v>#REF!</v>
      </c>
      <c r="I52" s="86"/>
      <c r="J52" s="10" t="e">
        <f t="shared" si="17"/>
        <v>#REF!</v>
      </c>
      <c r="K52" s="9" t="e">
        <f t="shared" si="2"/>
        <v>#REF!</v>
      </c>
      <c r="L52" s="10" t="e">
        <f t="shared" si="3"/>
        <v>#REF!</v>
      </c>
      <c r="M52" s="39" t="e">
        <f>+H52-'Onglet 1'!E46-'Onglet 2'!E46</f>
        <v>#REF!</v>
      </c>
      <c r="N52" s="1"/>
      <c r="O52" s="5"/>
      <c r="P52" s="93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8"/>
        <v>#REF!</v>
      </c>
      <c r="U52" s="8" t="e">
        <f>SUM(#REF!,#REF!,'MAGASIN 1'!T46,#REF!,#REF!,#REF!,#REF!,#REF!,#REF!,#REF!,#REF!,#REF!,#REF!,#REF!,#REF!,#REF!,#REF!,#REF!,#REF!)</f>
        <v>#REF!</v>
      </c>
      <c r="V52" s="86"/>
      <c r="W52" s="10" t="e">
        <f t="shared" si="19"/>
        <v>#REF!</v>
      </c>
      <c r="X52" s="9" t="e">
        <f t="shared" si="22"/>
        <v>#REF!</v>
      </c>
      <c r="Y52" s="10" t="e">
        <f t="shared" si="23"/>
        <v>#REF!</v>
      </c>
      <c r="Z52" s="1"/>
      <c r="AA52" s="1"/>
    </row>
    <row r="53" spans="1:27" ht="9.6" customHeight="1" x14ac:dyDescent="0.2">
      <c r="A53" s="17" t="s">
        <v>21</v>
      </c>
      <c r="B53" s="5"/>
      <c r="C53" s="93" t="s">
        <v>169</v>
      </c>
      <c r="D53" s="6"/>
      <c r="E53" s="8" t="e">
        <f>SUM(#REF!,#REF!,'MAGASIN 1'!D47,#REF!,#REF!,#REF!,#REF!,#REF!,#REF!,#REF!,#REF!,#REF!,#REF!,#REF!,#REF!,#REF!,#REF!,#REF!,#REF!)</f>
        <v>#REF!</v>
      </c>
      <c r="F53" s="8"/>
      <c r="G53" s="10" t="e">
        <f t="shared" si="16"/>
        <v>#REF!</v>
      </c>
      <c r="H53" s="8" t="e">
        <f>SUM(#REF!,#REF!,'MAGASIN 1'!E47,#REF!,#REF!,#REF!,#REF!,#REF!,#REF!,#REF!,#REF!,#REF!,#REF!,#REF!,#REF!,#REF!,#REF!,#REF!,#REF!)</f>
        <v>#REF!</v>
      </c>
      <c r="I53" s="86"/>
      <c r="J53" s="10" t="e">
        <f t="shared" si="17"/>
        <v>#REF!</v>
      </c>
      <c r="K53" s="9" t="e">
        <f t="shared" si="2"/>
        <v>#REF!</v>
      </c>
      <c r="L53" s="10" t="e">
        <f t="shared" si="3"/>
        <v>#REF!</v>
      </c>
      <c r="M53" s="39" t="e">
        <f>+H53-'Onglet 1'!E47-'Onglet 2'!E47</f>
        <v>#REF!</v>
      </c>
      <c r="N53" s="1"/>
      <c r="O53" s="5"/>
      <c r="P53" s="93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8"/>
        <v>#REF!</v>
      </c>
      <c r="U53" s="8" t="e">
        <f>SUM(#REF!,#REF!,'MAGASIN 1'!T47,#REF!,#REF!,#REF!,#REF!,#REF!,#REF!,#REF!,#REF!,#REF!,#REF!,#REF!,#REF!,#REF!,#REF!,#REF!,#REF!)</f>
        <v>#REF!</v>
      </c>
      <c r="V53" s="86"/>
      <c r="W53" s="10" t="e">
        <f t="shared" si="19"/>
        <v>#REF!</v>
      </c>
      <c r="X53" s="9" t="e">
        <f t="shared" si="22"/>
        <v>#REF!</v>
      </c>
      <c r="Y53" s="10" t="e">
        <f t="shared" si="23"/>
        <v>#REF!</v>
      </c>
      <c r="Z53" s="1"/>
      <c r="AA53" s="1"/>
    </row>
    <row r="54" spans="1:27" ht="9.6" customHeight="1" x14ac:dyDescent="0.2">
      <c r="A54" s="17"/>
      <c r="B54" s="5"/>
      <c r="C54" s="93" t="s">
        <v>170</v>
      </c>
      <c r="D54" s="6"/>
      <c r="E54" s="8" t="e">
        <f>SUM(#REF!,#REF!,'MAGASIN 1'!D48,#REF!,#REF!,#REF!,#REF!,#REF!,#REF!,#REF!,#REF!,#REF!,#REF!,#REF!,#REF!,#REF!,#REF!,#REF!,#REF!)</f>
        <v>#REF!</v>
      </c>
      <c r="F54" s="8"/>
      <c r="G54" s="10" t="e">
        <f t="shared" si="16"/>
        <v>#REF!</v>
      </c>
      <c r="H54" s="8" t="e">
        <f>SUM(#REF!,#REF!,'MAGASIN 1'!E48,#REF!,#REF!,#REF!,#REF!,#REF!,#REF!,#REF!,#REF!,#REF!,#REF!,#REF!,#REF!,#REF!,#REF!,#REF!,#REF!)</f>
        <v>#REF!</v>
      </c>
      <c r="I54" s="86"/>
      <c r="J54" s="10" t="e">
        <f t="shared" si="17"/>
        <v>#REF!</v>
      </c>
      <c r="K54" s="9" t="e">
        <f>E54-H54</f>
        <v>#REF!</v>
      </c>
      <c r="L54" s="10" t="e">
        <f>IF(H54=0,"-",E54/H54-1)</f>
        <v>#REF!</v>
      </c>
      <c r="M54" s="39" t="e">
        <f>+H54-'Onglet 1'!E48-'Onglet 2'!E48</f>
        <v>#REF!</v>
      </c>
      <c r="N54" s="1"/>
      <c r="O54" s="5"/>
      <c r="P54" s="93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8"/>
        <v>#REF!</v>
      </c>
      <c r="U54" s="8" t="e">
        <f>SUM(#REF!,#REF!,'MAGASIN 1'!T48,#REF!,#REF!,#REF!,#REF!,#REF!,#REF!,#REF!,#REF!,#REF!,#REF!,#REF!,#REF!,#REF!,#REF!,#REF!,#REF!)</f>
        <v>#REF!</v>
      </c>
      <c r="V54" s="86"/>
      <c r="W54" s="10" t="e">
        <f t="shared" si="19"/>
        <v>#REF!</v>
      </c>
      <c r="X54" s="9" t="e">
        <f>R54-U54</f>
        <v>#REF!</v>
      </c>
      <c r="Y54" s="10" t="e">
        <f>IF(U54=0,"-",R54/U54-1)</f>
        <v>#REF!</v>
      </c>
      <c r="Z54" s="1"/>
      <c r="AA54" s="1"/>
    </row>
    <row r="55" spans="1:27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39"/>
      <c r="N55" s="1"/>
      <c r="O55" s="5"/>
      <c r="P55" s="93"/>
      <c r="Q55" s="6" t="s">
        <v>172</v>
      </c>
      <c r="R55" s="8"/>
      <c r="S55" s="8"/>
      <c r="T55" s="10"/>
      <c r="U55" s="8"/>
      <c r="V55" s="86"/>
      <c r="W55" s="10"/>
      <c r="X55" s="9"/>
      <c r="Y55" s="10"/>
      <c r="Z55" s="1"/>
      <c r="AA55" s="1"/>
    </row>
    <row r="56" spans="1:27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39"/>
      <c r="N56" s="1"/>
      <c r="O56" s="5"/>
      <c r="P56" s="93"/>
      <c r="Q56" s="6" t="s">
        <v>77</v>
      </c>
      <c r="R56" s="8"/>
      <c r="S56" s="8"/>
      <c r="T56" s="10"/>
      <c r="U56" s="8"/>
      <c r="V56" s="86"/>
      <c r="W56" s="10"/>
      <c r="X56" s="9"/>
      <c r="Y56" s="10"/>
      <c r="Z56" s="1"/>
      <c r="AA56" s="1"/>
    </row>
    <row r="57" spans="1:27" ht="9.6" customHeight="1" x14ac:dyDescent="0.2">
      <c r="A57" s="4"/>
      <c r="B57" s="5"/>
      <c r="C57" s="93" t="s">
        <v>171</v>
      </c>
      <c r="D57" s="27"/>
      <c r="E57" s="29" t="e">
        <f>SUM(#REF!,#REF!,'MAGASIN 1'!D49,#REF!,#REF!,#REF!,#REF!,#REF!,#REF!,#REF!,#REF!,#REF!,#REF!,#REF!,#REF!,#REF!,#REF!,#REF!,#REF!)</f>
        <v>#REF!</v>
      </c>
      <c r="F57" s="29"/>
      <c r="G57" s="31" t="e">
        <f t="shared" ref="G57:G74" si="24">+E57/E$75</f>
        <v>#REF!</v>
      </c>
      <c r="H57" s="29" t="e">
        <f>SUM(#REF!,#REF!,'MAGASIN 1'!E49,#REF!,#REF!,#REF!,#REF!,#REF!,#REF!,#REF!,#REF!,#REF!,#REF!,#REF!,#REF!,#REF!,#REF!,#REF!,#REF!)</f>
        <v>#REF!</v>
      </c>
      <c r="I57" s="89"/>
      <c r="J57" s="31" t="e">
        <f t="shared" ref="J57:J75" si="25">+H57/H$75</f>
        <v>#REF!</v>
      </c>
      <c r="K57" s="30" t="e">
        <f t="shared" si="2"/>
        <v>#REF!</v>
      </c>
      <c r="L57" s="31" t="e">
        <f t="shared" si="3"/>
        <v>#REF!</v>
      </c>
      <c r="M57" s="39" t="e">
        <f>+H57-'Onglet 1'!E49-'Onglet 2'!E49</f>
        <v>#REF!</v>
      </c>
      <c r="N57" s="1"/>
      <c r="O57" s="5"/>
      <c r="P57" s="93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26">+R57/R$75</f>
        <v>#REF!</v>
      </c>
      <c r="U57" s="29" t="e">
        <f>SUM(#REF!,#REF!,'MAGASIN 1'!T49,#REF!,#REF!,#REF!,#REF!,#REF!,#REF!,#REF!,#REF!,#REF!,#REF!,#REF!,#REF!,#REF!,#REF!,#REF!,#REF!)</f>
        <v>#REF!</v>
      </c>
      <c r="V57" s="89"/>
      <c r="W57" s="31" t="e">
        <f t="shared" ref="W57:W75" si="27">+U57/U$75</f>
        <v>#REF!</v>
      </c>
      <c r="X57" s="30" t="e">
        <f t="shared" ref="X57:X62" si="28">R57-U57</f>
        <v>#REF!</v>
      </c>
      <c r="Y57" s="31" t="e">
        <f t="shared" ref="Y57:Y62" si="29">IF(U57=0,"-",R57/U57-1)</f>
        <v>#REF!</v>
      </c>
      <c r="Z57" s="1"/>
      <c r="AA57" s="1"/>
    </row>
    <row r="58" spans="1:27" ht="9.6" customHeight="1" x14ac:dyDescent="0.2">
      <c r="A58" s="4"/>
      <c r="B58" s="26" t="s">
        <v>23</v>
      </c>
      <c r="C58" s="96"/>
      <c r="D58" s="6"/>
      <c r="E58" s="29" t="e">
        <f>SUM(#REF!,#REF!,'MAGASIN 1'!D50,#REF!,#REF!,#REF!,#REF!,#REF!,#REF!,#REF!,#REF!,#REF!,#REF!,#REF!,#REF!,#REF!,#REF!,#REF!,#REF!)</f>
        <v>#REF!</v>
      </c>
      <c r="F58" s="29"/>
      <c r="G58" s="31" t="e">
        <f t="shared" si="24"/>
        <v>#REF!</v>
      </c>
      <c r="H58" s="29" t="e">
        <f>SUM(#REF!,#REF!,'MAGASIN 1'!E50,#REF!,#REF!,#REF!,#REF!,#REF!,#REF!,#REF!,#REF!,#REF!,#REF!,#REF!,#REF!,#REF!,#REF!,#REF!,#REF!)</f>
        <v>#REF!</v>
      </c>
      <c r="I58" s="89"/>
      <c r="J58" s="31" t="e">
        <f t="shared" si="25"/>
        <v>#REF!</v>
      </c>
      <c r="K58" s="30" t="e">
        <f t="shared" si="2"/>
        <v>#REF!</v>
      </c>
      <c r="L58" s="31" t="e">
        <f t="shared" si="3"/>
        <v>#REF!</v>
      </c>
      <c r="M58" s="39" t="e">
        <f>+H58-'Onglet 1'!E50-'Onglet 2'!E50</f>
        <v>#REF!</v>
      </c>
      <c r="N58" s="1"/>
      <c r="O58" s="26" t="s">
        <v>23</v>
      </c>
      <c r="P58" s="96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26"/>
        <v>#REF!</v>
      </c>
      <c r="U58" s="29" t="e">
        <f>SUM(#REF!,#REF!,'MAGASIN 1'!T50,#REF!,#REF!,#REF!,#REF!,#REF!,#REF!,#REF!,#REF!,#REF!,#REF!,#REF!,#REF!,#REF!,#REF!,#REF!,#REF!)</f>
        <v>#REF!</v>
      </c>
      <c r="V58" s="89"/>
      <c r="W58" s="31" t="e">
        <f t="shared" si="27"/>
        <v>#REF!</v>
      </c>
      <c r="X58" s="30" t="e">
        <f t="shared" si="28"/>
        <v>#REF!</v>
      </c>
      <c r="Y58" s="31" t="e">
        <f t="shared" si="29"/>
        <v>#REF!</v>
      </c>
      <c r="Z58" s="39" t="e">
        <f>+SUM(R59:R65)-R58</f>
        <v>#REF!</v>
      </c>
      <c r="AA58" s="39">
        <f>+SUM(S59:S65)-S58</f>
        <v>0</v>
      </c>
    </row>
    <row r="59" spans="1:27" ht="9.6" customHeight="1" x14ac:dyDescent="0.2">
      <c r="A59" s="4"/>
      <c r="B59" s="5"/>
      <c r="C59" s="93" t="s">
        <v>174</v>
      </c>
      <c r="D59" s="71"/>
      <c r="E59" s="8" t="e">
        <f>SUM(#REF!,#REF!,'MAGASIN 1'!D51,#REF!,#REF!,#REF!,#REF!,#REF!,#REF!,#REF!,#REF!,#REF!,#REF!,#REF!,#REF!,#REF!,#REF!,#REF!,#REF!)</f>
        <v>#REF!</v>
      </c>
      <c r="F59" s="8"/>
      <c r="G59" s="10" t="e">
        <f t="shared" si="24"/>
        <v>#REF!</v>
      </c>
      <c r="H59" s="8" t="e">
        <f>SUM(#REF!,#REF!,'MAGASIN 1'!E51,#REF!,#REF!,#REF!,#REF!,#REF!,#REF!,#REF!,#REF!,#REF!,#REF!,#REF!,#REF!,#REF!,#REF!,#REF!,#REF!)</f>
        <v>#REF!</v>
      </c>
      <c r="I59" s="86"/>
      <c r="J59" s="10" t="e">
        <f t="shared" si="25"/>
        <v>#REF!</v>
      </c>
      <c r="K59" s="9" t="e">
        <f t="shared" si="2"/>
        <v>#REF!</v>
      </c>
      <c r="L59" s="10" t="e">
        <f t="shared" si="3"/>
        <v>#REF!</v>
      </c>
      <c r="M59" s="39" t="e">
        <f>+H59-'Onglet 1'!E51-'Onglet 2'!E51</f>
        <v>#REF!</v>
      </c>
      <c r="N59" s="1"/>
      <c r="O59" s="5"/>
      <c r="P59" s="93" t="s">
        <v>174</v>
      </c>
      <c r="Q59" s="71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26"/>
        <v>#REF!</v>
      </c>
      <c r="U59" s="8" t="e">
        <f>SUM(#REF!,#REF!,'MAGASIN 1'!T51,#REF!,#REF!,#REF!,#REF!,#REF!,#REF!,#REF!,#REF!,#REF!,#REF!,#REF!,#REF!,#REF!,#REF!,#REF!,#REF!)</f>
        <v>#REF!</v>
      </c>
      <c r="V59" s="86"/>
      <c r="W59" s="10" t="e">
        <f t="shared" si="27"/>
        <v>#REF!</v>
      </c>
      <c r="X59" s="9" t="e">
        <f t="shared" si="28"/>
        <v>#REF!</v>
      </c>
      <c r="Y59" s="10" t="e">
        <f t="shared" si="29"/>
        <v>#REF!</v>
      </c>
      <c r="Z59" s="1"/>
      <c r="AA59" s="1"/>
    </row>
    <row r="60" spans="1:27" ht="9.6" customHeight="1" x14ac:dyDescent="0.2">
      <c r="A60" s="4"/>
      <c r="B60" s="5"/>
      <c r="C60" s="93" t="s">
        <v>175</v>
      </c>
      <c r="D60" s="71"/>
      <c r="E60" s="8" t="e">
        <f>SUM(#REF!,#REF!,'MAGASIN 1'!D52,#REF!,#REF!,#REF!,#REF!,#REF!,#REF!,#REF!,#REF!,#REF!,#REF!,#REF!,#REF!,#REF!,#REF!,#REF!,#REF!)</f>
        <v>#REF!</v>
      </c>
      <c r="F60" s="8"/>
      <c r="G60" s="10" t="e">
        <f t="shared" si="24"/>
        <v>#REF!</v>
      </c>
      <c r="H60" s="8" t="e">
        <f>SUM(#REF!,#REF!,'MAGASIN 1'!E52,#REF!,#REF!,#REF!,#REF!,#REF!,#REF!,#REF!,#REF!,#REF!,#REF!,#REF!,#REF!,#REF!,#REF!,#REF!,#REF!)</f>
        <v>#REF!</v>
      </c>
      <c r="I60" s="86"/>
      <c r="J60" s="10" t="e">
        <f t="shared" si="25"/>
        <v>#REF!</v>
      </c>
      <c r="K60" s="9" t="e">
        <f t="shared" si="2"/>
        <v>#REF!</v>
      </c>
      <c r="L60" s="10" t="e">
        <f t="shared" si="3"/>
        <v>#REF!</v>
      </c>
      <c r="M60" s="39" t="e">
        <f>+H60-'Onglet 1'!E52-'Onglet 2'!E52</f>
        <v>#REF!</v>
      </c>
      <c r="N60" s="1"/>
      <c r="O60" s="5"/>
      <c r="P60" s="93" t="s">
        <v>175</v>
      </c>
      <c r="Q60" s="71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26"/>
        <v>#REF!</v>
      </c>
      <c r="U60" s="8" t="e">
        <f>SUM(#REF!,#REF!,'MAGASIN 1'!T52,#REF!,#REF!,#REF!,#REF!,#REF!,#REF!,#REF!,#REF!,#REF!,#REF!,#REF!,#REF!,#REF!,#REF!,#REF!,#REF!)</f>
        <v>#REF!</v>
      </c>
      <c r="V60" s="86"/>
      <c r="W60" s="10" t="e">
        <f t="shared" si="27"/>
        <v>#REF!</v>
      </c>
      <c r="X60" s="9" t="e">
        <f t="shared" si="28"/>
        <v>#REF!</v>
      </c>
      <c r="Y60" s="10" t="e">
        <f t="shared" si="29"/>
        <v>#REF!</v>
      </c>
      <c r="Z60" s="1"/>
      <c r="AA60" s="1"/>
    </row>
    <row r="61" spans="1:27" ht="9.6" customHeight="1" x14ac:dyDescent="0.2">
      <c r="A61" s="4"/>
      <c r="B61" s="5"/>
      <c r="C61" s="93" t="s">
        <v>25</v>
      </c>
      <c r="D61" s="71"/>
      <c r="E61" s="8" t="e">
        <f>SUM(#REF!,#REF!,'MAGASIN 1'!D53,#REF!,#REF!,#REF!,#REF!,#REF!,#REF!,#REF!,#REF!,#REF!,#REF!,#REF!,#REF!,#REF!,#REF!,#REF!,#REF!)</f>
        <v>#REF!</v>
      </c>
      <c r="F61" s="8"/>
      <c r="G61" s="10" t="e">
        <f t="shared" si="24"/>
        <v>#REF!</v>
      </c>
      <c r="H61" s="8" t="e">
        <f>SUM(#REF!,#REF!,'MAGASIN 1'!E53,#REF!,#REF!,#REF!,#REF!,#REF!,#REF!,#REF!,#REF!,#REF!,#REF!,#REF!,#REF!,#REF!,#REF!,#REF!,#REF!)</f>
        <v>#REF!</v>
      </c>
      <c r="I61" s="86"/>
      <c r="J61" s="10" t="e">
        <f t="shared" si="25"/>
        <v>#REF!</v>
      </c>
      <c r="K61" s="9" t="e">
        <f t="shared" si="2"/>
        <v>#REF!</v>
      </c>
      <c r="L61" s="10" t="e">
        <f t="shared" si="3"/>
        <v>#REF!</v>
      </c>
      <c r="M61" s="39" t="e">
        <f>+H61-'Onglet 1'!E53-'Onglet 2'!E53</f>
        <v>#REF!</v>
      </c>
      <c r="N61" s="1"/>
      <c r="O61" s="5"/>
      <c r="P61" s="93" t="s">
        <v>25</v>
      </c>
      <c r="Q61" s="71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26"/>
        <v>#REF!</v>
      </c>
      <c r="U61" s="8" t="e">
        <f>SUM(#REF!,#REF!,'MAGASIN 1'!T53,#REF!,#REF!,#REF!,#REF!,#REF!,#REF!,#REF!,#REF!,#REF!,#REF!,#REF!,#REF!,#REF!,#REF!,#REF!,#REF!)</f>
        <v>#REF!</v>
      </c>
      <c r="V61" s="86"/>
      <c r="W61" s="10" t="e">
        <f t="shared" si="27"/>
        <v>#REF!</v>
      </c>
      <c r="X61" s="9" t="e">
        <f t="shared" si="28"/>
        <v>#REF!</v>
      </c>
      <c r="Y61" s="10" t="e">
        <f t="shared" si="29"/>
        <v>#REF!</v>
      </c>
      <c r="Z61" s="1"/>
      <c r="AA61" s="1"/>
    </row>
    <row r="62" spans="1:27" ht="9.6" customHeight="1" x14ac:dyDescent="0.2">
      <c r="A62" s="4"/>
      <c r="B62" s="5"/>
      <c r="C62" s="93" t="s">
        <v>176</v>
      </c>
      <c r="D62" s="71"/>
      <c r="E62" s="8" t="e">
        <f>SUM(#REF!,#REF!,'MAGASIN 1'!D54,#REF!,#REF!,#REF!,#REF!,#REF!,#REF!,#REF!,#REF!,#REF!,#REF!,#REF!,#REF!,#REF!,#REF!,#REF!,#REF!)</f>
        <v>#REF!</v>
      </c>
      <c r="F62" s="8"/>
      <c r="G62" s="10" t="e">
        <f t="shared" si="24"/>
        <v>#REF!</v>
      </c>
      <c r="H62" s="8" t="e">
        <f>SUM(#REF!,#REF!,'MAGASIN 1'!E54,#REF!,#REF!,#REF!,#REF!,#REF!,#REF!,#REF!,#REF!,#REF!,#REF!,#REF!,#REF!,#REF!,#REF!,#REF!,#REF!)</f>
        <v>#REF!</v>
      </c>
      <c r="I62" s="86"/>
      <c r="J62" s="10" t="e">
        <f t="shared" si="25"/>
        <v>#REF!</v>
      </c>
      <c r="K62" s="9" t="e">
        <f t="shared" si="2"/>
        <v>#REF!</v>
      </c>
      <c r="L62" s="10" t="e">
        <f t="shared" si="3"/>
        <v>#REF!</v>
      </c>
      <c r="M62" s="39" t="e">
        <f>+H62-'Onglet 1'!E54-'Onglet 2'!E54</f>
        <v>#REF!</v>
      </c>
      <c r="N62" s="1"/>
      <c r="O62" s="5"/>
      <c r="P62" s="93" t="s">
        <v>176</v>
      </c>
      <c r="Q62" s="71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26"/>
        <v>#REF!</v>
      </c>
      <c r="U62" s="8" t="e">
        <f>SUM(#REF!,#REF!,'MAGASIN 1'!T54,#REF!,#REF!,#REF!,#REF!,#REF!,#REF!,#REF!,#REF!,#REF!,#REF!,#REF!,#REF!,#REF!,#REF!,#REF!,#REF!)</f>
        <v>#REF!</v>
      </c>
      <c r="V62" s="86"/>
      <c r="W62" s="10" t="e">
        <f t="shared" si="27"/>
        <v>#REF!</v>
      </c>
      <c r="X62" s="9" t="e">
        <f t="shared" si="28"/>
        <v>#REF!</v>
      </c>
      <c r="Y62" s="10" t="e">
        <f t="shared" si="29"/>
        <v>#REF!</v>
      </c>
      <c r="Z62" s="1"/>
      <c r="AA62" s="1"/>
    </row>
    <row r="63" spans="1:27" ht="9.6" customHeight="1" x14ac:dyDescent="0.2">
      <c r="A63" s="4"/>
      <c r="B63" s="5"/>
      <c r="C63" s="93" t="s">
        <v>177</v>
      </c>
      <c r="D63" s="71"/>
      <c r="E63" s="8" t="e">
        <f>SUM(#REF!,#REF!,'MAGASIN 1'!D55,#REF!,#REF!,#REF!,#REF!,#REF!,#REF!,#REF!,#REF!,#REF!,#REF!,#REF!,#REF!,#REF!,#REF!,#REF!,#REF!)</f>
        <v>#REF!</v>
      </c>
      <c r="F63" s="8"/>
      <c r="G63" s="10" t="e">
        <f t="shared" si="24"/>
        <v>#REF!</v>
      </c>
      <c r="H63" s="8" t="e">
        <f>SUM(#REF!,#REF!,'MAGASIN 1'!E55,#REF!,#REF!,#REF!,#REF!,#REF!,#REF!,#REF!,#REF!,#REF!,#REF!,#REF!,#REF!,#REF!,#REF!,#REF!,#REF!)</f>
        <v>#REF!</v>
      </c>
      <c r="I63" s="86"/>
      <c r="J63" s="10" t="e">
        <f t="shared" si="25"/>
        <v>#REF!</v>
      </c>
      <c r="K63" s="9" t="e">
        <f>E63-H63</f>
        <v>#REF!</v>
      </c>
      <c r="L63" s="10" t="e">
        <f>IF(H63=0,"-",E63/H63-1)</f>
        <v>#REF!</v>
      </c>
      <c r="M63" s="39" t="e">
        <f>+H63-'Onglet 1'!E55-'Onglet 2'!E55</f>
        <v>#REF!</v>
      </c>
      <c r="N63" s="1"/>
      <c r="O63" s="5"/>
      <c r="P63" s="93" t="s">
        <v>177</v>
      </c>
      <c r="Q63" s="71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26"/>
        <v>#REF!</v>
      </c>
      <c r="U63" s="8" t="e">
        <f>SUM(#REF!,#REF!,'MAGASIN 1'!T55,#REF!,#REF!,#REF!,#REF!,#REF!,#REF!,#REF!,#REF!,#REF!,#REF!,#REF!,#REF!,#REF!,#REF!,#REF!,#REF!)</f>
        <v>#REF!</v>
      </c>
      <c r="V63" s="86"/>
      <c r="W63" s="10" t="e">
        <f t="shared" si="27"/>
        <v>#REF!</v>
      </c>
      <c r="X63" s="9" t="e">
        <f>R63-U63</f>
        <v>#REF!</v>
      </c>
      <c r="Y63" s="10" t="e">
        <f>IF(U63=0,"-",R63/U63-1)</f>
        <v>#REF!</v>
      </c>
      <c r="Z63" s="1"/>
      <c r="AA63" s="1"/>
    </row>
    <row r="64" spans="1:27" ht="9.6" customHeight="1" x14ac:dyDescent="0.2">
      <c r="A64" s="4"/>
      <c r="B64" s="5"/>
      <c r="C64" s="93" t="s">
        <v>178</v>
      </c>
      <c r="D64" s="71"/>
      <c r="E64" s="8" t="e">
        <f>SUM(#REF!,#REF!,'MAGASIN 1'!D56,#REF!,#REF!,#REF!,#REF!,#REF!,#REF!,#REF!,#REF!,#REF!,#REF!,#REF!,#REF!,#REF!,#REF!,#REF!,#REF!)</f>
        <v>#REF!</v>
      </c>
      <c r="F64" s="8"/>
      <c r="G64" s="10" t="e">
        <f t="shared" si="24"/>
        <v>#REF!</v>
      </c>
      <c r="H64" s="8" t="e">
        <f>SUM(#REF!,#REF!,'MAGASIN 1'!E56,#REF!,#REF!,#REF!,#REF!,#REF!,#REF!,#REF!,#REF!,#REF!,#REF!,#REF!,#REF!,#REF!,#REF!,#REF!,#REF!)</f>
        <v>#REF!</v>
      </c>
      <c r="I64" s="86"/>
      <c r="J64" s="10" t="e">
        <f t="shared" si="25"/>
        <v>#REF!</v>
      </c>
      <c r="K64" s="9" t="e">
        <f t="shared" si="2"/>
        <v>#REF!</v>
      </c>
      <c r="L64" s="10" t="e">
        <f t="shared" si="3"/>
        <v>#REF!</v>
      </c>
      <c r="M64" s="39" t="e">
        <f>+H64-'Onglet 1'!E56-'Onglet 2'!E56</f>
        <v>#REF!</v>
      </c>
      <c r="N64" s="1"/>
      <c r="O64" s="5"/>
      <c r="P64" s="93" t="s">
        <v>178</v>
      </c>
      <c r="Q64" s="71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26"/>
        <v>#REF!</v>
      </c>
      <c r="U64" s="8" t="e">
        <f>SUM(#REF!,#REF!,'MAGASIN 1'!T56,#REF!,#REF!,#REF!,#REF!,#REF!,#REF!,#REF!,#REF!,#REF!,#REF!,#REF!,#REF!,#REF!,#REF!,#REF!,#REF!)</f>
        <v>#REF!</v>
      </c>
      <c r="V64" s="86"/>
      <c r="W64" s="10" t="e">
        <f t="shared" si="27"/>
        <v>#REF!</v>
      </c>
      <c r="X64" s="9" t="e">
        <f t="shared" ref="X64:X75" si="30">R64-U64</f>
        <v>#REF!</v>
      </c>
      <c r="Y64" s="10" t="e">
        <f t="shared" ref="Y64:Y75" si="31">IF(U64=0,"-",R64/U64-1)</f>
        <v>#REF!</v>
      </c>
      <c r="Z64" s="1"/>
      <c r="AA64" s="1"/>
    </row>
    <row r="65" spans="1:27" ht="9.6" customHeight="1" x14ac:dyDescent="0.2">
      <c r="A65" s="4"/>
      <c r="B65" s="26" t="s">
        <v>19</v>
      </c>
      <c r="C65" s="93"/>
      <c r="D65" s="6"/>
      <c r="E65" s="8" t="e">
        <f>SUM(#REF!,#REF!,'MAGASIN 1'!D57,#REF!,#REF!,#REF!,#REF!,#REF!,#REF!,#REF!,#REF!,#REF!,#REF!,#REF!,#REF!,#REF!,#REF!,#REF!,#REF!)</f>
        <v>#REF!</v>
      </c>
      <c r="F65" s="8"/>
      <c r="G65" s="10" t="e">
        <f t="shared" si="24"/>
        <v>#REF!</v>
      </c>
      <c r="H65" s="8" t="e">
        <f>SUM(#REF!,#REF!,'MAGASIN 1'!E57,#REF!,#REF!,#REF!,#REF!,#REF!,#REF!,#REF!,#REF!,#REF!,#REF!,#REF!,#REF!,#REF!,#REF!,#REF!,#REF!)</f>
        <v>#REF!</v>
      </c>
      <c r="I65" s="86"/>
      <c r="J65" s="10" t="e">
        <f t="shared" si="25"/>
        <v>#REF!</v>
      </c>
      <c r="K65" s="9" t="e">
        <f t="shared" si="2"/>
        <v>#REF!</v>
      </c>
      <c r="L65" s="10" t="e">
        <f t="shared" si="3"/>
        <v>#REF!</v>
      </c>
      <c r="M65" s="39" t="e">
        <f>+H65-'Onglet 1'!E57-'Onglet 2'!E57</f>
        <v>#REF!</v>
      </c>
      <c r="N65" s="1"/>
      <c r="O65" s="26" t="s">
        <v>19</v>
      </c>
      <c r="P65" s="93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26"/>
        <v>#REF!</v>
      </c>
      <c r="U65" s="8" t="e">
        <f>SUM(#REF!,#REF!,'MAGASIN 1'!T57,#REF!,#REF!,#REF!,#REF!,#REF!,#REF!,#REF!,#REF!,#REF!,#REF!,#REF!,#REF!,#REF!,#REF!,#REF!,#REF!)</f>
        <v>#REF!</v>
      </c>
      <c r="V65" s="86"/>
      <c r="W65" s="10" t="e">
        <f t="shared" si="27"/>
        <v>#REF!</v>
      </c>
      <c r="X65" s="9" t="e">
        <f t="shared" si="30"/>
        <v>#REF!</v>
      </c>
      <c r="Y65" s="10" t="e">
        <f t="shared" si="31"/>
        <v>#REF!</v>
      </c>
      <c r="Z65" s="1"/>
      <c r="AA65" s="1"/>
    </row>
    <row r="66" spans="1:27" ht="9.6" customHeight="1" x14ac:dyDescent="0.2">
      <c r="A66" s="4"/>
      <c r="B66" s="5"/>
      <c r="C66" s="93" t="s">
        <v>179</v>
      </c>
      <c r="D66" s="27"/>
      <c r="E66" s="29" t="e">
        <f>SUM(#REF!,#REF!,'MAGASIN 1'!D58,#REF!,#REF!,#REF!,#REF!,#REF!,#REF!,#REF!,#REF!,#REF!,#REF!,#REF!,#REF!,#REF!,#REF!,#REF!,#REF!)</f>
        <v>#REF!</v>
      </c>
      <c r="F66" s="29"/>
      <c r="G66" s="31" t="e">
        <f t="shared" si="24"/>
        <v>#REF!</v>
      </c>
      <c r="H66" s="29" t="e">
        <f>SUM(#REF!,#REF!,'MAGASIN 1'!E58,#REF!,#REF!,#REF!,#REF!,#REF!,#REF!,#REF!,#REF!,#REF!,#REF!,#REF!,#REF!,#REF!,#REF!,#REF!,#REF!)</f>
        <v>#REF!</v>
      </c>
      <c r="I66" s="89"/>
      <c r="J66" s="31" t="e">
        <f t="shared" si="25"/>
        <v>#REF!</v>
      </c>
      <c r="K66" s="30" t="e">
        <f t="shared" si="2"/>
        <v>#REF!</v>
      </c>
      <c r="L66" s="31" t="e">
        <f t="shared" si="3"/>
        <v>#REF!</v>
      </c>
      <c r="M66" s="39" t="e">
        <f>+H66-'Onglet 1'!E58-'Onglet 2'!E58</f>
        <v>#REF!</v>
      </c>
      <c r="N66" s="1"/>
      <c r="O66" s="5"/>
      <c r="P66" s="93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26"/>
        <v>#REF!</v>
      </c>
      <c r="U66" s="29" t="e">
        <f>SUM(#REF!,#REF!,'MAGASIN 1'!T58,#REF!,#REF!,#REF!,#REF!,#REF!,#REF!,#REF!,#REF!,#REF!,#REF!,#REF!,#REF!,#REF!,#REF!,#REF!,#REF!)</f>
        <v>#REF!</v>
      </c>
      <c r="V66" s="89"/>
      <c r="W66" s="31" t="e">
        <f t="shared" si="27"/>
        <v>#REF!</v>
      </c>
      <c r="X66" s="30" t="e">
        <f t="shared" si="30"/>
        <v>#REF!</v>
      </c>
      <c r="Y66" s="31" t="e">
        <f t="shared" si="31"/>
        <v>#REF!</v>
      </c>
      <c r="Z66" s="39" t="e">
        <f>+SUM(R67:R75)-R66</f>
        <v>#REF!</v>
      </c>
      <c r="AA66" s="39">
        <f>+SUM(S67:S75)-S66</f>
        <v>0</v>
      </c>
    </row>
    <row r="67" spans="1:27" ht="9.6" customHeight="1" x14ac:dyDescent="0.2">
      <c r="A67" s="4"/>
      <c r="B67" s="5"/>
      <c r="C67" s="93" t="s">
        <v>180</v>
      </c>
      <c r="D67" s="6"/>
      <c r="E67" s="8" t="e">
        <f>SUM(#REF!,#REF!,'MAGASIN 1'!D59,#REF!,#REF!,#REF!,#REF!,#REF!,#REF!,#REF!,#REF!,#REF!,#REF!,#REF!,#REF!,#REF!,#REF!,#REF!,#REF!)</f>
        <v>#REF!</v>
      </c>
      <c r="F67" s="8"/>
      <c r="G67" s="10" t="e">
        <f t="shared" si="24"/>
        <v>#REF!</v>
      </c>
      <c r="H67" s="8" t="e">
        <f>SUM(#REF!,#REF!,'MAGASIN 1'!E59,#REF!,#REF!,#REF!,#REF!,#REF!,#REF!,#REF!,#REF!,#REF!,#REF!,#REF!,#REF!,#REF!,#REF!,#REF!,#REF!)</f>
        <v>#REF!</v>
      </c>
      <c r="I67" s="86"/>
      <c r="J67" s="10" t="e">
        <f t="shared" si="25"/>
        <v>#REF!</v>
      </c>
      <c r="K67" s="9" t="e">
        <f t="shared" ref="K67:K75" si="32">E67-H67</f>
        <v>#REF!</v>
      </c>
      <c r="L67" s="10" t="e">
        <f t="shared" ref="L67:L75" si="33">IF(H67=0,"-",E67/H67-1)</f>
        <v>#REF!</v>
      </c>
      <c r="M67" s="39" t="e">
        <f>+H67-'Onglet 1'!E59-'Onglet 2'!E59</f>
        <v>#REF!</v>
      </c>
      <c r="N67" s="1"/>
      <c r="O67" s="5"/>
      <c r="P67" s="93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26"/>
        <v>#REF!</v>
      </c>
      <c r="U67" s="8" t="e">
        <f>SUM(#REF!,#REF!,'MAGASIN 1'!T59,#REF!,#REF!,#REF!,#REF!,#REF!,#REF!,#REF!,#REF!,#REF!,#REF!,#REF!,#REF!,#REF!,#REF!,#REF!,#REF!)</f>
        <v>#REF!</v>
      </c>
      <c r="V67" s="86"/>
      <c r="W67" s="10" t="e">
        <f t="shared" si="27"/>
        <v>#REF!</v>
      </c>
      <c r="X67" s="9" t="e">
        <f t="shared" si="30"/>
        <v>#REF!</v>
      </c>
      <c r="Y67" s="10" t="e">
        <f t="shared" si="31"/>
        <v>#REF!</v>
      </c>
      <c r="Z67" s="1"/>
      <c r="AA67" s="1"/>
    </row>
    <row r="68" spans="1:27" ht="9.6" customHeight="1" x14ac:dyDescent="0.2">
      <c r="A68" s="4"/>
      <c r="B68" s="5"/>
      <c r="C68" s="93" t="s">
        <v>181</v>
      </c>
      <c r="D68" s="6"/>
      <c r="E68" s="8" t="e">
        <f>SUM(#REF!,#REF!,'MAGASIN 1'!D60,#REF!,#REF!,#REF!,#REF!,#REF!,#REF!,#REF!,#REF!,#REF!,#REF!,#REF!,#REF!,#REF!,#REF!,#REF!,#REF!)</f>
        <v>#REF!</v>
      </c>
      <c r="F68" s="8"/>
      <c r="G68" s="10" t="e">
        <f t="shared" si="24"/>
        <v>#REF!</v>
      </c>
      <c r="H68" s="8" t="e">
        <f>SUM(#REF!,#REF!,'MAGASIN 1'!E60,#REF!,#REF!,#REF!,#REF!,#REF!,#REF!,#REF!,#REF!,#REF!,#REF!,#REF!,#REF!,#REF!,#REF!,#REF!,#REF!)</f>
        <v>#REF!</v>
      </c>
      <c r="I68" s="86"/>
      <c r="J68" s="10" t="e">
        <f t="shared" si="25"/>
        <v>#REF!</v>
      </c>
      <c r="K68" s="9" t="e">
        <f t="shared" si="32"/>
        <v>#REF!</v>
      </c>
      <c r="L68" s="10" t="e">
        <f t="shared" si="33"/>
        <v>#REF!</v>
      </c>
      <c r="M68" s="39" t="e">
        <f>+H68-'Onglet 1'!E60-'Onglet 2'!E60</f>
        <v>#REF!</v>
      </c>
      <c r="N68" s="1"/>
      <c r="O68" s="5"/>
      <c r="P68" s="93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26"/>
        <v>#REF!</v>
      </c>
      <c r="U68" s="8" t="e">
        <f>SUM(#REF!,#REF!,'MAGASIN 1'!T60,#REF!,#REF!,#REF!,#REF!,#REF!,#REF!,#REF!,#REF!,#REF!,#REF!,#REF!,#REF!,#REF!,#REF!,#REF!,#REF!)</f>
        <v>#REF!</v>
      </c>
      <c r="V68" s="86"/>
      <c r="W68" s="10" t="e">
        <f t="shared" si="27"/>
        <v>#REF!</v>
      </c>
      <c r="X68" s="9" t="e">
        <f t="shared" si="30"/>
        <v>#REF!</v>
      </c>
      <c r="Y68" s="10" t="e">
        <f t="shared" si="31"/>
        <v>#REF!</v>
      </c>
      <c r="Z68" s="1"/>
      <c r="AA68" s="1"/>
    </row>
    <row r="69" spans="1:27" ht="9.6" customHeight="1" x14ac:dyDescent="0.2">
      <c r="A69" s="4"/>
      <c r="B69" s="5"/>
      <c r="C69" s="93" t="s">
        <v>182</v>
      </c>
      <c r="D69" s="6"/>
      <c r="E69" s="8" t="e">
        <f>SUM(#REF!,#REF!,'MAGASIN 1'!D61,#REF!,#REF!,#REF!,#REF!,#REF!,#REF!,#REF!,#REF!,#REF!,#REF!,#REF!,#REF!,#REF!,#REF!,#REF!,#REF!)</f>
        <v>#REF!</v>
      </c>
      <c r="F69" s="8"/>
      <c r="G69" s="10" t="e">
        <f t="shared" si="24"/>
        <v>#REF!</v>
      </c>
      <c r="H69" s="8" t="e">
        <f>SUM(#REF!,#REF!,'MAGASIN 1'!E61,#REF!,#REF!,#REF!,#REF!,#REF!,#REF!,#REF!,#REF!,#REF!,#REF!,#REF!,#REF!,#REF!,#REF!,#REF!,#REF!)</f>
        <v>#REF!</v>
      </c>
      <c r="I69" s="86"/>
      <c r="J69" s="10" t="e">
        <f t="shared" si="25"/>
        <v>#REF!</v>
      </c>
      <c r="K69" s="9" t="e">
        <f t="shared" si="32"/>
        <v>#REF!</v>
      </c>
      <c r="L69" s="10" t="e">
        <f t="shared" si="33"/>
        <v>#REF!</v>
      </c>
      <c r="M69" s="39" t="e">
        <f>+H69-'Onglet 1'!E61-'Onglet 2'!E61</f>
        <v>#REF!</v>
      </c>
      <c r="N69" s="1"/>
      <c r="O69" s="5"/>
      <c r="P69" s="93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26"/>
        <v>#REF!</v>
      </c>
      <c r="U69" s="8" t="e">
        <f>SUM(#REF!,#REF!,'MAGASIN 1'!T61,#REF!,#REF!,#REF!,#REF!,#REF!,#REF!,#REF!,#REF!,#REF!,#REF!,#REF!,#REF!,#REF!,#REF!,#REF!,#REF!)</f>
        <v>#REF!</v>
      </c>
      <c r="V69" s="86"/>
      <c r="W69" s="10" t="e">
        <f t="shared" si="27"/>
        <v>#REF!</v>
      </c>
      <c r="X69" s="9" t="e">
        <f t="shared" si="30"/>
        <v>#REF!</v>
      </c>
      <c r="Y69" s="10" t="e">
        <f t="shared" si="31"/>
        <v>#REF!</v>
      </c>
      <c r="Z69" s="1"/>
      <c r="AA69" s="1"/>
    </row>
    <row r="70" spans="1:27" ht="9.6" customHeight="1" x14ac:dyDescent="0.2">
      <c r="A70" s="4"/>
      <c r="B70" s="5"/>
      <c r="C70" s="93" t="s">
        <v>183</v>
      </c>
      <c r="D70" s="6"/>
      <c r="E70" s="8" t="e">
        <f>SUM(#REF!,#REF!,'MAGASIN 1'!D62,#REF!,#REF!,#REF!,#REF!,#REF!,#REF!,#REF!,#REF!,#REF!,#REF!,#REF!,#REF!,#REF!,#REF!,#REF!,#REF!)</f>
        <v>#REF!</v>
      </c>
      <c r="F70" s="8"/>
      <c r="G70" s="10" t="e">
        <f t="shared" si="24"/>
        <v>#REF!</v>
      </c>
      <c r="H70" s="8" t="e">
        <f>SUM(#REF!,#REF!,'MAGASIN 1'!E62,#REF!,#REF!,#REF!,#REF!,#REF!,#REF!,#REF!,#REF!,#REF!,#REF!,#REF!,#REF!,#REF!,#REF!,#REF!,#REF!)</f>
        <v>#REF!</v>
      </c>
      <c r="I70" s="86"/>
      <c r="J70" s="10" t="e">
        <f t="shared" si="25"/>
        <v>#REF!</v>
      </c>
      <c r="K70" s="9" t="e">
        <f t="shared" si="32"/>
        <v>#REF!</v>
      </c>
      <c r="L70" s="10" t="e">
        <f t="shared" si="33"/>
        <v>#REF!</v>
      </c>
      <c r="M70" s="39" t="e">
        <f>+H70-'Onglet 1'!E62-'Onglet 2'!E62</f>
        <v>#REF!</v>
      </c>
      <c r="N70" s="1"/>
      <c r="O70" s="5"/>
      <c r="P70" s="93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26"/>
        <v>#REF!</v>
      </c>
      <c r="U70" s="8" t="e">
        <f>SUM(#REF!,#REF!,'MAGASIN 1'!T62,#REF!,#REF!,#REF!,#REF!,#REF!,#REF!,#REF!,#REF!,#REF!,#REF!,#REF!,#REF!,#REF!,#REF!,#REF!,#REF!)</f>
        <v>#REF!</v>
      </c>
      <c r="V70" s="86"/>
      <c r="W70" s="10" t="e">
        <f t="shared" si="27"/>
        <v>#REF!</v>
      </c>
      <c r="X70" s="9" t="e">
        <f t="shared" si="30"/>
        <v>#REF!</v>
      </c>
      <c r="Y70" s="10" t="e">
        <f t="shared" si="31"/>
        <v>#REF!</v>
      </c>
      <c r="Z70" s="1"/>
      <c r="AA70" s="1"/>
    </row>
    <row r="71" spans="1:27" ht="9.6" customHeight="1" x14ac:dyDescent="0.2">
      <c r="A71" s="4"/>
      <c r="B71" s="5"/>
      <c r="C71" s="93" t="s">
        <v>184</v>
      </c>
      <c r="D71" s="6"/>
      <c r="E71" s="8" t="e">
        <f>SUM(#REF!,#REF!,'MAGASIN 1'!D63,#REF!,#REF!,#REF!,#REF!,#REF!,#REF!,#REF!,#REF!,#REF!,#REF!,#REF!,#REF!,#REF!,#REF!,#REF!,#REF!)</f>
        <v>#REF!</v>
      </c>
      <c r="F71" s="8"/>
      <c r="G71" s="10" t="e">
        <f t="shared" si="24"/>
        <v>#REF!</v>
      </c>
      <c r="H71" s="8" t="e">
        <f>SUM(#REF!,#REF!,'MAGASIN 1'!E63,#REF!,#REF!,#REF!,#REF!,#REF!,#REF!,#REF!,#REF!,#REF!,#REF!,#REF!,#REF!,#REF!,#REF!,#REF!,#REF!)</f>
        <v>#REF!</v>
      </c>
      <c r="I71" s="86"/>
      <c r="J71" s="10" t="e">
        <f t="shared" si="25"/>
        <v>#REF!</v>
      </c>
      <c r="K71" s="9" t="e">
        <f t="shared" si="32"/>
        <v>#REF!</v>
      </c>
      <c r="L71" s="10" t="e">
        <f t="shared" si="33"/>
        <v>#REF!</v>
      </c>
      <c r="M71" s="39" t="e">
        <f>+H71-'Onglet 1'!E63-'Onglet 2'!E63</f>
        <v>#REF!</v>
      </c>
      <c r="N71" s="1"/>
      <c r="O71" s="5"/>
      <c r="P71" s="93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26"/>
        <v>#REF!</v>
      </c>
      <c r="U71" s="8" t="e">
        <f>SUM(#REF!,#REF!,'MAGASIN 1'!T63,#REF!,#REF!,#REF!,#REF!,#REF!,#REF!,#REF!,#REF!,#REF!,#REF!,#REF!,#REF!,#REF!,#REF!,#REF!,#REF!)</f>
        <v>#REF!</v>
      </c>
      <c r="V71" s="86"/>
      <c r="W71" s="10" t="e">
        <f t="shared" si="27"/>
        <v>#REF!</v>
      </c>
      <c r="X71" s="9" t="e">
        <f t="shared" si="30"/>
        <v>#REF!</v>
      </c>
      <c r="Y71" s="10" t="e">
        <f t="shared" si="31"/>
        <v>#REF!</v>
      </c>
      <c r="Z71" s="1"/>
      <c r="AA71" s="1"/>
    </row>
    <row r="72" spans="1:27" ht="9.6" customHeight="1" x14ac:dyDescent="0.2">
      <c r="A72" s="4"/>
      <c r="B72" s="100" t="s">
        <v>185</v>
      </c>
      <c r="C72" s="101"/>
      <c r="D72" s="6"/>
      <c r="E72" s="8" t="e">
        <f>SUM(#REF!,#REF!,'MAGASIN 1'!D64,#REF!,#REF!,#REF!,#REF!,#REF!,#REF!,#REF!,#REF!,#REF!,#REF!,#REF!,#REF!,#REF!,#REF!,#REF!,#REF!)</f>
        <v>#REF!</v>
      </c>
      <c r="F72" s="8"/>
      <c r="G72" s="10" t="e">
        <f t="shared" si="24"/>
        <v>#REF!</v>
      </c>
      <c r="H72" s="8" t="e">
        <f>SUM(#REF!,#REF!,'MAGASIN 1'!E64,#REF!,#REF!,#REF!,#REF!,#REF!,#REF!,#REF!,#REF!,#REF!,#REF!,#REF!,#REF!,#REF!,#REF!,#REF!,#REF!)</f>
        <v>#REF!</v>
      </c>
      <c r="I72" s="86"/>
      <c r="J72" s="10" t="e">
        <f t="shared" si="25"/>
        <v>#REF!</v>
      </c>
      <c r="K72" s="9" t="e">
        <f t="shared" si="32"/>
        <v>#REF!</v>
      </c>
      <c r="L72" s="10" t="e">
        <f t="shared" si="33"/>
        <v>#REF!</v>
      </c>
      <c r="M72" s="39" t="e">
        <f>+H72-'Onglet 1'!E64-'Onglet 2'!E64</f>
        <v>#REF!</v>
      </c>
      <c r="N72" s="1"/>
      <c r="O72" s="26" t="s">
        <v>185</v>
      </c>
      <c r="P72" s="93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26"/>
        <v>#REF!</v>
      </c>
      <c r="U72" s="8" t="e">
        <f>SUM(#REF!,#REF!,'MAGASIN 1'!T64,#REF!,#REF!,#REF!,#REF!,#REF!,#REF!,#REF!,#REF!,#REF!,#REF!,#REF!,#REF!,#REF!,#REF!,#REF!,#REF!)</f>
        <v>#REF!</v>
      </c>
      <c r="V72" s="86"/>
      <c r="W72" s="10" t="e">
        <f t="shared" si="27"/>
        <v>#REF!</v>
      </c>
      <c r="X72" s="9" t="e">
        <f t="shared" si="30"/>
        <v>#REF!</v>
      </c>
      <c r="Y72" s="10" t="e">
        <f t="shared" si="31"/>
        <v>#REF!</v>
      </c>
      <c r="Z72" s="1"/>
      <c r="AA72" s="1"/>
    </row>
    <row r="73" spans="1:27" ht="9.6" customHeight="1" x14ac:dyDescent="0.2">
      <c r="A73" s="4"/>
      <c r="B73" s="75"/>
      <c r="C73" s="101" t="s">
        <v>8</v>
      </c>
      <c r="D73" s="6"/>
      <c r="E73" s="8" t="e">
        <f>SUM(#REF!,#REF!,'MAGASIN 1'!D65,#REF!,#REF!,#REF!,#REF!,#REF!,#REF!,#REF!,#REF!,#REF!,#REF!,#REF!,#REF!,#REF!,#REF!,#REF!,#REF!)</f>
        <v>#REF!</v>
      </c>
      <c r="F73" s="8"/>
      <c r="G73" s="10" t="e">
        <f t="shared" si="24"/>
        <v>#REF!</v>
      </c>
      <c r="H73" s="8" t="e">
        <f>SUM(#REF!,#REF!,'MAGASIN 1'!E65,#REF!,#REF!,#REF!,#REF!,#REF!,#REF!,#REF!,#REF!,#REF!,#REF!,#REF!,#REF!,#REF!,#REF!,#REF!,#REF!)</f>
        <v>#REF!</v>
      </c>
      <c r="I73" s="86"/>
      <c r="J73" s="10" t="e">
        <f t="shared" si="25"/>
        <v>#REF!</v>
      </c>
      <c r="K73" s="9" t="e">
        <f t="shared" si="32"/>
        <v>#REF!</v>
      </c>
      <c r="L73" s="10" t="e">
        <f t="shared" si="33"/>
        <v>#REF!</v>
      </c>
      <c r="M73" s="39" t="e">
        <f>+H73-'Onglet 1'!E65-'Onglet 2'!E65</f>
        <v>#REF!</v>
      </c>
      <c r="N73" s="1"/>
      <c r="O73" s="5"/>
      <c r="P73" s="93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26"/>
        <v>#REF!</v>
      </c>
      <c r="U73" s="8" t="e">
        <f>SUM(#REF!,#REF!,'MAGASIN 1'!T65,#REF!,#REF!,#REF!,#REF!,#REF!,#REF!,#REF!,#REF!,#REF!,#REF!,#REF!,#REF!,#REF!,#REF!,#REF!,#REF!)</f>
        <v>#REF!</v>
      </c>
      <c r="V73" s="86"/>
      <c r="W73" s="10" t="e">
        <f t="shared" si="27"/>
        <v>#REF!</v>
      </c>
      <c r="X73" s="9" t="e">
        <f t="shared" si="30"/>
        <v>#REF!</v>
      </c>
      <c r="Y73" s="10" t="e">
        <f t="shared" si="31"/>
        <v>#REF!</v>
      </c>
      <c r="Z73" s="1"/>
      <c r="AA73" s="1"/>
    </row>
    <row r="74" spans="1:27" ht="9.6" customHeight="1" x14ac:dyDescent="0.2">
      <c r="A74" s="4"/>
      <c r="B74" s="100"/>
      <c r="C74" s="101" t="s">
        <v>186</v>
      </c>
      <c r="D74" s="27"/>
      <c r="E74" s="29" t="e">
        <f>SUM(#REF!,#REF!,'MAGASIN 1'!D66,#REF!,#REF!,#REF!,#REF!,#REF!,#REF!,#REF!,#REF!,#REF!,#REF!,#REF!,#REF!,#REF!,#REF!,#REF!,#REF!)</f>
        <v>#REF!</v>
      </c>
      <c r="F74" s="29"/>
      <c r="G74" s="31" t="e">
        <f t="shared" si="24"/>
        <v>#REF!</v>
      </c>
      <c r="H74" s="29" t="e">
        <f>SUM(#REF!,#REF!,'MAGASIN 1'!E66,#REF!,#REF!,#REF!,#REF!,#REF!,#REF!,#REF!,#REF!,#REF!,#REF!,#REF!,#REF!,#REF!,#REF!,#REF!,#REF!)</f>
        <v>#REF!</v>
      </c>
      <c r="I74" s="89"/>
      <c r="J74" s="31" t="e">
        <f t="shared" si="25"/>
        <v>#REF!</v>
      </c>
      <c r="K74" s="30" t="e">
        <f t="shared" si="32"/>
        <v>#REF!</v>
      </c>
      <c r="L74" s="31" t="e">
        <f t="shared" si="33"/>
        <v>#REF!</v>
      </c>
      <c r="M74" s="39" t="e">
        <f>+H74-'Onglet 1'!E66-'Onglet 2'!E66</f>
        <v>#REF!</v>
      </c>
      <c r="N74" s="1"/>
      <c r="O74" s="26"/>
      <c r="P74" s="93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26"/>
        <v>#REF!</v>
      </c>
      <c r="U74" s="29" t="e">
        <f>SUM(#REF!,#REF!,'MAGASIN 1'!T66,#REF!,#REF!,#REF!,#REF!,#REF!,#REF!,#REF!,#REF!,#REF!,#REF!,#REF!,#REF!,#REF!,#REF!,#REF!,#REF!)</f>
        <v>#REF!</v>
      </c>
      <c r="V74" s="89"/>
      <c r="W74" s="31" t="e">
        <f t="shared" si="27"/>
        <v>#REF!</v>
      </c>
      <c r="X74" s="30" t="e">
        <f t="shared" si="30"/>
        <v>#REF!</v>
      </c>
      <c r="Y74" s="31" t="e">
        <f t="shared" si="31"/>
        <v>#REF!</v>
      </c>
      <c r="Z74" s="1"/>
      <c r="AA74" s="1"/>
    </row>
    <row r="75" spans="1:27" ht="9.6" customHeight="1" x14ac:dyDescent="0.2">
      <c r="A75" s="32"/>
      <c r="B75" s="33" t="s">
        <v>29</v>
      </c>
      <c r="C75" s="34"/>
      <c r="D75" s="34"/>
      <c r="E75" s="36" t="e">
        <f>SUM(#REF!,#REF!,'MAGASIN 1'!D87,#REF!,#REF!,#REF!,#REF!,#REF!,#REF!,#REF!,#REF!,#REF!,#REF!,#REF!,#REF!,#REF!,#REF!,#REF!,#REF!)</f>
        <v>#REF!</v>
      </c>
      <c r="F75" s="36"/>
      <c r="G75" s="49" t="e">
        <f>+E75/$E$75</f>
        <v>#REF!</v>
      </c>
      <c r="H75" s="36" t="e">
        <f>SUM(#REF!,#REF!,'MAGASIN 1'!E87,#REF!,#REF!,#REF!,#REF!,#REF!,#REF!,#REF!,#REF!,#REF!,#REF!,#REF!,#REF!,#REF!,#REF!,#REF!,#REF!)</f>
        <v>#REF!</v>
      </c>
      <c r="I75" s="90"/>
      <c r="J75" s="49" t="e">
        <f t="shared" si="25"/>
        <v>#REF!</v>
      </c>
      <c r="K75" s="35" t="e">
        <f t="shared" si="32"/>
        <v>#REF!</v>
      </c>
      <c r="L75" s="37" t="e">
        <f t="shared" si="33"/>
        <v>#REF!</v>
      </c>
      <c r="M75" s="39" t="e">
        <f>+H75-'Onglet 1'!#REF!-'Onglet 2'!#REF!</f>
        <v>#REF!</v>
      </c>
      <c r="N75" s="1"/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49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0"/>
      <c r="W75" s="49" t="e">
        <f t="shared" si="27"/>
        <v>#REF!</v>
      </c>
      <c r="X75" s="35" t="e">
        <f t="shared" si="30"/>
        <v>#REF!</v>
      </c>
      <c r="Y75" s="37" t="e">
        <f t="shared" si="31"/>
        <v>#REF!</v>
      </c>
      <c r="Z75" s="1"/>
      <c r="AA75" s="1"/>
    </row>
    <row r="76" spans="1:27" ht="6" customHeight="1" x14ac:dyDescent="0.2">
      <c r="A76" s="4"/>
      <c r="B76" s="26" t="s">
        <v>42</v>
      </c>
      <c r="C76" s="27"/>
      <c r="D76" s="28" t="e">
        <f>VLOOKUP($K76,#REF!,$K$1,FALSE)</f>
        <v>#REF!</v>
      </c>
      <c r="E76" s="29" t="e">
        <f>VLOOKUP($K76,#REF!,$L$1,FALSE)</f>
        <v>#REF!</v>
      </c>
      <c r="F76" s="30" t="e">
        <f t="shared" ref="F76:F87" si="34">D76-E76</f>
        <v>#REF!</v>
      </c>
      <c r="G76" s="31" t="e">
        <f t="shared" ref="G76:G87" si="35">IF(E76=0,"-",D76/E76-1)</f>
        <v>#REF!</v>
      </c>
      <c r="H76" s="31" t="e">
        <f t="shared" ref="H76:H83" si="36">+D76/D$87</f>
        <v>#REF!</v>
      </c>
      <c r="I76" s="31" t="e">
        <f t="shared" ref="I76:I87" si="37">IF(E$87=0," ",E76/E$87)</f>
        <v>#REF!</v>
      </c>
      <c r="J76" s="1"/>
      <c r="K76" s="50" t="s">
        <v>123</v>
      </c>
      <c r="L76" s="39" t="e">
        <f>+SUM(D77:D78)-D76</f>
        <v>#REF!</v>
      </c>
      <c r="M76" s="39" t="e">
        <f>+SUM(E77:E78)-E76</f>
        <v>#REF!</v>
      </c>
      <c r="N76" s="1"/>
      <c r="O76" s="4"/>
      <c r="P76" s="26" t="s">
        <v>42</v>
      </c>
      <c r="Q76" s="27"/>
      <c r="R76" s="28" t="e">
        <f>VLOOKUP($K76,#REF!,$K$1,FALSE)</f>
        <v>#REF!</v>
      </c>
      <c r="S76" s="29" t="e">
        <f>VLOOKUP($K76,#REF!,$L$1,FALSE)</f>
        <v>#REF!</v>
      </c>
      <c r="T76" s="30" t="e">
        <f t="shared" ref="T76:T83" si="38">R76-S76</f>
        <v>#REF!</v>
      </c>
      <c r="U76" s="31" t="e">
        <f t="shared" ref="U76:U83" si="39">IF(S76=0,"-",R76/S76-1)</f>
        <v>#REF!</v>
      </c>
      <c r="V76" s="31" t="e">
        <f t="shared" ref="V76:V83" si="40">+R76/R$87</f>
        <v>#REF!</v>
      </c>
      <c r="W76" s="31" t="e">
        <f t="shared" ref="W76:W83" si="41">+S76/S$87</f>
        <v>#REF!</v>
      </c>
      <c r="X76" s="1"/>
      <c r="Y76" s="50" t="s">
        <v>123</v>
      </c>
      <c r="Z76" s="39" t="e">
        <f>+SUM(R77:R78)-R76</f>
        <v>#REF!</v>
      </c>
      <c r="AA76" s="39" t="e">
        <f>+SUM(S77:S78)-S76</f>
        <v>#REF!</v>
      </c>
    </row>
    <row r="77" spans="1:27" ht="8.25" customHeight="1" x14ac:dyDescent="0.2">
      <c r="A77" s="4"/>
      <c r="B77" s="26"/>
      <c r="C77" s="6" t="s">
        <v>78</v>
      </c>
      <c r="D77" s="7" t="e">
        <f>VLOOKUP($K77,#REF!,$K$1,FALSE)</f>
        <v>#REF!</v>
      </c>
      <c r="E77" s="8" t="e">
        <f>VLOOKUP($K77,#REF!,$L$1,FALSE)</f>
        <v>#REF!</v>
      </c>
      <c r="F77" s="9" t="e">
        <f>D77-E77</f>
        <v>#REF!</v>
      </c>
      <c r="G77" s="10" t="e">
        <f t="shared" si="35"/>
        <v>#REF!</v>
      </c>
      <c r="H77" s="10" t="e">
        <f t="shared" si="36"/>
        <v>#REF!</v>
      </c>
      <c r="I77" s="10" t="e">
        <f t="shared" si="37"/>
        <v>#REF!</v>
      </c>
      <c r="J77" s="1"/>
      <c r="K77" s="51" t="s">
        <v>124</v>
      </c>
      <c r="L77" s="1"/>
      <c r="M77" s="1"/>
      <c r="N77" s="1"/>
      <c r="O77" s="4"/>
      <c r="P77" s="26"/>
      <c r="Q77" s="6" t="s">
        <v>78</v>
      </c>
      <c r="R77" s="7" t="e">
        <f>VLOOKUP($K77,#REF!,$K$1,FALSE)</f>
        <v>#REF!</v>
      </c>
      <c r="S77" s="8" t="e">
        <f>VLOOKUP($K77,#REF!,$L$1,FALSE)</f>
        <v>#REF!</v>
      </c>
      <c r="T77" s="9" t="e">
        <f t="shared" si="38"/>
        <v>#REF!</v>
      </c>
      <c r="U77" s="10" t="e">
        <f t="shared" si="39"/>
        <v>#REF!</v>
      </c>
      <c r="V77" s="10" t="e">
        <f t="shared" si="40"/>
        <v>#REF!</v>
      </c>
      <c r="W77" s="10" t="e">
        <f t="shared" si="41"/>
        <v>#REF!</v>
      </c>
      <c r="X77" s="1"/>
      <c r="Y77" s="51" t="s">
        <v>124</v>
      </c>
      <c r="Z77" s="1"/>
      <c r="AA77" s="1"/>
    </row>
    <row r="78" spans="1:27" ht="8.25" customHeight="1" x14ac:dyDescent="0.2">
      <c r="A78" s="4"/>
      <c r="B78" s="26"/>
      <c r="C78" s="6" t="s">
        <v>77</v>
      </c>
      <c r="D78" s="7" t="e">
        <f>VLOOKUP($K78,#REF!,$K$1,FALSE)</f>
        <v>#REF!</v>
      </c>
      <c r="E78" s="8" t="e">
        <f>VLOOKUP($K78,#REF!,$L$1,FALSE)</f>
        <v>#REF!</v>
      </c>
      <c r="F78" s="9" t="e">
        <f>D78-E78</f>
        <v>#REF!</v>
      </c>
      <c r="G78" s="10" t="e">
        <f t="shared" si="35"/>
        <v>#REF!</v>
      </c>
      <c r="H78" s="10" t="e">
        <f t="shared" si="36"/>
        <v>#REF!</v>
      </c>
      <c r="I78" s="10" t="e">
        <f t="shared" si="37"/>
        <v>#REF!</v>
      </c>
      <c r="J78" s="1"/>
      <c r="K78" s="51" t="s">
        <v>126</v>
      </c>
      <c r="L78" s="1"/>
      <c r="M78" s="1"/>
      <c r="N78" s="1"/>
      <c r="O78" s="4"/>
      <c r="P78" s="26"/>
      <c r="Q78" s="6" t="s">
        <v>77</v>
      </c>
      <c r="R78" s="7" t="e">
        <f>VLOOKUP($K78,#REF!,$K$1,FALSE)</f>
        <v>#REF!</v>
      </c>
      <c r="S78" s="8" t="e">
        <f>VLOOKUP($K78,#REF!,$L$1,FALSE)</f>
        <v>#REF!</v>
      </c>
      <c r="T78" s="9" t="e">
        <f t="shared" si="38"/>
        <v>#REF!</v>
      </c>
      <c r="U78" s="10" t="e">
        <f t="shared" si="39"/>
        <v>#REF!</v>
      </c>
      <c r="V78" s="10" t="e">
        <f t="shared" si="40"/>
        <v>#REF!</v>
      </c>
      <c r="W78" s="10" t="e">
        <f t="shared" si="41"/>
        <v>#REF!</v>
      </c>
      <c r="X78" s="1"/>
      <c r="Y78" s="51" t="s">
        <v>126</v>
      </c>
      <c r="Z78" s="1"/>
      <c r="AA78" s="1"/>
    </row>
    <row r="79" spans="1:27" x14ac:dyDescent="0.2">
      <c r="A79" s="4"/>
      <c r="B79" s="26" t="s">
        <v>83</v>
      </c>
      <c r="C79" s="27"/>
      <c r="D79" s="28" t="e">
        <f>VLOOKUP($K79,#REF!,$K$1,FALSE)</f>
        <v>#REF!</v>
      </c>
      <c r="E79" s="29" t="e">
        <f>VLOOKUP($K79,#REF!,$L$1,FALSE)</f>
        <v>#REF!</v>
      </c>
      <c r="F79" s="30" t="e">
        <f t="shared" si="34"/>
        <v>#REF!</v>
      </c>
      <c r="G79" s="31" t="e">
        <f t="shared" si="35"/>
        <v>#REF!</v>
      </c>
      <c r="H79" s="31" t="e">
        <f t="shared" si="36"/>
        <v>#REF!</v>
      </c>
      <c r="I79" s="31" t="e">
        <f t="shared" si="37"/>
        <v>#REF!</v>
      </c>
      <c r="J79" s="41"/>
      <c r="K79" s="43" t="s">
        <v>125</v>
      </c>
      <c r="L79" s="41"/>
      <c r="M79" s="41"/>
      <c r="N79" s="1"/>
      <c r="O79" s="4"/>
      <c r="P79" s="26" t="s">
        <v>83</v>
      </c>
      <c r="Q79" s="27"/>
      <c r="R79" s="28" t="e">
        <f>VLOOKUP($K79,#REF!,$K$1,FALSE)</f>
        <v>#REF!</v>
      </c>
      <c r="S79" s="29" t="e">
        <f>VLOOKUP($K79,#REF!,$L$1,FALSE)</f>
        <v>#REF!</v>
      </c>
      <c r="T79" s="30" t="e">
        <f t="shared" si="38"/>
        <v>#REF!</v>
      </c>
      <c r="U79" s="31" t="e">
        <f t="shared" si="39"/>
        <v>#REF!</v>
      </c>
      <c r="V79" s="31" t="e">
        <f t="shared" si="40"/>
        <v>#REF!</v>
      </c>
      <c r="W79" s="31" t="e">
        <f t="shared" si="41"/>
        <v>#REF!</v>
      </c>
      <c r="X79" s="41"/>
      <c r="Y79" s="43" t="s">
        <v>125</v>
      </c>
      <c r="Z79" s="41"/>
      <c r="AA79" s="41"/>
    </row>
    <row r="80" spans="1:27" hidden="1" x14ac:dyDescent="0.2">
      <c r="A80" s="1"/>
      <c r="B80" s="1"/>
      <c r="C80" s="1"/>
      <c r="D80" s="1"/>
      <c r="E80" s="18"/>
      <c r="F80" s="1"/>
      <c r="G80" s="19"/>
      <c r="H80" s="1"/>
      <c r="I80" s="1"/>
      <c r="J80" s="1"/>
      <c r="K80" s="1"/>
      <c r="L80" s="1"/>
      <c r="M80" s="1"/>
      <c r="N80" s="1"/>
      <c r="O80" s="1"/>
      <c r="P80" s="1"/>
      <c r="Q80" s="1"/>
      <c r="R80" s="1" t="e">
        <f>VLOOKUP($K80,#REF!,$K$1,FALSE)</f>
        <v>#REF!</v>
      </c>
      <c r="S80" s="18" t="e">
        <f>VLOOKUP($K80,#REF!,$L$1,FALSE)</f>
        <v>#REF!</v>
      </c>
      <c r="T80" s="1" t="e">
        <f t="shared" si="38"/>
        <v>#REF!</v>
      </c>
      <c r="U80" s="19" t="e">
        <f t="shared" si="39"/>
        <v>#REF!</v>
      </c>
      <c r="V80" s="1" t="e">
        <f t="shared" si="40"/>
        <v>#REF!</v>
      </c>
      <c r="W80" s="1" t="e">
        <f t="shared" si="41"/>
        <v>#REF!</v>
      </c>
      <c r="X80" s="1"/>
      <c r="Y80" s="1"/>
      <c r="Z80" s="1"/>
      <c r="AA80" s="1"/>
    </row>
    <row r="81" spans="1:27" ht="9.6" customHeight="1" x14ac:dyDescent="0.2">
      <c r="A81" s="4"/>
      <c r="B81" s="26" t="s">
        <v>43</v>
      </c>
      <c r="C81" s="27"/>
      <c r="D81" s="28" t="e">
        <f>VLOOKUP($K81,#REF!,$K$1,FALSE)</f>
        <v>#REF!</v>
      </c>
      <c r="E81" s="29" t="e">
        <f>VLOOKUP($K81,#REF!,$L$1,FALSE)</f>
        <v>#REF!</v>
      </c>
      <c r="F81" s="30" t="e">
        <f t="shared" si="34"/>
        <v>#REF!</v>
      </c>
      <c r="G81" s="31" t="e">
        <f t="shared" si="35"/>
        <v>#REF!</v>
      </c>
      <c r="H81" s="31" t="e">
        <f t="shared" si="36"/>
        <v>#REF!</v>
      </c>
      <c r="I81" s="31" t="e">
        <f t="shared" si="37"/>
        <v>#REF!</v>
      </c>
      <c r="J81" s="1"/>
      <c r="K81" s="50" t="s">
        <v>61</v>
      </c>
      <c r="L81" s="39" t="e">
        <f>+SUM(D82:D86)-D81</f>
        <v>#REF!</v>
      </c>
      <c r="M81" s="39" t="e">
        <f>+SUM(E82:E86)-E81</f>
        <v>#REF!</v>
      </c>
      <c r="N81" s="1"/>
      <c r="O81" s="4"/>
      <c r="P81" s="26" t="s">
        <v>43</v>
      </c>
      <c r="Q81" s="27"/>
      <c r="R81" s="28" t="e">
        <f>VLOOKUP($K81,#REF!,$K$1,FALSE)</f>
        <v>#REF!</v>
      </c>
      <c r="S81" s="29" t="e">
        <f>VLOOKUP($K81,#REF!,$L$1,FALSE)</f>
        <v>#REF!</v>
      </c>
      <c r="T81" s="30" t="e">
        <f t="shared" si="38"/>
        <v>#REF!</v>
      </c>
      <c r="U81" s="31" t="e">
        <f t="shared" si="39"/>
        <v>#REF!</v>
      </c>
      <c r="V81" s="31" t="e">
        <f t="shared" si="40"/>
        <v>#REF!</v>
      </c>
      <c r="W81" s="31" t="e">
        <f t="shared" si="41"/>
        <v>#REF!</v>
      </c>
      <c r="X81" s="1"/>
      <c r="Y81" s="50" t="s">
        <v>61</v>
      </c>
      <c r="Z81" s="39" t="e">
        <f>+SUM(R82:R86)-R81</f>
        <v>#REF!</v>
      </c>
      <c r="AA81" s="39" t="e">
        <f>+SUM(S82:S86)-S81</f>
        <v>#REF!</v>
      </c>
    </row>
    <row r="82" spans="1:27" ht="9.6" customHeight="1" x14ac:dyDescent="0.2">
      <c r="A82" s="4"/>
      <c r="B82" s="5"/>
      <c r="C82" s="6" t="s">
        <v>27</v>
      </c>
      <c r="D82" s="7" t="e">
        <f>VLOOKUP($K82,#REF!,$K$1,FALSE)</f>
        <v>#REF!</v>
      </c>
      <c r="E82" s="8" t="e">
        <f>VLOOKUP($K82,#REF!,$L$1,FALSE)</f>
        <v>#REF!</v>
      </c>
      <c r="F82" s="9" t="e">
        <f t="shared" si="34"/>
        <v>#REF!</v>
      </c>
      <c r="G82" s="10" t="e">
        <f t="shared" si="35"/>
        <v>#REF!</v>
      </c>
      <c r="H82" s="10" t="e">
        <f t="shared" si="36"/>
        <v>#REF!</v>
      </c>
      <c r="I82" s="10" t="e">
        <f t="shared" si="37"/>
        <v>#REF!</v>
      </c>
      <c r="J82" s="1"/>
      <c r="K82" s="51" t="s">
        <v>62</v>
      </c>
      <c r="L82" s="1"/>
      <c r="M82" s="1"/>
      <c r="N82" s="1"/>
      <c r="O82" s="4"/>
      <c r="P82" s="5"/>
      <c r="Q82" s="6" t="s">
        <v>27</v>
      </c>
      <c r="R82" s="7" t="e">
        <f>VLOOKUP($K82,#REF!,$K$1,FALSE)</f>
        <v>#REF!</v>
      </c>
      <c r="S82" s="8" t="e">
        <f>VLOOKUP($K82,#REF!,$L$1,FALSE)</f>
        <v>#REF!</v>
      </c>
      <c r="T82" s="9" t="e">
        <f t="shared" si="38"/>
        <v>#REF!</v>
      </c>
      <c r="U82" s="10" t="e">
        <f t="shared" si="39"/>
        <v>#REF!</v>
      </c>
      <c r="V82" s="10" t="e">
        <f t="shared" si="40"/>
        <v>#REF!</v>
      </c>
      <c r="W82" s="10" t="e">
        <f t="shared" si="41"/>
        <v>#REF!</v>
      </c>
      <c r="X82" s="1"/>
      <c r="Y82" s="51" t="s">
        <v>62</v>
      </c>
      <c r="Z82" s="1"/>
      <c r="AA82" s="1"/>
    </row>
    <row r="83" spans="1:27" ht="9.6" customHeight="1" x14ac:dyDescent="0.2">
      <c r="A83" s="4"/>
      <c r="B83" s="5"/>
      <c r="C83" s="6" t="s">
        <v>28</v>
      </c>
      <c r="D83" s="7" t="e">
        <f>VLOOKUP($K83,#REF!,$K$1,FALSE)</f>
        <v>#REF!</v>
      </c>
      <c r="E83" s="8" t="e">
        <f>VLOOKUP($K83,#REF!,$L$1,FALSE)</f>
        <v>#REF!</v>
      </c>
      <c r="F83" s="9" t="e">
        <f t="shared" si="34"/>
        <v>#REF!</v>
      </c>
      <c r="G83" s="10" t="e">
        <f t="shared" si="35"/>
        <v>#REF!</v>
      </c>
      <c r="H83" s="10" t="e">
        <f t="shared" si="36"/>
        <v>#REF!</v>
      </c>
      <c r="I83" s="10" t="e">
        <f t="shared" si="37"/>
        <v>#REF!</v>
      </c>
      <c r="J83" s="1"/>
      <c r="K83" s="51" t="s">
        <v>63</v>
      </c>
      <c r="L83" s="1"/>
      <c r="M83" s="1"/>
      <c r="N83" s="1"/>
      <c r="O83" s="4"/>
      <c r="P83" s="5"/>
      <c r="Q83" s="6" t="s">
        <v>28</v>
      </c>
      <c r="R83" s="7" t="e">
        <f>VLOOKUP($K83,#REF!,$K$1,FALSE)</f>
        <v>#REF!</v>
      </c>
      <c r="S83" s="8" t="e">
        <f>VLOOKUP($K83,#REF!,$L$1,FALSE)</f>
        <v>#REF!</v>
      </c>
      <c r="T83" s="9" t="e">
        <f t="shared" si="38"/>
        <v>#REF!</v>
      </c>
      <c r="U83" s="10" t="e">
        <f t="shared" si="39"/>
        <v>#REF!</v>
      </c>
      <c r="V83" s="10" t="e">
        <f t="shared" si="40"/>
        <v>#REF!</v>
      </c>
      <c r="W83" s="10" t="e">
        <f t="shared" si="41"/>
        <v>#REF!</v>
      </c>
      <c r="X83" s="1"/>
      <c r="Y83" s="51" t="s">
        <v>63</v>
      </c>
      <c r="Z83" s="1"/>
      <c r="AA83" s="1"/>
    </row>
    <row r="84" spans="1:27" ht="9.6" customHeight="1" x14ac:dyDescent="0.2">
      <c r="A84" s="4"/>
      <c r="B84" s="5"/>
      <c r="C84" s="6" t="s">
        <v>142</v>
      </c>
      <c r="D84" s="7" t="e">
        <f>VLOOKUP($K84,#REF!,$K$1,FALSE)</f>
        <v>#REF!</v>
      </c>
      <c r="E84" s="8" t="e">
        <f>VLOOKUP($K84,#REF!,$L$1,FALSE)</f>
        <v>#REF!</v>
      </c>
      <c r="F84" s="9" t="e">
        <f t="shared" ref="F84:F86" si="42">D84-E84</f>
        <v>#REF!</v>
      </c>
      <c r="G84" s="10" t="e">
        <f t="shared" ref="G84:G86" si="43">IF(E84=0,"-",D84/E84-1)</f>
        <v>#REF!</v>
      </c>
      <c r="H84" s="10" t="e">
        <f t="shared" ref="H84:H86" si="44">+D84/D$87</f>
        <v>#REF!</v>
      </c>
      <c r="I84" s="10" t="e">
        <f t="shared" ref="I84:I86" si="45">IF(E$87=0," ",E84/E$87)</f>
        <v>#REF!</v>
      </c>
      <c r="J84" s="1"/>
      <c r="K84" s="43" t="s">
        <v>139</v>
      </c>
      <c r="L84" s="1"/>
      <c r="M84" s="1"/>
      <c r="N84" s="1"/>
      <c r="O84" s="4"/>
      <c r="P84" s="5"/>
      <c r="Q84" s="6" t="s">
        <v>142</v>
      </c>
      <c r="R84" s="7" t="e">
        <f>VLOOKUP($K84,#REF!,$K$1,FALSE)</f>
        <v>#REF!</v>
      </c>
      <c r="S84" s="8" t="e">
        <f>VLOOKUP($K84,#REF!,$L$1,FALSE)</f>
        <v>#REF!</v>
      </c>
      <c r="T84" s="9" t="e">
        <f t="shared" ref="T84:T86" si="46">R84-S84</f>
        <v>#REF!</v>
      </c>
      <c r="U84" s="10" t="e">
        <f t="shared" ref="U84:U86" si="47">IF(S84=0,"-",R84/S84-1)</f>
        <v>#REF!</v>
      </c>
      <c r="V84" s="10" t="e">
        <f t="shared" ref="V84:V86" si="48">+R84/R$87</f>
        <v>#REF!</v>
      </c>
      <c r="W84" s="10" t="e">
        <f t="shared" ref="W84:W86" si="49">+S84/S$87</f>
        <v>#REF!</v>
      </c>
      <c r="X84" s="1"/>
      <c r="Y84" s="51"/>
      <c r="Z84" s="1"/>
      <c r="AA84" s="1"/>
    </row>
    <row r="85" spans="1:27" ht="9.6" customHeight="1" x14ac:dyDescent="0.2">
      <c r="A85" s="4"/>
      <c r="B85" s="5"/>
      <c r="C85" s="6" t="s">
        <v>143</v>
      </c>
      <c r="D85" s="7" t="e">
        <f>VLOOKUP($K85,#REF!,$K$1,FALSE)</f>
        <v>#REF!</v>
      </c>
      <c r="E85" s="8" t="e">
        <f>VLOOKUP($K85,#REF!,$L$1,FALSE)</f>
        <v>#REF!</v>
      </c>
      <c r="F85" s="9" t="e">
        <f t="shared" si="42"/>
        <v>#REF!</v>
      </c>
      <c r="G85" s="10" t="e">
        <f t="shared" si="43"/>
        <v>#REF!</v>
      </c>
      <c r="H85" s="10" t="e">
        <f t="shared" si="44"/>
        <v>#REF!</v>
      </c>
      <c r="I85" s="10" t="e">
        <f t="shared" si="45"/>
        <v>#REF!</v>
      </c>
      <c r="J85" s="1"/>
      <c r="K85" s="43" t="s">
        <v>140</v>
      </c>
      <c r="L85" s="1"/>
      <c r="M85" s="1"/>
      <c r="N85" s="1"/>
      <c r="O85" s="4"/>
      <c r="P85" s="5"/>
      <c r="Q85" s="6" t="s">
        <v>143</v>
      </c>
      <c r="R85" s="7" t="e">
        <f>VLOOKUP($K85,#REF!,$K$1,FALSE)</f>
        <v>#REF!</v>
      </c>
      <c r="S85" s="8" t="e">
        <f>VLOOKUP($K85,#REF!,$L$1,FALSE)</f>
        <v>#REF!</v>
      </c>
      <c r="T85" s="9" t="e">
        <f t="shared" si="46"/>
        <v>#REF!</v>
      </c>
      <c r="U85" s="10" t="e">
        <f t="shared" si="47"/>
        <v>#REF!</v>
      </c>
      <c r="V85" s="10" t="e">
        <f t="shared" si="48"/>
        <v>#REF!</v>
      </c>
      <c r="W85" s="10" t="e">
        <f t="shared" si="49"/>
        <v>#REF!</v>
      </c>
      <c r="X85" s="1"/>
      <c r="Y85" s="51"/>
      <c r="Z85" s="1"/>
      <c r="AA85" s="1"/>
    </row>
    <row r="86" spans="1:27" ht="9.6" customHeight="1" x14ac:dyDescent="0.2">
      <c r="A86" s="4"/>
      <c r="B86" s="5"/>
      <c r="C86" s="6" t="s">
        <v>144</v>
      </c>
      <c r="D86" s="7" t="e">
        <f>VLOOKUP($K86,#REF!,$K$1,FALSE)</f>
        <v>#REF!</v>
      </c>
      <c r="E86" s="8" t="e">
        <f>VLOOKUP($K86,#REF!,$L$1,FALSE)</f>
        <v>#REF!</v>
      </c>
      <c r="F86" s="9" t="e">
        <f t="shared" si="42"/>
        <v>#REF!</v>
      </c>
      <c r="G86" s="10" t="e">
        <f t="shared" si="43"/>
        <v>#REF!</v>
      </c>
      <c r="H86" s="10" t="e">
        <f t="shared" si="44"/>
        <v>#REF!</v>
      </c>
      <c r="I86" s="10" t="e">
        <f t="shared" si="45"/>
        <v>#REF!</v>
      </c>
      <c r="J86" s="1"/>
      <c r="K86" s="43" t="s">
        <v>141</v>
      </c>
      <c r="L86" s="1"/>
      <c r="M86" s="1"/>
      <c r="N86" s="1"/>
      <c r="O86" s="4"/>
      <c r="P86" s="5"/>
      <c r="Q86" s="6" t="s">
        <v>144</v>
      </c>
      <c r="R86" s="7" t="e">
        <f>VLOOKUP($K86,#REF!,$K$1,FALSE)</f>
        <v>#REF!</v>
      </c>
      <c r="S86" s="8" t="e">
        <f>VLOOKUP($K86,#REF!,$L$1,FALSE)</f>
        <v>#REF!</v>
      </c>
      <c r="T86" s="9" t="e">
        <f t="shared" si="46"/>
        <v>#REF!</v>
      </c>
      <c r="U86" s="10" t="e">
        <f t="shared" si="47"/>
        <v>#REF!</v>
      </c>
      <c r="V86" s="10" t="e">
        <f t="shared" si="48"/>
        <v>#REF!</v>
      </c>
      <c r="W86" s="10" t="e">
        <f t="shared" si="49"/>
        <v>#REF!</v>
      </c>
      <c r="X86" s="1"/>
      <c r="Y86" s="51" t="s">
        <v>127</v>
      </c>
      <c r="Z86" s="1"/>
      <c r="AA86" s="1"/>
    </row>
    <row r="87" spans="1:27" ht="9.6" customHeight="1" x14ac:dyDescent="0.2">
      <c r="A87" s="32"/>
      <c r="B87" s="33" t="s">
        <v>29</v>
      </c>
      <c r="C87" s="34"/>
      <c r="D87" s="36" t="e">
        <f>VLOOKUP($K87,#REF!,$K$1,FALSE)</f>
        <v>#REF!</v>
      </c>
      <c r="E87" s="36" t="e">
        <f>VLOOKUP($K87,#REF!,$L$1,FALSE)</f>
        <v>#REF!</v>
      </c>
      <c r="F87" s="35" t="e">
        <f t="shared" si="34"/>
        <v>#REF!</v>
      </c>
      <c r="G87" s="37" t="e">
        <f t="shared" si="35"/>
        <v>#REF!</v>
      </c>
      <c r="H87" s="49" t="e">
        <f>+D87/$D$87</f>
        <v>#REF!</v>
      </c>
      <c r="I87" s="49" t="e">
        <f t="shared" si="37"/>
        <v>#REF!</v>
      </c>
      <c r="J87" s="1"/>
      <c r="K87" s="50" t="s">
        <v>128</v>
      </c>
      <c r="L87" s="39" t="e">
        <f>SUM(L3:L83)</f>
        <v>#REF!</v>
      </c>
      <c r="M87" s="39" t="e">
        <f>SUM(M3:M83)</f>
        <v>#REF!</v>
      </c>
      <c r="N87" s="1"/>
      <c r="O87" s="32"/>
      <c r="P87" s="33" t="s">
        <v>29</v>
      </c>
      <c r="Q87" s="34"/>
      <c r="R87" s="36" t="e">
        <f>VLOOKUP($K87,#REF!,$K$1,FALSE)</f>
        <v>#REF!</v>
      </c>
      <c r="S87" s="36" t="e">
        <f>VLOOKUP($K87,#REF!,$L$1,FALSE)</f>
        <v>#REF!</v>
      </c>
      <c r="T87" s="35" t="e">
        <f t="shared" ref="T87" si="50">R87-S87</f>
        <v>#REF!</v>
      </c>
      <c r="U87" s="37" t="e">
        <f t="shared" ref="U87" si="51">IF(S87=0,"-",R87/S87-1)</f>
        <v>#REF!</v>
      </c>
      <c r="V87" s="49" t="e">
        <f t="shared" ref="V87" si="52">+R87/R$87</f>
        <v>#REF!</v>
      </c>
      <c r="W87" s="49" t="e">
        <f t="shared" ref="W87" si="53">+S87/S$87</f>
        <v>#REF!</v>
      </c>
      <c r="X87" s="1"/>
      <c r="Y87" s="50" t="s">
        <v>128</v>
      </c>
      <c r="Z87" s="39" t="e">
        <f>SUM(Z3:Z83)</f>
        <v>#REF!</v>
      </c>
      <c r="AA87" s="39" t="e">
        <f>SUM(AA3:AA83)</f>
        <v>#REF!</v>
      </c>
    </row>
    <row r="88" spans="1:27" ht="9.6" customHeight="1" x14ac:dyDescent="0.2">
      <c r="A88" s="52"/>
      <c r="B88" s="52"/>
      <c r="C88" s="52"/>
      <c r="D88" s="52"/>
      <c r="E88" s="18"/>
      <c r="F88" s="1"/>
      <c r="G88" s="19"/>
      <c r="H88" s="1"/>
      <c r="I88" s="1"/>
      <c r="J88" s="1"/>
      <c r="K88" s="1"/>
      <c r="L88" s="1"/>
      <c r="M88" s="1"/>
      <c r="N88" s="1"/>
      <c r="O88" s="52"/>
      <c r="P88" s="52"/>
      <c r="Q88" s="52"/>
      <c r="R88" s="52"/>
      <c r="S88" s="18"/>
      <c r="T88" s="1"/>
      <c r="U88" s="19"/>
      <c r="V88" s="1"/>
      <c r="W88" s="1"/>
      <c r="X88" s="1"/>
      <c r="Y88" s="1"/>
      <c r="Z88" s="1"/>
      <c r="AA88" s="1"/>
    </row>
    <row r="89" spans="1:27" ht="9.6" customHeight="1" x14ac:dyDescent="0.2">
      <c r="A89" s="32" t="s">
        <v>65</v>
      </c>
      <c r="B89" s="33"/>
      <c r="C89" s="34"/>
      <c r="D89" s="35" t="e">
        <f>D87-D3</f>
        <v>#REF!</v>
      </c>
      <c r="E89" s="36" t="e">
        <f>E87-E3</f>
        <v>#REF!</v>
      </c>
      <c r="F89" s="35" t="e">
        <f>D89-E89</f>
        <v>#REF!</v>
      </c>
      <c r="G89" s="37" t="e">
        <f>IF(E89=0,"-",D89/E89-1)</f>
        <v>#REF!</v>
      </c>
      <c r="H89" s="44"/>
      <c r="I89" s="41"/>
      <c r="J89" s="1"/>
      <c r="K89" s="1"/>
      <c r="L89" s="1"/>
      <c r="M89" s="1"/>
      <c r="N89" s="1"/>
      <c r="O89" s="32" t="s">
        <v>65</v>
      </c>
      <c r="P89" s="33"/>
      <c r="Q89" s="34"/>
      <c r="R89" s="35" t="e">
        <f>R87-R3</f>
        <v>#REF!</v>
      </c>
      <c r="S89" s="36" t="e">
        <f>S87-S3</f>
        <v>#REF!</v>
      </c>
      <c r="T89" s="35" t="e">
        <f>R89-S89</f>
        <v>#REF!</v>
      </c>
      <c r="U89" s="37" t="e">
        <f>IF(S89=0,"-",R89/S89-1)</f>
        <v>#REF!</v>
      </c>
      <c r="V89" s="44"/>
      <c r="W89" s="41"/>
      <c r="X89" s="1"/>
      <c r="Y89" s="1"/>
      <c r="Z89" s="1"/>
      <c r="AA89" s="1"/>
    </row>
    <row r="90" spans="1:27" ht="9.6" customHeight="1" x14ac:dyDescent="0.2">
      <c r="A90" s="1" t="s">
        <v>66</v>
      </c>
      <c r="B90" s="1"/>
      <c r="C90" s="48"/>
      <c r="D90" s="48"/>
      <c r="E90" s="48"/>
      <c r="F90" s="73"/>
      <c r="G90" s="74"/>
      <c r="H90" s="1"/>
      <c r="I90" s="1"/>
      <c r="J90" s="1"/>
      <c r="L90" s="1"/>
      <c r="M90" s="1"/>
      <c r="N90" s="1"/>
      <c r="O90" s="1" t="s">
        <v>66</v>
      </c>
      <c r="P90" s="1"/>
      <c r="Q90" s="48"/>
      <c r="R90" s="48"/>
      <c r="S90" s="48"/>
      <c r="T90" s="73"/>
      <c r="U90" s="74"/>
      <c r="V90" s="1"/>
      <c r="W90" s="1"/>
      <c r="X90" s="1"/>
      <c r="Z90" s="1"/>
      <c r="AA90" s="1"/>
    </row>
    <row r="91" spans="1:27" ht="7.5" customHeight="1" x14ac:dyDescent="0.2">
      <c r="A91" s="1"/>
      <c r="B91" s="1"/>
      <c r="C91" s="1" t="s">
        <v>133</v>
      </c>
      <c r="D91" s="1"/>
      <c r="E91" s="18"/>
      <c r="F91" s="1"/>
      <c r="G91" s="19"/>
      <c r="H91" s="1"/>
      <c r="I91" s="1"/>
      <c r="J91" s="1"/>
      <c r="K91" s="1"/>
      <c r="L91" s="1"/>
      <c r="M91" s="1"/>
      <c r="N91" s="1"/>
      <c r="O91" s="1"/>
      <c r="P91" s="1"/>
      <c r="Q91" s="1" t="s">
        <v>133</v>
      </c>
      <c r="R91" s="1"/>
      <c r="S91" s="18"/>
      <c r="T91" s="1"/>
      <c r="U91" s="19"/>
      <c r="V91" s="1"/>
      <c r="W91" s="1"/>
      <c r="X91" s="1"/>
      <c r="Y91" s="1"/>
      <c r="Z91" s="1"/>
      <c r="AA91" s="1"/>
    </row>
    <row r="92" spans="1:27" x14ac:dyDescent="0.2">
      <c r="A92" s="57"/>
      <c r="B92" s="58"/>
      <c r="C92" s="59" t="s">
        <v>81</v>
      </c>
      <c r="D92" s="66" t="e">
        <f>VLOOKUP($K92,#REF!,$K$1,FALSE)</f>
        <v>#REF!</v>
      </c>
      <c r="E92" s="60" t="e">
        <f>VLOOKUP($K92,#REF!,$L$1,FALSE)</f>
        <v>#REF!</v>
      </c>
      <c r="F92" s="61" t="e">
        <f>D92-E92</f>
        <v>#REF!</v>
      </c>
      <c r="G92" s="62" t="e">
        <f>IF(E92=0,"-",D92/E92-1)</f>
        <v>#REF!</v>
      </c>
      <c r="H92" s="62" t="e">
        <f>+D92/D$87</f>
        <v>#REF!</v>
      </c>
      <c r="I92" s="62" t="e">
        <f>IF(E$87=0," ",E92/E$87)</f>
        <v>#REF!</v>
      </c>
      <c r="J92" s="65"/>
      <c r="K92" s="64" t="s">
        <v>79</v>
      </c>
      <c r="L92" s="65"/>
      <c r="M92" s="65"/>
      <c r="N92" s="63"/>
      <c r="O92" s="57"/>
      <c r="P92" s="58"/>
      <c r="Q92" s="59" t="s">
        <v>81</v>
      </c>
      <c r="R92" s="66" t="e">
        <f>VLOOKUP($K92,#REF!,$K$1,FALSE)</f>
        <v>#REF!</v>
      </c>
      <c r="S92" s="60" t="e">
        <f>VLOOKUP($K92,#REF!,$L$1,FALSE)</f>
        <v>#REF!</v>
      </c>
      <c r="T92" s="61" t="e">
        <f>R92-S92</f>
        <v>#REF!</v>
      </c>
      <c r="U92" s="62" t="e">
        <f>IF(S92=0,"-",R92/S92-1)</f>
        <v>#REF!</v>
      </c>
      <c r="V92" s="62" t="e">
        <f>+R92/R$87</f>
        <v>#REF!</v>
      </c>
      <c r="W92" s="62" t="e">
        <f>IF(S$87=0," ",S92/S$87)</f>
        <v>#REF!</v>
      </c>
      <c r="X92" s="65"/>
      <c r="Y92" s="64" t="s">
        <v>79</v>
      </c>
      <c r="Z92" s="65"/>
      <c r="AA92" s="65"/>
    </row>
    <row r="93" spans="1:27" ht="9.6" customHeight="1" x14ac:dyDescent="0.2">
      <c r="A93" s="1"/>
      <c r="B93" s="1"/>
      <c r="C93" s="1"/>
      <c r="D93" s="39" t="e">
        <f>+D87-D81-D76-D66-D58-D50-D49-D37-D27-D18-D11-D3</f>
        <v>#REF!</v>
      </c>
      <c r="E93" s="39" t="e">
        <f>+E87-E81-E76-E66-E58-E50-E49-E37-E27-E18-E11-E3</f>
        <v>#REF!</v>
      </c>
      <c r="F93" s="1"/>
      <c r="G93" s="19"/>
      <c r="H93" s="1"/>
      <c r="I93" s="1"/>
      <c r="J93" s="1"/>
      <c r="K93" s="1"/>
      <c r="L93" s="1"/>
      <c r="M93" s="1"/>
      <c r="N93" s="1"/>
      <c r="O93" s="1"/>
      <c r="P93" s="1"/>
      <c r="Q93" s="1"/>
      <c r="R93" s="39" t="e">
        <f>+R87-R81-R76-R66-R58-R50-R49-R37-R27-R18-R11-R3</f>
        <v>#REF!</v>
      </c>
      <c r="S93" s="39" t="e">
        <f>+S87-S81-S76-S66-S58-S50-S49-S37-S27-S18-S11-S3</f>
        <v>#REF!</v>
      </c>
      <c r="T93" s="1"/>
      <c r="U93" s="19"/>
      <c r="V93" s="1"/>
      <c r="W93" s="1"/>
      <c r="X93" s="1"/>
      <c r="Y93" s="1"/>
      <c r="Z93" s="1"/>
      <c r="AA93" s="1"/>
    </row>
    <row r="94" spans="1:27" x14ac:dyDescent="0.2">
      <c r="A94" s="1"/>
      <c r="B94" s="1"/>
      <c r="C94" s="45" t="s">
        <v>67</v>
      </c>
      <c r="D94" s="39" t="e">
        <f>SUM(D3,D11,D18,D27,D37,D49,D50,D58,D66,D76,D81,D79)</f>
        <v>#REF!</v>
      </c>
      <c r="E94" s="39" t="e">
        <f>SUM(E3,E11,E18,E27,E37,E49,E50,E58,E66,E76,E81,E79)</f>
        <v>#REF!</v>
      </c>
      <c r="F94" s="1"/>
      <c r="G94" s="19"/>
      <c r="H94" s="1"/>
      <c r="I94" s="1"/>
      <c r="J94" s="1"/>
      <c r="K94" s="1"/>
      <c r="L94" s="1"/>
      <c r="M94" s="1"/>
      <c r="N94" s="1"/>
      <c r="O94" s="1"/>
      <c r="P94" s="1"/>
      <c r="Q94" s="45" t="s">
        <v>67</v>
      </c>
      <c r="R94" s="39" t="e">
        <f>SUM(R3,R11,R18,R27,R37,R49,R50,R58,R66,R76,R81,R79)</f>
        <v>#REF!</v>
      </c>
      <c r="S94" s="39" t="e">
        <f>SUM(S3,S11,S18,S27,S37,S49,S50,S58,S66,S76,S81,S79)</f>
        <v>#REF!</v>
      </c>
      <c r="T94" s="1"/>
      <c r="U94" s="19"/>
      <c r="V94" s="1"/>
      <c r="W94" s="1"/>
      <c r="X94" s="1"/>
      <c r="Y94" s="1"/>
      <c r="Z94" s="1"/>
      <c r="AA94" s="1"/>
    </row>
    <row r="95" spans="1:27" x14ac:dyDescent="0.2">
      <c r="A95" s="1"/>
      <c r="B95" s="1"/>
      <c r="C95" s="1"/>
      <c r="D95" s="67" t="e">
        <f>D87-D94</f>
        <v>#REF!</v>
      </c>
      <c r="E95" s="67" t="e">
        <f>E87-E94</f>
        <v>#REF!</v>
      </c>
      <c r="F95" s="1"/>
      <c r="G95" s="19"/>
      <c r="H95" s="1"/>
      <c r="I95" s="1"/>
      <c r="J95" s="1"/>
      <c r="K95" s="1"/>
      <c r="L95" s="1"/>
      <c r="M95" s="1"/>
      <c r="N95" s="1"/>
      <c r="O95" s="1"/>
      <c r="P95" s="1"/>
      <c r="Q95" s="1"/>
      <c r="R95" s="67" t="e">
        <f>R87-R94</f>
        <v>#REF!</v>
      </c>
      <c r="S95" s="67" t="e">
        <f>S87-S94</f>
        <v>#REF!</v>
      </c>
      <c r="T95" s="1"/>
      <c r="U95" s="19"/>
      <c r="V95" s="1"/>
      <c r="W95" s="1"/>
      <c r="X95" s="1"/>
      <c r="Y95" s="1"/>
      <c r="Z95" s="1"/>
      <c r="AA95" s="1"/>
    </row>
    <row r="96" spans="1:27" x14ac:dyDescent="0.2">
      <c r="A96" s="1"/>
      <c r="B96" s="1"/>
      <c r="C96" s="1" t="s">
        <v>82</v>
      </c>
      <c r="D96" s="39" t="e">
        <f>+D87-D48-D39</f>
        <v>#REF!</v>
      </c>
      <c r="E96" s="39" t="e">
        <f>+E87-E48-E39</f>
        <v>#REF!</v>
      </c>
      <c r="F96" s="39" t="e">
        <f>+D96-E96</f>
        <v>#REF!</v>
      </c>
      <c r="G96" s="56" t="e">
        <f>+F96/E96</f>
        <v>#REF!</v>
      </c>
      <c r="H96" s="1"/>
      <c r="I96" s="1"/>
      <c r="J96" s="1"/>
      <c r="K96" s="1"/>
      <c r="L96" s="1"/>
      <c r="M96" s="1"/>
      <c r="N96" s="1"/>
      <c r="O96" s="1"/>
      <c r="P96" s="1"/>
      <c r="Q96" s="1" t="s">
        <v>82</v>
      </c>
      <c r="R96" s="39" t="e">
        <f>+R87-R48-R39</f>
        <v>#REF!</v>
      </c>
      <c r="S96" s="39" t="e">
        <f>+S87-S48-S39</f>
        <v>#REF!</v>
      </c>
      <c r="T96" s="39" t="e">
        <f>+R96-S96</f>
        <v>#REF!</v>
      </c>
      <c r="U96" s="56" t="e">
        <f>+T96/S96</f>
        <v>#REF!</v>
      </c>
      <c r="V96" s="1"/>
      <c r="W96" s="1"/>
      <c r="X96" s="1"/>
      <c r="Y96" s="1"/>
      <c r="Z96" s="1"/>
      <c r="AA96" s="1"/>
    </row>
    <row r="103" ht="9.6" customHeight="1" x14ac:dyDescent="0.2"/>
  </sheetData>
  <phoneticPr fontId="9" type="noConversion"/>
  <pageMargins left="0.5" right="0.78740157499999996" top="0.2" bottom="0.2" header="0.15" footer="0.15"/>
  <pageSetup paperSize="9" scale="98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57"/>
    <pageSetUpPr fitToPage="1"/>
  </sheetPr>
  <dimension ref="A1:X95"/>
  <sheetViews>
    <sheetView workbookViewId="0">
      <selection activeCell="G42" sqref="G42"/>
    </sheetView>
  </sheetViews>
  <sheetFormatPr baseColWidth="10" defaultColWidth="11.5703125" defaultRowHeight="9.6" customHeight="1" x14ac:dyDescent="0.2"/>
  <cols>
    <col min="1" max="1" width="13.28515625" bestFit="1" customWidth="1"/>
    <col min="2" max="2" width="2.7109375" customWidth="1"/>
    <col min="3" max="3" width="15.28515625" bestFit="1" customWidth="1"/>
    <col min="4" max="5" width="10.7109375" customWidth="1"/>
    <col min="6" max="7" width="9.7109375" customWidth="1"/>
    <col min="8" max="8" width="6.28515625" bestFit="1" customWidth="1"/>
    <col min="9" max="9" width="6.42578125" bestFit="1" customWidth="1"/>
    <col min="10" max="10" width="7.7109375" customWidth="1"/>
    <col min="11" max="11" width="3" customWidth="1"/>
    <col min="12" max="12" width="8.85546875" customWidth="1"/>
    <col min="13" max="13" width="6.42578125" customWidth="1"/>
    <col min="14" max="14" width="13.28515625" customWidth="1"/>
    <col min="15" max="15" width="2.7109375" customWidth="1"/>
    <col min="16" max="16" width="15.28515625" bestFit="1" customWidth="1"/>
    <col min="17" max="18" width="10.7109375" customWidth="1"/>
    <col min="19" max="20" width="9.7109375" customWidth="1"/>
    <col min="21" max="21" width="6.28515625" bestFit="1" customWidth="1"/>
    <col min="22" max="22" width="6.42578125" bestFit="1" customWidth="1"/>
  </cols>
  <sheetData>
    <row r="1" spans="1:24" ht="9.6" customHeight="1" x14ac:dyDescent="0.2">
      <c r="A1" s="38" t="str">
        <f>"Cumul à fin :  "&amp;date!B3&amp;" "&amp;date!C3</f>
        <v>Cumul à fin :  Octobre 2017</v>
      </c>
      <c r="B1" s="1"/>
      <c r="C1" s="1"/>
      <c r="D1" s="1"/>
      <c r="E1" s="84" t="s">
        <v>137</v>
      </c>
      <c r="F1" s="84" t="s">
        <v>147</v>
      </c>
      <c r="G1" s="47" t="s">
        <v>74</v>
      </c>
      <c r="H1" s="84" t="s">
        <v>137</v>
      </c>
      <c r="I1" s="84" t="s">
        <v>147</v>
      </c>
      <c r="J1" s="91" t="s">
        <v>148</v>
      </c>
      <c r="K1" s="48"/>
      <c r="L1" s="84"/>
      <c r="M1" s="38"/>
      <c r="N1" s="38" t="str">
        <f>"Mensuel :  "&amp;date!B3&amp;" "&amp;date!C3</f>
        <v>Mensuel :  Octobre 2017</v>
      </c>
      <c r="O1" s="1"/>
      <c r="P1" s="1"/>
      <c r="Q1" s="84" t="s">
        <v>137</v>
      </c>
      <c r="R1" s="84" t="s">
        <v>147</v>
      </c>
      <c r="S1" s="47" t="s">
        <v>74</v>
      </c>
      <c r="T1" s="84" t="s">
        <v>137</v>
      </c>
      <c r="U1" s="84" t="s">
        <v>147</v>
      </c>
      <c r="V1" s="91" t="s">
        <v>148</v>
      </c>
      <c r="W1" s="48"/>
      <c r="X1" s="84"/>
    </row>
    <row r="2" spans="1:24" ht="7.5" customHeight="1" x14ac:dyDescent="0.2">
      <c r="A2" s="102" t="s">
        <v>558</v>
      </c>
      <c r="B2" s="1"/>
      <c r="C2" s="1"/>
      <c r="D2" s="1"/>
      <c r="E2" s="20" t="e">
        <f>#REF!</f>
        <v>#REF!</v>
      </c>
      <c r="F2" s="20">
        <v>2017</v>
      </c>
      <c r="G2" s="83">
        <v>2017</v>
      </c>
      <c r="H2" s="20" t="e">
        <f>#REF!</f>
        <v>#REF!</v>
      </c>
      <c r="I2" s="20">
        <v>2016</v>
      </c>
      <c r="J2" s="84">
        <v>2016</v>
      </c>
      <c r="K2" s="3" t="s">
        <v>44</v>
      </c>
      <c r="L2" s="3" t="s">
        <v>45</v>
      </c>
      <c r="M2" s="1"/>
      <c r="N2" s="1"/>
      <c r="O2" s="1"/>
      <c r="P2" s="1"/>
      <c r="Q2" s="20" t="e">
        <f>#REF!</f>
        <v>#REF!</v>
      </c>
      <c r="R2" s="20">
        <v>2017</v>
      </c>
      <c r="S2" s="83">
        <v>2017</v>
      </c>
      <c r="T2" s="20" t="e">
        <f>#REF!</f>
        <v>#REF!</v>
      </c>
      <c r="U2" s="20">
        <v>2016</v>
      </c>
      <c r="V2" s="84">
        <v>2016</v>
      </c>
      <c r="W2" s="3" t="s">
        <v>44</v>
      </c>
      <c r="X2" s="3" t="s">
        <v>45</v>
      </c>
    </row>
    <row r="3" spans="1:24" ht="9.6" customHeight="1" x14ac:dyDescent="0.2">
      <c r="A3" s="2" t="s">
        <v>0</v>
      </c>
      <c r="B3" s="22" t="s">
        <v>30</v>
      </c>
      <c r="C3" s="95"/>
      <c r="D3" s="23"/>
      <c r="E3" s="29"/>
      <c r="F3" s="29"/>
      <c r="G3" s="25"/>
      <c r="H3" s="29"/>
      <c r="I3" s="85"/>
      <c r="J3" s="25"/>
      <c r="K3" s="24">
        <f t="shared" ref="K3:K66" si="0">E3-H3</f>
        <v>0</v>
      </c>
      <c r="L3" s="25" t="str">
        <f t="shared" ref="L3:L66" si="1">IF(H3=0,"-",E3/H3-1)</f>
        <v>-</v>
      </c>
      <c r="M3" s="1"/>
      <c r="N3" s="22" t="s">
        <v>30</v>
      </c>
      <c r="O3" s="95"/>
      <c r="P3" s="23"/>
      <c r="Q3" s="29"/>
      <c r="R3" s="29"/>
      <c r="S3" s="25"/>
      <c r="T3" s="29"/>
      <c r="U3" s="85"/>
      <c r="V3" s="25"/>
      <c r="W3" s="24"/>
      <c r="X3" s="25"/>
    </row>
    <row r="4" spans="1:24" ht="9.6" hidden="1" customHeight="1" x14ac:dyDescent="0.2">
      <c r="A4" s="4" t="s">
        <v>1</v>
      </c>
      <c r="B4" s="5" t="s">
        <v>2</v>
      </c>
      <c r="C4" s="93"/>
      <c r="D4" s="6"/>
      <c r="E4" s="8"/>
      <c r="F4" s="8"/>
      <c r="G4" s="10"/>
      <c r="H4" s="8"/>
      <c r="I4" s="86"/>
      <c r="J4" s="10"/>
      <c r="K4" s="9">
        <f t="shared" si="0"/>
        <v>0</v>
      </c>
      <c r="L4" s="10" t="str">
        <f t="shared" si="1"/>
        <v>-</v>
      </c>
      <c r="M4" s="1"/>
      <c r="N4" s="5" t="s">
        <v>2</v>
      </c>
      <c r="O4" s="93"/>
      <c r="P4" s="6"/>
      <c r="Q4" s="8"/>
      <c r="R4" s="8"/>
      <c r="S4" s="10"/>
      <c r="T4" s="8"/>
      <c r="U4" s="86"/>
      <c r="V4" s="10"/>
      <c r="W4" s="9"/>
      <c r="X4" s="10"/>
    </row>
    <row r="5" spans="1:24" ht="9.6" hidden="1" customHeight="1" x14ac:dyDescent="0.2">
      <c r="A5" s="4" t="s">
        <v>3</v>
      </c>
      <c r="B5" s="5" t="s">
        <v>4</v>
      </c>
      <c r="C5" s="93"/>
      <c r="D5" s="6"/>
      <c r="E5" s="8"/>
      <c r="F5" s="8"/>
      <c r="G5" s="10"/>
      <c r="H5" s="8"/>
      <c r="I5" s="86"/>
      <c r="J5" s="10"/>
      <c r="K5" s="9">
        <f t="shared" si="0"/>
        <v>0</v>
      </c>
      <c r="L5" s="10" t="str">
        <f t="shared" si="1"/>
        <v>-</v>
      </c>
      <c r="M5" s="1"/>
      <c r="N5" s="5" t="s">
        <v>4</v>
      </c>
      <c r="O5" s="93"/>
      <c r="P5" s="6"/>
      <c r="Q5" s="8"/>
      <c r="R5" s="8"/>
      <c r="S5" s="10"/>
      <c r="T5" s="8"/>
      <c r="U5" s="86"/>
      <c r="V5" s="10"/>
      <c r="W5" s="9"/>
      <c r="X5" s="10"/>
    </row>
    <row r="6" spans="1:24" ht="9.6" hidden="1" customHeight="1" x14ac:dyDescent="0.2">
      <c r="A6" s="4"/>
      <c r="B6" s="5" t="s">
        <v>5</v>
      </c>
      <c r="C6" s="93"/>
      <c r="D6" s="6"/>
      <c r="E6" s="8"/>
      <c r="F6" s="8"/>
      <c r="G6" s="10"/>
      <c r="H6" s="8"/>
      <c r="I6" s="86"/>
      <c r="J6" s="10"/>
      <c r="K6" s="9">
        <f t="shared" si="0"/>
        <v>0</v>
      </c>
      <c r="L6" s="10" t="str">
        <f t="shared" si="1"/>
        <v>-</v>
      </c>
      <c r="M6" s="1"/>
      <c r="N6" s="5" t="s">
        <v>5</v>
      </c>
      <c r="O6" s="93"/>
      <c r="P6" s="6"/>
      <c r="Q6" s="8"/>
      <c r="R6" s="8"/>
      <c r="S6" s="10"/>
      <c r="T6" s="8"/>
      <c r="U6" s="86"/>
      <c r="V6" s="10"/>
      <c r="W6" s="9"/>
      <c r="X6" s="10"/>
    </row>
    <row r="7" spans="1:24" ht="9.6" hidden="1" customHeight="1" x14ac:dyDescent="0.2">
      <c r="A7" s="4"/>
      <c r="B7" s="5" t="s">
        <v>6</v>
      </c>
      <c r="C7" s="93"/>
      <c r="D7" s="6"/>
      <c r="E7" s="8"/>
      <c r="F7" s="8"/>
      <c r="G7" s="10"/>
      <c r="H7" s="8"/>
      <c r="I7" s="86"/>
      <c r="J7" s="10"/>
      <c r="K7" s="9">
        <f t="shared" si="0"/>
        <v>0</v>
      </c>
      <c r="L7" s="10" t="str">
        <f t="shared" si="1"/>
        <v>-</v>
      </c>
      <c r="M7" s="1"/>
      <c r="N7" s="5" t="s">
        <v>6</v>
      </c>
      <c r="O7" s="93"/>
      <c r="P7" s="6"/>
      <c r="Q7" s="8"/>
      <c r="R7" s="8"/>
      <c r="S7" s="10"/>
      <c r="T7" s="8"/>
      <c r="U7" s="86"/>
      <c r="V7" s="10"/>
      <c r="W7" s="9"/>
      <c r="X7" s="10"/>
    </row>
    <row r="8" spans="1:24" ht="9.6" hidden="1" customHeight="1" x14ac:dyDescent="0.2">
      <c r="A8" s="4"/>
      <c r="B8" s="5" t="s">
        <v>7</v>
      </c>
      <c r="C8" s="93"/>
      <c r="D8" s="6"/>
      <c r="E8" s="8"/>
      <c r="F8" s="8"/>
      <c r="G8" s="10"/>
      <c r="H8" s="8"/>
      <c r="I8" s="86"/>
      <c r="J8" s="10"/>
      <c r="K8" s="9">
        <f t="shared" si="0"/>
        <v>0</v>
      </c>
      <c r="L8" s="10" t="str">
        <f t="shared" si="1"/>
        <v>-</v>
      </c>
      <c r="M8" s="1"/>
      <c r="N8" s="5" t="s">
        <v>7</v>
      </c>
      <c r="O8" s="93"/>
      <c r="P8" s="6"/>
      <c r="Q8" s="8"/>
      <c r="R8" s="8"/>
      <c r="S8" s="10"/>
      <c r="T8" s="8"/>
      <c r="U8" s="86"/>
      <c r="V8" s="10"/>
      <c r="W8" s="9"/>
      <c r="X8" s="10"/>
    </row>
    <row r="9" spans="1:24" ht="9.6" hidden="1" customHeight="1" x14ac:dyDescent="0.2">
      <c r="A9" s="4"/>
      <c r="B9" s="5" t="s">
        <v>71</v>
      </c>
      <c r="C9" s="93"/>
      <c r="D9" s="6"/>
      <c r="E9" s="8"/>
      <c r="F9" s="8"/>
      <c r="G9" s="10"/>
      <c r="H9" s="8"/>
      <c r="I9" s="86"/>
      <c r="J9" s="10"/>
      <c r="K9" s="9">
        <f t="shared" si="0"/>
        <v>0</v>
      </c>
      <c r="L9" s="10" t="str">
        <f t="shared" si="1"/>
        <v>-</v>
      </c>
      <c r="M9" s="1"/>
      <c r="N9" s="5" t="s">
        <v>71</v>
      </c>
      <c r="O9" s="93"/>
      <c r="P9" s="6"/>
      <c r="Q9" s="8"/>
      <c r="R9" s="8"/>
      <c r="S9" s="10"/>
      <c r="T9" s="8"/>
      <c r="U9" s="86"/>
      <c r="V9" s="10"/>
      <c r="W9" s="9"/>
      <c r="X9" s="10"/>
    </row>
    <row r="10" spans="1:24" ht="9.6" hidden="1" customHeight="1" x14ac:dyDescent="0.2">
      <c r="A10" s="11"/>
      <c r="B10" s="12" t="s">
        <v>8</v>
      </c>
      <c r="C10" s="94"/>
      <c r="D10" s="13"/>
      <c r="E10" s="14"/>
      <c r="F10" s="14"/>
      <c r="G10" s="16"/>
      <c r="H10" s="14"/>
      <c r="I10" s="87"/>
      <c r="J10" s="16"/>
      <c r="K10" s="15">
        <f t="shared" si="0"/>
        <v>0</v>
      </c>
      <c r="L10" s="16" t="str">
        <f t="shared" si="1"/>
        <v>-</v>
      </c>
      <c r="M10" s="1"/>
      <c r="N10" s="12" t="s">
        <v>8</v>
      </c>
      <c r="O10" s="94"/>
      <c r="P10" s="13"/>
      <c r="Q10" s="14"/>
      <c r="R10" s="14"/>
      <c r="S10" s="16"/>
      <c r="T10" s="14"/>
      <c r="U10" s="87"/>
      <c r="V10" s="16"/>
      <c r="W10" s="15"/>
      <c r="X10" s="16"/>
    </row>
    <row r="11" spans="1:24" ht="9.6" customHeight="1" x14ac:dyDescent="0.2">
      <c r="A11" s="2" t="s">
        <v>9</v>
      </c>
      <c r="B11" s="22" t="s">
        <v>10</v>
      </c>
      <c r="C11" s="95"/>
      <c r="D11" s="23"/>
      <c r="E11" s="53"/>
      <c r="F11" s="53"/>
      <c r="G11" s="25"/>
      <c r="H11" s="53"/>
      <c r="I11" s="88"/>
      <c r="J11" s="25"/>
      <c r="K11" s="24">
        <f t="shared" si="0"/>
        <v>0</v>
      </c>
      <c r="L11" s="25" t="str">
        <f t="shared" si="1"/>
        <v>-</v>
      </c>
      <c r="M11" s="1"/>
      <c r="N11" s="22" t="s">
        <v>10</v>
      </c>
      <c r="O11" s="95"/>
      <c r="P11" s="23"/>
      <c r="Q11" s="53"/>
      <c r="R11" s="53"/>
      <c r="S11" s="25"/>
      <c r="T11" s="53"/>
      <c r="U11" s="88"/>
      <c r="V11" s="25"/>
      <c r="W11" s="24"/>
      <c r="X11" s="25"/>
    </row>
    <row r="12" spans="1:24" ht="9.6" customHeight="1" x14ac:dyDescent="0.2">
      <c r="A12" s="4" t="s">
        <v>1</v>
      </c>
      <c r="B12" s="5"/>
      <c r="C12" s="93" t="s">
        <v>14</v>
      </c>
      <c r="D12" s="6"/>
      <c r="E12" s="8"/>
      <c r="F12" s="8"/>
      <c r="G12" s="10"/>
      <c r="H12" s="8"/>
      <c r="I12" s="86"/>
      <c r="J12" s="10"/>
      <c r="K12" s="9">
        <f t="shared" si="0"/>
        <v>0</v>
      </c>
      <c r="L12" s="10" t="str">
        <f t="shared" si="1"/>
        <v>-</v>
      </c>
      <c r="M12" s="1"/>
      <c r="N12" s="5"/>
      <c r="O12" s="93" t="s">
        <v>14</v>
      </c>
      <c r="P12" s="6"/>
      <c r="Q12" s="8"/>
      <c r="R12" s="8"/>
      <c r="S12" s="10"/>
      <c r="T12" s="8"/>
      <c r="U12" s="86"/>
      <c r="V12" s="10"/>
      <c r="W12" s="9"/>
      <c r="X12" s="10"/>
    </row>
    <row r="13" spans="1:24" ht="9.6" customHeight="1" x14ac:dyDescent="0.2">
      <c r="A13" s="4" t="s">
        <v>11</v>
      </c>
      <c r="B13" s="5"/>
      <c r="C13" s="93"/>
      <c r="D13" s="6" t="s">
        <v>150</v>
      </c>
      <c r="E13" s="8"/>
      <c r="F13" s="8"/>
      <c r="G13" s="10"/>
      <c r="H13" s="8"/>
      <c r="I13" s="86"/>
      <c r="J13" s="10"/>
      <c r="K13" s="9"/>
      <c r="L13" s="10"/>
      <c r="M13" s="1"/>
      <c r="N13" s="5"/>
      <c r="O13" s="93"/>
      <c r="P13" s="6" t="s">
        <v>150</v>
      </c>
      <c r="Q13" s="8"/>
      <c r="R13" s="8"/>
      <c r="S13" s="10"/>
      <c r="T13" s="8"/>
      <c r="U13" s="86"/>
      <c r="V13" s="10"/>
      <c r="W13" s="9"/>
      <c r="X13" s="10"/>
    </row>
    <row r="14" spans="1:24" ht="9.6" customHeight="1" x14ac:dyDescent="0.2">
      <c r="A14" s="4" t="s">
        <v>12</v>
      </c>
      <c r="B14" s="5"/>
      <c r="C14" s="93"/>
      <c r="D14" s="6" t="s">
        <v>151</v>
      </c>
      <c r="E14" s="8"/>
      <c r="F14" s="8"/>
      <c r="G14" s="10"/>
      <c r="H14" s="8"/>
      <c r="I14" s="86"/>
      <c r="J14" s="10"/>
      <c r="K14" s="9"/>
      <c r="L14" s="10"/>
      <c r="M14" s="1"/>
      <c r="N14" s="5"/>
      <c r="O14" s="93"/>
      <c r="P14" s="6" t="s">
        <v>151</v>
      </c>
      <c r="Q14" s="8"/>
      <c r="R14" s="8"/>
      <c r="S14" s="10"/>
      <c r="T14" s="8"/>
      <c r="U14" s="86"/>
      <c r="V14" s="10"/>
      <c r="W14" s="9"/>
      <c r="X14" s="10"/>
    </row>
    <row r="15" spans="1:24" ht="9.6" customHeight="1" x14ac:dyDescent="0.2">
      <c r="A15" s="1"/>
      <c r="B15" s="5"/>
      <c r="C15" s="93" t="s">
        <v>149</v>
      </c>
      <c r="D15" s="6"/>
      <c r="E15" s="8"/>
      <c r="F15" s="8"/>
      <c r="G15" s="10"/>
      <c r="H15" s="8"/>
      <c r="I15" s="86"/>
      <c r="J15" s="10"/>
      <c r="K15" s="9">
        <f t="shared" si="0"/>
        <v>0</v>
      </c>
      <c r="L15" s="10" t="str">
        <f t="shared" si="1"/>
        <v>-</v>
      </c>
      <c r="M15" s="1"/>
      <c r="N15" s="5"/>
      <c r="O15" s="93" t="s">
        <v>149</v>
      </c>
      <c r="P15" s="6"/>
      <c r="Q15" s="8"/>
      <c r="R15" s="8"/>
      <c r="S15" s="10"/>
      <c r="T15" s="8"/>
      <c r="U15" s="86"/>
      <c r="V15" s="10"/>
      <c r="W15" s="9"/>
      <c r="X15" s="10"/>
    </row>
    <row r="16" spans="1:24" ht="9.6" customHeight="1" x14ac:dyDescent="0.2">
      <c r="A16" s="4"/>
      <c r="B16" s="5"/>
      <c r="C16" s="93"/>
      <c r="D16" s="6" t="s">
        <v>152</v>
      </c>
      <c r="E16" s="8"/>
      <c r="F16" s="8"/>
      <c r="G16" s="10"/>
      <c r="H16" s="8"/>
      <c r="I16" s="86"/>
      <c r="J16" s="10"/>
      <c r="K16" s="9"/>
      <c r="L16" s="10"/>
      <c r="M16" s="1"/>
      <c r="N16" s="5"/>
      <c r="O16" s="93"/>
      <c r="P16" s="6" t="s">
        <v>152</v>
      </c>
      <c r="Q16" s="8"/>
      <c r="R16" s="8"/>
      <c r="S16" s="10"/>
      <c r="T16" s="8"/>
      <c r="U16" s="86"/>
      <c r="V16" s="10"/>
      <c r="W16" s="9"/>
      <c r="X16" s="10"/>
    </row>
    <row r="17" spans="1:24" ht="9.6" customHeight="1" x14ac:dyDescent="0.2">
      <c r="A17" s="4"/>
      <c r="B17" s="5"/>
      <c r="C17" s="93"/>
      <c r="D17" s="6" t="s">
        <v>153</v>
      </c>
      <c r="E17" s="8"/>
      <c r="F17" s="8"/>
      <c r="G17" s="10"/>
      <c r="H17" s="8"/>
      <c r="I17" s="86"/>
      <c r="J17" s="10"/>
      <c r="K17" s="9"/>
      <c r="L17" s="10"/>
      <c r="M17" s="1"/>
      <c r="N17" s="5"/>
      <c r="O17" s="93"/>
      <c r="P17" s="6" t="s">
        <v>153</v>
      </c>
      <c r="Q17" s="8"/>
      <c r="R17" s="8"/>
      <c r="S17" s="10"/>
      <c r="T17" s="8"/>
      <c r="U17" s="86"/>
      <c r="V17" s="10"/>
      <c r="W17" s="9"/>
      <c r="X17" s="10"/>
    </row>
    <row r="18" spans="1:24" ht="9.6" customHeight="1" x14ac:dyDescent="0.2">
      <c r="A18" s="4"/>
      <c r="B18" s="5"/>
      <c r="C18" s="93"/>
      <c r="D18" s="6" t="s">
        <v>154</v>
      </c>
      <c r="E18" s="8"/>
      <c r="F18" s="8"/>
      <c r="G18" s="10"/>
      <c r="H18" s="8"/>
      <c r="I18" s="86"/>
      <c r="J18" s="10"/>
      <c r="K18" s="9"/>
      <c r="L18" s="10"/>
      <c r="M18" s="1"/>
      <c r="N18" s="5"/>
      <c r="O18" s="93"/>
      <c r="P18" s="6" t="s">
        <v>154</v>
      </c>
      <c r="Q18" s="8"/>
      <c r="R18" s="8"/>
      <c r="S18" s="10"/>
      <c r="T18" s="8"/>
      <c r="U18" s="86"/>
      <c r="V18" s="10"/>
      <c r="W18" s="9"/>
      <c r="X18" s="10"/>
    </row>
    <row r="19" spans="1:24" ht="9.6" customHeight="1" x14ac:dyDescent="0.2">
      <c r="A19" s="1"/>
      <c r="B19" s="5"/>
      <c r="C19" s="93" t="s">
        <v>13</v>
      </c>
      <c r="D19" s="6"/>
      <c r="E19" s="8"/>
      <c r="F19" s="8"/>
      <c r="G19" s="10"/>
      <c r="H19" s="8"/>
      <c r="I19" s="86"/>
      <c r="J19" s="10"/>
      <c r="K19" s="9">
        <f t="shared" si="0"/>
        <v>0</v>
      </c>
      <c r="L19" s="10" t="str">
        <f t="shared" si="1"/>
        <v>-</v>
      </c>
      <c r="M19" s="1"/>
      <c r="N19" s="5"/>
      <c r="O19" s="93" t="s">
        <v>13</v>
      </c>
      <c r="P19" s="6"/>
      <c r="Q19" s="8"/>
      <c r="R19" s="8"/>
      <c r="S19" s="10"/>
      <c r="T19" s="8"/>
      <c r="U19" s="86"/>
      <c r="V19" s="10"/>
      <c r="W19" s="9"/>
      <c r="X19" s="10"/>
    </row>
    <row r="20" spans="1:24" ht="9.6" customHeight="1" x14ac:dyDescent="0.2">
      <c r="A20" s="4"/>
      <c r="B20" s="5"/>
      <c r="C20" s="93" t="s">
        <v>31</v>
      </c>
      <c r="D20" s="6"/>
      <c r="E20" s="8"/>
      <c r="F20" s="8"/>
      <c r="G20" s="10"/>
      <c r="H20" s="8"/>
      <c r="I20" s="86"/>
      <c r="J20" s="10"/>
      <c r="K20" s="9">
        <f t="shared" si="0"/>
        <v>0</v>
      </c>
      <c r="L20" s="10" t="str">
        <f t="shared" si="1"/>
        <v>-</v>
      </c>
      <c r="M20" s="1"/>
      <c r="N20" s="5"/>
      <c r="O20" s="93" t="s">
        <v>31</v>
      </c>
      <c r="P20" s="6"/>
      <c r="Q20" s="8"/>
      <c r="R20" s="8"/>
      <c r="S20" s="10"/>
      <c r="T20" s="8"/>
      <c r="U20" s="86"/>
      <c r="V20" s="10"/>
      <c r="W20" s="9"/>
      <c r="X20" s="10"/>
    </row>
    <row r="21" spans="1:24" ht="9.6" customHeight="1" x14ac:dyDescent="0.2">
      <c r="A21" s="4"/>
      <c r="B21" s="26" t="s">
        <v>18</v>
      </c>
      <c r="C21" s="96"/>
      <c r="D21" s="27"/>
      <c r="E21" s="29"/>
      <c r="F21" s="29"/>
      <c r="G21" s="31"/>
      <c r="H21" s="29"/>
      <c r="I21" s="89"/>
      <c r="J21" s="31"/>
      <c r="K21" s="30">
        <f t="shared" si="0"/>
        <v>0</v>
      </c>
      <c r="L21" s="31" t="str">
        <f t="shared" si="1"/>
        <v>-</v>
      </c>
      <c r="M21" s="1"/>
      <c r="N21" s="26" t="s">
        <v>18</v>
      </c>
      <c r="O21" s="96"/>
      <c r="P21" s="27"/>
      <c r="Q21" s="29"/>
      <c r="R21" s="29"/>
      <c r="S21" s="31"/>
      <c r="T21" s="29"/>
      <c r="U21" s="89"/>
      <c r="V21" s="31"/>
      <c r="W21" s="30"/>
      <c r="X21" s="31"/>
    </row>
    <row r="22" spans="1:24" ht="9.6" customHeight="1" x14ac:dyDescent="0.2">
      <c r="A22" s="4"/>
      <c r="B22" s="5"/>
      <c r="C22" s="93" t="s">
        <v>35</v>
      </c>
      <c r="D22" s="6"/>
      <c r="E22" s="8"/>
      <c r="F22" s="8"/>
      <c r="G22" s="10"/>
      <c r="H22" s="8"/>
      <c r="I22" s="86"/>
      <c r="J22" s="10"/>
      <c r="K22" s="9">
        <f t="shared" si="0"/>
        <v>0</v>
      </c>
      <c r="L22" s="10" t="str">
        <f t="shared" si="1"/>
        <v>-</v>
      </c>
      <c r="M22" s="1"/>
      <c r="N22" s="5"/>
      <c r="O22" s="93" t="s">
        <v>35</v>
      </c>
      <c r="P22" s="6"/>
      <c r="Q22" s="8"/>
      <c r="R22" s="8"/>
      <c r="S22" s="10"/>
      <c r="T22" s="8"/>
      <c r="U22" s="86"/>
      <c r="V22" s="10"/>
      <c r="W22" s="9"/>
      <c r="X22" s="10"/>
    </row>
    <row r="23" spans="1:24" ht="9.6" customHeight="1" x14ac:dyDescent="0.2">
      <c r="A23" s="4"/>
      <c r="B23" s="5"/>
      <c r="C23" s="93" t="s">
        <v>155</v>
      </c>
      <c r="D23" s="6"/>
      <c r="E23" s="8"/>
      <c r="F23" s="8"/>
      <c r="G23" s="10"/>
      <c r="H23" s="8"/>
      <c r="I23" s="86"/>
      <c r="J23" s="10"/>
      <c r="K23" s="9">
        <f t="shared" si="0"/>
        <v>0</v>
      </c>
      <c r="L23" s="10" t="str">
        <f t="shared" si="1"/>
        <v>-</v>
      </c>
      <c r="M23" s="1"/>
      <c r="N23" s="5"/>
      <c r="O23" s="93" t="s">
        <v>155</v>
      </c>
      <c r="P23" s="6"/>
      <c r="Q23" s="8"/>
      <c r="R23" s="8"/>
      <c r="S23" s="10"/>
      <c r="T23" s="8"/>
      <c r="U23" s="86"/>
      <c r="V23" s="10"/>
      <c r="W23" s="9"/>
      <c r="X23" s="10"/>
    </row>
    <row r="24" spans="1:24" ht="9.6" customHeight="1" x14ac:dyDescent="0.2">
      <c r="A24" s="4"/>
      <c r="B24" s="5"/>
      <c r="C24" s="93" t="s">
        <v>36</v>
      </c>
      <c r="D24" s="6"/>
      <c r="E24" s="8"/>
      <c r="F24" s="8"/>
      <c r="G24" s="10"/>
      <c r="H24" s="8"/>
      <c r="I24" s="86"/>
      <c r="J24" s="10"/>
      <c r="K24" s="9">
        <f t="shared" si="0"/>
        <v>0</v>
      </c>
      <c r="L24" s="10" t="str">
        <f t="shared" si="1"/>
        <v>-</v>
      </c>
      <c r="M24" s="1"/>
      <c r="N24" s="5"/>
      <c r="O24" s="93" t="s">
        <v>36</v>
      </c>
      <c r="P24" s="6"/>
      <c r="Q24" s="8"/>
      <c r="R24" s="8"/>
      <c r="S24" s="10"/>
      <c r="T24" s="8"/>
      <c r="U24" s="86"/>
      <c r="V24" s="10"/>
      <c r="W24" s="9"/>
      <c r="X24" s="10"/>
    </row>
    <row r="25" spans="1:24" ht="9.6" customHeight="1" x14ac:dyDescent="0.2">
      <c r="A25" s="4"/>
      <c r="B25" s="5"/>
      <c r="C25" s="93" t="s">
        <v>37</v>
      </c>
      <c r="D25" s="6"/>
      <c r="E25" s="8"/>
      <c r="F25" s="8"/>
      <c r="G25" s="10"/>
      <c r="H25" s="8"/>
      <c r="I25" s="86"/>
      <c r="J25" s="10"/>
      <c r="K25" s="9">
        <f t="shared" si="0"/>
        <v>0</v>
      </c>
      <c r="L25" s="10" t="str">
        <f t="shared" si="1"/>
        <v>-</v>
      </c>
      <c r="M25" s="1"/>
      <c r="N25" s="5"/>
      <c r="O25" s="93" t="s">
        <v>37</v>
      </c>
      <c r="P25" s="6"/>
      <c r="Q25" s="8"/>
      <c r="R25" s="8"/>
      <c r="S25" s="10"/>
      <c r="T25" s="8"/>
      <c r="U25" s="86"/>
      <c r="V25" s="10"/>
      <c r="W25" s="9"/>
      <c r="X25" s="10"/>
    </row>
    <row r="26" spans="1:24" ht="9.6" customHeight="1" x14ac:dyDescent="0.2">
      <c r="A26" s="4"/>
      <c r="B26" s="5"/>
      <c r="C26" s="93" t="s">
        <v>34</v>
      </c>
      <c r="D26" s="6"/>
      <c r="E26" s="8"/>
      <c r="F26" s="8"/>
      <c r="G26" s="10"/>
      <c r="H26" s="8"/>
      <c r="I26" s="86"/>
      <c r="J26" s="10"/>
      <c r="K26" s="9">
        <f t="shared" si="0"/>
        <v>0</v>
      </c>
      <c r="L26" s="10" t="str">
        <f t="shared" si="1"/>
        <v>-</v>
      </c>
      <c r="M26" s="1"/>
      <c r="N26" s="5"/>
      <c r="O26" s="93" t="s">
        <v>34</v>
      </c>
      <c r="P26" s="6"/>
      <c r="Q26" s="8"/>
      <c r="R26" s="8"/>
      <c r="S26" s="10"/>
      <c r="T26" s="8"/>
      <c r="U26" s="86"/>
      <c r="V26" s="10"/>
      <c r="W26" s="9"/>
      <c r="X26" s="10"/>
    </row>
    <row r="27" spans="1:24" ht="9.6" customHeight="1" x14ac:dyDescent="0.2">
      <c r="A27" s="4"/>
      <c r="B27" s="5"/>
      <c r="C27" s="93" t="s">
        <v>33</v>
      </c>
      <c r="D27" s="6"/>
      <c r="E27" s="8"/>
      <c r="F27" s="8"/>
      <c r="G27" s="10"/>
      <c r="H27" s="8"/>
      <c r="I27" s="86"/>
      <c r="J27" s="10"/>
      <c r="K27" s="9">
        <f t="shared" si="0"/>
        <v>0</v>
      </c>
      <c r="L27" s="10" t="str">
        <f t="shared" si="1"/>
        <v>-</v>
      </c>
      <c r="M27" s="1"/>
      <c r="N27" s="5"/>
      <c r="O27" s="93" t="s">
        <v>33</v>
      </c>
      <c r="P27" s="6"/>
      <c r="Q27" s="8"/>
      <c r="R27" s="8"/>
      <c r="S27" s="10"/>
      <c r="T27" s="8"/>
      <c r="U27" s="86"/>
      <c r="V27" s="10"/>
      <c r="W27" s="9"/>
      <c r="X27" s="10"/>
    </row>
    <row r="28" spans="1:24" ht="9.6" customHeight="1" x14ac:dyDescent="0.2">
      <c r="A28" s="4"/>
      <c r="B28" s="5"/>
      <c r="C28" s="93"/>
      <c r="D28" s="6" t="s">
        <v>157</v>
      </c>
      <c r="E28" s="8"/>
      <c r="F28" s="8"/>
      <c r="G28" s="10"/>
      <c r="H28" s="8"/>
      <c r="I28" s="86"/>
      <c r="J28" s="10"/>
      <c r="K28" s="9"/>
      <c r="L28" s="10"/>
      <c r="M28" s="1"/>
      <c r="N28" s="5"/>
      <c r="O28" s="93"/>
      <c r="P28" s="6" t="s">
        <v>157</v>
      </c>
      <c r="Q28" s="8"/>
      <c r="R28" s="8"/>
      <c r="S28" s="10"/>
      <c r="T28" s="8"/>
      <c r="U28" s="86"/>
      <c r="V28" s="10"/>
      <c r="W28" s="9"/>
      <c r="X28" s="10"/>
    </row>
    <row r="29" spans="1:24" ht="9.6" customHeight="1" x14ac:dyDescent="0.2">
      <c r="A29" s="4"/>
      <c r="B29" s="5"/>
      <c r="C29" s="93"/>
      <c r="D29" s="6" t="s">
        <v>158</v>
      </c>
      <c r="E29" s="8"/>
      <c r="F29" s="8"/>
      <c r="G29" s="10"/>
      <c r="H29" s="8"/>
      <c r="I29" s="86"/>
      <c r="J29" s="10"/>
      <c r="K29" s="9"/>
      <c r="L29" s="10"/>
      <c r="M29" s="1"/>
      <c r="N29" s="5"/>
      <c r="O29" s="93"/>
      <c r="P29" s="6" t="s">
        <v>158</v>
      </c>
      <c r="Q29" s="8"/>
      <c r="R29" s="8"/>
      <c r="S29" s="10"/>
      <c r="T29" s="8"/>
      <c r="U29" s="86"/>
      <c r="V29" s="10"/>
      <c r="W29" s="9"/>
      <c r="X29" s="10"/>
    </row>
    <row r="30" spans="1:24" ht="9.6" customHeight="1" x14ac:dyDescent="0.2">
      <c r="A30" s="4"/>
      <c r="B30" s="5"/>
      <c r="C30" s="93"/>
      <c r="D30" s="6" t="s">
        <v>159</v>
      </c>
      <c r="E30" s="8"/>
      <c r="F30" s="8"/>
      <c r="G30" s="10"/>
      <c r="H30" s="8"/>
      <c r="I30" s="86"/>
      <c r="J30" s="10"/>
      <c r="K30" s="9"/>
      <c r="L30" s="10"/>
      <c r="M30" s="1"/>
      <c r="N30" s="5"/>
      <c r="O30" s="93"/>
      <c r="P30" s="6" t="s">
        <v>159</v>
      </c>
      <c r="Q30" s="8"/>
      <c r="R30" s="8"/>
      <c r="S30" s="10"/>
      <c r="T30" s="8"/>
      <c r="U30" s="86"/>
      <c r="V30" s="10"/>
      <c r="W30" s="9"/>
      <c r="X30" s="10"/>
    </row>
    <row r="31" spans="1:24" ht="9.6" customHeight="1" x14ac:dyDescent="0.2">
      <c r="A31" s="4"/>
      <c r="B31" s="5"/>
      <c r="C31" s="93" t="s">
        <v>32</v>
      </c>
      <c r="D31" s="6"/>
      <c r="E31" s="8"/>
      <c r="F31" s="8"/>
      <c r="G31" s="10"/>
      <c r="H31" s="8"/>
      <c r="I31" s="86"/>
      <c r="J31" s="10"/>
      <c r="K31" s="9">
        <f t="shared" si="0"/>
        <v>0</v>
      </c>
      <c r="L31" s="10" t="str">
        <f t="shared" si="1"/>
        <v>-</v>
      </c>
      <c r="M31" s="1"/>
      <c r="N31" s="5"/>
      <c r="O31" s="93" t="s">
        <v>32</v>
      </c>
      <c r="P31" s="6"/>
      <c r="Q31" s="8"/>
      <c r="R31" s="8"/>
      <c r="S31" s="10"/>
      <c r="T31" s="8"/>
      <c r="U31" s="86"/>
      <c r="V31" s="10"/>
      <c r="W31" s="9"/>
      <c r="X31" s="10"/>
    </row>
    <row r="32" spans="1:24" ht="9.6" customHeight="1" x14ac:dyDescent="0.2">
      <c r="A32" s="4"/>
      <c r="B32" s="5"/>
      <c r="C32" s="93" t="s">
        <v>156</v>
      </c>
      <c r="D32" s="6"/>
      <c r="E32" s="8"/>
      <c r="F32" s="8"/>
      <c r="G32" s="10"/>
      <c r="H32" s="8"/>
      <c r="I32" s="86"/>
      <c r="J32" s="10"/>
      <c r="K32" s="9">
        <f t="shared" si="0"/>
        <v>0</v>
      </c>
      <c r="L32" s="10" t="str">
        <f t="shared" si="1"/>
        <v>-</v>
      </c>
      <c r="M32" s="1"/>
      <c r="N32" s="5"/>
      <c r="O32" s="93" t="s">
        <v>156</v>
      </c>
      <c r="P32" s="6"/>
      <c r="Q32" s="8"/>
      <c r="R32" s="8"/>
      <c r="S32" s="10"/>
      <c r="T32" s="8"/>
      <c r="U32" s="86"/>
      <c r="V32" s="10"/>
      <c r="W32" s="9"/>
      <c r="X32" s="10"/>
    </row>
    <row r="33" spans="1:24" ht="9.6" customHeight="1" x14ac:dyDescent="0.2">
      <c r="A33" s="4"/>
      <c r="B33" s="26" t="s">
        <v>22</v>
      </c>
      <c r="C33" s="96"/>
      <c r="D33" s="27"/>
      <c r="E33" s="29"/>
      <c r="F33" s="29"/>
      <c r="G33" s="31"/>
      <c r="H33" s="29"/>
      <c r="I33" s="89"/>
      <c r="J33" s="31"/>
      <c r="K33" s="30">
        <f t="shared" si="0"/>
        <v>0</v>
      </c>
      <c r="L33" s="31" t="str">
        <f t="shared" si="1"/>
        <v>-</v>
      </c>
      <c r="M33" s="1"/>
      <c r="N33" s="26" t="s">
        <v>22</v>
      </c>
      <c r="O33" s="96"/>
      <c r="P33" s="27"/>
      <c r="Q33" s="29"/>
      <c r="R33" s="29"/>
      <c r="S33" s="31"/>
      <c r="T33" s="29"/>
      <c r="U33" s="89"/>
      <c r="V33" s="31"/>
      <c r="W33" s="30"/>
      <c r="X33" s="31"/>
    </row>
    <row r="34" spans="1:24" ht="9.6" customHeight="1" x14ac:dyDescent="0.2">
      <c r="A34" s="4"/>
      <c r="B34" s="5"/>
      <c r="C34" s="93" t="s">
        <v>80</v>
      </c>
      <c r="D34" s="6"/>
      <c r="E34" s="8"/>
      <c r="F34" s="8"/>
      <c r="G34" s="10"/>
      <c r="H34" s="8"/>
      <c r="I34" s="86"/>
      <c r="J34" s="10"/>
      <c r="K34" s="9">
        <f t="shared" si="0"/>
        <v>0</v>
      </c>
      <c r="L34" s="10" t="str">
        <f t="shared" si="1"/>
        <v>-</v>
      </c>
      <c r="M34" s="1"/>
      <c r="N34" s="5"/>
      <c r="O34" s="93" t="s">
        <v>80</v>
      </c>
      <c r="P34" s="6"/>
      <c r="Q34" s="8"/>
      <c r="R34" s="8"/>
      <c r="S34" s="10"/>
      <c r="T34" s="8"/>
      <c r="U34" s="86"/>
      <c r="V34" s="10"/>
      <c r="W34" s="9"/>
      <c r="X34" s="10"/>
    </row>
    <row r="35" spans="1:24" ht="9.6" customHeight="1" x14ac:dyDescent="0.2">
      <c r="A35" s="4"/>
      <c r="B35" s="5"/>
      <c r="C35" s="93" t="s">
        <v>160</v>
      </c>
      <c r="D35" s="6"/>
      <c r="E35" s="8"/>
      <c r="F35" s="8"/>
      <c r="G35" s="10"/>
      <c r="H35" s="8"/>
      <c r="I35" s="86"/>
      <c r="J35" s="10"/>
      <c r="K35" s="9">
        <f t="shared" si="0"/>
        <v>0</v>
      </c>
      <c r="L35" s="10" t="str">
        <f t="shared" si="1"/>
        <v>-</v>
      </c>
      <c r="M35" s="1"/>
      <c r="N35" s="5"/>
      <c r="O35" s="93" t="s">
        <v>160</v>
      </c>
      <c r="P35" s="6"/>
      <c r="Q35" s="8"/>
      <c r="R35" s="8"/>
      <c r="S35" s="10"/>
      <c r="T35" s="8"/>
      <c r="U35" s="86"/>
      <c r="V35" s="10"/>
      <c r="W35" s="9"/>
      <c r="X35" s="10"/>
    </row>
    <row r="36" spans="1:24" ht="9.6" customHeight="1" x14ac:dyDescent="0.2">
      <c r="A36" s="4"/>
      <c r="B36" s="5"/>
      <c r="C36" s="93" t="s">
        <v>38</v>
      </c>
      <c r="D36" s="6"/>
      <c r="E36" s="8"/>
      <c r="F36" s="8"/>
      <c r="G36" s="10"/>
      <c r="H36" s="8"/>
      <c r="I36" s="86"/>
      <c r="J36" s="10"/>
      <c r="K36" s="9">
        <f t="shared" si="0"/>
        <v>0</v>
      </c>
      <c r="L36" s="10" t="str">
        <f t="shared" si="1"/>
        <v>-</v>
      </c>
      <c r="M36" s="1"/>
      <c r="N36" s="5"/>
      <c r="O36" s="93" t="s">
        <v>38</v>
      </c>
      <c r="P36" s="6"/>
      <c r="Q36" s="8"/>
      <c r="R36" s="8"/>
      <c r="S36" s="10"/>
      <c r="T36" s="8"/>
      <c r="U36" s="86"/>
      <c r="V36" s="10"/>
      <c r="W36" s="9"/>
      <c r="X36" s="10"/>
    </row>
    <row r="37" spans="1:24" ht="9.6" customHeight="1" x14ac:dyDescent="0.2">
      <c r="A37" s="4"/>
      <c r="B37" s="5"/>
      <c r="C37" s="93" t="s">
        <v>161</v>
      </c>
      <c r="D37" s="6"/>
      <c r="E37" s="8"/>
      <c r="F37" s="8"/>
      <c r="G37" s="10"/>
      <c r="H37" s="8"/>
      <c r="I37" s="86"/>
      <c r="J37" s="10"/>
      <c r="K37" s="9">
        <f t="shared" si="0"/>
        <v>0</v>
      </c>
      <c r="L37" s="10" t="str">
        <f t="shared" si="1"/>
        <v>-</v>
      </c>
      <c r="M37" s="1"/>
      <c r="N37" s="5"/>
      <c r="O37" s="93" t="s">
        <v>161</v>
      </c>
      <c r="P37" s="6"/>
      <c r="Q37" s="8"/>
      <c r="R37" s="8"/>
      <c r="S37" s="10"/>
      <c r="T37" s="8"/>
      <c r="U37" s="86"/>
      <c r="V37" s="10"/>
      <c r="W37" s="9"/>
      <c r="X37" s="10"/>
    </row>
    <row r="38" spans="1:24" ht="9.6" customHeight="1" x14ac:dyDescent="0.2">
      <c r="A38" s="4"/>
      <c r="B38" s="26" t="s">
        <v>43</v>
      </c>
      <c r="C38" s="96"/>
      <c r="D38" s="6"/>
      <c r="E38" s="8"/>
      <c r="F38" s="8"/>
      <c r="G38" s="10"/>
      <c r="H38" s="8"/>
      <c r="I38" s="86"/>
      <c r="J38" s="10"/>
      <c r="K38" s="9">
        <f t="shared" si="0"/>
        <v>0</v>
      </c>
      <c r="L38" s="10" t="str">
        <f t="shared" si="1"/>
        <v>-</v>
      </c>
      <c r="M38" s="1"/>
      <c r="N38" s="26" t="s">
        <v>43</v>
      </c>
      <c r="O38" s="96"/>
      <c r="P38" s="6"/>
      <c r="Q38" s="8"/>
      <c r="R38" s="8"/>
      <c r="S38" s="10"/>
      <c r="T38" s="8"/>
      <c r="U38" s="86"/>
      <c r="V38" s="10"/>
      <c r="W38" s="9"/>
      <c r="X38" s="10"/>
    </row>
    <row r="39" spans="1:24" ht="9.6" customHeight="1" x14ac:dyDescent="0.2">
      <c r="A39" s="4"/>
      <c r="B39" s="5"/>
      <c r="C39" s="93" t="s">
        <v>28</v>
      </c>
      <c r="D39" s="6"/>
      <c r="E39" s="8"/>
      <c r="F39" s="8"/>
      <c r="G39" s="10"/>
      <c r="H39" s="8"/>
      <c r="I39" s="86"/>
      <c r="J39" s="10"/>
      <c r="K39" s="9">
        <f t="shared" si="0"/>
        <v>0</v>
      </c>
      <c r="L39" s="10" t="str">
        <f t="shared" si="1"/>
        <v>-</v>
      </c>
      <c r="M39" s="1"/>
      <c r="N39" s="5"/>
      <c r="O39" s="93" t="s">
        <v>28</v>
      </c>
      <c r="P39" s="6"/>
      <c r="Q39" s="8"/>
      <c r="R39" s="8"/>
      <c r="S39" s="10"/>
      <c r="T39" s="8"/>
      <c r="U39" s="86"/>
      <c r="V39" s="10"/>
      <c r="W39" s="9"/>
      <c r="X39" s="10"/>
    </row>
    <row r="40" spans="1:24" ht="9.6" customHeight="1" x14ac:dyDescent="0.2">
      <c r="A40" s="4"/>
      <c r="B40" s="5"/>
      <c r="C40" s="93" t="s">
        <v>143</v>
      </c>
      <c r="D40" s="6"/>
      <c r="E40" s="8"/>
      <c r="F40" s="8"/>
      <c r="G40" s="10"/>
      <c r="H40" s="8"/>
      <c r="I40" s="86"/>
      <c r="J40" s="10"/>
      <c r="K40" s="9">
        <f t="shared" si="0"/>
        <v>0</v>
      </c>
      <c r="L40" s="10" t="str">
        <f t="shared" si="1"/>
        <v>-</v>
      </c>
      <c r="M40" s="1"/>
      <c r="N40" s="5"/>
      <c r="O40" s="93" t="s">
        <v>143</v>
      </c>
      <c r="P40" s="6"/>
      <c r="Q40" s="8"/>
      <c r="R40" s="8"/>
      <c r="S40" s="10"/>
      <c r="T40" s="8"/>
      <c r="U40" s="86"/>
      <c r="V40" s="10"/>
      <c r="W40" s="9"/>
      <c r="X40" s="10"/>
    </row>
    <row r="41" spans="1:24" ht="9.6" customHeight="1" x14ac:dyDescent="0.2">
      <c r="A41" s="4"/>
      <c r="B41" s="5"/>
      <c r="C41" s="93" t="s">
        <v>144</v>
      </c>
      <c r="D41" s="6"/>
      <c r="E41" s="8"/>
      <c r="F41" s="8"/>
      <c r="G41" s="10"/>
      <c r="H41" s="8"/>
      <c r="I41" s="86"/>
      <c r="J41" s="10"/>
      <c r="K41" s="9">
        <f t="shared" si="0"/>
        <v>0</v>
      </c>
      <c r="L41" s="10" t="str">
        <f t="shared" si="1"/>
        <v>-</v>
      </c>
      <c r="M41" s="1"/>
      <c r="N41" s="5"/>
      <c r="O41" s="93" t="s">
        <v>144</v>
      </c>
      <c r="P41" s="6"/>
      <c r="Q41" s="8"/>
      <c r="R41" s="8"/>
      <c r="S41" s="10"/>
      <c r="T41" s="8"/>
      <c r="U41" s="86"/>
      <c r="V41" s="10"/>
      <c r="W41" s="9"/>
      <c r="X41" s="10"/>
    </row>
    <row r="42" spans="1:24" ht="9.6" customHeight="1" x14ac:dyDescent="0.2">
      <c r="A42" s="4"/>
      <c r="B42" s="5"/>
      <c r="C42" s="93" t="s">
        <v>142</v>
      </c>
      <c r="D42" s="6"/>
      <c r="E42" s="8"/>
      <c r="F42" s="8"/>
      <c r="G42" s="10"/>
      <c r="H42" s="8"/>
      <c r="I42" s="86"/>
      <c r="J42" s="10"/>
      <c r="K42" s="9">
        <f t="shared" si="0"/>
        <v>0</v>
      </c>
      <c r="L42" s="10" t="str">
        <f t="shared" si="1"/>
        <v>-</v>
      </c>
      <c r="M42" s="1"/>
      <c r="N42" s="5"/>
      <c r="O42" s="93" t="s">
        <v>142</v>
      </c>
      <c r="P42" s="6"/>
      <c r="Q42" s="8"/>
      <c r="R42" s="8"/>
      <c r="S42" s="10"/>
      <c r="T42" s="8"/>
      <c r="U42" s="86"/>
      <c r="V42" s="10"/>
      <c r="W42" s="9"/>
      <c r="X42" s="10"/>
    </row>
    <row r="43" spans="1:24" ht="9.6" customHeight="1" x14ac:dyDescent="0.2">
      <c r="A43" s="4"/>
      <c r="B43" s="5"/>
      <c r="C43" s="93" t="s">
        <v>162</v>
      </c>
      <c r="D43" s="27"/>
      <c r="E43" s="29"/>
      <c r="F43" s="29"/>
      <c r="G43" s="31"/>
      <c r="H43" s="29"/>
      <c r="I43" s="89"/>
      <c r="J43" s="31"/>
      <c r="K43" s="30">
        <f t="shared" si="0"/>
        <v>0</v>
      </c>
      <c r="L43" s="31" t="str">
        <f t="shared" si="1"/>
        <v>-</v>
      </c>
      <c r="M43" s="1"/>
      <c r="N43" s="5"/>
      <c r="O43" s="93" t="s">
        <v>162</v>
      </c>
      <c r="P43" s="27"/>
      <c r="Q43" s="29"/>
      <c r="R43" s="29"/>
      <c r="S43" s="31"/>
      <c r="T43" s="29"/>
      <c r="U43" s="89"/>
      <c r="V43" s="31"/>
      <c r="W43" s="30"/>
      <c r="X43" s="31"/>
    </row>
    <row r="44" spans="1:24" ht="9.6" customHeight="1" x14ac:dyDescent="0.2">
      <c r="A44" s="4"/>
      <c r="B44" s="26" t="s">
        <v>41</v>
      </c>
      <c r="C44" s="96"/>
      <c r="D44" s="6"/>
      <c r="E44" s="8"/>
      <c r="F44" s="8"/>
      <c r="G44" s="10"/>
      <c r="H44" s="8"/>
      <c r="I44" s="86"/>
      <c r="J44" s="10"/>
      <c r="K44" s="9">
        <f t="shared" si="0"/>
        <v>0</v>
      </c>
      <c r="L44" s="10" t="str">
        <f t="shared" si="1"/>
        <v>-</v>
      </c>
      <c r="M44" s="1"/>
      <c r="N44" s="26" t="s">
        <v>41</v>
      </c>
      <c r="O44" s="96"/>
      <c r="P44" s="6"/>
      <c r="Q44" s="8"/>
      <c r="R44" s="8"/>
      <c r="S44" s="10"/>
      <c r="T44" s="8"/>
      <c r="U44" s="86"/>
      <c r="V44" s="10"/>
      <c r="W44" s="9"/>
      <c r="X44" s="10"/>
    </row>
    <row r="45" spans="1:24" ht="9.6" customHeight="1" x14ac:dyDescent="0.2">
      <c r="A45" s="4"/>
      <c r="B45" s="5"/>
      <c r="C45" s="93" t="s">
        <v>163</v>
      </c>
      <c r="D45" s="71"/>
      <c r="E45" s="8"/>
      <c r="F45" s="8"/>
      <c r="G45" s="10"/>
      <c r="H45" s="8"/>
      <c r="I45" s="86"/>
      <c r="J45" s="10"/>
      <c r="K45" s="9">
        <f t="shared" si="0"/>
        <v>0</v>
      </c>
      <c r="L45" s="10" t="str">
        <f t="shared" si="1"/>
        <v>-</v>
      </c>
      <c r="M45" s="1"/>
      <c r="N45" s="5"/>
      <c r="O45" s="93" t="s">
        <v>163</v>
      </c>
      <c r="P45" s="71"/>
      <c r="Q45" s="8"/>
      <c r="R45" s="8"/>
      <c r="S45" s="10"/>
      <c r="T45" s="8"/>
      <c r="U45" s="86"/>
      <c r="V45" s="10"/>
      <c r="W45" s="9"/>
      <c r="X45" s="10"/>
    </row>
    <row r="46" spans="1:24" ht="9.6" customHeight="1" x14ac:dyDescent="0.2">
      <c r="A46" s="4"/>
      <c r="B46" s="5"/>
      <c r="C46" s="93" t="s">
        <v>164</v>
      </c>
      <c r="D46" s="71"/>
      <c r="E46" s="8"/>
      <c r="F46" s="8"/>
      <c r="G46" s="10"/>
      <c r="H46" s="8"/>
      <c r="I46" s="86"/>
      <c r="J46" s="10"/>
      <c r="K46" s="9">
        <f>E46-H46</f>
        <v>0</v>
      </c>
      <c r="L46" s="10" t="str">
        <f>IF(H46=0,"-",E46/H46-1)</f>
        <v>-</v>
      </c>
      <c r="M46" s="1"/>
      <c r="N46" s="5"/>
      <c r="O46" s="93" t="s">
        <v>164</v>
      </c>
      <c r="P46" s="71"/>
      <c r="Q46" s="8"/>
      <c r="R46" s="8"/>
      <c r="S46" s="10"/>
      <c r="T46" s="8"/>
      <c r="U46" s="86"/>
      <c r="V46" s="10"/>
      <c r="W46" s="9"/>
      <c r="X46" s="10"/>
    </row>
    <row r="47" spans="1:24" ht="9.6" customHeight="1" x14ac:dyDescent="0.2">
      <c r="A47" s="4"/>
      <c r="B47" s="5"/>
      <c r="C47" s="93" t="s">
        <v>165</v>
      </c>
      <c r="D47" s="71"/>
      <c r="E47" s="8"/>
      <c r="F47" s="8"/>
      <c r="G47" s="10"/>
      <c r="H47" s="8"/>
      <c r="I47" s="86"/>
      <c r="J47" s="10"/>
      <c r="K47" s="9">
        <f t="shared" si="0"/>
        <v>0</v>
      </c>
      <c r="L47" s="10" t="str">
        <f t="shared" si="1"/>
        <v>-</v>
      </c>
      <c r="M47" s="1"/>
      <c r="N47" s="5"/>
      <c r="O47" s="93" t="s">
        <v>165</v>
      </c>
      <c r="P47" s="71"/>
      <c r="Q47" s="8"/>
      <c r="R47" s="8"/>
      <c r="S47" s="10"/>
      <c r="T47" s="8"/>
      <c r="U47" s="86"/>
      <c r="V47" s="10"/>
      <c r="W47" s="9"/>
      <c r="X47" s="10"/>
    </row>
    <row r="48" spans="1:24" ht="9.6" customHeight="1" x14ac:dyDescent="0.2">
      <c r="A48" s="4"/>
      <c r="B48" s="26" t="s">
        <v>166</v>
      </c>
      <c r="C48" s="93"/>
      <c r="D48" s="71"/>
      <c r="E48" s="8"/>
      <c r="F48" s="8"/>
      <c r="G48" s="10"/>
      <c r="H48" s="8"/>
      <c r="I48" s="86"/>
      <c r="J48" s="10"/>
      <c r="K48" s="9">
        <f t="shared" si="0"/>
        <v>0</v>
      </c>
      <c r="L48" s="10" t="str">
        <f t="shared" si="1"/>
        <v>-</v>
      </c>
      <c r="M48" s="1"/>
      <c r="N48" s="26" t="s">
        <v>166</v>
      </c>
      <c r="O48" s="93"/>
      <c r="P48" s="71"/>
      <c r="Q48" s="8"/>
      <c r="R48" s="8"/>
      <c r="S48" s="10"/>
      <c r="T48" s="8"/>
      <c r="U48" s="86"/>
      <c r="V48" s="10"/>
      <c r="W48" s="9"/>
      <c r="X48" s="10"/>
    </row>
    <row r="49" spans="1:24" ht="9.6" customHeight="1" x14ac:dyDescent="0.2">
      <c r="A49" s="4"/>
      <c r="B49" s="5"/>
      <c r="C49" s="93" t="s">
        <v>167</v>
      </c>
      <c r="D49" s="71"/>
      <c r="E49" s="8"/>
      <c r="F49" s="8"/>
      <c r="G49" s="10"/>
      <c r="H49" s="8"/>
      <c r="I49" s="86"/>
      <c r="J49" s="10"/>
      <c r="K49" s="9">
        <f t="shared" si="0"/>
        <v>0</v>
      </c>
      <c r="L49" s="10" t="str">
        <f t="shared" si="1"/>
        <v>-</v>
      </c>
      <c r="M49" s="1"/>
      <c r="N49" s="5"/>
      <c r="O49" s="93" t="s">
        <v>167</v>
      </c>
      <c r="P49" s="71"/>
      <c r="Q49" s="8"/>
      <c r="R49" s="8"/>
      <c r="S49" s="10"/>
      <c r="T49" s="8"/>
      <c r="U49" s="86"/>
      <c r="V49" s="10"/>
      <c r="W49" s="9"/>
      <c r="X49" s="10"/>
    </row>
    <row r="50" spans="1:24" ht="9.6" customHeight="1" x14ac:dyDescent="0.2">
      <c r="A50" s="4"/>
      <c r="B50" s="5"/>
      <c r="C50" s="93" t="s">
        <v>168</v>
      </c>
      <c r="D50" s="71"/>
      <c r="E50" s="8"/>
      <c r="F50" s="8"/>
      <c r="G50" s="10"/>
      <c r="H50" s="8"/>
      <c r="I50" s="86"/>
      <c r="J50" s="10"/>
      <c r="K50" s="9">
        <f t="shared" si="0"/>
        <v>0</v>
      </c>
      <c r="L50" s="10" t="str">
        <f t="shared" si="1"/>
        <v>-</v>
      </c>
      <c r="M50" s="1"/>
      <c r="N50" s="5"/>
      <c r="O50" s="93" t="s">
        <v>168</v>
      </c>
      <c r="P50" s="71"/>
      <c r="Q50" s="8"/>
      <c r="R50" s="8"/>
      <c r="S50" s="10"/>
      <c r="T50" s="8"/>
      <c r="U50" s="86"/>
      <c r="V50" s="10"/>
      <c r="W50" s="9"/>
      <c r="X50" s="10"/>
    </row>
    <row r="51" spans="1:24" ht="9.6" customHeight="1" x14ac:dyDescent="0.2">
      <c r="A51" s="4"/>
      <c r="B51" s="26" t="s">
        <v>15</v>
      </c>
      <c r="C51" s="93"/>
      <c r="D51" s="6"/>
      <c r="E51" s="8"/>
      <c r="F51" s="8"/>
      <c r="G51" s="10"/>
      <c r="H51" s="8"/>
      <c r="I51" s="86"/>
      <c r="J51" s="10"/>
      <c r="K51" s="9">
        <f t="shared" si="0"/>
        <v>0</v>
      </c>
      <c r="L51" s="10" t="str">
        <f t="shared" si="1"/>
        <v>-</v>
      </c>
      <c r="M51" s="1"/>
      <c r="N51" s="26" t="s">
        <v>15</v>
      </c>
      <c r="O51" s="93"/>
      <c r="P51" s="6"/>
      <c r="Q51" s="8"/>
      <c r="R51" s="8"/>
      <c r="S51" s="10"/>
      <c r="T51" s="8"/>
      <c r="U51" s="86"/>
      <c r="V51" s="10"/>
      <c r="W51" s="9"/>
      <c r="X51" s="10"/>
    </row>
    <row r="52" spans="1:24" ht="9.6" customHeight="1" x14ac:dyDescent="0.2">
      <c r="A52" s="4"/>
      <c r="B52" s="5"/>
      <c r="C52" s="93" t="s">
        <v>173</v>
      </c>
      <c r="D52" s="6"/>
      <c r="E52" s="8"/>
      <c r="F52" s="8"/>
      <c r="G52" s="10"/>
      <c r="H52" s="8"/>
      <c r="I52" s="86"/>
      <c r="J52" s="10"/>
      <c r="K52" s="9">
        <f t="shared" si="0"/>
        <v>0</v>
      </c>
      <c r="L52" s="10" t="str">
        <f t="shared" si="1"/>
        <v>-</v>
      </c>
      <c r="M52" s="1"/>
      <c r="N52" s="5"/>
      <c r="O52" s="93" t="s">
        <v>173</v>
      </c>
      <c r="P52" s="6"/>
      <c r="Q52" s="8"/>
      <c r="R52" s="8"/>
      <c r="S52" s="10"/>
      <c r="T52" s="8"/>
      <c r="U52" s="86"/>
      <c r="V52" s="10"/>
      <c r="W52" s="9"/>
      <c r="X52" s="10"/>
    </row>
    <row r="53" spans="1:24" ht="9.6" customHeight="1" x14ac:dyDescent="0.2">
      <c r="A53" s="17" t="s">
        <v>21</v>
      </c>
      <c r="B53" s="5"/>
      <c r="C53" s="93" t="s">
        <v>169</v>
      </c>
      <c r="D53" s="6"/>
      <c r="E53" s="8"/>
      <c r="F53" s="8"/>
      <c r="G53" s="10"/>
      <c r="H53" s="8"/>
      <c r="I53" s="86"/>
      <c r="J53" s="10"/>
      <c r="K53" s="9">
        <f t="shared" si="0"/>
        <v>0</v>
      </c>
      <c r="L53" s="10" t="str">
        <f t="shared" si="1"/>
        <v>-</v>
      </c>
      <c r="M53" s="1"/>
      <c r="N53" s="5"/>
      <c r="O53" s="93" t="s">
        <v>169</v>
      </c>
      <c r="P53" s="6"/>
      <c r="Q53" s="8"/>
      <c r="R53" s="8"/>
      <c r="S53" s="10"/>
      <c r="T53" s="8"/>
      <c r="U53" s="86"/>
      <c r="V53" s="10"/>
      <c r="W53" s="9"/>
      <c r="X53" s="10"/>
    </row>
    <row r="54" spans="1:24" ht="9.6" customHeight="1" x14ac:dyDescent="0.2">
      <c r="A54" s="17"/>
      <c r="B54" s="5"/>
      <c r="C54" s="93" t="s">
        <v>170</v>
      </c>
      <c r="D54" s="6"/>
      <c r="E54" s="8"/>
      <c r="F54" s="8"/>
      <c r="G54" s="10"/>
      <c r="H54" s="8"/>
      <c r="I54" s="86"/>
      <c r="J54" s="10"/>
      <c r="K54" s="9">
        <f>E54-H54</f>
        <v>0</v>
      </c>
      <c r="L54" s="10" t="str">
        <f>IF(H54=0,"-",E54/H54-1)</f>
        <v>-</v>
      </c>
      <c r="M54" s="1"/>
      <c r="N54" s="5"/>
      <c r="O54" s="93" t="s">
        <v>170</v>
      </c>
      <c r="P54" s="6"/>
      <c r="Q54" s="8"/>
      <c r="R54" s="8"/>
      <c r="S54" s="10"/>
      <c r="T54" s="8"/>
      <c r="U54" s="86"/>
      <c r="V54" s="10"/>
      <c r="W54" s="9"/>
      <c r="X54" s="10"/>
    </row>
    <row r="55" spans="1:24" ht="9.6" customHeight="1" x14ac:dyDescent="0.2">
      <c r="A55" s="17"/>
      <c r="B55" s="5"/>
      <c r="C55" s="93"/>
      <c r="D55" s="6" t="s">
        <v>172</v>
      </c>
      <c r="E55" s="8"/>
      <c r="F55" s="8"/>
      <c r="G55" s="10"/>
      <c r="H55" s="8"/>
      <c r="I55" s="86"/>
      <c r="J55" s="10"/>
      <c r="K55" s="9"/>
      <c r="L55" s="10"/>
      <c r="M55" s="1"/>
      <c r="N55" s="5"/>
      <c r="O55" s="93"/>
      <c r="P55" s="6" t="s">
        <v>172</v>
      </c>
      <c r="Q55" s="8"/>
      <c r="R55" s="8"/>
      <c r="S55" s="10"/>
      <c r="T55" s="8"/>
      <c r="U55" s="86"/>
      <c r="V55" s="10"/>
      <c r="W55" s="9"/>
      <c r="X55" s="10"/>
    </row>
    <row r="56" spans="1:24" ht="9.6" customHeight="1" x14ac:dyDescent="0.2">
      <c r="A56" s="17"/>
      <c r="B56" s="5"/>
      <c r="C56" s="93"/>
      <c r="D56" s="6" t="s">
        <v>77</v>
      </c>
      <c r="E56" s="8"/>
      <c r="F56" s="8"/>
      <c r="G56" s="10"/>
      <c r="H56" s="8"/>
      <c r="I56" s="86"/>
      <c r="J56" s="10"/>
      <c r="K56" s="9"/>
      <c r="L56" s="10"/>
      <c r="M56" s="1"/>
      <c r="N56" s="5"/>
      <c r="O56" s="93"/>
      <c r="P56" s="6" t="s">
        <v>77</v>
      </c>
      <c r="Q56" s="8"/>
      <c r="R56" s="8"/>
      <c r="S56" s="10"/>
      <c r="T56" s="8"/>
      <c r="U56" s="86"/>
      <c r="V56" s="10"/>
      <c r="W56" s="9"/>
      <c r="X56" s="10"/>
    </row>
    <row r="57" spans="1:24" ht="9.6" customHeight="1" x14ac:dyDescent="0.2">
      <c r="A57" s="4"/>
      <c r="B57" s="5"/>
      <c r="C57" s="93" t="s">
        <v>171</v>
      </c>
      <c r="D57" s="27"/>
      <c r="E57" s="29"/>
      <c r="F57" s="29"/>
      <c r="G57" s="31"/>
      <c r="H57" s="29"/>
      <c r="I57" s="89"/>
      <c r="J57" s="31"/>
      <c r="K57" s="30">
        <f t="shared" si="0"/>
        <v>0</v>
      </c>
      <c r="L57" s="31" t="str">
        <f t="shared" si="1"/>
        <v>-</v>
      </c>
      <c r="M57" s="1"/>
      <c r="N57" s="5"/>
      <c r="O57" s="93" t="s">
        <v>171</v>
      </c>
      <c r="P57" s="27"/>
      <c r="Q57" s="29"/>
      <c r="R57" s="29"/>
      <c r="S57" s="31"/>
      <c r="T57" s="29"/>
      <c r="U57" s="89"/>
      <c r="V57" s="31"/>
      <c r="W57" s="30"/>
      <c r="X57" s="31"/>
    </row>
    <row r="58" spans="1:24" ht="9.6" customHeight="1" x14ac:dyDescent="0.2">
      <c r="A58" s="4"/>
      <c r="B58" s="26" t="s">
        <v>23</v>
      </c>
      <c r="C58" s="96"/>
      <c r="D58" s="6"/>
      <c r="E58" s="29"/>
      <c r="F58" s="29"/>
      <c r="G58" s="31"/>
      <c r="H58" s="29"/>
      <c r="I58" s="89"/>
      <c r="J58" s="31"/>
      <c r="K58" s="30">
        <f t="shared" si="0"/>
        <v>0</v>
      </c>
      <c r="L58" s="31" t="str">
        <f t="shared" si="1"/>
        <v>-</v>
      </c>
      <c r="M58" s="1"/>
      <c r="N58" s="26" t="s">
        <v>23</v>
      </c>
      <c r="O58" s="96"/>
      <c r="P58" s="6"/>
      <c r="Q58" s="29"/>
      <c r="R58" s="29"/>
      <c r="S58" s="31"/>
      <c r="T58" s="29"/>
      <c r="U58" s="89"/>
      <c r="V58" s="31"/>
      <c r="W58" s="30"/>
      <c r="X58" s="31"/>
    </row>
    <row r="59" spans="1:24" ht="9.6" customHeight="1" x14ac:dyDescent="0.2">
      <c r="A59" s="4"/>
      <c r="B59" s="5"/>
      <c r="C59" s="93" t="s">
        <v>174</v>
      </c>
      <c r="D59" s="71"/>
      <c r="E59" s="8"/>
      <c r="F59" s="8"/>
      <c r="G59" s="10"/>
      <c r="H59" s="8"/>
      <c r="I59" s="86"/>
      <c r="J59" s="10"/>
      <c r="K59" s="9">
        <f t="shared" si="0"/>
        <v>0</v>
      </c>
      <c r="L59" s="10" t="str">
        <f t="shared" si="1"/>
        <v>-</v>
      </c>
      <c r="M59" s="1"/>
      <c r="N59" s="5"/>
      <c r="O59" s="93" t="s">
        <v>174</v>
      </c>
      <c r="P59" s="71"/>
      <c r="Q59" s="8"/>
      <c r="R59" s="8"/>
      <c r="S59" s="10"/>
      <c r="T59" s="8"/>
      <c r="U59" s="86"/>
      <c r="V59" s="10"/>
      <c r="W59" s="9"/>
      <c r="X59" s="10"/>
    </row>
    <row r="60" spans="1:24" ht="9.6" customHeight="1" x14ac:dyDescent="0.2">
      <c r="A60" s="4"/>
      <c r="B60" s="5"/>
      <c r="C60" s="93" t="s">
        <v>175</v>
      </c>
      <c r="D60" s="71"/>
      <c r="E60" s="8"/>
      <c r="F60" s="8"/>
      <c r="G60" s="10"/>
      <c r="H60" s="8"/>
      <c r="I60" s="86"/>
      <c r="J60" s="10"/>
      <c r="K60" s="9">
        <f t="shared" si="0"/>
        <v>0</v>
      </c>
      <c r="L60" s="10" t="str">
        <f t="shared" si="1"/>
        <v>-</v>
      </c>
      <c r="M60" s="1"/>
      <c r="N60" s="5"/>
      <c r="O60" s="93" t="s">
        <v>175</v>
      </c>
      <c r="P60" s="71"/>
      <c r="Q60" s="8"/>
      <c r="R60" s="8"/>
      <c r="S60" s="10"/>
      <c r="T60" s="8"/>
      <c r="U60" s="86"/>
      <c r="V60" s="10"/>
      <c r="W60" s="9"/>
      <c r="X60" s="10"/>
    </row>
    <row r="61" spans="1:24" ht="9.6" customHeight="1" x14ac:dyDescent="0.2">
      <c r="A61" s="4"/>
      <c r="B61" s="5"/>
      <c r="C61" s="93" t="s">
        <v>25</v>
      </c>
      <c r="D61" s="71"/>
      <c r="E61" s="8"/>
      <c r="F61" s="8"/>
      <c r="G61" s="10"/>
      <c r="H61" s="8"/>
      <c r="I61" s="86"/>
      <c r="J61" s="10"/>
      <c r="K61" s="9">
        <f t="shared" si="0"/>
        <v>0</v>
      </c>
      <c r="L61" s="10" t="str">
        <f t="shared" si="1"/>
        <v>-</v>
      </c>
      <c r="M61" s="1"/>
      <c r="N61" s="5"/>
      <c r="O61" s="93" t="s">
        <v>25</v>
      </c>
      <c r="P61" s="71"/>
      <c r="Q61" s="8"/>
      <c r="R61" s="8"/>
      <c r="S61" s="10"/>
      <c r="T61" s="8"/>
      <c r="U61" s="86"/>
      <c r="V61" s="10"/>
      <c r="W61" s="9"/>
      <c r="X61" s="10"/>
    </row>
    <row r="62" spans="1:24" ht="9.6" customHeight="1" x14ac:dyDescent="0.2">
      <c r="A62" s="4"/>
      <c r="B62" s="5"/>
      <c r="C62" s="93" t="s">
        <v>176</v>
      </c>
      <c r="D62" s="71"/>
      <c r="E62" s="8"/>
      <c r="F62" s="8"/>
      <c r="G62" s="10"/>
      <c r="H62" s="8"/>
      <c r="I62" s="86"/>
      <c r="J62" s="10"/>
      <c r="K62" s="9">
        <f t="shared" si="0"/>
        <v>0</v>
      </c>
      <c r="L62" s="10" t="str">
        <f t="shared" si="1"/>
        <v>-</v>
      </c>
      <c r="M62" s="1"/>
      <c r="N62" s="5"/>
      <c r="O62" s="93" t="s">
        <v>176</v>
      </c>
      <c r="P62" s="71"/>
      <c r="Q62" s="8"/>
      <c r="R62" s="8"/>
      <c r="S62" s="10"/>
      <c r="T62" s="8"/>
      <c r="U62" s="86"/>
      <c r="V62" s="10"/>
      <c r="W62" s="9"/>
      <c r="X62" s="10"/>
    </row>
    <row r="63" spans="1:24" ht="9.6" customHeight="1" x14ac:dyDescent="0.2">
      <c r="A63" s="4"/>
      <c r="B63" s="5"/>
      <c r="C63" s="93" t="s">
        <v>177</v>
      </c>
      <c r="D63" s="71"/>
      <c r="E63" s="8"/>
      <c r="F63" s="8"/>
      <c r="G63" s="10"/>
      <c r="H63" s="8"/>
      <c r="I63" s="86"/>
      <c r="J63" s="10"/>
      <c r="K63" s="9">
        <f>E63-H63</f>
        <v>0</v>
      </c>
      <c r="L63" s="10" t="str">
        <f>IF(H63=0,"-",E63/H63-1)</f>
        <v>-</v>
      </c>
      <c r="M63" s="1"/>
      <c r="N63" s="5"/>
      <c r="O63" s="93" t="s">
        <v>177</v>
      </c>
      <c r="P63" s="71"/>
      <c r="Q63" s="8"/>
      <c r="R63" s="8"/>
      <c r="S63" s="10"/>
      <c r="T63" s="8"/>
      <c r="U63" s="86"/>
      <c r="V63" s="10"/>
      <c r="W63" s="9"/>
      <c r="X63" s="10"/>
    </row>
    <row r="64" spans="1:24" ht="9.6" customHeight="1" x14ac:dyDescent="0.2">
      <c r="A64" s="4"/>
      <c r="B64" s="5"/>
      <c r="C64" s="93" t="s">
        <v>178</v>
      </c>
      <c r="D64" s="71"/>
      <c r="E64" s="8"/>
      <c r="F64" s="8"/>
      <c r="G64" s="10"/>
      <c r="H64" s="8"/>
      <c r="I64" s="86"/>
      <c r="J64" s="10"/>
      <c r="K64" s="9">
        <f t="shared" si="0"/>
        <v>0</v>
      </c>
      <c r="L64" s="10" t="str">
        <f t="shared" si="1"/>
        <v>-</v>
      </c>
      <c r="M64" s="1"/>
      <c r="N64" s="5"/>
      <c r="O64" s="93" t="s">
        <v>178</v>
      </c>
      <c r="P64" s="71"/>
      <c r="Q64" s="8"/>
      <c r="R64" s="8"/>
      <c r="S64" s="10"/>
      <c r="T64" s="8"/>
      <c r="U64" s="86"/>
      <c r="V64" s="10"/>
      <c r="W64" s="9"/>
      <c r="X64" s="10"/>
    </row>
    <row r="65" spans="1:24" ht="9.6" customHeight="1" x14ac:dyDescent="0.2">
      <c r="A65" s="4"/>
      <c r="B65" s="26" t="s">
        <v>19</v>
      </c>
      <c r="C65" s="93"/>
      <c r="D65" s="6"/>
      <c r="E65" s="8"/>
      <c r="F65" s="8"/>
      <c r="G65" s="10"/>
      <c r="H65" s="8"/>
      <c r="I65" s="86"/>
      <c r="J65" s="10"/>
      <c r="K65" s="9">
        <f t="shared" si="0"/>
        <v>0</v>
      </c>
      <c r="L65" s="10" t="str">
        <f t="shared" si="1"/>
        <v>-</v>
      </c>
      <c r="M65" s="1"/>
      <c r="N65" s="26" t="s">
        <v>19</v>
      </c>
      <c r="O65" s="93"/>
      <c r="P65" s="6"/>
      <c r="Q65" s="8"/>
      <c r="R65" s="8"/>
      <c r="S65" s="10"/>
      <c r="T65" s="8"/>
      <c r="U65" s="86"/>
      <c r="V65" s="10"/>
      <c r="W65" s="9"/>
      <c r="X65" s="10"/>
    </row>
    <row r="66" spans="1:24" ht="9.6" customHeight="1" x14ac:dyDescent="0.2">
      <c r="A66" s="4"/>
      <c r="B66" s="5"/>
      <c r="C66" s="93" t="s">
        <v>179</v>
      </c>
      <c r="D66" s="27"/>
      <c r="E66" s="29"/>
      <c r="F66" s="29"/>
      <c r="G66" s="31"/>
      <c r="H66" s="29"/>
      <c r="I66" s="89"/>
      <c r="J66" s="31"/>
      <c r="K66" s="30">
        <f t="shared" si="0"/>
        <v>0</v>
      </c>
      <c r="L66" s="31" t="str">
        <f t="shared" si="1"/>
        <v>-</v>
      </c>
      <c r="M66" s="1"/>
      <c r="N66" s="5"/>
      <c r="O66" s="93" t="s">
        <v>179</v>
      </c>
      <c r="P66" s="27"/>
      <c r="Q66" s="29"/>
      <c r="R66" s="29"/>
      <c r="S66" s="31"/>
      <c r="T66" s="29"/>
      <c r="U66" s="89"/>
      <c r="V66" s="31"/>
      <c r="W66" s="30"/>
      <c r="X66" s="31"/>
    </row>
    <row r="67" spans="1:24" ht="9.6" customHeight="1" x14ac:dyDescent="0.2">
      <c r="A67" s="4"/>
      <c r="B67" s="5"/>
      <c r="C67" s="93" t="s">
        <v>180</v>
      </c>
      <c r="D67" s="6"/>
      <c r="E67" s="8"/>
      <c r="F67" s="8"/>
      <c r="G67" s="10"/>
      <c r="H67" s="8"/>
      <c r="I67" s="86"/>
      <c r="J67" s="10"/>
      <c r="K67" s="9">
        <f t="shared" ref="K67:K75" si="2">E67-H67</f>
        <v>0</v>
      </c>
      <c r="L67" s="10" t="str">
        <f t="shared" ref="L67:L75" si="3">IF(H67=0,"-",E67/H67-1)</f>
        <v>-</v>
      </c>
      <c r="M67" s="1"/>
      <c r="N67" s="5"/>
      <c r="O67" s="93" t="s">
        <v>180</v>
      </c>
      <c r="P67" s="6"/>
      <c r="Q67" s="8"/>
      <c r="R67" s="8"/>
      <c r="S67" s="10"/>
      <c r="T67" s="8"/>
      <c r="U67" s="86"/>
      <c r="V67" s="10"/>
      <c r="W67" s="9"/>
      <c r="X67" s="10"/>
    </row>
    <row r="68" spans="1:24" ht="9.6" customHeight="1" x14ac:dyDescent="0.2">
      <c r="A68" s="4"/>
      <c r="B68" s="5"/>
      <c r="C68" s="93" t="s">
        <v>181</v>
      </c>
      <c r="D68" s="6"/>
      <c r="E68" s="8"/>
      <c r="F68" s="8"/>
      <c r="G68" s="10"/>
      <c r="H68" s="8"/>
      <c r="I68" s="86"/>
      <c r="J68" s="10"/>
      <c r="K68" s="9">
        <f t="shared" si="2"/>
        <v>0</v>
      </c>
      <c r="L68" s="10" t="str">
        <f t="shared" si="3"/>
        <v>-</v>
      </c>
      <c r="M68" s="1"/>
      <c r="N68" s="5"/>
      <c r="O68" s="93" t="s">
        <v>181</v>
      </c>
      <c r="P68" s="6"/>
      <c r="Q68" s="8"/>
      <c r="R68" s="8"/>
      <c r="S68" s="10"/>
      <c r="T68" s="8"/>
      <c r="U68" s="86"/>
      <c r="V68" s="10"/>
      <c r="W68" s="9"/>
      <c r="X68" s="10"/>
    </row>
    <row r="69" spans="1:24" ht="9.6" customHeight="1" x14ac:dyDescent="0.2">
      <c r="A69" s="4"/>
      <c r="B69" s="5"/>
      <c r="C69" s="93" t="s">
        <v>182</v>
      </c>
      <c r="D69" s="6"/>
      <c r="E69" s="8"/>
      <c r="F69" s="8"/>
      <c r="G69" s="10"/>
      <c r="H69" s="8"/>
      <c r="I69" s="86"/>
      <c r="J69" s="10"/>
      <c r="K69" s="9">
        <f t="shared" si="2"/>
        <v>0</v>
      </c>
      <c r="L69" s="10" t="str">
        <f t="shared" si="3"/>
        <v>-</v>
      </c>
      <c r="M69" s="1"/>
      <c r="N69" s="5"/>
      <c r="O69" s="93" t="s">
        <v>182</v>
      </c>
      <c r="P69" s="6"/>
      <c r="Q69" s="8"/>
      <c r="R69" s="8"/>
      <c r="S69" s="10"/>
      <c r="T69" s="8"/>
      <c r="U69" s="86"/>
      <c r="V69" s="10"/>
      <c r="W69" s="9"/>
      <c r="X69" s="10"/>
    </row>
    <row r="70" spans="1:24" ht="9.6" customHeight="1" x14ac:dyDescent="0.2">
      <c r="A70" s="4"/>
      <c r="B70" s="5"/>
      <c r="C70" s="93" t="s">
        <v>183</v>
      </c>
      <c r="D70" s="6"/>
      <c r="E70" s="8"/>
      <c r="F70" s="8"/>
      <c r="G70" s="10"/>
      <c r="H70" s="8"/>
      <c r="I70" s="86"/>
      <c r="J70" s="10"/>
      <c r="K70" s="9">
        <f t="shared" si="2"/>
        <v>0</v>
      </c>
      <c r="L70" s="10" t="str">
        <f t="shared" si="3"/>
        <v>-</v>
      </c>
      <c r="M70" s="1"/>
      <c r="N70" s="5"/>
      <c r="O70" s="93" t="s">
        <v>183</v>
      </c>
      <c r="P70" s="6"/>
      <c r="Q70" s="8"/>
      <c r="R70" s="8"/>
      <c r="S70" s="10"/>
      <c r="T70" s="8"/>
      <c r="U70" s="86"/>
      <c r="V70" s="10"/>
      <c r="W70" s="9"/>
      <c r="X70" s="10"/>
    </row>
    <row r="71" spans="1:24" ht="9.6" customHeight="1" x14ac:dyDescent="0.2">
      <c r="A71" s="4"/>
      <c r="B71" s="5"/>
      <c r="C71" s="93" t="s">
        <v>184</v>
      </c>
      <c r="D71" s="6"/>
      <c r="E71" s="8"/>
      <c r="F71" s="8"/>
      <c r="G71" s="10"/>
      <c r="H71" s="8"/>
      <c r="I71" s="86"/>
      <c r="J71" s="10"/>
      <c r="K71" s="9">
        <f t="shared" si="2"/>
        <v>0</v>
      </c>
      <c r="L71" s="10" t="str">
        <f t="shared" si="3"/>
        <v>-</v>
      </c>
      <c r="M71" s="1"/>
      <c r="N71" s="5"/>
      <c r="O71" s="93" t="s">
        <v>184</v>
      </c>
      <c r="P71" s="6"/>
      <c r="Q71" s="8"/>
      <c r="R71" s="8"/>
      <c r="S71" s="10"/>
      <c r="T71" s="8"/>
      <c r="U71" s="86"/>
      <c r="V71" s="10"/>
      <c r="W71" s="9"/>
      <c r="X71" s="10"/>
    </row>
    <row r="72" spans="1:24" ht="9.6" customHeight="1" x14ac:dyDescent="0.2">
      <c r="A72" s="4"/>
      <c r="B72" s="100" t="s">
        <v>185</v>
      </c>
      <c r="C72" s="101"/>
      <c r="D72" s="6"/>
      <c r="E72" s="8"/>
      <c r="F72" s="8"/>
      <c r="G72" s="10"/>
      <c r="H72" s="8"/>
      <c r="I72" s="86"/>
      <c r="J72" s="10"/>
      <c r="K72" s="9">
        <f t="shared" si="2"/>
        <v>0</v>
      </c>
      <c r="L72" s="10" t="str">
        <f t="shared" si="3"/>
        <v>-</v>
      </c>
      <c r="M72" s="1"/>
      <c r="N72" s="26" t="s">
        <v>185</v>
      </c>
      <c r="O72" s="93"/>
      <c r="P72" s="6"/>
      <c r="Q72" s="8"/>
      <c r="R72" s="8"/>
      <c r="S72" s="10"/>
      <c r="T72" s="8"/>
      <c r="U72" s="86"/>
      <c r="V72" s="10"/>
      <c r="W72" s="9"/>
      <c r="X72" s="10"/>
    </row>
    <row r="73" spans="1:24" ht="9.6" customHeight="1" x14ac:dyDescent="0.2">
      <c r="A73" s="4"/>
      <c r="B73" s="75"/>
      <c r="C73" s="101" t="s">
        <v>8</v>
      </c>
      <c r="D73" s="6"/>
      <c r="E73" s="8"/>
      <c r="F73" s="8"/>
      <c r="G73" s="10"/>
      <c r="H73" s="8"/>
      <c r="I73" s="86"/>
      <c r="J73" s="10"/>
      <c r="K73" s="9">
        <f t="shared" si="2"/>
        <v>0</v>
      </c>
      <c r="L73" s="10" t="str">
        <f t="shared" si="3"/>
        <v>-</v>
      </c>
      <c r="M73" s="1"/>
      <c r="N73" s="5"/>
      <c r="O73" s="93" t="s">
        <v>8</v>
      </c>
      <c r="P73" s="6"/>
      <c r="Q73" s="8"/>
      <c r="R73" s="8"/>
      <c r="S73" s="10"/>
      <c r="T73" s="8"/>
      <c r="U73" s="86"/>
      <c r="V73" s="10"/>
      <c r="W73" s="9"/>
      <c r="X73" s="10"/>
    </row>
    <row r="74" spans="1:24" ht="9.6" customHeight="1" x14ac:dyDescent="0.2">
      <c r="A74" s="4"/>
      <c r="B74" s="100"/>
      <c r="C74" s="101" t="s">
        <v>186</v>
      </c>
      <c r="D74" s="27"/>
      <c r="E74" s="29"/>
      <c r="F74" s="29"/>
      <c r="G74" s="31"/>
      <c r="H74" s="29"/>
      <c r="I74" s="89"/>
      <c r="J74" s="31"/>
      <c r="K74" s="30">
        <f t="shared" si="2"/>
        <v>0</v>
      </c>
      <c r="L74" s="31" t="str">
        <f t="shared" si="3"/>
        <v>-</v>
      </c>
      <c r="M74" s="1"/>
      <c r="N74" s="26"/>
      <c r="O74" s="93" t="s">
        <v>186</v>
      </c>
      <c r="P74" s="27"/>
      <c r="Q74" s="29"/>
      <c r="R74" s="29"/>
      <c r="S74" s="31"/>
      <c r="T74" s="29"/>
      <c r="U74" s="89"/>
      <c r="V74" s="31"/>
      <c r="W74" s="30"/>
      <c r="X74" s="31"/>
    </row>
    <row r="75" spans="1:24" ht="9.6" customHeight="1" x14ac:dyDescent="0.2">
      <c r="A75" s="32"/>
      <c r="B75" s="33" t="s">
        <v>29</v>
      </c>
      <c r="C75" s="34"/>
      <c r="D75" s="34"/>
      <c r="E75" s="36"/>
      <c r="F75" s="36"/>
      <c r="G75" s="49"/>
      <c r="H75" s="36"/>
      <c r="I75" s="90"/>
      <c r="J75" s="49"/>
      <c r="K75" s="35">
        <f t="shared" si="2"/>
        <v>0</v>
      </c>
      <c r="L75" s="37" t="str">
        <f t="shared" si="3"/>
        <v>-</v>
      </c>
      <c r="M75" s="1"/>
      <c r="N75" s="33" t="s">
        <v>29</v>
      </c>
      <c r="O75" s="34"/>
      <c r="P75" s="34"/>
      <c r="Q75" s="36"/>
      <c r="R75" s="36"/>
      <c r="S75" s="49"/>
      <c r="T75" s="36"/>
      <c r="U75" s="90"/>
      <c r="V75" s="49"/>
      <c r="W75" s="35"/>
      <c r="X75" s="37"/>
    </row>
    <row r="76" spans="1:24" ht="6" customHeight="1" x14ac:dyDescent="0.2">
      <c r="A76" s="1"/>
      <c r="B76" s="1"/>
      <c r="C76" s="1"/>
      <c r="D76" s="1"/>
      <c r="E76" s="18"/>
      <c r="F76" s="1"/>
      <c r="G76" s="19"/>
      <c r="H76" s="1"/>
      <c r="I76" s="1"/>
      <c r="J76" s="1"/>
      <c r="K76" s="1"/>
      <c r="L76" s="1"/>
      <c r="M76" s="1"/>
      <c r="N76" s="1"/>
      <c r="O76" s="18"/>
      <c r="P76" s="1"/>
      <c r="Q76" s="19"/>
      <c r="R76" s="1"/>
      <c r="S76" s="1"/>
      <c r="T76" s="1"/>
      <c r="U76" s="1"/>
      <c r="V76" s="1"/>
      <c r="W76" s="1"/>
      <c r="X76" s="1"/>
    </row>
    <row r="77" spans="1:24" ht="8.25" customHeight="1" x14ac:dyDescent="0.2">
      <c r="A77" s="4"/>
      <c r="B77" s="26"/>
      <c r="C77" s="6" t="s">
        <v>78</v>
      </c>
      <c r="D77" s="7"/>
      <c r="E77" s="8"/>
      <c r="F77" s="9"/>
      <c r="G77" s="10"/>
      <c r="H77" s="10"/>
      <c r="I77" s="10"/>
      <c r="J77" s="1"/>
      <c r="K77" s="1"/>
      <c r="L77" s="1"/>
      <c r="M77" s="1"/>
      <c r="N77" s="4"/>
      <c r="O77" s="26"/>
      <c r="P77" s="6" t="s">
        <v>78</v>
      </c>
      <c r="Q77" s="7"/>
      <c r="R77" s="8"/>
      <c r="S77" s="9"/>
      <c r="T77" s="10"/>
      <c r="U77" s="10"/>
      <c r="V77" s="10"/>
      <c r="W77" s="1"/>
      <c r="X77" s="1"/>
    </row>
    <row r="78" spans="1:24" ht="8.25" customHeight="1" x14ac:dyDescent="0.2">
      <c r="A78" s="4"/>
      <c r="B78" s="26"/>
      <c r="C78" s="6" t="s">
        <v>77</v>
      </c>
      <c r="D78" s="7"/>
      <c r="E78" s="8"/>
      <c r="F78" s="9"/>
      <c r="G78" s="10"/>
      <c r="H78" s="10"/>
      <c r="I78" s="10"/>
      <c r="J78" s="1"/>
      <c r="K78" s="1"/>
      <c r="L78" s="1"/>
      <c r="M78" s="1"/>
      <c r="N78" s="4"/>
      <c r="O78" s="26"/>
      <c r="P78" s="6" t="s">
        <v>77</v>
      </c>
      <c r="Q78" s="7"/>
      <c r="R78" s="8"/>
      <c r="S78" s="9"/>
      <c r="T78" s="10"/>
      <c r="U78" s="10"/>
      <c r="V78" s="10"/>
      <c r="W78" s="1"/>
      <c r="X78" s="1"/>
    </row>
    <row r="79" spans="1:24" ht="12.75" customHeight="1" x14ac:dyDescent="0.2">
      <c r="A79" s="4"/>
      <c r="B79" s="26" t="s">
        <v>83</v>
      </c>
      <c r="C79" s="27"/>
      <c r="D79" s="28"/>
      <c r="E79" s="29"/>
      <c r="F79" s="30"/>
      <c r="G79" s="31"/>
      <c r="H79" s="31"/>
      <c r="I79" s="31"/>
      <c r="J79" s="1"/>
      <c r="K79" s="1"/>
      <c r="L79" s="1"/>
      <c r="M79" s="1"/>
      <c r="N79" s="4"/>
      <c r="O79" s="26" t="s">
        <v>83</v>
      </c>
      <c r="P79" s="27"/>
      <c r="Q79" s="28"/>
      <c r="R79" s="29"/>
      <c r="S79" s="30"/>
      <c r="T79" s="31"/>
      <c r="U79" s="31"/>
      <c r="V79" s="31"/>
      <c r="W79" s="1"/>
      <c r="X79" s="1"/>
    </row>
    <row r="80" spans="1:24" ht="9.6" hidden="1" customHeight="1" x14ac:dyDescent="0.2">
      <c r="A80" s="1"/>
      <c r="B80" s="1"/>
      <c r="C80" s="1"/>
      <c r="D80" s="1"/>
      <c r="E80" s="18"/>
      <c r="F80" s="1"/>
      <c r="G80" s="19"/>
      <c r="H80" s="1"/>
      <c r="I80" s="1"/>
      <c r="J80" s="1"/>
      <c r="K80" s="1"/>
      <c r="L80" s="1"/>
      <c r="M80" s="1"/>
      <c r="N80" s="1"/>
      <c r="O80" s="1"/>
      <c r="P80" s="1"/>
      <c r="Q80" s="1"/>
      <c r="R80" s="18"/>
      <c r="S80" s="1"/>
      <c r="T80" s="19"/>
      <c r="U80" s="1"/>
      <c r="V80" s="1"/>
      <c r="W80" s="1"/>
      <c r="X80" s="1"/>
    </row>
    <row r="81" spans="1:24" ht="9.6" customHeight="1" x14ac:dyDescent="0.2">
      <c r="A81" s="4"/>
      <c r="B81" s="26" t="s">
        <v>43</v>
      </c>
      <c r="C81" s="27"/>
      <c r="D81" s="28"/>
      <c r="E81" s="29"/>
      <c r="F81" s="30"/>
      <c r="G81" s="31"/>
      <c r="H81" s="31"/>
      <c r="I81" s="31"/>
      <c r="J81" s="1"/>
      <c r="K81" s="1"/>
      <c r="L81" s="1"/>
      <c r="M81" s="1"/>
      <c r="N81" s="4"/>
      <c r="O81" s="26" t="s">
        <v>43</v>
      </c>
      <c r="P81" s="27"/>
      <c r="Q81" s="28"/>
      <c r="R81" s="29"/>
      <c r="S81" s="30"/>
      <c r="T81" s="31"/>
      <c r="U81" s="31"/>
      <c r="V81" s="31"/>
      <c r="W81" s="1"/>
      <c r="X81" s="1"/>
    </row>
    <row r="82" spans="1:24" ht="9.6" customHeight="1" x14ac:dyDescent="0.2">
      <c r="A82" s="4"/>
      <c r="B82" s="5"/>
      <c r="C82" s="6" t="s">
        <v>27</v>
      </c>
      <c r="D82" s="7"/>
      <c r="E82" s="8"/>
      <c r="F82" s="9"/>
      <c r="G82" s="10"/>
      <c r="H82" s="10"/>
      <c r="I82" s="10"/>
      <c r="J82" s="1"/>
      <c r="K82" s="1"/>
      <c r="L82" s="1"/>
      <c r="M82" s="1"/>
      <c r="N82" s="4"/>
      <c r="O82" s="5"/>
      <c r="P82" s="6" t="s">
        <v>27</v>
      </c>
      <c r="Q82" s="7"/>
      <c r="R82" s="8"/>
      <c r="S82" s="9"/>
      <c r="T82" s="10"/>
      <c r="U82" s="10"/>
      <c r="V82" s="10"/>
      <c r="W82" s="1"/>
      <c r="X82" s="1"/>
    </row>
    <row r="83" spans="1:24" ht="9.6" customHeight="1" x14ac:dyDescent="0.2">
      <c r="A83" s="4"/>
      <c r="B83" s="5"/>
      <c r="C83" s="6" t="s">
        <v>28</v>
      </c>
      <c r="D83" s="7"/>
      <c r="E83" s="8"/>
      <c r="F83" s="9"/>
      <c r="G83" s="10"/>
      <c r="H83" s="10"/>
      <c r="I83" s="10"/>
      <c r="J83" s="1"/>
      <c r="K83" s="1"/>
      <c r="L83" s="1"/>
      <c r="M83" s="1"/>
      <c r="N83" s="4"/>
      <c r="O83" s="5"/>
      <c r="P83" s="6" t="s">
        <v>28</v>
      </c>
      <c r="Q83" s="7"/>
      <c r="R83" s="8"/>
      <c r="S83" s="9"/>
      <c r="T83" s="10"/>
      <c r="U83" s="10"/>
      <c r="V83" s="10"/>
      <c r="W83" s="1"/>
      <c r="X83" s="1"/>
    </row>
    <row r="84" spans="1:24" ht="9.6" customHeight="1" x14ac:dyDescent="0.2">
      <c r="A84" s="4"/>
      <c r="B84" s="5"/>
      <c r="C84" s="6" t="s">
        <v>142</v>
      </c>
      <c r="D84" s="7"/>
      <c r="E84" s="8"/>
      <c r="F84" s="9"/>
      <c r="G84" s="10"/>
      <c r="H84" s="10"/>
      <c r="I84" s="10"/>
      <c r="J84" s="1"/>
      <c r="K84" s="1"/>
      <c r="L84" s="1"/>
      <c r="M84" s="1"/>
      <c r="N84" s="4"/>
      <c r="O84" s="5"/>
      <c r="P84" s="6" t="s">
        <v>142</v>
      </c>
      <c r="Q84" s="7"/>
      <c r="R84" s="8"/>
      <c r="S84" s="9"/>
      <c r="T84" s="10"/>
      <c r="U84" s="10"/>
      <c r="V84" s="10"/>
      <c r="W84" s="1"/>
      <c r="X84" s="1"/>
    </row>
    <row r="85" spans="1:24" ht="9.6" customHeight="1" x14ac:dyDescent="0.2">
      <c r="A85" s="4"/>
      <c r="B85" s="5"/>
      <c r="C85" s="6" t="s">
        <v>143</v>
      </c>
      <c r="D85" s="7"/>
      <c r="E85" s="8"/>
      <c r="F85" s="9"/>
      <c r="G85" s="10"/>
      <c r="H85" s="10"/>
      <c r="I85" s="10"/>
      <c r="J85" s="1"/>
      <c r="K85" s="1"/>
      <c r="L85" s="1"/>
      <c r="M85" s="1"/>
      <c r="N85" s="4"/>
      <c r="O85" s="5"/>
      <c r="P85" s="6" t="s">
        <v>143</v>
      </c>
      <c r="Q85" s="7"/>
      <c r="R85" s="8"/>
      <c r="S85" s="9"/>
      <c r="T85" s="10"/>
      <c r="U85" s="10"/>
      <c r="V85" s="10"/>
      <c r="W85" s="1"/>
      <c r="X85" s="1"/>
    </row>
    <row r="86" spans="1:24" ht="9.6" customHeight="1" x14ac:dyDescent="0.2">
      <c r="A86" s="4"/>
      <c r="B86" s="5"/>
      <c r="C86" s="6" t="s">
        <v>144</v>
      </c>
      <c r="D86" s="7"/>
      <c r="E86" s="8"/>
      <c r="F86" s="9"/>
      <c r="G86" s="10"/>
      <c r="H86" s="10"/>
      <c r="I86" s="10"/>
      <c r="J86" s="1"/>
      <c r="K86" s="1"/>
      <c r="L86" s="1"/>
      <c r="M86" s="1"/>
      <c r="N86" s="4"/>
      <c r="O86" s="5"/>
      <c r="P86" s="6" t="s">
        <v>144</v>
      </c>
      <c r="Q86" s="7"/>
      <c r="R86" s="8"/>
      <c r="S86" s="9"/>
      <c r="T86" s="10"/>
      <c r="U86" s="10"/>
      <c r="V86" s="10"/>
      <c r="W86" s="1"/>
      <c r="X86" s="1"/>
    </row>
    <row r="87" spans="1:24" ht="9.6" customHeight="1" x14ac:dyDescent="0.2">
      <c r="A87" s="32"/>
      <c r="B87" s="33" t="s">
        <v>29</v>
      </c>
      <c r="C87" s="34"/>
      <c r="D87" s="36"/>
      <c r="E87" s="36"/>
      <c r="F87" s="35"/>
      <c r="G87" s="37"/>
      <c r="H87" s="49"/>
      <c r="I87" s="49"/>
      <c r="J87" s="1"/>
      <c r="K87" s="1"/>
      <c r="L87" s="1"/>
      <c r="M87" s="1"/>
      <c r="N87" s="32"/>
      <c r="O87" s="33" t="s">
        <v>29</v>
      </c>
      <c r="P87" s="34"/>
      <c r="Q87" s="36"/>
      <c r="R87" s="36"/>
      <c r="S87" s="35"/>
      <c r="T87" s="37"/>
      <c r="U87" s="49"/>
      <c r="V87" s="49"/>
      <c r="W87" s="1"/>
      <c r="X87" s="1"/>
    </row>
    <row r="88" spans="1:24" ht="9.6" customHeight="1" x14ac:dyDescent="0.2">
      <c r="A88" s="52"/>
      <c r="B88" s="52"/>
      <c r="C88" s="52"/>
      <c r="D88" s="52"/>
      <c r="E88" s="1"/>
      <c r="F88" s="1"/>
      <c r="G88" s="19"/>
      <c r="H88" s="1"/>
      <c r="I88" s="1"/>
      <c r="J88" s="1"/>
      <c r="K88" s="1"/>
      <c r="L88" s="1"/>
      <c r="M88" s="1"/>
      <c r="N88" s="52"/>
      <c r="O88" s="52"/>
      <c r="P88" s="52"/>
      <c r="Q88" s="52"/>
      <c r="R88" s="1"/>
      <c r="S88" s="1"/>
      <c r="T88" s="19"/>
      <c r="U88" s="1"/>
      <c r="V88" s="1"/>
      <c r="W88" s="1"/>
      <c r="X88" s="1"/>
    </row>
    <row r="89" spans="1:24" ht="9.6" customHeight="1" x14ac:dyDescent="0.2">
      <c r="A89" s="32" t="s">
        <v>65</v>
      </c>
      <c r="B89" s="33"/>
      <c r="C89" s="68"/>
      <c r="D89" s="70">
        <f>D87-D3</f>
        <v>0</v>
      </c>
      <c r="E89" s="70">
        <f>E87-E3</f>
        <v>0</v>
      </c>
      <c r="F89" s="69">
        <f>D89-E89</f>
        <v>0</v>
      </c>
      <c r="G89" s="72" t="str">
        <f>IF(E89=0,"-",D89/E89-1)</f>
        <v>-</v>
      </c>
      <c r="H89" s="1" t="s">
        <v>134</v>
      </c>
      <c r="I89" s="41"/>
      <c r="J89" s="1"/>
      <c r="K89" s="1"/>
      <c r="L89" s="1"/>
      <c r="M89" s="1"/>
      <c r="N89" s="32" t="s">
        <v>65</v>
      </c>
      <c r="O89" s="33"/>
      <c r="P89" s="68"/>
      <c r="Q89" s="70"/>
      <c r="R89" s="70"/>
      <c r="S89" s="69"/>
      <c r="T89" s="72"/>
      <c r="U89" s="1" t="s">
        <v>134</v>
      </c>
      <c r="V89" s="41"/>
      <c r="W89" s="1"/>
      <c r="X89" s="1"/>
    </row>
    <row r="90" spans="1:24" ht="9.6" customHeight="1" x14ac:dyDescent="0.2">
      <c r="A90" s="1"/>
      <c r="B90" s="1"/>
      <c r="C90" s="48" t="s">
        <v>68</v>
      </c>
      <c r="D90" s="48"/>
      <c r="E90" s="48"/>
      <c r="F90" s="73">
        <f t="shared" ref="F90" si="4">D90-E90</f>
        <v>0</v>
      </c>
      <c r="G90" s="74" t="str">
        <f t="shared" ref="G90" si="5">IF(E90=0,"-",D90/E90-1)</f>
        <v>-</v>
      </c>
      <c r="H90" s="1"/>
      <c r="I90" s="1"/>
      <c r="J90" s="1"/>
      <c r="K90" s="1"/>
      <c r="L90" s="1"/>
      <c r="M90" s="1"/>
      <c r="N90" s="1"/>
      <c r="O90" s="1"/>
      <c r="P90" s="48" t="s">
        <v>68</v>
      </c>
      <c r="Q90" s="48"/>
      <c r="R90" s="48"/>
      <c r="S90" s="73"/>
      <c r="T90" s="74"/>
      <c r="U90" s="1"/>
      <c r="V90" s="1"/>
      <c r="W90" s="1"/>
      <c r="X90" s="1"/>
    </row>
    <row r="91" spans="1:24" ht="7.5" customHeight="1" x14ac:dyDescent="0.2">
      <c r="A91" s="1"/>
      <c r="B91" s="1"/>
      <c r="C91" s="1" t="s">
        <v>133</v>
      </c>
      <c r="D91" s="1"/>
      <c r="E91" s="18"/>
      <c r="F91" s="1"/>
      <c r="G91" s="1"/>
      <c r="H91" s="1"/>
      <c r="I91" s="1"/>
      <c r="J91" s="1"/>
      <c r="K91" s="1"/>
      <c r="L91" s="1"/>
      <c r="M91" s="1"/>
      <c r="N91" s="1"/>
      <c r="O91" s="1"/>
      <c r="P91" s="1" t="s">
        <v>133</v>
      </c>
      <c r="Q91" s="1"/>
      <c r="R91" s="18"/>
      <c r="S91" s="1"/>
      <c r="T91" s="1"/>
      <c r="U91" s="1"/>
      <c r="V91" s="1"/>
      <c r="W91" s="1"/>
      <c r="X91" s="1"/>
    </row>
    <row r="92" spans="1:24" ht="12.75" x14ac:dyDescent="0.2">
      <c r="A92" s="76"/>
      <c r="B92" s="77"/>
      <c r="C92" s="78" t="s">
        <v>81</v>
      </c>
      <c r="D92" s="79"/>
      <c r="E92" s="79"/>
      <c r="F92" s="80"/>
      <c r="G92" s="81" t="str">
        <f>IF(E92=0,"-",D92/E92-1)</f>
        <v>-</v>
      </c>
      <c r="H92" s="81"/>
      <c r="I92" s="81"/>
      <c r="J92" s="63"/>
      <c r="K92" s="63"/>
      <c r="L92" s="63"/>
      <c r="M92" s="63"/>
      <c r="N92" s="63"/>
      <c r="O92" s="65"/>
      <c r="P92" s="82" t="s">
        <v>81</v>
      </c>
      <c r="Q92" s="79"/>
      <c r="R92" s="79"/>
      <c r="S92" s="80"/>
      <c r="T92" s="81"/>
      <c r="U92" s="81"/>
      <c r="V92" s="81"/>
      <c r="W92" s="63"/>
      <c r="X92" s="63"/>
    </row>
    <row r="93" spans="1:24" ht="9.6" customHeight="1" x14ac:dyDescent="0.2">
      <c r="A93" s="1"/>
      <c r="B93" s="77"/>
      <c r="C93" s="78" t="s">
        <v>138</v>
      </c>
      <c r="D93" s="79"/>
      <c r="E93" s="79"/>
      <c r="F93" s="79"/>
      <c r="G93" s="19"/>
      <c r="H93" s="1"/>
      <c r="I93" s="1"/>
      <c r="J93" s="1"/>
      <c r="K93" s="1"/>
      <c r="L93" s="1"/>
      <c r="M93" s="1"/>
      <c r="N93" s="1"/>
      <c r="O93" s="1"/>
      <c r="P93" s="82" t="s">
        <v>138</v>
      </c>
      <c r="Q93" s="79"/>
      <c r="R93" s="79"/>
      <c r="S93" s="79"/>
      <c r="T93" s="19"/>
      <c r="U93" s="1"/>
      <c r="V93" s="1"/>
      <c r="W93" s="1"/>
      <c r="X93" s="1"/>
    </row>
    <row r="94" spans="1:24" ht="9.6" customHeight="1" x14ac:dyDescent="0.2">
      <c r="A94" s="1"/>
      <c r="B94" s="1"/>
      <c r="C94" s="1"/>
      <c r="D94" s="1"/>
      <c r="E94" s="18"/>
      <c r="F94" s="1"/>
      <c r="G94" s="19"/>
      <c r="H94" s="1"/>
      <c r="I94" s="1"/>
      <c r="J94" s="1"/>
      <c r="K94" s="1"/>
      <c r="L94" s="1"/>
      <c r="M94" s="1"/>
      <c r="N94" s="1"/>
      <c r="O94" s="1"/>
      <c r="P94" s="1"/>
      <c r="Q94" s="1"/>
      <c r="R94" s="18"/>
      <c r="S94" s="1"/>
      <c r="T94" s="19"/>
      <c r="U94" s="1"/>
      <c r="V94" s="1"/>
      <c r="W94" s="1"/>
      <c r="X94" s="1"/>
    </row>
    <row r="95" spans="1:24" ht="9.6" customHeight="1" x14ac:dyDescent="0.2">
      <c r="A95" s="1"/>
      <c r="B95" s="1"/>
      <c r="C95" s="1"/>
      <c r="D95" s="39" t="e">
        <f>+D87-D81-D76-D66-D58-D50-D49-D37-D27-D18-D11-D3-D79</f>
        <v>#VALUE!</v>
      </c>
      <c r="E95" s="39">
        <f>+E87-E81-E76-E66-E58-E50-E49-E37-E27-E18-E11-E3-E79</f>
        <v>0</v>
      </c>
      <c r="F95" s="1"/>
      <c r="G95" s="19"/>
      <c r="H95" s="1"/>
      <c r="I95" s="1"/>
      <c r="J95" s="1"/>
      <c r="K95" s="1"/>
      <c r="L95" s="1"/>
      <c r="M95" s="1"/>
      <c r="N95" s="1"/>
      <c r="O95" s="1"/>
      <c r="P95" s="1"/>
      <c r="Q95" s="1"/>
      <c r="R95" s="18"/>
      <c r="S95" s="1"/>
      <c r="T95" s="19"/>
      <c r="U95" s="1"/>
      <c r="V95" s="1"/>
      <c r="W95" s="1"/>
      <c r="X95" s="1"/>
    </row>
  </sheetData>
  <phoneticPr fontId="0" type="noConversion"/>
  <pageMargins left="0.59055118110236227" right="0.59055118110236227" top="0.78740157480314965" bottom="0.19685039370078741" header="0.39370078740157483" footer="0.19685039370078741"/>
  <pageSetup paperSize="9" orientation="portrait" r:id="rId1"/>
  <headerFooter alignWithMargins="0">
    <oddHeader>&amp;L&amp;"Arial,Gras"&amp;A&amp;C&amp;"Arial,Gras"C.A. NET CECAVERT PAR RAYON&amp;R&amp;8&amp;D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date</vt:lpstr>
      <vt:lpstr>NAIA6</vt:lpstr>
      <vt:lpstr>TCD</vt:lpstr>
      <vt:lpstr>DONNEES</vt:lpstr>
      <vt:lpstr>RAYON MAG GV + CV</vt:lpstr>
      <vt:lpstr>Onglet 1</vt:lpstr>
      <vt:lpstr>Onglet 2</vt:lpstr>
      <vt:lpstr>Onglet 3</vt:lpstr>
      <vt:lpstr>Vannes Siège</vt:lpstr>
      <vt:lpstr>MAGASIN 1</vt:lpstr>
      <vt:lpstr>date!Zone_d_impression</vt:lpstr>
      <vt:lpstr>'MAGASIN 1'!Zone_d_impression</vt:lpstr>
      <vt:lpstr>'Onglet 1'!Zone_d_impression</vt:lpstr>
      <vt:lpstr>'Onglet 2'!Zone_d_impression</vt:lpstr>
      <vt:lpstr>'Onglet 3'!Zone_d_impression</vt:lpstr>
      <vt:lpstr>'Vannes Siège'!Zone_d_impression</vt:lpstr>
    </vt:vector>
  </TitlesOfParts>
  <Company>CECAB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ATRAINEAU</dc:creator>
  <cp:lastModifiedBy>Jean-Eric Pelouas</cp:lastModifiedBy>
  <cp:lastPrinted>2017-10-30T11:22:37Z</cp:lastPrinted>
  <dcterms:created xsi:type="dcterms:W3CDTF">2003-07-03T09:36:45Z</dcterms:created>
  <dcterms:modified xsi:type="dcterms:W3CDTF">2017-11-08T18:43:35Z</dcterms:modified>
</cp:coreProperties>
</file>