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tables/table1.xml" ContentType="application/vnd.openxmlformats-officedocument.spreadsheetml.table+xml"/>
  <Override PartName="/xl/pivotTables/pivotTable2.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mc:AlternateContent xmlns:mc="http://schemas.openxmlformats.org/markup-compatibility/2006">
    <mc:Choice Requires="x15">
      <x15ac:absPath xmlns:x15ac="http://schemas.microsoft.com/office/spreadsheetml/2010/11/ac" url="C:\Users\jeane\Downloads\"/>
    </mc:Choice>
  </mc:AlternateContent>
  <xr:revisionPtr revIDLastSave="0" documentId="13_ncr:1_{127EF1DC-48E0-4E3E-AFDF-E7F7375948E7}" xr6:coauthVersionLast="45" xr6:coauthVersionMax="45" xr10:uidLastSave="{00000000-0000-0000-0000-000000000000}"/>
  <bookViews>
    <workbookView xWindow="-120" yWindow="-120" windowWidth="24240" windowHeight="13740" activeTab="2" xr2:uid="{00000000-000D-0000-FFFF-FFFF00000000}"/>
  </bookViews>
  <sheets>
    <sheet name="Feuil1" sheetId="1" r:id="rId1"/>
    <sheet name="TCD" sheetId="3" r:id="rId2"/>
    <sheet name="Données" sheetId="2" r:id="rId3"/>
  </sheets>
  <externalReferences>
    <externalReference r:id="rId4"/>
  </externalReferences>
  <definedNames>
    <definedName name="_xlnm._FilterDatabase" localSheetId="2" hidden="1">Données!$A$1:$I$18</definedName>
    <definedName name="_xlnm._FilterDatabase" localSheetId="0" hidden="1">Feuil1!$A$1:$I$35</definedName>
    <definedName name="Liste_Ass">[1]Listes!$B$1:$B$7</definedName>
    <definedName name="Liste_RO">[1]Listes!$A$1:$A$7</definedName>
    <definedName name="Slicer_Equipier">#N/A</definedName>
  </definedNames>
  <calcPr calcId="191029"/>
  <pivotCaches>
    <pivotCache cacheId="0" r:id="rId5"/>
    <pivotCache cacheId="1" r:id="rId6"/>
  </pivotCaches>
  <extLst>
    <ext xmlns:x14="http://schemas.microsoft.com/office/spreadsheetml/2009/9/main" uri="{BBE1A952-AA13-448e-AADC-164F8A28A991}">
      <x14:slicerCaches>
        <x14:slicerCache r:id="rId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8" i="2" l="1"/>
  <c r="H17" i="2"/>
  <c r="H16" i="2"/>
  <c r="H15" i="2"/>
  <c r="H14" i="2"/>
  <c r="H13" i="2"/>
  <c r="H12" i="2"/>
  <c r="H11" i="2"/>
  <c r="H10" i="2"/>
  <c r="H9" i="2"/>
  <c r="H8" i="2"/>
  <c r="H7" i="2"/>
  <c r="H6" i="2"/>
  <c r="H5" i="2"/>
  <c r="H4" i="2"/>
  <c r="H3" i="2"/>
  <c r="H2" i="2"/>
  <c r="L2" i="1" l="1"/>
  <c r="L3" i="1"/>
  <c r="L4" i="1"/>
  <c r="L5" i="1"/>
  <c r="L6" i="1"/>
  <c r="L7" i="1"/>
  <c r="L8" i="1"/>
  <c r="L9" i="1"/>
  <c r="L10" i="1"/>
  <c r="L11" i="1"/>
  <c r="M12" i="1"/>
  <c r="N12" i="1"/>
  <c r="O12" i="1"/>
  <c r="P12" i="1"/>
  <c r="Q12" i="1"/>
  <c r="R12" i="1"/>
  <c r="S12" i="1"/>
  <c r="H3" i="1"/>
  <c r="H4" i="1"/>
  <c r="H5" i="1"/>
  <c r="H6" i="1"/>
  <c r="H7" i="1"/>
  <c r="H8" i="1"/>
  <c r="H9" i="1"/>
  <c r="H10" i="1"/>
  <c r="H11" i="1"/>
  <c r="H12" i="1"/>
  <c r="H13" i="1"/>
  <c r="H15" i="1"/>
  <c r="H16" i="1"/>
  <c r="H14" i="1"/>
  <c r="H17" i="1"/>
  <c r="H18" i="1"/>
  <c r="H2" i="1"/>
  <c r="L12" i="1"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4009E2D-6926-4F29-9790-3FC95C4FC12C}" keepAlive="1" name="Query - Données" description="Connection to the 'Données' query in the workbook." type="5" refreshedVersion="6" background="1">
    <dbPr connection="Provider=Microsoft.Mashup.OleDb.1;Data Source=$Workbook$;Location=Données;Extended Properties=&quot;&quot;" command="SELECT * FROM [Données]"/>
  </connection>
</connections>
</file>

<file path=xl/sharedStrings.xml><?xml version="1.0" encoding="utf-8"?>
<sst xmlns="http://schemas.openxmlformats.org/spreadsheetml/2006/main" count="298" uniqueCount="80">
  <si>
    <t>OPERATION</t>
  </si>
  <si>
    <t>Prog</t>
  </si>
  <si>
    <t>RO</t>
  </si>
  <si>
    <t>ASSISTANTE</t>
  </si>
  <si>
    <t>Anne Caze (Plaine St Paul)</t>
  </si>
  <si>
    <t>BBL</t>
  </si>
  <si>
    <t>DBE</t>
  </si>
  <si>
    <t>SRI</t>
  </si>
  <si>
    <t>Benoite Boulard (PIVET-VELIN)</t>
  </si>
  <si>
    <t>YFR</t>
  </si>
  <si>
    <t>DAM</t>
  </si>
  <si>
    <t xml:space="preserve">Bouton d'Or </t>
  </si>
  <si>
    <t>Christiane - Amata (HE 168) LLS</t>
  </si>
  <si>
    <t>MHO</t>
  </si>
  <si>
    <t>Christiane - Amata (HE 168) LLTS</t>
  </si>
  <si>
    <t>Coco Huet (Parc à Moutons)</t>
  </si>
  <si>
    <t>FAHAM (Ilôt 5.6)</t>
  </si>
  <si>
    <t>FANFAN</t>
  </si>
  <si>
    <t>FANJAN (Ilot 6.2)</t>
  </si>
  <si>
    <t>Flamboyants (Avenue Raymond Barre)</t>
  </si>
  <si>
    <t>Fleurs jaunes (Ilôt 6.1)</t>
  </si>
  <si>
    <t>VAF</t>
  </si>
  <si>
    <t>DBA</t>
  </si>
  <si>
    <t>TQU</t>
  </si>
  <si>
    <t>MMA</t>
  </si>
  <si>
    <t>MTG</t>
  </si>
  <si>
    <t>FHO</t>
  </si>
  <si>
    <t>Harry PAYET (Les Mimosas)</t>
  </si>
  <si>
    <t>Hélène TONRU (RPA mixte St Philippe)</t>
  </si>
  <si>
    <t>Jean MOREL (Amaryllis)</t>
  </si>
  <si>
    <t>Josepha Fontaine</t>
  </si>
  <si>
    <t>Kakis</t>
  </si>
  <si>
    <t>Lacaussade 3</t>
  </si>
  <si>
    <t xml:space="preserve">Laurency </t>
  </si>
  <si>
    <t xml:space="preserve">Les Platanes </t>
  </si>
  <si>
    <t>GGO</t>
  </si>
  <si>
    <t>DAM / VAF</t>
  </si>
  <si>
    <t>Lié ETHEVE (Poker As 2)</t>
  </si>
  <si>
    <t xml:space="preserve">Manapany </t>
  </si>
  <si>
    <t>Max GOBETTI (AUBEPINES)</t>
  </si>
  <si>
    <t>Rue de l'Eglise</t>
  </si>
  <si>
    <t>Takamaka</t>
  </si>
  <si>
    <r>
      <rPr>
        <b/>
        <sz val="11"/>
        <color rgb="FFFF0000"/>
        <rFont val="Calibri"/>
        <family val="2"/>
        <scheme val="minor"/>
      </rPr>
      <t>VEFA</t>
    </r>
    <r>
      <rPr>
        <b/>
        <sz val="11"/>
        <color theme="1"/>
        <rFont val="Calibri"/>
        <family val="2"/>
        <scheme val="minor"/>
      </rPr>
      <t xml:space="preserve"> CROUS St Pierre</t>
    </r>
  </si>
  <si>
    <r>
      <rPr>
        <b/>
        <sz val="11"/>
        <color rgb="FFFF0000"/>
        <rFont val="Calibri"/>
        <family val="2"/>
        <scheme val="minor"/>
      </rPr>
      <t>VEFA</t>
    </r>
    <r>
      <rPr>
        <b/>
        <sz val="11"/>
        <color theme="1"/>
        <rFont val="Calibri"/>
        <family val="2"/>
        <scheme val="minor"/>
      </rPr>
      <t xml:space="preserve"> CROUS Tampon</t>
    </r>
  </si>
  <si>
    <r>
      <rPr>
        <b/>
        <sz val="11"/>
        <color rgb="FFFF0000"/>
        <rFont val="Calibri"/>
        <family val="2"/>
        <scheme val="minor"/>
      </rPr>
      <t>VEFA</t>
    </r>
    <r>
      <rPr>
        <b/>
        <sz val="11"/>
        <rFont val="Calibri"/>
        <family val="2"/>
        <scheme val="minor"/>
      </rPr>
      <t xml:space="preserve"> LOULOU PITOU (LA SAFRANIERE)</t>
    </r>
  </si>
  <si>
    <r>
      <rPr>
        <b/>
        <sz val="11"/>
        <color rgb="FFFF0000"/>
        <rFont val="Calibri"/>
        <family val="2"/>
        <scheme val="minor"/>
      </rPr>
      <t>VEFA</t>
    </r>
    <r>
      <rPr>
        <b/>
        <sz val="11"/>
        <rFont val="Calibri"/>
        <family val="2"/>
        <scheme val="minor"/>
      </rPr>
      <t xml:space="preserve"> Maurice Lebon</t>
    </r>
  </si>
  <si>
    <r>
      <rPr>
        <b/>
        <sz val="11"/>
        <color rgb="FFFF0000"/>
        <rFont val="Calibri"/>
        <family val="2"/>
        <scheme val="minor"/>
      </rPr>
      <t>VEFA</t>
    </r>
    <r>
      <rPr>
        <b/>
        <sz val="11"/>
        <rFont val="Calibri"/>
        <family val="2"/>
        <scheme val="minor"/>
      </rPr>
      <t xml:space="preserve"> Paule &amp; Gaston</t>
    </r>
  </si>
  <si>
    <r>
      <t xml:space="preserve">VEFA </t>
    </r>
    <r>
      <rPr>
        <b/>
        <sz val="11"/>
        <rFont val="Calibri"/>
        <family val="2"/>
        <scheme val="minor"/>
      </rPr>
      <t>Petunias</t>
    </r>
  </si>
  <si>
    <t>Lycée SCHOELCHER</t>
  </si>
  <si>
    <t>BATIMENT M</t>
  </si>
  <si>
    <t>Retours OK</t>
  </si>
  <si>
    <t>ECL</t>
  </si>
  <si>
    <t>ECL/NLE</t>
  </si>
  <si>
    <t>NLE</t>
  </si>
  <si>
    <t>trop tôt</t>
  </si>
  <si>
    <t>DATE</t>
  </si>
  <si>
    <t>?</t>
  </si>
  <si>
    <t xml:space="preserve">Tamariniers </t>
  </si>
  <si>
    <t xml:space="preserve">Barrage </t>
  </si>
  <si>
    <t xml:space="preserve">TQU </t>
  </si>
  <si>
    <t>N</t>
  </si>
  <si>
    <t xml:space="preserve">YFR  </t>
  </si>
  <si>
    <t>Colonne1</t>
  </si>
  <si>
    <t>08/04/2020</t>
  </si>
  <si>
    <t>09/04/2020</t>
  </si>
  <si>
    <t>10/04/2020</t>
  </si>
  <si>
    <t>13/04/2020</t>
  </si>
  <si>
    <t>14/04/2020</t>
  </si>
  <si>
    <t>15/04/2020</t>
  </si>
  <si>
    <t>16/04/2020</t>
  </si>
  <si>
    <t>17/04/2020</t>
  </si>
  <si>
    <t>Total général</t>
  </si>
  <si>
    <t>Nombre de DATE</t>
  </si>
  <si>
    <t>1</t>
  </si>
  <si>
    <r>
      <t xml:space="preserve">VEFA </t>
    </r>
    <r>
      <rPr>
        <sz val="11"/>
        <rFont val="Calibri"/>
        <family val="2"/>
        <scheme val="minor"/>
      </rPr>
      <t>Petunias</t>
    </r>
  </si>
  <si>
    <r>
      <rPr>
        <sz val="11"/>
        <color rgb="FFFF0000"/>
        <rFont val="Calibri"/>
        <family val="2"/>
        <scheme val="minor"/>
      </rPr>
      <t>VEFA</t>
    </r>
    <r>
      <rPr>
        <sz val="11"/>
        <color theme="1"/>
        <rFont val="Calibri"/>
        <family val="2"/>
        <scheme val="minor"/>
      </rPr>
      <t xml:space="preserve"> Paule &amp; Gaston</t>
    </r>
  </si>
  <si>
    <t>2</t>
  </si>
  <si>
    <t>3</t>
  </si>
  <si>
    <t>Grand Total</t>
  </si>
  <si>
    <t>Nombre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</si>
</sst>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dd/mm/yy;@"/>
  </numFmts>
  <fonts count="8" x14ac:knownFonts="1">
    <font>
      <sz val="11"/>
      <color theme="1"/>
      <name val="Calibri"/>
      <family val="2"/>
      <scheme val="minor"/>
    </font>
    <font>
      <sz val="11"/>
      <color theme="1"/>
      <name val="Calibri"/>
      <family val="2"/>
      <scheme val="minor"/>
    </font>
    <font>
      <b/>
      <sz val="11"/>
      <color theme="1"/>
      <name val="Calibri"/>
      <family val="2"/>
      <scheme val="minor"/>
    </font>
    <font>
      <b/>
      <sz val="12"/>
      <name val="Calibri"/>
      <family val="2"/>
      <scheme val="minor"/>
    </font>
    <font>
      <b/>
      <sz val="11"/>
      <name val="Calibri"/>
      <family val="2"/>
      <scheme val="minor"/>
    </font>
    <font>
      <sz val="11"/>
      <name val="Calibri"/>
      <family val="2"/>
      <scheme val="minor"/>
    </font>
    <font>
      <b/>
      <sz val="11"/>
      <color rgb="FFFF0000"/>
      <name val="Calibri"/>
      <family val="2"/>
      <scheme val="minor"/>
    </font>
    <font>
      <sz val="11"/>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1" tint="0.499984740745262"/>
        <bgColor indexed="64"/>
      </patternFill>
    </fill>
    <fill>
      <patternFill patternType="solid">
        <fgColor rgb="FFFFFF00"/>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31">
    <xf numFmtId="0" fontId="0" fillId="0" borderId="0" xfId="0"/>
    <xf numFmtId="0" fontId="3" fillId="2" borderId="1"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3"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165" fontId="0" fillId="2"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4" fillId="4" borderId="1" xfId="0" applyFont="1" applyFill="1" applyBorder="1" applyAlignment="1">
      <alignment horizontal="center" vertical="center"/>
    </xf>
    <xf numFmtId="0" fontId="0"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2" fillId="4" borderId="1" xfId="0" applyFont="1" applyFill="1" applyBorder="1" applyAlignment="1">
      <alignment horizontal="center" vertical="center"/>
    </xf>
    <xf numFmtId="165" fontId="0" fillId="4" borderId="1" xfId="0" applyNumberFormat="1" applyFont="1" applyFill="1" applyBorder="1" applyAlignment="1">
      <alignment horizontal="center" vertical="center"/>
    </xf>
    <xf numFmtId="0" fontId="3" fillId="2" borderId="1" xfId="1" applyNumberFormat="1" applyFont="1" applyFill="1" applyBorder="1" applyAlignment="1">
      <alignment horizontal="center" vertical="center" wrapText="1"/>
    </xf>
    <xf numFmtId="0" fontId="4" fillId="5" borderId="1" xfId="0" applyFont="1" applyFill="1" applyBorder="1" applyAlignment="1">
      <alignment horizontal="center" vertical="center" wrapText="1"/>
    </xf>
    <xf numFmtId="0" fontId="0" fillId="5" borderId="1" xfId="0" applyFont="1" applyFill="1" applyBorder="1" applyAlignment="1">
      <alignment horizontal="center" vertical="center"/>
    </xf>
    <xf numFmtId="0" fontId="4" fillId="5" borderId="1" xfId="0" applyFont="1" applyFill="1" applyBorder="1" applyAlignment="1">
      <alignment horizontal="center" vertical="center"/>
    </xf>
    <xf numFmtId="165" fontId="0" fillId="5" borderId="1" xfId="0" applyNumberFormat="1" applyFont="1" applyFill="1" applyBorder="1" applyAlignment="1">
      <alignment horizontal="center" vertical="center"/>
    </xf>
    <xf numFmtId="14" fontId="0" fillId="5"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14" fontId="2" fillId="5" borderId="1" xfId="0" applyNumberFormat="1" applyFont="1" applyFill="1" applyBorder="1" applyAlignment="1">
      <alignment horizontal="center" vertical="center"/>
    </xf>
    <xf numFmtId="0" fontId="6"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14" fontId="4" fillId="5" borderId="1" xfId="0" applyNumberFormat="1" applyFont="1" applyFill="1" applyBorder="1" applyAlignment="1">
      <alignment horizontal="center" vertical="center"/>
    </xf>
    <xf numFmtId="1" fontId="0" fillId="5" borderId="1" xfId="0" applyNumberFormat="1" applyFont="1" applyFill="1" applyBorder="1" applyAlignment="1">
      <alignment horizontal="center" vertical="center"/>
    </xf>
    <xf numFmtId="14" fontId="0" fillId="0" borderId="0" xfId="0" applyNumberFormat="1"/>
    <xf numFmtId="0" fontId="0" fillId="0" borderId="0" xfId="0" pivotButton="1"/>
    <xf numFmtId="0" fontId="0" fillId="0" borderId="0" xfId="0" applyNumberFormat="1"/>
  </cellXfs>
  <cellStyles count="2">
    <cellStyle name="Comma" xfId="1" builtinId="3"/>
    <cellStyle name="Normal" xfId="0" builtinId="0"/>
  </cellStyles>
  <dxfs count="3">
    <dxf>
      <numFmt numFmtId="19" formatCode="dd/mm/yyyy"/>
    </dxf>
    <dxf>
      <numFmt numFmtId="0" formatCode="General"/>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microsoft.com/office/2007/relationships/slicerCache" Target="slicerCaches/slicerCache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2.xml"/><Relationship Id="rId11" Type="http://schemas.openxmlformats.org/officeDocument/2006/relationships/sharedStrings" Target="sharedStrings.xml"/><Relationship Id="rId5" Type="http://schemas.openxmlformats.org/officeDocument/2006/relationships/pivotCacheDefinition" Target="pivotCache/pivotCacheDefinition1.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connections" Target="connections.xml"/></Relationships>
</file>

<file path=xl/drawings/drawing1.xml><?xml version="1.0" encoding="utf-8"?>
<xdr:wsDr xmlns:xdr="http://schemas.openxmlformats.org/drawingml/2006/spreadsheetDrawing" xmlns:a="http://schemas.openxmlformats.org/drawingml/2006/main">
  <xdr:twoCellAnchor editAs="oneCell">
    <xdr:from>
      <xdr:col>1</xdr:col>
      <xdr:colOff>4762</xdr:colOff>
      <xdr:row>1</xdr:row>
      <xdr:rowOff>0</xdr:rowOff>
    </xdr:from>
    <xdr:to>
      <xdr:col>3</xdr:col>
      <xdr:colOff>376237</xdr:colOff>
      <xdr:row>4</xdr:row>
      <xdr:rowOff>66675</xdr:rowOff>
    </xdr:to>
    <mc:AlternateContent xmlns:mc="http://schemas.openxmlformats.org/markup-compatibility/2006" xmlns:a14="http://schemas.microsoft.com/office/drawing/2010/main">
      <mc:Choice Requires="a14">
        <xdr:graphicFrame macro="">
          <xdr:nvGraphicFramePr>
            <xdr:cNvPr id="2" name="Equipier">
              <a:extLst>
                <a:ext uri="{FF2B5EF4-FFF2-40B4-BE49-F238E27FC236}">
                  <a16:creationId xmlns:a16="http://schemas.microsoft.com/office/drawing/2014/main" id="{F96BE348-8DEA-4913-ADC7-8D6D94A01F3F}"/>
                </a:ext>
              </a:extLst>
            </xdr:cNvPr>
            <xdr:cNvGraphicFramePr/>
          </xdr:nvGraphicFramePr>
          <xdr:xfrm>
            <a:off x="0" y="0"/>
            <a:ext cx="0" cy="0"/>
          </xdr:xfrm>
          <a:graphic>
            <a:graphicData uri="http://schemas.microsoft.com/office/drawing/2010/slicer">
              <sle:slicer xmlns:sle="http://schemas.microsoft.com/office/drawing/2010/slicer" name="Equipier"/>
            </a:graphicData>
          </a:graphic>
        </xdr:graphicFrame>
      </mc:Choice>
      <mc:Fallback xmlns="">
        <xdr:sp macro="" textlink="">
          <xdr:nvSpPr>
            <xdr:cNvPr id="0" name=""/>
            <xdr:cNvSpPr>
              <a:spLocks noTextEdit="1"/>
            </xdr:cNvSpPr>
          </xdr:nvSpPr>
          <xdr:spPr>
            <a:xfrm>
              <a:off x="119062" y="190500"/>
              <a:ext cx="1828800" cy="63817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01\Organisation\4%20-%20DOP\40%20-%20%20DOP%20G&#233;n&#233;ral\suivi%20d'activit&#233;\PCA\3.%20TABLEAUX%20DE%20BORD\Tableau%20de%20bord%20NBL\Tableau%20suivi%20financement%20r&#233;ca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ds propres"/>
      <sheetName val="SYNTHESE"/>
      <sheetName val="Données initiales"/>
      <sheetName val="Listes"/>
      <sheetName val="Evolution des livraisons"/>
      <sheetName val="Evolution des OS"/>
      <sheetName val="Structure plan financement"/>
      <sheetName val="Evolution LBU"/>
      <sheetName val="CGLLS"/>
      <sheetName val="STAT REHAB"/>
      <sheetName val="Prix VEFA"/>
      <sheetName val="PROG par bassin"/>
      <sheetName val="PROG par type"/>
      <sheetName val="REHAB"/>
      <sheetName val="Prospections  abandons"/>
      <sheetName val="TCD REHAB"/>
      <sheetName val="Structure PRP"/>
      <sheetName val="St Jo"/>
      <sheetName val="Répartition commune"/>
      <sheetName val="avant 2011"/>
    </sheetNames>
    <sheetDataSet>
      <sheetData sheetId="0"/>
      <sheetData sheetId="1"/>
      <sheetData sheetId="2"/>
      <sheetData sheetId="3">
        <row r="1">
          <cell r="A1" t="str">
            <v>BBL</v>
          </cell>
          <cell r="B1" t="str">
            <v>DBA</v>
          </cell>
        </row>
        <row r="2">
          <cell r="A2" t="str">
            <v>FHO</v>
          </cell>
          <cell r="B2" t="str">
            <v>DBE</v>
          </cell>
        </row>
        <row r="3">
          <cell r="A3" t="str">
            <v>JER</v>
          </cell>
          <cell r="B3" t="str">
            <v>ECL</v>
          </cell>
        </row>
        <row r="4">
          <cell r="A4" t="str">
            <v>MHO</v>
          </cell>
          <cell r="B4" t="str">
            <v>MMA</v>
          </cell>
        </row>
        <row r="5">
          <cell r="A5" t="str">
            <v>MTG</v>
          </cell>
          <cell r="B5" t="str">
            <v>NLE</v>
          </cell>
        </row>
        <row r="6">
          <cell r="A6" t="str">
            <v>TQU</v>
          </cell>
          <cell r="B6" t="str">
            <v>SRI</v>
          </cell>
        </row>
        <row r="7">
          <cell r="A7" t="str">
            <v>YFR</v>
          </cell>
          <cell r="B7" t="str">
            <v>VAF</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3928.425718055558" createdVersion="6" refreshedVersion="6" minRefreshableVersion="3" recordCount="17" xr:uid="{FC60BD45-74A1-4B78-AF34-7E233FAF2858}">
  <cacheSource type="worksheet">
    <worksheetSource ref="A1:I18" sheet="Feuil1"/>
  </cacheSource>
  <cacheFields count="9">
    <cacheField name="OPERATION" numFmtId="0">
      <sharedItems/>
    </cacheField>
    <cacheField name="Prog" numFmtId="0">
      <sharedItems containsString="0" containsBlank="1" containsNumber="1" containsInteger="1" minValue="2012" maxValue="2016"/>
    </cacheField>
    <cacheField name="RO" numFmtId="0">
      <sharedItems containsBlank="1"/>
    </cacheField>
    <cacheField name="ASSISTANTE" numFmtId="0">
      <sharedItems containsBlank="1"/>
    </cacheField>
    <cacheField name="1" numFmtId="0">
      <sharedItems count="9">
        <s v="SRI"/>
        <s v="TQU "/>
        <s v="ECL"/>
        <s v="VAF"/>
        <s v="YFR  "/>
        <s v="FHO"/>
        <s v="TQU"/>
        <s v="YFR"/>
        <s v="BBL"/>
      </sharedItems>
    </cacheField>
    <cacheField name="2" numFmtId="0">
      <sharedItems/>
    </cacheField>
    <cacheField name="3" numFmtId="0">
      <sharedItems containsBlank="1"/>
    </cacheField>
    <cacheField name="N" numFmtId="1">
      <sharedItems containsSemiMixedTypes="0" containsString="0" containsNumber="1" containsInteger="1" minValue="2" maxValue="3"/>
    </cacheField>
    <cacheField name="DATE" numFmtId="14">
      <sharedItems containsSemiMixedTypes="0" containsNonDate="0" containsDate="1" containsString="0" minDate="2020-04-08T00:00:00" maxDate="2020-04-18T00:00:00" count="8">
        <d v="2020-04-08T00:00:00"/>
        <d v="2020-04-09T00:00:00"/>
        <d v="2020-04-10T00:00:00"/>
        <d v="2020-04-13T00:00:00"/>
        <d v="2020-04-14T00:00:00"/>
        <d v="2020-04-15T00:00:00"/>
        <d v="2020-04-16T00:00:00"/>
        <d v="2020-04-17T00:00:00"/>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3928.507308101849" backgroundQuery="1" createdVersion="6" refreshedVersion="6" minRefreshableVersion="3" recordCount="40" xr:uid="{C03D989D-9325-4C8F-B180-85CD7FB60341}">
  <cacheSource type="external" connectionId="1"/>
  <cacheFields count="3">
    <cacheField name="DATE" numFmtId="0">
      <sharedItems containsSemiMixedTypes="0" containsNonDate="0" containsDate="1" containsString="0" minDate="2020-04-08T00:00:00" maxDate="2020-04-18T00:00:00" count="8">
        <d v="2020-04-08T00:00:00"/>
        <d v="2020-04-09T00:00:00"/>
        <d v="2020-04-10T00:00:00"/>
        <d v="2020-04-13T00:00:00"/>
        <d v="2020-04-14T00:00:00"/>
        <d v="2020-04-15T00:00:00"/>
        <d v="2020-04-16T00:00:00"/>
        <d v="2020-04-17T00:00:00"/>
      </sharedItems>
    </cacheField>
    <cacheField name="Equipier" numFmtId="0">
      <sharedItems count="3">
        <s v="1"/>
        <s v="2"/>
        <s v="3"/>
      </sharedItems>
    </cacheField>
    <cacheField name="Valeur" numFmtId="0">
      <sharedItems count="12">
        <s v="SRI"/>
        <s v="DBE"/>
        <s v="TQU "/>
        <s v="VAF"/>
        <s v="ECL"/>
        <s v="NLE"/>
        <s v="DBA"/>
        <s v="YFR  "/>
        <s v="FHO"/>
        <s v="TQU"/>
        <s v="YFR"/>
        <s v="BBL"/>
      </sharedItems>
    </cacheField>
  </cacheFields>
  <extLst>
    <ext xmlns:x14="http://schemas.microsoft.com/office/spreadsheetml/2009/9/main" uri="{725AE2AE-9491-48be-B2B4-4EB974FC3084}">
      <x14:pivotCacheDefinition pivotCacheId="1236889460"/>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
  <r>
    <s v="Bouton d'Or "/>
    <n v="2012"/>
    <m/>
    <m/>
    <x v="0"/>
    <s v="DBE"/>
    <m/>
    <n v="2"/>
    <x v="0"/>
  </r>
  <r>
    <s v="Tamariniers "/>
    <n v="2013"/>
    <s v="TQU"/>
    <s v="VAF"/>
    <x v="1"/>
    <s v="VAF"/>
    <m/>
    <n v="2"/>
    <x v="0"/>
  </r>
  <r>
    <s v="Max GOBETTI (AUBEPINES)"/>
    <n v="2012"/>
    <m/>
    <s v="ECL"/>
    <x v="2"/>
    <s v="NLE"/>
    <m/>
    <n v="2"/>
    <x v="1"/>
  </r>
  <r>
    <s v="Laurency "/>
    <n v="2012"/>
    <m/>
    <s v="GGO"/>
    <x v="3"/>
    <s v="DBA"/>
    <m/>
    <n v="2"/>
    <x v="1"/>
  </r>
  <r>
    <s v="VEFA Petunias"/>
    <n v="2014"/>
    <s v="YFR"/>
    <s v="DBA"/>
    <x v="4"/>
    <s v="DBA"/>
    <m/>
    <n v="2"/>
    <x v="2"/>
  </r>
  <r>
    <s v="Benoite Boulard (PIVET-VELIN)"/>
    <n v="2013"/>
    <s v="YFR"/>
    <s v="DAM"/>
    <x v="4"/>
    <s v="DBA"/>
    <s v="VAF"/>
    <n v="3"/>
    <x v="2"/>
  </r>
  <r>
    <s v="Rue de l'Eglise"/>
    <n v="2013"/>
    <m/>
    <s v="DAM"/>
    <x v="0"/>
    <s v="DBE"/>
    <m/>
    <n v="2"/>
    <x v="3"/>
  </r>
  <r>
    <s v="FANFAN"/>
    <n v="2013"/>
    <m/>
    <s v="DAM"/>
    <x v="2"/>
    <s v="NLE"/>
    <m/>
    <n v="2"/>
    <x v="3"/>
  </r>
  <r>
    <s v="Takamaka"/>
    <n v="2013"/>
    <s v="FHO"/>
    <s v="VAF"/>
    <x v="5"/>
    <s v="DBA"/>
    <s v="VAF"/>
    <n v="3"/>
    <x v="4"/>
  </r>
  <r>
    <s v="Lacaussade 3"/>
    <n v="2015"/>
    <s v="TQU"/>
    <s v="DAM"/>
    <x v="6"/>
    <s v="ECL"/>
    <s v="NLE"/>
    <n v="3"/>
    <x v="4"/>
  </r>
  <r>
    <s v="Coco Huet (Parc à Moutons)"/>
    <n v="2013"/>
    <s v="YFR"/>
    <s v="DBA"/>
    <x v="4"/>
    <s v="DBA"/>
    <m/>
    <n v="2"/>
    <x v="5"/>
  </r>
  <r>
    <s v="VEFA Paule &amp; Gaston"/>
    <n v="2016"/>
    <s v="YFR"/>
    <s v="DAM"/>
    <x v="7"/>
    <s v="DBA"/>
    <m/>
    <n v="2"/>
    <x v="5"/>
  </r>
  <r>
    <s v="Manapany "/>
    <n v="2014"/>
    <s v="FHO"/>
    <s v="VAF"/>
    <x v="5"/>
    <s v="VAF"/>
    <m/>
    <n v="2"/>
    <x v="5"/>
  </r>
  <r>
    <s v="Anne Caze (Plaine St Paul)"/>
    <n v="2015"/>
    <s v="BBL"/>
    <s v="DBE"/>
    <x v="8"/>
    <s v="SRI"/>
    <s v="DBE"/>
    <n v="3"/>
    <x v="6"/>
  </r>
  <r>
    <s v="BATIMENT M"/>
    <m/>
    <s v="BBL"/>
    <m/>
    <x v="8"/>
    <s v="SRI"/>
    <s v="DBE"/>
    <n v="3"/>
    <x v="6"/>
  </r>
  <r>
    <s v="Lycée SCHOELCHER"/>
    <m/>
    <s v="BBL"/>
    <s v="DBA"/>
    <x v="8"/>
    <s v="DBA"/>
    <s v="VAF"/>
    <n v="3"/>
    <x v="7"/>
  </r>
  <r>
    <s v="Fleurs jaunes (Ilôt 6.1)"/>
    <n v="2014"/>
    <s v="FHO"/>
    <s v="VAF"/>
    <x v="5"/>
    <s v="VAF"/>
    <m/>
    <n v="2"/>
    <x v="7"/>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0">
  <r>
    <x v="0"/>
    <x v="0"/>
    <x v="0"/>
  </r>
  <r>
    <x v="0"/>
    <x v="1"/>
    <x v="1"/>
  </r>
  <r>
    <x v="0"/>
    <x v="0"/>
    <x v="2"/>
  </r>
  <r>
    <x v="0"/>
    <x v="1"/>
    <x v="3"/>
  </r>
  <r>
    <x v="1"/>
    <x v="0"/>
    <x v="4"/>
  </r>
  <r>
    <x v="1"/>
    <x v="1"/>
    <x v="5"/>
  </r>
  <r>
    <x v="1"/>
    <x v="0"/>
    <x v="3"/>
  </r>
  <r>
    <x v="1"/>
    <x v="1"/>
    <x v="6"/>
  </r>
  <r>
    <x v="2"/>
    <x v="0"/>
    <x v="7"/>
  </r>
  <r>
    <x v="2"/>
    <x v="1"/>
    <x v="6"/>
  </r>
  <r>
    <x v="2"/>
    <x v="0"/>
    <x v="7"/>
  </r>
  <r>
    <x v="2"/>
    <x v="1"/>
    <x v="6"/>
  </r>
  <r>
    <x v="2"/>
    <x v="2"/>
    <x v="3"/>
  </r>
  <r>
    <x v="3"/>
    <x v="0"/>
    <x v="0"/>
  </r>
  <r>
    <x v="3"/>
    <x v="1"/>
    <x v="1"/>
  </r>
  <r>
    <x v="3"/>
    <x v="0"/>
    <x v="4"/>
  </r>
  <r>
    <x v="3"/>
    <x v="1"/>
    <x v="5"/>
  </r>
  <r>
    <x v="4"/>
    <x v="0"/>
    <x v="8"/>
  </r>
  <r>
    <x v="4"/>
    <x v="1"/>
    <x v="6"/>
  </r>
  <r>
    <x v="4"/>
    <x v="2"/>
    <x v="3"/>
  </r>
  <r>
    <x v="4"/>
    <x v="0"/>
    <x v="9"/>
  </r>
  <r>
    <x v="4"/>
    <x v="1"/>
    <x v="4"/>
  </r>
  <r>
    <x v="4"/>
    <x v="2"/>
    <x v="5"/>
  </r>
  <r>
    <x v="5"/>
    <x v="0"/>
    <x v="7"/>
  </r>
  <r>
    <x v="5"/>
    <x v="1"/>
    <x v="6"/>
  </r>
  <r>
    <x v="5"/>
    <x v="0"/>
    <x v="10"/>
  </r>
  <r>
    <x v="5"/>
    <x v="1"/>
    <x v="6"/>
  </r>
  <r>
    <x v="5"/>
    <x v="0"/>
    <x v="8"/>
  </r>
  <r>
    <x v="5"/>
    <x v="1"/>
    <x v="3"/>
  </r>
  <r>
    <x v="6"/>
    <x v="0"/>
    <x v="11"/>
  </r>
  <r>
    <x v="6"/>
    <x v="1"/>
    <x v="0"/>
  </r>
  <r>
    <x v="6"/>
    <x v="2"/>
    <x v="1"/>
  </r>
  <r>
    <x v="6"/>
    <x v="0"/>
    <x v="11"/>
  </r>
  <r>
    <x v="6"/>
    <x v="1"/>
    <x v="0"/>
  </r>
  <r>
    <x v="6"/>
    <x v="2"/>
    <x v="1"/>
  </r>
  <r>
    <x v="7"/>
    <x v="0"/>
    <x v="11"/>
  </r>
  <r>
    <x v="7"/>
    <x v="1"/>
    <x v="6"/>
  </r>
  <r>
    <x v="7"/>
    <x v="2"/>
    <x v="3"/>
  </r>
  <r>
    <x v="7"/>
    <x v="0"/>
    <x v="8"/>
  </r>
  <r>
    <x v="7"/>
    <x v="1"/>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A16E56A2-3982-414A-ADAE-5CB36F47DD5A}" name="Tableau croisé dynamique1" cacheId="0" applyNumberFormats="0" applyBorderFormats="0" applyFontFormats="0" applyPatternFormats="0" applyAlignmentFormats="0" applyWidthHeightFormats="1" dataCaption="Valeurs" updatedVersion="6" minRefreshableVersion="3" useAutoFormatting="1" itemPrintTitles="1" createdVersion="6" indent="0" compact="0" compactData="0" multipleFieldFilters="0">
  <location ref="L15:U26" firstHeaderRow="1" firstDataRow="2" firstDataCol="1"/>
  <pivotFields count="9">
    <pivotField compact="0" outline="0" showAll="0"/>
    <pivotField compact="0" outline="0" showAll="0"/>
    <pivotField compact="0" outline="0" showAll="0"/>
    <pivotField compact="0" outline="0" showAll="0"/>
    <pivotField axis="axisRow" compact="0" outline="0" showAll="0">
      <items count="10">
        <item x="8"/>
        <item x="2"/>
        <item x="5"/>
        <item x="0"/>
        <item x="6"/>
        <item x="1"/>
        <item x="3"/>
        <item x="7"/>
        <item x="4"/>
        <item t="default"/>
      </items>
    </pivotField>
    <pivotField compact="0" outline="0" showAll="0"/>
    <pivotField compact="0" outline="0" showAll="0"/>
    <pivotField compact="0" numFmtId="1" outline="0" showAll="0"/>
    <pivotField axis="axisCol" dataField="1" compact="0" numFmtId="14" outline="0" showAll="0">
      <items count="9">
        <item x="0"/>
        <item x="1"/>
        <item x="2"/>
        <item x="3"/>
        <item x="4"/>
        <item x="5"/>
        <item x="6"/>
        <item x="7"/>
        <item t="default"/>
      </items>
    </pivotField>
  </pivotFields>
  <rowFields count="1">
    <field x="4"/>
  </rowFields>
  <rowItems count="10">
    <i>
      <x/>
    </i>
    <i>
      <x v="1"/>
    </i>
    <i>
      <x v="2"/>
    </i>
    <i>
      <x v="3"/>
    </i>
    <i>
      <x v="4"/>
    </i>
    <i>
      <x v="5"/>
    </i>
    <i>
      <x v="6"/>
    </i>
    <i>
      <x v="7"/>
    </i>
    <i>
      <x v="8"/>
    </i>
    <i t="grand">
      <x/>
    </i>
  </rowItems>
  <colFields count="1">
    <field x="8"/>
  </colFields>
  <colItems count="9">
    <i>
      <x/>
    </i>
    <i>
      <x v="1"/>
    </i>
    <i>
      <x v="2"/>
    </i>
    <i>
      <x v="3"/>
    </i>
    <i>
      <x v="4"/>
    </i>
    <i>
      <x v="5"/>
    </i>
    <i>
      <x v="6"/>
    </i>
    <i>
      <x v="7"/>
    </i>
    <i t="grand">
      <x/>
    </i>
  </colItems>
  <dataFields count="1">
    <dataField name="Nombre de DATE"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AEB9E954-12DA-4A9D-9D62-27276F80FA33}" name="PivotTable1" cacheId="1" applyNumberFormats="0" applyBorderFormats="0" applyFontFormats="0" applyPatternFormats="0" applyAlignmentFormats="0" applyWidthHeightFormats="1" dataCaption="Values" updatedVersion="6" minRefreshableVersion="3" useAutoFormatting="1" itemPrintTitles="1" createdVersion="6" indent="0" showHeaders="0" compact="0" compactData="0" multipleFieldFilters="0" fieldListSortAscending="1">
  <location ref="B6:K17" firstHeaderRow="1" firstDataRow="2" firstDataCol="1"/>
  <pivotFields count="3">
    <pivotField axis="axisCol" compact="0" outline="0" showAll="0">
      <items count="9">
        <item x="0"/>
        <item x="1"/>
        <item x="2"/>
        <item x="3"/>
        <item x="4"/>
        <item x="5"/>
        <item x="6"/>
        <item x="7"/>
        <item t="default"/>
      </items>
    </pivotField>
    <pivotField dataField="1" compact="0" outline="0" showAll="0">
      <items count="4">
        <item x="0"/>
        <item h="1" x="1"/>
        <item h="1" x="2"/>
        <item t="default"/>
      </items>
    </pivotField>
    <pivotField axis="axisRow" compact="0" outline="0" showAll="0">
      <items count="13">
        <item x="11"/>
        <item x="6"/>
        <item x="1"/>
        <item x="4"/>
        <item x="8"/>
        <item x="5"/>
        <item x="0"/>
        <item x="9"/>
        <item x="2"/>
        <item x="3"/>
        <item x="10"/>
        <item x="7"/>
        <item t="default"/>
      </items>
    </pivotField>
  </pivotFields>
  <rowFields count="1">
    <field x="2"/>
  </rowFields>
  <rowItems count="10">
    <i>
      <x/>
    </i>
    <i>
      <x v="3"/>
    </i>
    <i>
      <x v="4"/>
    </i>
    <i>
      <x v="6"/>
    </i>
    <i>
      <x v="7"/>
    </i>
    <i>
      <x v="8"/>
    </i>
    <i>
      <x v="9"/>
    </i>
    <i>
      <x v="10"/>
    </i>
    <i>
      <x v="11"/>
    </i>
    <i t="grand">
      <x/>
    </i>
  </rowItems>
  <colFields count="1">
    <field x="0"/>
  </colFields>
  <colItems count="9">
    <i>
      <x/>
    </i>
    <i>
      <x v="1"/>
    </i>
    <i>
      <x v="2"/>
    </i>
    <i>
      <x v="3"/>
    </i>
    <i>
      <x v="4"/>
    </i>
    <i>
      <x v="5"/>
    </i>
    <i>
      <x v="6"/>
    </i>
    <i>
      <x v="7"/>
    </i>
    <i t="grand">
      <x/>
    </i>
  </colItems>
  <dataFields count="1">
    <dataField name="Nombre" fld="1" subtotal="count" baseField="0" baseItem="0"/>
  </dataFields>
  <pivotTableStyleInfo name="PivotStyleMedium1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Equipier" xr10:uid="{55140E54-2091-43D9-AD6A-F37E1FFD99B2}" sourceName="Equipier">
  <pivotTables>
    <pivotTable tabId="3" name="PivotTable1"/>
  </pivotTables>
  <data>
    <tabular pivotCacheId="1236889460">
      <items count="3">
        <i x="0" s="1"/>
        <i x="1"/>
        <i x="2"/>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quipier" xr10:uid="{D9F546BE-8D31-4E02-9162-1B0EB64749B3}" cache="Slicer_Equipier" caption="Equipier" columnCount="3" style="SlicerStyleLight3"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K1:S12" totalsRowCount="1" headerRowDxfId="2">
  <autoFilter ref="K1:S11" xr:uid="{00000000-0009-0000-0100-000001000000}"/>
  <tableColumns count="9">
    <tableColumn id="1" xr3:uid="{00000000-0010-0000-0000-000001000000}" name="Colonne1"/>
    <tableColumn id="2" xr3:uid="{00000000-0010-0000-0000-000002000000}" name="08/04/2020" totalsRowFunction="sum" dataDxfId="1">
      <calculatedColumnFormula>SUMPRODUCT((E2:E18)=K2)*(F2:F18=K2)*(G2:G18=K2)*(I2:I18=Tableau1[[#Headers],[08/04/2020]])</calculatedColumnFormula>
    </tableColumn>
    <tableColumn id="3" xr3:uid="{00000000-0010-0000-0000-000003000000}" name="09/04/2020" totalsRowFunction="sum"/>
    <tableColumn id="4" xr3:uid="{00000000-0010-0000-0000-000004000000}" name="10/04/2020" totalsRowFunction="sum"/>
    <tableColumn id="5" xr3:uid="{00000000-0010-0000-0000-000005000000}" name="13/04/2020" totalsRowFunction="sum"/>
    <tableColumn id="6" xr3:uid="{00000000-0010-0000-0000-000006000000}" name="14/04/2020" totalsRowFunction="sum"/>
    <tableColumn id="7" xr3:uid="{00000000-0010-0000-0000-000007000000}" name="15/04/2020" totalsRowFunction="sum"/>
    <tableColumn id="8" xr3:uid="{00000000-0010-0000-0000-000008000000}" name="16/04/2020" totalsRowFunction="sum"/>
    <tableColumn id="9" xr3:uid="{00000000-0010-0000-0000-000009000000}" name="17/04/2020" totalsRowFunction="sum"/>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36E7C85-AF74-44DE-8739-95C8D11A3314}" name="Données" displayName="Données" ref="A1:I18" totalsRowShown="0">
  <autoFilter ref="A1:I18" xr:uid="{00000000-0009-0000-0000-000000000000}"/>
  <tableColumns count="9">
    <tableColumn id="1" xr3:uid="{0B5CE3D4-0D94-443A-A012-C422279B78ED}" name="OPERATION"/>
    <tableColumn id="2" xr3:uid="{2AC0173F-F45B-418D-880B-3F3C37CDE109}" name="Prog"/>
    <tableColumn id="3" xr3:uid="{1A9C7669-02DE-450B-BE7B-E0765318601B}" name="RO"/>
    <tableColumn id="4" xr3:uid="{3DAF0D10-6CD4-41B2-93D5-FEBB30D38B51}" name="ASSISTANTE"/>
    <tableColumn id="5" xr3:uid="{EDD6361B-F38B-4F1E-B385-B6B4AEE6E8A1}" name="1"/>
    <tableColumn id="6" xr3:uid="{58B3B6AA-EB12-436C-AFC4-5484B2085515}" name="2"/>
    <tableColumn id="7" xr3:uid="{A79AD3A1-0665-486F-BFD3-A2DB61AD3965}" name="3"/>
    <tableColumn id="8" xr3:uid="{5DB0959F-7540-44EE-AA46-C1A5C66BA548}" name="N">
      <calculatedColumnFormula>+COUNTA(E2:G2)</calculatedColumnFormula>
    </tableColumn>
    <tableColumn id="9" xr3:uid="{50694299-8ED0-44E3-A411-7FFC1A6F71F0}" name="DATE" dataDxfId="0"/>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38"/>
  <sheetViews>
    <sheetView topLeftCell="F1" workbookViewId="0">
      <selection activeCell="J14" sqref="J14"/>
    </sheetView>
  </sheetViews>
  <sheetFormatPr defaultColWidth="11.42578125" defaultRowHeight="15" x14ac:dyDescent="0.25"/>
  <cols>
    <col min="1" max="1" width="35.42578125" bestFit="1" customWidth="1"/>
    <col min="3" max="3" width="0" hidden="1" customWidth="1"/>
    <col min="4" max="4" width="15.140625" hidden="1" customWidth="1"/>
    <col min="5" max="9" width="16.140625" customWidth="1"/>
    <col min="11" max="11" width="11.5703125" customWidth="1"/>
    <col min="12" max="12" width="16.140625" bestFit="1" customWidth="1"/>
    <col min="13" max="20" width="10.7109375" bestFit="1" customWidth="1"/>
    <col min="21" max="21" width="12.5703125" bestFit="1" customWidth="1"/>
  </cols>
  <sheetData>
    <row r="1" spans="1:21" ht="15.75" x14ac:dyDescent="0.25">
      <c r="A1" s="1" t="s">
        <v>0</v>
      </c>
      <c r="B1" s="1" t="s">
        <v>1</v>
      </c>
      <c r="C1" s="1" t="s">
        <v>2</v>
      </c>
      <c r="D1" s="1" t="s">
        <v>3</v>
      </c>
      <c r="E1" s="16">
        <v>1</v>
      </c>
      <c r="F1" s="16">
        <v>2</v>
      </c>
      <c r="G1" s="16">
        <v>3</v>
      </c>
      <c r="H1" s="16" t="s">
        <v>60</v>
      </c>
      <c r="I1" s="16" t="s">
        <v>55</v>
      </c>
      <c r="K1" t="s">
        <v>62</v>
      </c>
      <c r="L1" s="28" t="s">
        <v>63</v>
      </c>
      <c r="M1" s="28" t="s">
        <v>64</v>
      </c>
      <c r="N1" s="28" t="s">
        <v>65</v>
      </c>
      <c r="O1" s="28" t="s">
        <v>66</v>
      </c>
      <c r="P1" s="28" t="s">
        <v>67</v>
      </c>
      <c r="Q1" s="28" t="s">
        <v>68</v>
      </c>
      <c r="R1" s="28" t="s">
        <v>69</v>
      </c>
      <c r="S1" s="28" t="s">
        <v>70</v>
      </c>
    </row>
    <row r="2" spans="1:21" x14ac:dyDescent="0.25">
      <c r="A2" s="17" t="s">
        <v>11</v>
      </c>
      <c r="B2" s="18">
        <v>2012</v>
      </c>
      <c r="C2" s="18"/>
      <c r="D2" s="18"/>
      <c r="E2" s="20" t="s">
        <v>7</v>
      </c>
      <c r="F2" s="20" t="s">
        <v>6</v>
      </c>
      <c r="G2" s="20"/>
      <c r="H2" s="27">
        <f>+COUNTA(E2:G2)</f>
        <v>2</v>
      </c>
      <c r="I2" s="23">
        <v>43929</v>
      </c>
      <c r="K2" t="s">
        <v>7</v>
      </c>
      <c r="L2">
        <f>SUMPRODUCT((E2:E18)=K2)*(F2:F18=K2)*(G2:G18=K2)*(I2:I18=Tableau1[[#Headers],[08/04/2020]])</f>
        <v>0</v>
      </c>
    </row>
    <row r="3" spans="1:21" x14ac:dyDescent="0.25">
      <c r="A3" s="19" t="s">
        <v>57</v>
      </c>
      <c r="B3" s="18">
        <v>2013</v>
      </c>
      <c r="C3" s="18" t="s">
        <v>23</v>
      </c>
      <c r="D3" s="18" t="s">
        <v>21</v>
      </c>
      <c r="E3" s="18" t="s">
        <v>59</v>
      </c>
      <c r="F3" s="18" t="s">
        <v>21</v>
      </c>
      <c r="G3" s="18"/>
      <c r="H3" s="27">
        <f t="shared" ref="H3:H18" si="0">+COUNTA(E3:G3)</f>
        <v>2</v>
      </c>
      <c r="I3" s="23">
        <v>43929</v>
      </c>
      <c r="K3" t="s">
        <v>6</v>
      </c>
      <c r="L3">
        <f>SUMPRODUCT((E3:E19)=K3)*(F3:F19=K3)*(G3:G19=K3)*(I3:I19=Tableau1[[#Headers],[08/04/2020]])</f>
        <v>0</v>
      </c>
    </row>
    <row r="4" spans="1:21" x14ac:dyDescent="0.25">
      <c r="A4" s="17" t="s">
        <v>39</v>
      </c>
      <c r="B4" s="18">
        <v>2012</v>
      </c>
      <c r="C4" s="18"/>
      <c r="D4" s="18" t="s">
        <v>51</v>
      </c>
      <c r="E4" s="18" t="s">
        <v>51</v>
      </c>
      <c r="F4" s="18" t="s">
        <v>53</v>
      </c>
      <c r="G4" s="18"/>
      <c r="H4" s="27">
        <f t="shared" si="0"/>
        <v>2</v>
      </c>
      <c r="I4" s="21">
        <v>43930</v>
      </c>
      <c r="K4" t="s">
        <v>22</v>
      </c>
      <c r="L4">
        <f>SUMPRODUCT((E4:E20)=K4)*(F4:F20=K4)*(G4:G20=K4)*(I4:I20=Tableau1[[#Headers],[08/04/2020]])</f>
        <v>0</v>
      </c>
    </row>
    <row r="5" spans="1:21" x14ac:dyDescent="0.25">
      <c r="A5" s="19" t="s">
        <v>33</v>
      </c>
      <c r="B5" s="18">
        <v>2012</v>
      </c>
      <c r="C5" s="18"/>
      <c r="D5" s="18" t="s">
        <v>35</v>
      </c>
      <c r="E5" s="20" t="s">
        <v>21</v>
      </c>
      <c r="F5" s="20" t="s">
        <v>22</v>
      </c>
      <c r="G5" s="20"/>
      <c r="H5" s="27">
        <f t="shared" si="0"/>
        <v>2</v>
      </c>
      <c r="I5" s="21">
        <v>43930</v>
      </c>
      <c r="K5" t="s">
        <v>21</v>
      </c>
      <c r="L5">
        <f>SUMPRODUCT((E5:E21)=K5)*(F5:F21=K5)*(G5:G21=K5)*(I5:I21=Tableau1[[#Headers],[08/04/2020]])</f>
        <v>0</v>
      </c>
    </row>
    <row r="6" spans="1:21" x14ac:dyDescent="0.25">
      <c r="A6" s="24" t="s">
        <v>47</v>
      </c>
      <c r="B6" s="18">
        <v>2014</v>
      </c>
      <c r="C6" s="18" t="s">
        <v>9</v>
      </c>
      <c r="D6" s="18" t="s">
        <v>22</v>
      </c>
      <c r="E6" s="18" t="s">
        <v>61</v>
      </c>
      <c r="F6" s="20" t="s">
        <v>22</v>
      </c>
      <c r="G6" s="18"/>
      <c r="H6" s="27">
        <f t="shared" si="0"/>
        <v>2</v>
      </c>
      <c r="I6" s="23">
        <v>43931</v>
      </c>
      <c r="K6" t="s">
        <v>51</v>
      </c>
      <c r="L6">
        <f>SUMPRODUCT((E6:E22)=K6)*(F6:F22=K6)*(G6:G22=K6)*(I6:I22=Tableau1[[#Headers],[08/04/2020]])</f>
        <v>0</v>
      </c>
    </row>
    <row r="7" spans="1:21" x14ac:dyDescent="0.25">
      <c r="A7" s="19" t="s">
        <v>8</v>
      </c>
      <c r="B7" s="18">
        <v>2013</v>
      </c>
      <c r="C7" s="18" t="s">
        <v>9</v>
      </c>
      <c r="D7" s="18" t="s">
        <v>10</v>
      </c>
      <c r="E7" s="18" t="s">
        <v>61</v>
      </c>
      <c r="F7" s="20" t="s">
        <v>22</v>
      </c>
      <c r="G7" s="18" t="s">
        <v>21</v>
      </c>
      <c r="H7" s="27">
        <f t="shared" si="0"/>
        <v>3</v>
      </c>
      <c r="I7" s="23">
        <v>43931</v>
      </c>
      <c r="K7" t="s">
        <v>53</v>
      </c>
      <c r="L7">
        <f>SUMPRODUCT((E7:E23)=K7)*(F7:F23=K7)*(G7:G23=K7)*(I7:I23=Tableau1[[#Headers],[08/04/2020]])</f>
        <v>0</v>
      </c>
    </row>
    <row r="8" spans="1:21" x14ac:dyDescent="0.25">
      <c r="A8" s="19" t="s">
        <v>40</v>
      </c>
      <c r="B8" s="18">
        <v>2013</v>
      </c>
      <c r="C8" s="18"/>
      <c r="D8" s="18" t="s">
        <v>10</v>
      </c>
      <c r="E8" s="20" t="s">
        <v>7</v>
      </c>
      <c r="F8" s="20" t="s">
        <v>6</v>
      </c>
      <c r="G8" s="20"/>
      <c r="H8" s="27">
        <f t="shared" si="0"/>
        <v>2</v>
      </c>
      <c r="I8" s="21">
        <v>43934</v>
      </c>
      <c r="K8" t="s">
        <v>9</v>
      </c>
      <c r="L8">
        <f>SUMPRODUCT((E8:E24)=K8)*(F8:F24=K8)*(G8:G24=K8)*(I8:I24=Tableau1[[#Headers],[08/04/2020]])</f>
        <v>0</v>
      </c>
    </row>
    <row r="9" spans="1:21" x14ac:dyDescent="0.25">
      <c r="A9" s="19" t="s">
        <v>17</v>
      </c>
      <c r="B9" s="18">
        <v>2013</v>
      </c>
      <c r="C9" s="18"/>
      <c r="D9" s="18" t="s">
        <v>10</v>
      </c>
      <c r="E9" s="18" t="s">
        <v>51</v>
      </c>
      <c r="F9" s="18" t="s">
        <v>53</v>
      </c>
      <c r="G9" s="18"/>
      <c r="H9" s="27">
        <f t="shared" si="0"/>
        <v>2</v>
      </c>
      <c r="I9" s="21">
        <v>43934</v>
      </c>
      <c r="K9" t="s">
        <v>26</v>
      </c>
      <c r="L9">
        <f>SUMPRODUCT((E9:E25)=K9)*(F9:F25=K9)*(G9:G25=K9)*(I9:I25=Tableau1[[#Headers],[08/04/2020]])</f>
        <v>0</v>
      </c>
    </row>
    <row r="10" spans="1:21" x14ac:dyDescent="0.25">
      <c r="A10" s="19" t="s">
        <v>41</v>
      </c>
      <c r="B10" s="18">
        <v>2013</v>
      </c>
      <c r="C10" s="18" t="s">
        <v>26</v>
      </c>
      <c r="D10" s="18" t="s">
        <v>21</v>
      </c>
      <c r="E10" s="18" t="s">
        <v>26</v>
      </c>
      <c r="F10" s="18" t="s">
        <v>22</v>
      </c>
      <c r="G10" s="18" t="s">
        <v>21</v>
      </c>
      <c r="H10" s="27">
        <f t="shared" si="0"/>
        <v>3</v>
      </c>
      <c r="I10" s="23">
        <v>43935</v>
      </c>
      <c r="K10" t="s">
        <v>5</v>
      </c>
      <c r="L10">
        <f>SUMPRODUCT((E10:E26)=K10)*(F10:F26=K10)*(G10:G26=K10)*(I10:I26=Tableau1[[#Headers],[08/04/2020]])</f>
        <v>0</v>
      </c>
    </row>
    <row r="11" spans="1:21" x14ac:dyDescent="0.25">
      <c r="A11" s="22" t="s">
        <v>32</v>
      </c>
      <c r="B11" s="18">
        <v>2015</v>
      </c>
      <c r="C11" s="18" t="s">
        <v>23</v>
      </c>
      <c r="D11" s="18" t="s">
        <v>10</v>
      </c>
      <c r="E11" s="18" t="s">
        <v>23</v>
      </c>
      <c r="F11" s="18" t="s">
        <v>51</v>
      </c>
      <c r="G11" s="18" t="s">
        <v>53</v>
      </c>
      <c r="H11" s="27">
        <f t="shared" si="0"/>
        <v>3</v>
      </c>
      <c r="I11" s="23">
        <v>43935</v>
      </c>
      <c r="K11" t="s">
        <v>23</v>
      </c>
      <c r="L11">
        <f>SUMPRODUCT((E11:E27)=K11)*(F11:F27=K11)*(G11:G27=K11)*(I11:I27=Tableau1[[#Headers],[08/04/2020]])</f>
        <v>0</v>
      </c>
    </row>
    <row r="12" spans="1:21" x14ac:dyDescent="0.25">
      <c r="A12" s="17" t="s">
        <v>15</v>
      </c>
      <c r="B12" s="18">
        <v>2013</v>
      </c>
      <c r="C12" s="18" t="s">
        <v>9</v>
      </c>
      <c r="D12" s="18" t="s">
        <v>22</v>
      </c>
      <c r="E12" s="18" t="s">
        <v>61</v>
      </c>
      <c r="F12" s="18" t="s">
        <v>22</v>
      </c>
      <c r="G12" s="18"/>
      <c r="H12" s="27">
        <f t="shared" si="0"/>
        <v>2</v>
      </c>
      <c r="I12" s="21">
        <v>43936</v>
      </c>
      <c r="L12">
        <f>SUBTOTAL(109,Tableau1[08/04/2020])</f>
        <v>0</v>
      </c>
      <c r="M12">
        <f>SUBTOTAL(109,Tableau1[09/04/2020])</f>
        <v>0</v>
      </c>
      <c r="N12">
        <f>SUBTOTAL(109,Tableau1[10/04/2020])</f>
        <v>0</v>
      </c>
      <c r="O12">
        <f>SUBTOTAL(109,Tableau1[13/04/2020])</f>
        <v>0</v>
      </c>
      <c r="P12">
        <f>SUBTOTAL(109,Tableau1[14/04/2020])</f>
        <v>0</v>
      </c>
      <c r="Q12">
        <f>SUBTOTAL(109,Tableau1[15/04/2020])</f>
        <v>0</v>
      </c>
      <c r="R12">
        <f>SUBTOTAL(109,Tableau1[16/04/2020])</f>
        <v>0</v>
      </c>
      <c r="S12">
        <f>SUBTOTAL(109,Tableau1[17/04/2020])</f>
        <v>0</v>
      </c>
    </row>
    <row r="13" spans="1:21" x14ac:dyDescent="0.25">
      <c r="A13" s="17" t="s">
        <v>46</v>
      </c>
      <c r="B13" s="18">
        <v>2016</v>
      </c>
      <c r="C13" s="18" t="s">
        <v>9</v>
      </c>
      <c r="D13" s="18" t="s">
        <v>10</v>
      </c>
      <c r="E13" s="18" t="s">
        <v>9</v>
      </c>
      <c r="F13" s="18" t="s">
        <v>22</v>
      </c>
      <c r="G13" s="18"/>
      <c r="H13" s="27">
        <f t="shared" si="0"/>
        <v>2</v>
      </c>
      <c r="I13" s="21">
        <v>43936</v>
      </c>
    </row>
    <row r="14" spans="1:21" x14ac:dyDescent="0.25">
      <c r="A14" s="17" t="s">
        <v>38</v>
      </c>
      <c r="B14" s="18">
        <v>2014</v>
      </c>
      <c r="C14" s="18" t="s">
        <v>26</v>
      </c>
      <c r="D14" s="18" t="s">
        <v>21</v>
      </c>
      <c r="E14" s="18" t="s">
        <v>26</v>
      </c>
      <c r="F14" s="18" t="s">
        <v>21</v>
      </c>
      <c r="G14" s="18"/>
      <c r="H14" s="27">
        <f>+COUNTA(E14:G14)</f>
        <v>2</v>
      </c>
      <c r="I14" s="26">
        <v>43936</v>
      </c>
    </row>
    <row r="15" spans="1:21" x14ac:dyDescent="0.25">
      <c r="A15" s="25" t="s">
        <v>4</v>
      </c>
      <c r="B15" s="18">
        <v>2015</v>
      </c>
      <c r="C15" s="18" t="s">
        <v>5</v>
      </c>
      <c r="D15" s="18" t="s">
        <v>6</v>
      </c>
      <c r="E15" s="18" t="s">
        <v>5</v>
      </c>
      <c r="F15" s="18" t="s">
        <v>7</v>
      </c>
      <c r="G15" s="18" t="s">
        <v>6</v>
      </c>
      <c r="H15" s="27">
        <f t="shared" si="0"/>
        <v>3</v>
      </c>
      <c r="I15" s="23">
        <v>43937</v>
      </c>
      <c r="L15" s="29" t="s">
        <v>72</v>
      </c>
      <c r="M15" s="29" t="s">
        <v>55</v>
      </c>
    </row>
    <row r="16" spans="1:21" x14ac:dyDescent="0.25">
      <c r="A16" s="22" t="s">
        <v>49</v>
      </c>
      <c r="B16" s="18"/>
      <c r="C16" s="18" t="s">
        <v>5</v>
      </c>
      <c r="D16" s="18"/>
      <c r="E16" s="18" t="s">
        <v>5</v>
      </c>
      <c r="F16" s="18" t="s">
        <v>7</v>
      </c>
      <c r="G16" s="18" t="s">
        <v>6</v>
      </c>
      <c r="H16" s="27">
        <f t="shared" si="0"/>
        <v>3</v>
      </c>
      <c r="I16" s="23">
        <v>43937</v>
      </c>
      <c r="L16" s="29" t="s">
        <v>73</v>
      </c>
      <c r="M16" s="28">
        <v>43929</v>
      </c>
      <c r="N16" s="28">
        <v>43930</v>
      </c>
      <c r="O16" s="28">
        <v>43931</v>
      </c>
      <c r="P16" s="28">
        <v>43934</v>
      </c>
      <c r="Q16" s="28">
        <v>43935</v>
      </c>
      <c r="R16" s="28">
        <v>43936</v>
      </c>
      <c r="S16" s="28">
        <v>43937</v>
      </c>
      <c r="T16" s="28">
        <v>43938</v>
      </c>
      <c r="U16" s="28" t="s">
        <v>71</v>
      </c>
    </row>
    <row r="17" spans="1:21" x14ac:dyDescent="0.25">
      <c r="A17" s="22" t="s">
        <v>48</v>
      </c>
      <c r="B17" s="18"/>
      <c r="C17" s="18" t="s">
        <v>5</v>
      </c>
      <c r="D17" s="18" t="s">
        <v>22</v>
      </c>
      <c r="E17" s="18" t="s">
        <v>5</v>
      </c>
      <c r="F17" s="18" t="s">
        <v>22</v>
      </c>
      <c r="G17" s="18" t="s">
        <v>21</v>
      </c>
      <c r="H17" s="27">
        <f t="shared" si="0"/>
        <v>3</v>
      </c>
      <c r="I17" s="21">
        <v>43938</v>
      </c>
      <c r="L17" t="s">
        <v>5</v>
      </c>
      <c r="M17" s="30"/>
      <c r="N17" s="30"/>
      <c r="O17" s="30"/>
      <c r="P17" s="30"/>
      <c r="Q17" s="30"/>
      <c r="R17" s="30"/>
      <c r="S17" s="30">
        <v>2</v>
      </c>
      <c r="T17" s="30">
        <v>1</v>
      </c>
      <c r="U17" s="30">
        <v>3</v>
      </c>
    </row>
    <row r="18" spans="1:21" x14ac:dyDescent="0.25">
      <c r="A18" s="17" t="s">
        <v>20</v>
      </c>
      <c r="B18" s="18">
        <v>2014</v>
      </c>
      <c r="C18" s="18" t="s">
        <v>26</v>
      </c>
      <c r="D18" s="18" t="s">
        <v>21</v>
      </c>
      <c r="E18" s="18" t="s">
        <v>26</v>
      </c>
      <c r="F18" s="18" t="s">
        <v>21</v>
      </c>
      <c r="G18" s="18"/>
      <c r="H18" s="27">
        <f t="shared" si="0"/>
        <v>2</v>
      </c>
      <c r="I18" s="21">
        <v>43938</v>
      </c>
      <c r="L18" t="s">
        <v>51</v>
      </c>
      <c r="M18" s="30"/>
      <c r="N18" s="30">
        <v>1</v>
      </c>
      <c r="O18" s="30"/>
      <c r="P18" s="30">
        <v>1</v>
      </c>
      <c r="Q18" s="30"/>
      <c r="R18" s="30"/>
      <c r="S18" s="30"/>
      <c r="T18" s="30"/>
      <c r="U18" s="30">
        <v>2</v>
      </c>
    </row>
    <row r="19" spans="1:21" x14ac:dyDescent="0.25">
      <c r="A19" s="4" t="s">
        <v>19</v>
      </c>
      <c r="B19" s="2">
        <v>2012</v>
      </c>
      <c r="C19" s="2" t="s">
        <v>26</v>
      </c>
      <c r="D19" s="3"/>
      <c r="E19" s="6"/>
      <c r="F19" s="6"/>
      <c r="G19" s="6"/>
      <c r="H19" s="6"/>
      <c r="I19" s="2" t="s">
        <v>56</v>
      </c>
      <c r="L19" t="s">
        <v>26</v>
      </c>
      <c r="M19" s="30"/>
      <c r="N19" s="30"/>
      <c r="O19" s="30"/>
      <c r="P19" s="30"/>
      <c r="Q19" s="30">
        <v>1</v>
      </c>
      <c r="R19" s="30">
        <v>1</v>
      </c>
      <c r="S19" s="30"/>
      <c r="T19" s="30">
        <v>1</v>
      </c>
      <c r="U19" s="30">
        <v>3</v>
      </c>
    </row>
    <row r="20" spans="1:21" x14ac:dyDescent="0.25">
      <c r="A20" s="4" t="s">
        <v>30</v>
      </c>
      <c r="B20" s="2">
        <v>2013</v>
      </c>
      <c r="C20" s="2" t="s">
        <v>26</v>
      </c>
      <c r="D20" s="3" t="s">
        <v>10</v>
      </c>
      <c r="E20" s="2" t="s">
        <v>52</v>
      </c>
      <c r="F20" s="2"/>
      <c r="G20" s="2"/>
      <c r="H20" s="2"/>
      <c r="I20" s="2" t="s">
        <v>56</v>
      </c>
      <c r="L20" t="s">
        <v>7</v>
      </c>
      <c r="M20" s="30">
        <v>1</v>
      </c>
      <c r="N20" s="30"/>
      <c r="O20" s="30"/>
      <c r="P20" s="30">
        <v>1</v>
      </c>
      <c r="Q20" s="30"/>
      <c r="R20" s="30"/>
      <c r="S20" s="30"/>
      <c r="T20" s="30"/>
      <c r="U20" s="30">
        <v>2</v>
      </c>
    </row>
    <row r="21" spans="1:21" x14ac:dyDescent="0.25">
      <c r="A21" s="5" t="s">
        <v>27</v>
      </c>
      <c r="B21" s="2">
        <v>2012</v>
      </c>
      <c r="C21" s="2" t="s">
        <v>26</v>
      </c>
      <c r="D21" s="3" t="s">
        <v>24</v>
      </c>
      <c r="E21" s="6"/>
      <c r="F21" s="6"/>
      <c r="G21" s="6"/>
      <c r="H21" s="6"/>
      <c r="I21" s="2" t="s">
        <v>56</v>
      </c>
      <c r="L21" t="s">
        <v>23</v>
      </c>
      <c r="M21" s="30"/>
      <c r="N21" s="30"/>
      <c r="O21" s="30"/>
      <c r="P21" s="30"/>
      <c r="Q21" s="30">
        <v>1</v>
      </c>
      <c r="R21" s="30"/>
      <c r="S21" s="30"/>
      <c r="T21" s="30"/>
      <c r="U21" s="30">
        <v>1</v>
      </c>
    </row>
    <row r="22" spans="1:21" x14ac:dyDescent="0.25">
      <c r="A22" s="10" t="s">
        <v>58</v>
      </c>
      <c r="B22" s="11">
        <v>2013</v>
      </c>
      <c r="C22" s="11" t="s">
        <v>5</v>
      </c>
      <c r="D22" s="11" t="s">
        <v>7</v>
      </c>
      <c r="E22" s="11" t="s">
        <v>54</v>
      </c>
      <c r="F22" s="11"/>
      <c r="G22" s="11"/>
      <c r="H22" s="11"/>
      <c r="I22" s="11"/>
      <c r="L22" t="s">
        <v>59</v>
      </c>
      <c r="M22" s="30">
        <v>1</v>
      </c>
      <c r="N22" s="30"/>
      <c r="O22" s="30"/>
      <c r="P22" s="30"/>
      <c r="Q22" s="30"/>
      <c r="R22" s="30"/>
      <c r="S22" s="30"/>
      <c r="T22" s="30"/>
      <c r="U22" s="30">
        <v>1</v>
      </c>
    </row>
    <row r="23" spans="1:21" x14ac:dyDescent="0.25">
      <c r="A23" s="4" t="s">
        <v>29</v>
      </c>
      <c r="B23" s="2">
        <v>2013</v>
      </c>
      <c r="C23" s="2"/>
      <c r="D23" s="3" t="s">
        <v>24</v>
      </c>
      <c r="E23" s="2"/>
      <c r="F23" s="2"/>
      <c r="G23" s="2"/>
      <c r="H23" s="2"/>
      <c r="I23" s="2" t="s">
        <v>56</v>
      </c>
      <c r="L23" t="s">
        <v>21</v>
      </c>
      <c r="M23" s="30"/>
      <c r="N23" s="30">
        <v>1</v>
      </c>
      <c r="O23" s="30"/>
      <c r="P23" s="30"/>
      <c r="Q23" s="30"/>
      <c r="R23" s="30"/>
      <c r="S23" s="30"/>
      <c r="T23" s="30"/>
      <c r="U23" s="30">
        <v>1</v>
      </c>
    </row>
    <row r="24" spans="1:21" x14ac:dyDescent="0.25">
      <c r="A24" s="5" t="s">
        <v>37</v>
      </c>
      <c r="B24" s="2">
        <v>2013</v>
      </c>
      <c r="C24" s="2"/>
      <c r="D24" s="3" t="s">
        <v>24</v>
      </c>
      <c r="E24" s="2"/>
      <c r="F24" s="2"/>
      <c r="G24" s="2"/>
      <c r="H24" s="2"/>
      <c r="I24" s="2" t="s">
        <v>56</v>
      </c>
      <c r="L24" t="s">
        <v>9</v>
      </c>
      <c r="M24" s="30"/>
      <c r="N24" s="30"/>
      <c r="O24" s="30"/>
      <c r="P24" s="30"/>
      <c r="Q24" s="30"/>
      <c r="R24" s="30">
        <v>1</v>
      </c>
      <c r="S24" s="30"/>
      <c r="T24" s="30"/>
      <c r="U24" s="30">
        <v>1</v>
      </c>
    </row>
    <row r="25" spans="1:21" ht="30" x14ac:dyDescent="0.25">
      <c r="A25" s="5" t="s">
        <v>44</v>
      </c>
      <c r="B25" s="8">
        <v>2014</v>
      </c>
      <c r="C25" s="8"/>
      <c r="D25" s="9"/>
      <c r="E25" s="8"/>
      <c r="F25" s="8"/>
      <c r="G25" s="8"/>
      <c r="H25" s="8"/>
      <c r="I25" s="2" t="s">
        <v>56</v>
      </c>
      <c r="L25" t="s">
        <v>61</v>
      </c>
      <c r="M25" s="30"/>
      <c r="N25" s="30"/>
      <c r="O25" s="30">
        <v>2</v>
      </c>
      <c r="P25" s="30"/>
      <c r="Q25" s="30"/>
      <c r="R25" s="30">
        <v>1</v>
      </c>
      <c r="S25" s="30"/>
      <c r="T25" s="30"/>
      <c r="U25" s="30">
        <v>3</v>
      </c>
    </row>
    <row r="26" spans="1:21" x14ac:dyDescent="0.25">
      <c r="A26" s="7" t="s">
        <v>16</v>
      </c>
      <c r="B26" s="8">
        <v>2016</v>
      </c>
      <c r="C26" s="8" t="s">
        <v>23</v>
      </c>
      <c r="D26" s="9" t="s">
        <v>24</v>
      </c>
      <c r="E26" s="8"/>
      <c r="F26" s="8"/>
      <c r="G26" s="8"/>
      <c r="H26" s="8"/>
      <c r="I26" s="2"/>
      <c r="L26" t="s">
        <v>71</v>
      </c>
      <c r="M26" s="30">
        <v>2</v>
      </c>
      <c r="N26" s="30">
        <v>2</v>
      </c>
      <c r="O26" s="30">
        <v>2</v>
      </c>
      <c r="P26" s="30">
        <v>2</v>
      </c>
      <c r="Q26" s="30">
        <v>2</v>
      </c>
      <c r="R26" s="30">
        <v>3</v>
      </c>
      <c r="S26" s="30">
        <v>2</v>
      </c>
      <c r="T26" s="30">
        <v>2</v>
      </c>
      <c r="U26" s="30">
        <v>17</v>
      </c>
    </row>
    <row r="27" spans="1:21" ht="30" x14ac:dyDescent="0.25">
      <c r="A27" s="12" t="s">
        <v>28</v>
      </c>
      <c r="B27" s="13">
        <v>2015</v>
      </c>
      <c r="C27" s="13" t="s">
        <v>26</v>
      </c>
      <c r="D27" s="13" t="s">
        <v>24</v>
      </c>
      <c r="E27" s="11" t="s">
        <v>54</v>
      </c>
      <c r="F27" s="11"/>
      <c r="G27" s="11"/>
      <c r="H27" s="11"/>
      <c r="I27" s="11"/>
    </row>
    <row r="28" spans="1:21" x14ac:dyDescent="0.25">
      <c r="A28" s="14" t="s">
        <v>14</v>
      </c>
      <c r="B28" s="11">
        <v>2015</v>
      </c>
      <c r="C28" s="11" t="s">
        <v>13</v>
      </c>
      <c r="D28" s="11" t="s">
        <v>21</v>
      </c>
      <c r="E28" s="11" t="s">
        <v>54</v>
      </c>
      <c r="F28" s="11"/>
      <c r="G28" s="11"/>
      <c r="H28" s="11"/>
      <c r="I28" s="11"/>
    </row>
    <row r="29" spans="1:21" x14ac:dyDescent="0.25">
      <c r="A29" s="12" t="s">
        <v>45</v>
      </c>
      <c r="B29" s="11">
        <v>2015</v>
      </c>
      <c r="C29" s="11" t="s">
        <v>26</v>
      </c>
      <c r="D29" s="11" t="s">
        <v>21</v>
      </c>
      <c r="E29" s="11" t="s">
        <v>54</v>
      </c>
      <c r="F29" s="11"/>
      <c r="G29" s="11"/>
      <c r="H29" s="11"/>
      <c r="I29" s="11"/>
    </row>
    <row r="30" spans="1:21" x14ac:dyDescent="0.25">
      <c r="A30" s="14" t="s">
        <v>12</v>
      </c>
      <c r="B30" s="11">
        <v>2015</v>
      </c>
      <c r="C30" s="11" t="s">
        <v>13</v>
      </c>
      <c r="D30" s="11"/>
      <c r="E30" s="11" t="s">
        <v>54</v>
      </c>
      <c r="F30" s="11"/>
      <c r="G30" s="11"/>
      <c r="H30" s="11"/>
      <c r="I30" s="11"/>
    </row>
    <row r="31" spans="1:21" x14ac:dyDescent="0.25">
      <c r="A31" s="14" t="s">
        <v>18</v>
      </c>
      <c r="B31" s="11">
        <v>2015</v>
      </c>
      <c r="C31" s="11" t="s">
        <v>25</v>
      </c>
      <c r="D31" s="11" t="s">
        <v>6</v>
      </c>
      <c r="E31" s="11" t="s">
        <v>54</v>
      </c>
      <c r="F31" s="11"/>
      <c r="G31" s="11"/>
      <c r="H31" s="11"/>
      <c r="I31" s="11"/>
      <c r="U31" t="s">
        <v>50</v>
      </c>
    </row>
    <row r="32" spans="1:21" x14ac:dyDescent="0.25">
      <c r="A32" s="10" t="s">
        <v>34</v>
      </c>
      <c r="B32" s="11">
        <v>2016</v>
      </c>
      <c r="C32" s="11" t="s">
        <v>26</v>
      </c>
      <c r="D32" s="11" t="s">
        <v>36</v>
      </c>
      <c r="E32" s="11" t="s">
        <v>54</v>
      </c>
      <c r="F32" s="11"/>
      <c r="G32" s="11"/>
      <c r="H32" s="11"/>
      <c r="I32" s="15"/>
      <c r="U32" t="s">
        <v>9</v>
      </c>
    </row>
    <row r="33" spans="1:21" x14ac:dyDescent="0.25">
      <c r="A33" s="10" t="s">
        <v>31</v>
      </c>
      <c r="B33" s="11">
        <v>2016</v>
      </c>
      <c r="C33" s="11" t="s">
        <v>26</v>
      </c>
      <c r="D33" s="11" t="s">
        <v>6</v>
      </c>
      <c r="E33" s="11" t="s">
        <v>54</v>
      </c>
      <c r="F33" s="11"/>
      <c r="G33" s="11"/>
      <c r="H33" s="11"/>
      <c r="I33" s="15"/>
      <c r="U33" t="s">
        <v>5</v>
      </c>
    </row>
    <row r="34" spans="1:21" x14ac:dyDescent="0.25">
      <c r="A34" s="14" t="s">
        <v>42</v>
      </c>
      <c r="B34" s="11">
        <v>2017</v>
      </c>
      <c r="C34" s="11" t="s">
        <v>25</v>
      </c>
      <c r="D34" s="11" t="s">
        <v>21</v>
      </c>
      <c r="E34" s="11" t="s">
        <v>54</v>
      </c>
      <c r="F34" s="11"/>
      <c r="G34" s="11"/>
      <c r="H34" s="11"/>
      <c r="I34" s="11"/>
      <c r="U34" t="s">
        <v>22</v>
      </c>
    </row>
    <row r="35" spans="1:21" x14ac:dyDescent="0.25">
      <c r="A35" s="14" t="s">
        <v>43</v>
      </c>
      <c r="B35" s="11">
        <v>2018</v>
      </c>
      <c r="C35" s="11" t="s">
        <v>25</v>
      </c>
      <c r="D35" s="11" t="s">
        <v>21</v>
      </c>
      <c r="E35" s="11" t="s">
        <v>54</v>
      </c>
      <c r="F35" s="11"/>
      <c r="G35" s="11"/>
      <c r="H35" s="11"/>
      <c r="I35" s="13"/>
      <c r="U35" t="s">
        <v>6</v>
      </c>
    </row>
    <row r="36" spans="1:21" x14ac:dyDescent="0.25">
      <c r="U36" t="s">
        <v>51</v>
      </c>
    </row>
    <row r="37" spans="1:21" x14ac:dyDescent="0.25">
      <c r="U37" t="s">
        <v>53</v>
      </c>
    </row>
    <row r="38" spans="1:21" x14ac:dyDescent="0.25">
      <c r="U38" t="s">
        <v>21</v>
      </c>
    </row>
  </sheetData>
  <autoFilter ref="A1:I35" xr:uid="{00000000-0009-0000-0000-000000000000}"/>
  <dataValidations count="2">
    <dataValidation type="list" allowBlank="1" showInputMessage="1" showErrorMessage="1" sqref="D18:D35 D2:D15" xr:uid="{00000000-0002-0000-0000-000000000000}">
      <formula1>Liste_Ass</formula1>
    </dataValidation>
    <dataValidation type="list" allowBlank="1" showInputMessage="1" showErrorMessage="1" sqref="C18:C35 C2:C15" xr:uid="{00000000-0002-0000-0000-000001000000}">
      <formula1>Liste_RO</formula1>
    </dataValidation>
  </dataValidations>
  <pageMargins left="0.7" right="0.7" top="0.75" bottom="0.75" header="0.3" footer="0.3"/>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15E8F-2317-4100-947B-069BC5172725}">
  <dimension ref="B6:K17"/>
  <sheetViews>
    <sheetView showGridLines="0" zoomScaleNormal="100" workbookViewId="0">
      <selection activeCell="D23" sqref="D23"/>
    </sheetView>
  </sheetViews>
  <sheetFormatPr defaultRowHeight="15" x14ac:dyDescent="0.25"/>
  <cols>
    <col min="1" max="1" width="1.7109375" customWidth="1"/>
    <col min="2" max="2" width="11.140625" bestFit="1" customWidth="1"/>
    <col min="3" max="10" width="10.7109375" bestFit="1" customWidth="1"/>
    <col min="11" max="11" width="11.140625" bestFit="1" customWidth="1"/>
  </cols>
  <sheetData>
    <row r="6" spans="2:11" x14ac:dyDescent="0.25">
      <c r="B6" s="29" t="s">
        <v>79</v>
      </c>
    </row>
    <row r="7" spans="2:11" x14ac:dyDescent="0.25">
      <c r="C7" s="28">
        <v>43929</v>
      </c>
      <c r="D7" s="28">
        <v>43930</v>
      </c>
      <c r="E7" s="28">
        <v>43931</v>
      </c>
      <c r="F7" s="28">
        <v>43934</v>
      </c>
      <c r="G7" s="28">
        <v>43935</v>
      </c>
      <c r="H7" s="28">
        <v>43936</v>
      </c>
      <c r="I7" s="28">
        <v>43937</v>
      </c>
      <c r="J7" s="28">
        <v>43938</v>
      </c>
      <c r="K7" t="s">
        <v>78</v>
      </c>
    </row>
    <row r="8" spans="2:11" x14ac:dyDescent="0.25">
      <c r="B8" t="s">
        <v>5</v>
      </c>
      <c r="C8" s="30"/>
      <c r="D8" s="30"/>
      <c r="E8" s="30"/>
      <c r="F8" s="30"/>
      <c r="G8" s="30"/>
      <c r="H8" s="30"/>
      <c r="I8" s="30">
        <v>2</v>
      </c>
      <c r="J8" s="30">
        <v>1</v>
      </c>
      <c r="K8" s="30">
        <v>3</v>
      </c>
    </row>
    <row r="9" spans="2:11" x14ac:dyDescent="0.25">
      <c r="B9" t="s">
        <v>51</v>
      </c>
      <c r="C9" s="30"/>
      <c r="D9" s="30">
        <v>1</v>
      </c>
      <c r="E9" s="30"/>
      <c r="F9" s="30">
        <v>1</v>
      </c>
      <c r="G9" s="30"/>
      <c r="H9" s="30"/>
      <c r="I9" s="30"/>
      <c r="J9" s="30"/>
      <c r="K9" s="30">
        <v>2</v>
      </c>
    </row>
    <row r="10" spans="2:11" x14ac:dyDescent="0.25">
      <c r="B10" t="s">
        <v>26</v>
      </c>
      <c r="C10" s="30"/>
      <c r="D10" s="30"/>
      <c r="E10" s="30"/>
      <c r="F10" s="30"/>
      <c r="G10" s="30">
        <v>1</v>
      </c>
      <c r="H10" s="30">
        <v>1</v>
      </c>
      <c r="I10" s="30"/>
      <c r="J10" s="30">
        <v>1</v>
      </c>
      <c r="K10" s="30">
        <v>3</v>
      </c>
    </row>
    <row r="11" spans="2:11" x14ac:dyDescent="0.25">
      <c r="B11" t="s">
        <v>7</v>
      </c>
      <c r="C11" s="30">
        <v>1</v>
      </c>
      <c r="D11" s="30"/>
      <c r="E11" s="30"/>
      <c r="F11" s="30">
        <v>1</v>
      </c>
      <c r="G11" s="30"/>
      <c r="H11" s="30"/>
      <c r="I11" s="30"/>
      <c r="J11" s="30"/>
      <c r="K11" s="30">
        <v>2</v>
      </c>
    </row>
    <row r="12" spans="2:11" x14ac:dyDescent="0.25">
      <c r="B12" t="s">
        <v>23</v>
      </c>
      <c r="C12" s="30"/>
      <c r="D12" s="30"/>
      <c r="E12" s="30"/>
      <c r="F12" s="30"/>
      <c r="G12" s="30">
        <v>1</v>
      </c>
      <c r="H12" s="30"/>
      <c r="I12" s="30"/>
      <c r="J12" s="30"/>
      <c r="K12" s="30">
        <v>1</v>
      </c>
    </row>
    <row r="13" spans="2:11" x14ac:dyDescent="0.25">
      <c r="B13" t="s">
        <v>59</v>
      </c>
      <c r="C13" s="30">
        <v>1</v>
      </c>
      <c r="D13" s="30"/>
      <c r="E13" s="30"/>
      <c r="F13" s="30"/>
      <c r="G13" s="30"/>
      <c r="H13" s="30"/>
      <c r="I13" s="30"/>
      <c r="J13" s="30"/>
      <c r="K13" s="30">
        <v>1</v>
      </c>
    </row>
    <row r="14" spans="2:11" x14ac:dyDescent="0.25">
      <c r="B14" t="s">
        <v>21</v>
      </c>
      <c r="C14" s="30"/>
      <c r="D14" s="30">
        <v>1</v>
      </c>
      <c r="E14" s="30"/>
      <c r="F14" s="30"/>
      <c r="G14" s="30"/>
      <c r="H14" s="30"/>
      <c r="I14" s="30"/>
      <c r="J14" s="30"/>
      <c r="K14" s="30">
        <v>1</v>
      </c>
    </row>
    <row r="15" spans="2:11" x14ac:dyDescent="0.25">
      <c r="B15" t="s">
        <v>9</v>
      </c>
      <c r="C15" s="30"/>
      <c r="D15" s="30"/>
      <c r="E15" s="30"/>
      <c r="F15" s="30"/>
      <c r="G15" s="30"/>
      <c r="H15" s="30">
        <v>1</v>
      </c>
      <c r="I15" s="30"/>
      <c r="J15" s="30"/>
      <c r="K15" s="30">
        <v>1</v>
      </c>
    </row>
    <row r="16" spans="2:11" x14ac:dyDescent="0.25">
      <c r="B16" t="s">
        <v>61</v>
      </c>
      <c r="C16" s="30"/>
      <c r="D16" s="30"/>
      <c r="E16" s="30">
        <v>2</v>
      </c>
      <c r="F16" s="30"/>
      <c r="G16" s="30"/>
      <c r="H16" s="30">
        <v>1</v>
      </c>
      <c r="I16" s="30"/>
      <c r="J16" s="30"/>
      <c r="K16" s="30">
        <v>3</v>
      </c>
    </row>
    <row r="17" spans="2:11" x14ac:dyDescent="0.25">
      <c r="B17" t="s">
        <v>78</v>
      </c>
      <c r="C17" s="30">
        <v>2</v>
      </c>
      <c r="D17" s="30">
        <v>2</v>
      </c>
      <c r="E17" s="30">
        <v>2</v>
      </c>
      <c r="F17" s="30">
        <v>2</v>
      </c>
      <c r="G17" s="30">
        <v>2</v>
      </c>
      <c r="H17" s="30">
        <v>3</v>
      </c>
      <c r="I17" s="30">
        <v>2</v>
      </c>
      <c r="J17" s="30">
        <v>2</v>
      </c>
      <c r="K17" s="30">
        <v>17</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4194F-8F9C-4D91-B1D4-0A2B8A8B6641}">
  <dimension ref="A1:I18"/>
  <sheetViews>
    <sheetView showGridLines="0" tabSelected="1" workbookViewId="0">
      <selection activeCell="D14" sqref="D14"/>
    </sheetView>
  </sheetViews>
  <sheetFormatPr defaultColWidth="11.42578125" defaultRowHeight="15" x14ac:dyDescent="0.25"/>
  <cols>
    <col min="1" max="1" width="35.42578125" bestFit="1" customWidth="1"/>
    <col min="3" max="3" width="11.42578125" customWidth="1"/>
    <col min="4" max="4" width="15.140625" customWidth="1"/>
    <col min="5" max="9" width="16.140625" customWidth="1"/>
  </cols>
  <sheetData>
    <row r="1" spans="1:9" x14ac:dyDescent="0.25">
      <c r="A1" t="s">
        <v>0</v>
      </c>
      <c r="B1" t="s">
        <v>1</v>
      </c>
      <c r="C1" t="s">
        <v>2</v>
      </c>
      <c r="D1" t="s">
        <v>3</v>
      </c>
      <c r="E1" t="s">
        <v>73</v>
      </c>
      <c r="F1" t="s">
        <v>76</v>
      </c>
      <c r="G1" t="s">
        <v>77</v>
      </c>
      <c r="H1" t="s">
        <v>60</v>
      </c>
      <c r="I1" t="s">
        <v>55</v>
      </c>
    </row>
    <row r="2" spans="1:9" x14ac:dyDescent="0.25">
      <c r="A2" t="s">
        <v>11</v>
      </c>
      <c r="B2">
        <v>2012</v>
      </c>
      <c r="E2" t="s">
        <v>7</v>
      </c>
      <c r="F2" t="s">
        <v>6</v>
      </c>
      <c r="H2">
        <f>+COUNTA(E2:G2)</f>
        <v>2</v>
      </c>
      <c r="I2" s="28">
        <v>43929</v>
      </c>
    </row>
    <row r="3" spans="1:9" x14ac:dyDescent="0.25">
      <c r="A3" t="s">
        <v>57</v>
      </c>
      <c r="B3">
        <v>2013</v>
      </c>
      <c r="C3" t="s">
        <v>23</v>
      </c>
      <c r="D3" t="s">
        <v>21</v>
      </c>
      <c r="E3" t="s">
        <v>59</v>
      </c>
      <c r="F3" t="s">
        <v>21</v>
      </c>
      <c r="H3">
        <f t="shared" ref="H3:H18" si="0">+COUNTA(E3:G3)</f>
        <v>2</v>
      </c>
      <c r="I3" s="28">
        <v>43929</v>
      </c>
    </row>
    <row r="4" spans="1:9" x14ac:dyDescent="0.25">
      <c r="A4" t="s">
        <v>39</v>
      </c>
      <c r="B4">
        <v>2012</v>
      </c>
      <c r="D4" t="s">
        <v>51</v>
      </c>
      <c r="E4" t="s">
        <v>51</v>
      </c>
      <c r="F4" t="s">
        <v>53</v>
      </c>
      <c r="H4">
        <f t="shared" si="0"/>
        <v>2</v>
      </c>
      <c r="I4" s="28">
        <v>43930</v>
      </c>
    </row>
    <row r="5" spans="1:9" x14ac:dyDescent="0.25">
      <c r="A5" t="s">
        <v>33</v>
      </c>
      <c r="B5">
        <v>2012</v>
      </c>
      <c r="D5" t="s">
        <v>35</v>
      </c>
      <c r="E5" t="s">
        <v>21</v>
      </c>
      <c r="F5" t="s">
        <v>22</v>
      </c>
      <c r="H5">
        <f t="shared" si="0"/>
        <v>2</v>
      </c>
      <c r="I5" s="28">
        <v>43930</v>
      </c>
    </row>
    <row r="6" spans="1:9" x14ac:dyDescent="0.25">
      <c r="A6" t="s">
        <v>74</v>
      </c>
      <c r="B6">
        <v>2014</v>
      </c>
      <c r="C6" t="s">
        <v>9</v>
      </c>
      <c r="D6" t="s">
        <v>22</v>
      </c>
      <c r="E6" t="s">
        <v>61</v>
      </c>
      <c r="F6" t="s">
        <v>22</v>
      </c>
      <c r="H6">
        <f t="shared" si="0"/>
        <v>2</v>
      </c>
      <c r="I6" s="28">
        <v>43931</v>
      </c>
    </row>
    <row r="7" spans="1:9" x14ac:dyDescent="0.25">
      <c r="A7" t="s">
        <v>8</v>
      </c>
      <c r="B7">
        <v>2013</v>
      </c>
      <c r="C7" t="s">
        <v>9</v>
      </c>
      <c r="D7" t="s">
        <v>10</v>
      </c>
      <c r="E7" t="s">
        <v>61</v>
      </c>
      <c r="F7" t="s">
        <v>22</v>
      </c>
      <c r="G7" t="s">
        <v>21</v>
      </c>
      <c r="H7">
        <f t="shared" si="0"/>
        <v>3</v>
      </c>
      <c r="I7" s="28">
        <v>43931</v>
      </c>
    </row>
    <row r="8" spans="1:9" x14ac:dyDescent="0.25">
      <c r="A8" t="s">
        <v>40</v>
      </c>
      <c r="B8">
        <v>2013</v>
      </c>
      <c r="D8" t="s">
        <v>10</v>
      </c>
      <c r="E8" t="s">
        <v>7</v>
      </c>
      <c r="F8" t="s">
        <v>6</v>
      </c>
      <c r="H8">
        <f t="shared" si="0"/>
        <v>2</v>
      </c>
      <c r="I8" s="28">
        <v>43934</v>
      </c>
    </row>
    <row r="9" spans="1:9" x14ac:dyDescent="0.25">
      <c r="A9" t="s">
        <v>17</v>
      </c>
      <c r="B9">
        <v>2013</v>
      </c>
      <c r="D9" t="s">
        <v>10</v>
      </c>
      <c r="E9" t="s">
        <v>51</v>
      </c>
      <c r="F9" t="s">
        <v>53</v>
      </c>
      <c r="H9">
        <f t="shared" si="0"/>
        <v>2</v>
      </c>
      <c r="I9" s="28">
        <v>43934</v>
      </c>
    </row>
    <row r="10" spans="1:9" x14ac:dyDescent="0.25">
      <c r="A10" t="s">
        <v>41</v>
      </c>
      <c r="B10">
        <v>2013</v>
      </c>
      <c r="C10" t="s">
        <v>26</v>
      </c>
      <c r="D10" t="s">
        <v>21</v>
      </c>
      <c r="E10" t="s">
        <v>26</v>
      </c>
      <c r="F10" t="s">
        <v>22</v>
      </c>
      <c r="G10" t="s">
        <v>21</v>
      </c>
      <c r="H10">
        <f t="shared" si="0"/>
        <v>3</v>
      </c>
      <c r="I10" s="28">
        <v>43935</v>
      </c>
    </row>
    <row r="11" spans="1:9" x14ac:dyDescent="0.25">
      <c r="A11" t="s">
        <v>32</v>
      </c>
      <c r="B11">
        <v>2015</v>
      </c>
      <c r="C11" t="s">
        <v>23</v>
      </c>
      <c r="D11" t="s">
        <v>10</v>
      </c>
      <c r="E11" t="s">
        <v>23</v>
      </c>
      <c r="F11" t="s">
        <v>51</v>
      </c>
      <c r="G11" t="s">
        <v>53</v>
      </c>
      <c r="H11">
        <f t="shared" si="0"/>
        <v>3</v>
      </c>
      <c r="I11" s="28">
        <v>43935</v>
      </c>
    </row>
    <row r="12" spans="1:9" x14ac:dyDescent="0.25">
      <c r="A12" t="s">
        <v>15</v>
      </c>
      <c r="B12">
        <v>2013</v>
      </c>
      <c r="C12" t="s">
        <v>9</v>
      </c>
      <c r="D12" t="s">
        <v>22</v>
      </c>
      <c r="E12" t="s">
        <v>61</v>
      </c>
      <c r="F12" t="s">
        <v>22</v>
      </c>
      <c r="H12">
        <f t="shared" si="0"/>
        <v>2</v>
      </c>
      <c r="I12" s="28">
        <v>43936</v>
      </c>
    </row>
    <row r="13" spans="1:9" x14ac:dyDescent="0.25">
      <c r="A13" t="s">
        <v>75</v>
      </c>
      <c r="B13">
        <v>2016</v>
      </c>
      <c r="C13" t="s">
        <v>9</v>
      </c>
      <c r="D13" t="s">
        <v>10</v>
      </c>
      <c r="E13" t="s">
        <v>9</v>
      </c>
      <c r="F13" t="s">
        <v>22</v>
      </c>
      <c r="H13">
        <f t="shared" si="0"/>
        <v>2</v>
      </c>
      <c r="I13" s="28">
        <v>43936</v>
      </c>
    </row>
    <row r="14" spans="1:9" x14ac:dyDescent="0.25">
      <c r="A14" t="s">
        <v>38</v>
      </c>
      <c r="B14">
        <v>2014</v>
      </c>
      <c r="C14" t="s">
        <v>26</v>
      </c>
      <c r="D14" t="s">
        <v>21</v>
      </c>
      <c r="E14" t="s">
        <v>26</v>
      </c>
      <c r="F14" t="s">
        <v>21</v>
      </c>
      <c r="H14">
        <f>+COUNTA(E14:G14)</f>
        <v>2</v>
      </c>
      <c r="I14" s="28">
        <v>43936</v>
      </c>
    </row>
    <row r="15" spans="1:9" x14ac:dyDescent="0.25">
      <c r="A15" t="s">
        <v>4</v>
      </c>
      <c r="B15">
        <v>2015</v>
      </c>
      <c r="C15" t="s">
        <v>5</v>
      </c>
      <c r="D15" t="s">
        <v>6</v>
      </c>
      <c r="E15" t="s">
        <v>5</v>
      </c>
      <c r="F15" t="s">
        <v>7</v>
      </c>
      <c r="G15" t="s">
        <v>6</v>
      </c>
      <c r="H15">
        <f t="shared" si="0"/>
        <v>3</v>
      </c>
      <c r="I15" s="28">
        <v>43937</v>
      </c>
    </row>
    <row r="16" spans="1:9" x14ac:dyDescent="0.25">
      <c r="A16" t="s">
        <v>49</v>
      </c>
      <c r="C16" t="s">
        <v>5</v>
      </c>
      <c r="E16" t="s">
        <v>5</v>
      </c>
      <c r="F16" t="s">
        <v>7</v>
      </c>
      <c r="G16" t="s">
        <v>6</v>
      </c>
      <c r="H16">
        <f t="shared" si="0"/>
        <v>3</v>
      </c>
      <c r="I16" s="28">
        <v>43937</v>
      </c>
    </row>
    <row r="17" spans="1:9" x14ac:dyDescent="0.25">
      <c r="A17" t="s">
        <v>48</v>
      </c>
      <c r="C17" t="s">
        <v>5</v>
      </c>
      <c r="D17" t="s">
        <v>22</v>
      </c>
      <c r="E17" t="s">
        <v>5</v>
      </c>
      <c r="F17" t="s">
        <v>22</v>
      </c>
      <c r="G17" t="s">
        <v>21</v>
      </c>
      <c r="H17">
        <f t="shared" si="0"/>
        <v>3</v>
      </c>
      <c r="I17" s="28">
        <v>43938</v>
      </c>
    </row>
    <row r="18" spans="1:9" x14ac:dyDescent="0.25">
      <c r="A18" t="s">
        <v>20</v>
      </c>
      <c r="B18">
        <v>2014</v>
      </c>
      <c r="C18" t="s">
        <v>26</v>
      </c>
      <c r="D18" t="s">
        <v>21</v>
      </c>
      <c r="E18" t="s">
        <v>26</v>
      </c>
      <c r="F18" t="s">
        <v>21</v>
      </c>
      <c r="H18">
        <f t="shared" si="0"/>
        <v>2</v>
      </c>
      <c r="I18" s="28">
        <v>43938</v>
      </c>
    </row>
  </sheetData>
  <dataValidations count="2">
    <dataValidation type="list" allowBlank="1" showInputMessage="1" showErrorMessage="1" sqref="C18 C2:C15" xr:uid="{A11DDA36-E2C7-4EE2-9436-989047C30907}">
      <formula1>Liste_RO</formula1>
    </dataValidation>
    <dataValidation type="list" allowBlank="1" showInputMessage="1" showErrorMessage="1" sqref="D18 D2:D15" xr:uid="{AB1BB685-994C-4A23-B880-10D7554452F0}">
      <formula1>Liste_Ass</formula1>
    </dataValidation>
  </dataValidation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4E47117-AC46-48AD-97B4-6107CEDB7A5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Feuil1</vt:lpstr>
      <vt:lpstr>TCD</vt:lpstr>
      <vt:lpstr>Données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Nathalie BLANDINO</dc:creator>
  <cp:lastModifiedBy>Jean-Eric</cp:lastModifiedBy>
  <dcterms:created xsi:type="dcterms:W3CDTF">2020-04-06T07:17:03Z</dcterms:created>
  <dcterms:modified xsi:type="dcterms:W3CDTF">2020-04-07T10:13:57Z</dcterms:modified>
</cp:coreProperties>
</file>